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D.1.1 - ARCHITEKTONICKO-S..." sheetId="2" r:id="rId2"/>
    <sheet name="D.1.2 - STAVEBNĚ KONSTRUK..." sheetId="3" r:id="rId3"/>
    <sheet name="D.1.3 - POŽÁRNĚ BEZPEČNOS..." sheetId="4" r:id="rId4"/>
    <sheet name="D.1.4.1 - VYTÁPĚNÍ" sheetId="5" r:id="rId5"/>
    <sheet name="D.1.4.2 - ZDRAVOTNĚ TECHN..." sheetId="6" r:id="rId6"/>
    <sheet name="1 - Elektroinstalace" sheetId="7" r:id="rId7"/>
    <sheet name="2 - Rozvaděče" sheetId="8" r:id="rId8"/>
    <sheet name="CCTV - Kamerový systém" sheetId="9" r:id="rId9"/>
    <sheet name="EKV - Elektronická kontro..." sheetId="10" r:id="rId10"/>
    <sheet name="EPS - Elektrická požární ..." sheetId="11" r:id="rId11"/>
    <sheet name="ER - Evakuační rozhlas" sheetId="12" r:id="rId12"/>
    <sheet name="KT - Kabelové trasy slabo..." sheetId="13" r:id="rId13"/>
    <sheet name="OST - Ostatní" sheetId="14" r:id="rId14"/>
    <sheet name="PZTS - Poplachový zabezpe..." sheetId="15" r:id="rId15"/>
    <sheet name="SK - Strukturovaná kabeláž" sheetId="16" r:id="rId16"/>
    <sheet name="VDT - Domovní telefony - ..." sheetId="17" r:id="rId17"/>
    <sheet name="1 - Rozvaděče" sheetId="18" r:id="rId18"/>
    <sheet name="2 - Prvky MaR" sheetId="19" r:id="rId19"/>
    <sheet name="D.1.4.6 - VZDUCHOTECHNIKA..." sheetId="20" r:id="rId20"/>
    <sheet name="VON - VEDLEJŠÍ A OSTATNÍ ..." sheetId="21" r:id="rId21"/>
  </sheets>
  <definedNames>
    <definedName name="_xlnm.Print_Area" localSheetId="0">'Rekapitulace stavby'!$D$4:$AO$76,'Rekapitulace stavby'!$C$82:$AQ$119</definedName>
    <definedName name="_xlnm.Print_Titles" localSheetId="0">'Rekapitulace stavby'!$92:$92</definedName>
    <definedName name="_xlnm._FilterDatabase" localSheetId="1" hidden="1">'D.1.1 - ARCHITEKTONICKO-S...'!$C$159:$K$1999</definedName>
    <definedName name="_xlnm.Print_Area" localSheetId="1">'D.1.1 - ARCHITEKTONICKO-S...'!$C$4:$J$76,'D.1.1 - ARCHITEKTONICKO-S...'!$C$82:$J$141,'D.1.1 - ARCHITEKTONICKO-S...'!$C$147:$J$1999</definedName>
    <definedName name="_xlnm.Print_Titles" localSheetId="1">'D.1.1 - ARCHITEKTONICKO-S...'!$159:$159</definedName>
    <definedName name="_xlnm._FilterDatabase" localSheetId="2" hidden="1">'D.1.2 - STAVEBNĚ KONSTRUK...'!$C$135:$K$500</definedName>
    <definedName name="_xlnm.Print_Area" localSheetId="2">'D.1.2 - STAVEBNĚ KONSTRUK...'!$C$4:$J$76,'D.1.2 - STAVEBNĚ KONSTRUK...'!$C$82:$J$117,'D.1.2 - STAVEBNĚ KONSTRUK...'!$C$123:$J$500</definedName>
    <definedName name="_xlnm.Print_Titles" localSheetId="2">'D.1.2 - STAVEBNĚ KONSTRUK...'!$135:$135</definedName>
    <definedName name="_xlnm._FilterDatabase" localSheetId="3" hidden="1">'D.1.3 - POŽÁRNĚ BEZPEČNOS...'!$C$127:$K$176</definedName>
    <definedName name="_xlnm.Print_Area" localSheetId="3">'D.1.3 - POŽÁRNĚ BEZPEČNOS...'!$C$4:$J$76,'D.1.3 - POŽÁRNĚ BEZPEČNOS...'!$C$82:$J$109,'D.1.3 - POŽÁRNĚ BEZPEČNOS...'!$C$115:$J$176</definedName>
    <definedName name="_xlnm.Print_Titles" localSheetId="3">'D.1.3 - POŽÁRNĚ BEZPEČNOS...'!$127:$127</definedName>
    <definedName name="_xlnm._FilterDatabase" localSheetId="4" hidden="1">'D.1.4.1 - VYTÁPĚNÍ'!$C$142:$K$247</definedName>
    <definedName name="_xlnm.Print_Area" localSheetId="4">'D.1.4.1 - VYTÁPĚNÍ'!$C$4:$J$76,'D.1.4.1 - VYTÁPĚNÍ'!$C$82:$J$122,'D.1.4.1 - VYTÁPĚNÍ'!$C$128:$J$247</definedName>
    <definedName name="_xlnm.Print_Titles" localSheetId="4">'D.1.4.1 - VYTÁPĚNÍ'!$142:$142</definedName>
    <definedName name="_xlnm._FilterDatabase" localSheetId="5" hidden="1">'D.1.4.2 - ZDRAVOTNĚ TECHN...'!$C$140:$K$277</definedName>
    <definedName name="_xlnm.Print_Area" localSheetId="5">'D.1.4.2 - ZDRAVOTNĚ TECHN...'!$C$4:$J$76,'D.1.4.2 - ZDRAVOTNĚ TECHN...'!$C$82:$J$120,'D.1.4.2 - ZDRAVOTNĚ TECHN...'!$C$126:$J$277</definedName>
    <definedName name="_xlnm.Print_Titles" localSheetId="5">'D.1.4.2 - ZDRAVOTNĚ TECHN...'!$140:$140</definedName>
    <definedName name="_xlnm._FilterDatabase" localSheetId="6" hidden="1">'1 - Elektroinstalace'!$C$138:$K$269</definedName>
    <definedName name="_xlnm.Print_Area" localSheetId="6">'1 - Elektroinstalace'!$C$4:$J$76,'1 - Elektroinstalace'!$C$82:$J$116,'1 - Elektroinstalace'!$C$122:$J$269</definedName>
    <definedName name="_xlnm.Print_Titles" localSheetId="6">'1 - Elektroinstalace'!$138:$138</definedName>
    <definedName name="_xlnm._FilterDatabase" localSheetId="7" hidden="1">'2 - Rozvaděče'!$C$158:$K$805</definedName>
    <definedName name="_xlnm.Print_Area" localSheetId="7">'2 - Rozvaděče'!$C$4:$J$76,'2 - Rozvaděče'!$C$82:$J$136,'2 - Rozvaděče'!$C$142:$J$805</definedName>
    <definedName name="_xlnm.Print_Titles" localSheetId="7">'2 - Rozvaděče'!$158:$158</definedName>
    <definedName name="_xlnm._FilterDatabase" localSheetId="8" hidden="1">'CCTV - Kamerový systém'!$C$135:$K$155</definedName>
    <definedName name="_xlnm.Print_Area" localSheetId="8">'CCTV - Kamerový systém'!$C$4:$J$76,'CCTV - Kamerový systém'!$C$82:$J$113,'CCTV - Kamerový systém'!$C$119:$J$155</definedName>
    <definedName name="_xlnm.Print_Titles" localSheetId="8">'CCTV - Kamerový systém'!$135:$135</definedName>
    <definedName name="_xlnm._FilterDatabase" localSheetId="9" hidden="1">'EKV - Elektronická kontro...'!$C$135:$K$157</definedName>
    <definedName name="_xlnm.Print_Area" localSheetId="9">'EKV - Elektronická kontro...'!$C$4:$J$76,'EKV - Elektronická kontro...'!$C$82:$J$113,'EKV - Elektronická kontro...'!$C$119:$J$157</definedName>
    <definedName name="_xlnm.Print_Titles" localSheetId="9">'EKV - Elektronická kontro...'!$135:$135</definedName>
    <definedName name="_xlnm._FilterDatabase" localSheetId="10" hidden="1">'EPS - Elektrická požární ...'!$C$137:$K$189</definedName>
    <definedName name="_xlnm.Print_Area" localSheetId="10">'EPS - Elektrická požární ...'!$C$4:$J$76,'EPS - Elektrická požární ...'!$C$82:$J$115,'EPS - Elektrická požární ...'!$C$121:$J$189</definedName>
    <definedName name="_xlnm.Print_Titles" localSheetId="10">'EPS - Elektrická požární ...'!$137:$137</definedName>
    <definedName name="_xlnm._FilterDatabase" localSheetId="11" hidden="1">'ER - Evakuační rozhlas'!$C$137:$K$177</definedName>
    <definedName name="_xlnm.Print_Area" localSheetId="11">'ER - Evakuační rozhlas'!$C$4:$J$76,'ER - Evakuační rozhlas'!$C$82:$J$115,'ER - Evakuační rozhlas'!$C$121:$J$177</definedName>
    <definedName name="_xlnm.Print_Titles" localSheetId="11">'ER - Evakuační rozhlas'!$137:$137</definedName>
    <definedName name="_xlnm._FilterDatabase" localSheetId="12" hidden="1">'KT - Kabelové trasy slabo...'!$C$134:$K$186</definedName>
    <definedName name="_xlnm.Print_Area" localSheetId="12">'KT - Kabelové trasy slabo...'!$C$4:$J$76,'KT - Kabelové trasy slabo...'!$C$82:$J$112,'KT - Kabelové trasy slabo...'!$C$118:$J$186</definedName>
    <definedName name="_xlnm.Print_Titles" localSheetId="12">'KT - Kabelové trasy slabo...'!$134:$134</definedName>
    <definedName name="_xlnm._FilterDatabase" localSheetId="13" hidden="1">'OST - Ostatní'!$C$134:$K$138</definedName>
    <definedName name="_xlnm.Print_Area" localSheetId="13">'OST - Ostatní'!$C$4:$J$76,'OST - Ostatní'!$C$82:$J$112,'OST - Ostatní'!$C$118:$J$138</definedName>
    <definedName name="_xlnm.Print_Titles" localSheetId="13">'OST - Ostatní'!$134:$134</definedName>
    <definedName name="_xlnm._FilterDatabase" localSheetId="14" hidden="1">'PZTS - Poplachový zabezpe...'!$C$135:$K$165</definedName>
    <definedName name="_xlnm.Print_Area" localSheetId="14">'PZTS - Poplachový zabezpe...'!$C$4:$J$76,'PZTS - Poplachový zabezpe...'!$C$82:$J$113,'PZTS - Poplachový zabezpe...'!$C$119:$J$165</definedName>
    <definedName name="_xlnm.Print_Titles" localSheetId="14">'PZTS - Poplachový zabezpe...'!$135:$135</definedName>
    <definedName name="_xlnm._FilterDatabase" localSheetId="15" hidden="1">'SK - Strukturovaná kabeláž'!$C$138:$K$195</definedName>
    <definedName name="_xlnm.Print_Area" localSheetId="15">'SK - Strukturovaná kabeláž'!$C$4:$J$76,'SK - Strukturovaná kabeláž'!$C$82:$J$116,'SK - Strukturovaná kabeláž'!$C$122:$J$195</definedName>
    <definedName name="_xlnm.Print_Titles" localSheetId="15">'SK - Strukturovaná kabeláž'!$138:$138</definedName>
    <definedName name="_xlnm._FilterDatabase" localSheetId="16" hidden="1">'VDT - Domovní telefony - ...'!$C$135:$K$153</definedName>
    <definedName name="_xlnm.Print_Area" localSheetId="16">'VDT - Domovní telefony - ...'!$C$4:$J$76,'VDT - Domovní telefony - ...'!$C$82:$J$113,'VDT - Domovní telefony - ...'!$C$119:$J$153</definedName>
    <definedName name="_xlnm.Print_Titles" localSheetId="16">'VDT - Domovní telefony - ...'!$135:$135</definedName>
    <definedName name="_xlnm._FilterDatabase" localSheetId="17" hidden="1">'1 - Rozvaděče'!$C$143:$K$289</definedName>
    <definedName name="_xlnm.Print_Area" localSheetId="17">'1 - Rozvaděče'!$C$4:$J$76,'1 - Rozvaděče'!$C$82:$J$121,'1 - Rozvaděče'!$C$127:$J$289</definedName>
    <definedName name="_xlnm.Print_Titles" localSheetId="17">'1 - Rozvaděče'!$143:$143</definedName>
    <definedName name="_xlnm._FilterDatabase" localSheetId="18" hidden="1">'2 - Prvky MaR'!$C$143:$K$316</definedName>
    <definedName name="_xlnm.Print_Area" localSheetId="18">'2 - Prvky MaR'!$C$4:$J$76,'2 - Prvky MaR'!$C$82:$J$121,'2 - Prvky MaR'!$C$127:$J$316</definedName>
    <definedName name="_xlnm.Print_Titles" localSheetId="18">'2 - Prvky MaR'!$143:$143</definedName>
    <definedName name="_xlnm._FilterDatabase" localSheetId="19" hidden="1">'D.1.4.6 - VZDUCHOTECHNIKA...'!$C$174:$K$735</definedName>
    <definedName name="_xlnm.Print_Area" localSheetId="19">'D.1.4.6 - VZDUCHOTECHNIKA...'!$C$4:$J$76,'D.1.4.6 - VZDUCHOTECHNIKA...'!$C$82:$J$154,'D.1.4.6 - VZDUCHOTECHNIKA...'!$C$160:$J$735</definedName>
    <definedName name="_xlnm.Print_Titles" localSheetId="19">'D.1.4.6 - VZDUCHOTECHNIKA...'!$174:$174</definedName>
    <definedName name="_xlnm._FilterDatabase" localSheetId="20" hidden="1">'VON - VEDLEJŠÍ A OSTATNÍ ...'!$C$132:$K$166</definedName>
    <definedName name="_xlnm.Print_Area" localSheetId="20">'VON - VEDLEJŠÍ A OSTATNÍ ...'!$C$4:$J$76,'VON - VEDLEJŠÍ A OSTATNÍ ...'!$C$82:$J$114,'VON - VEDLEJŠÍ A OSTATNÍ ...'!$C$120:$J$166</definedName>
    <definedName name="_xlnm.Print_Titles" localSheetId="20">'VON - VEDLEJŠÍ A OSTATNÍ ...'!$132:$132</definedName>
  </definedNames>
  <calcPr/>
</workbook>
</file>

<file path=xl/calcChain.xml><?xml version="1.0" encoding="utf-8"?>
<calcChain xmlns="http://schemas.openxmlformats.org/spreadsheetml/2006/main">
  <c i="21" l="1" r="R144"/>
  <c r="J39"/>
  <c r="J38"/>
  <c i="1" r="AY118"/>
  <c i="21" r="J37"/>
  <c i="1" r="AX118"/>
  <c i="21" r="BI165"/>
  <c r="BH165"/>
  <c r="BG165"/>
  <c r="BF165"/>
  <c r="T165"/>
  <c r="R165"/>
  <c r="P165"/>
  <c r="BI163"/>
  <c r="BH163"/>
  <c r="BG163"/>
  <c r="BF163"/>
  <c r="T163"/>
  <c r="R163"/>
  <c r="P163"/>
  <c r="BI160"/>
  <c r="BH160"/>
  <c r="BG160"/>
  <c r="BF160"/>
  <c r="T160"/>
  <c r="T159"/>
  <c r="R160"/>
  <c r="R159"/>
  <c r="P160"/>
  <c r="P159"/>
  <c r="BI157"/>
  <c r="BH157"/>
  <c r="BG157"/>
  <c r="BF157"/>
  <c r="T157"/>
  <c r="R157"/>
  <c r="P157"/>
  <c r="BI155"/>
  <c r="BH155"/>
  <c r="BG155"/>
  <c r="BF155"/>
  <c r="T155"/>
  <c r="R155"/>
  <c r="P155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5"/>
  <c r="BH145"/>
  <c r="BG145"/>
  <c r="BF145"/>
  <c r="T145"/>
  <c r="T144"/>
  <c r="R145"/>
  <c r="P145"/>
  <c r="P144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F127"/>
  <c r="E125"/>
  <c r="BI112"/>
  <c r="BH112"/>
  <c r="BG112"/>
  <c r="BF112"/>
  <c r="BI111"/>
  <c r="BH111"/>
  <c r="BG111"/>
  <c r="BF111"/>
  <c r="BE111"/>
  <c r="BI110"/>
  <c r="BH110"/>
  <c r="BG110"/>
  <c r="BF110"/>
  <c r="BE110"/>
  <c r="BI109"/>
  <c r="BH109"/>
  <c r="BG109"/>
  <c r="BF109"/>
  <c r="BE109"/>
  <c r="BI108"/>
  <c r="BH108"/>
  <c r="BG108"/>
  <c r="BF108"/>
  <c r="BE108"/>
  <c r="BI107"/>
  <c r="BH107"/>
  <c r="BG107"/>
  <c r="BF107"/>
  <c r="BE107"/>
  <c r="F89"/>
  <c r="E87"/>
  <c r="J24"/>
  <c r="E24"/>
  <c r="J130"/>
  <c r="J23"/>
  <c r="J21"/>
  <c r="E21"/>
  <c r="J91"/>
  <c r="J20"/>
  <c r="J18"/>
  <c r="E18"/>
  <c r="F92"/>
  <c r="J17"/>
  <c r="J15"/>
  <c r="E15"/>
  <c r="F91"/>
  <c r="J14"/>
  <c r="J12"/>
  <c r="J89"/>
  <c r="E7"/>
  <c r="E123"/>
  <c i="20" r="J41"/>
  <c r="J40"/>
  <c i="1" r="AY117"/>
  <c i="20" r="J39"/>
  <c i="1" r="AX117"/>
  <c i="20" r="BI735"/>
  <c r="BH735"/>
  <c r="BG735"/>
  <c r="BF735"/>
  <c r="T735"/>
  <c r="R735"/>
  <c r="P735"/>
  <c r="BI734"/>
  <c r="BH734"/>
  <c r="BG734"/>
  <c r="BF734"/>
  <c r="T734"/>
  <c r="R734"/>
  <c r="P734"/>
  <c r="BI733"/>
  <c r="BH733"/>
  <c r="BG733"/>
  <c r="BF733"/>
  <c r="T733"/>
  <c r="R733"/>
  <c r="P733"/>
  <c r="BI732"/>
  <c r="BH732"/>
  <c r="BG732"/>
  <c r="BF732"/>
  <c r="T732"/>
  <c r="R732"/>
  <c r="P732"/>
  <c r="BI731"/>
  <c r="BH731"/>
  <c r="BG731"/>
  <c r="BF731"/>
  <c r="T731"/>
  <c r="R731"/>
  <c r="P731"/>
  <c r="BI730"/>
  <c r="BH730"/>
  <c r="BG730"/>
  <c r="BF730"/>
  <c r="T730"/>
  <c r="R730"/>
  <c r="P730"/>
  <c r="BI729"/>
  <c r="BH729"/>
  <c r="BG729"/>
  <c r="BF729"/>
  <c r="T729"/>
  <c r="R729"/>
  <c r="P729"/>
  <c r="BI726"/>
  <c r="BH726"/>
  <c r="BG726"/>
  <c r="BF726"/>
  <c r="T726"/>
  <c r="T725"/>
  <c r="R726"/>
  <c r="R725"/>
  <c r="P726"/>
  <c r="P725"/>
  <c r="BI724"/>
  <c r="BH724"/>
  <c r="BG724"/>
  <c r="BF724"/>
  <c r="T724"/>
  <c r="R724"/>
  <c r="P724"/>
  <c r="BI723"/>
  <c r="BH723"/>
  <c r="BG723"/>
  <c r="BF723"/>
  <c r="T723"/>
  <c r="R723"/>
  <c r="P723"/>
  <c r="BI722"/>
  <c r="BH722"/>
  <c r="BG722"/>
  <c r="BF722"/>
  <c r="T722"/>
  <c r="R722"/>
  <c r="P722"/>
  <c r="BI721"/>
  <c r="BH721"/>
  <c r="BG721"/>
  <c r="BF721"/>
  <c r="T721"/>
  <c r="R721"/>
  <c r="P721"/>
  <c r="BI719"/>
  <c r="BH719"/>
  <c r="BG719"/>
  <c r="BF719"/>
  <c r="T719"/>
  <c r="R719"/>
  <c r="P719"/>
  <c r="BI718"/>
  <c r="BH718"/>
  <c r="BG718"/>
  <c r="BF718"/>
  <c r="T718"/>
  <c r="R718"/>
  <c r="P718"/>
  <c r="BI717"/>
  <c r="BH717"/>
  <c r="BG717"/>
  <c r="BF717"/>
  <c r="T717"/>
  <c r="R717"/>
  <c r="P717"/>
  <c r="BI716"/>
  <c r="BH716"/>
  <c r="BG716"/>
  <c r="BF716"/>
  <c r="T716"/>
  <c r="R716"/>
  <c r="P716"/>
  <c r="BI715"/>
  <c r="BH715"/>
  <c r="BG715"/>
  <c r="BF715"/>
  <c r="T715"/>
  <c r="R715"/>
  <c r="P715"/>
  <c r="BI714"/>
  <c r="BH714"/>
  <c r="BG714"/>
  <c r="BF714"/>
  <c r="T714"/>
  <c r="R714"/>
  <c r="P714"/>
  <c r="BI713"/>
  <c r="BH713"/>
  <c r="BG713"/>
  <c r="BF713"/>
  <c r="T713"/>
  <c r="R713"/>
  <c r="P713"/>
  <c r="BI712"/>
  <c r="BH712"/>
  <c r="BG712"/>
  <c r="BF712"/>
  <c r="T712"/>
  <c r="R712"/>
  <c r="P712"/>
  <c r="BI711"/>
  <c r="BH711"/>
  <c r="BG711"/>
  <c r="BF711"/>
  <c r="T711"/>
  <c r="R711"/>
  <c r="P711"/>
  <c r="BI710"/>
  <c r="BH710"/>
  <c r="BG710"/>
  <c r="BF710"/>
  <c r="T710"/>
  <c r="R710"/>
  <c r="P710"/>
  <c r="BI709"/>
  <c r="BH709"/>
  <c r="BG709"/>
  <c r="BF709"/>
  <c r="T709"/>
  <c r="R709"/>
  <c r="P709"/>
  <c r="BI708"/>
  <c r="BH708"/>
  <c r="BG708"/>
  <c r="BF708"/>
  <c r="T708"/>
  <c r="R708"/>
  <c r="P708"/>
  <c r="BI707"/>
  <c r="BH707"/>
  <c r="BG707"/>
  <c r="BF707"/>
  <c r="T707"/>
  <c r="R707"/>
  <c r="P707"/>
  <c r="BI704"/>
  <c r="BH704"/>
  <c r="BG704"/>
  <c r="BF704"/>
  <c r="T704"/>
  <c r="R704"/>
  <c r="P704"/>
  <c r="BI703"/>
  <c r="BH703"/>
  <c r="BG703"/>
  <c r="BF703"/>
  <c r="T703"/>
  <c r="R703"/>
  <c r="P703"/>
  <c r="BI702"/>
  <c r="BH702"/>
  <c r="BG702"/>
  <c r="BF702"/>
  <c r="T702"/>
  <c r="R702"/>
  <c r="P702"/>
  <c r="BI701"/>
  <c r="BH701"/>
  <c r="BG701"/>
  <c r="BF701"/>
  <c r="T701"/>
  <c r="R701"/>
  <c r="P701"/>
  <c r="BI699"/>
  <c r="BH699"/>
  <c r="BG699"/>
  <c r="BF699"/>
  <c r="T699"/>
  <c r="R699"/>
  <c r="P699"/>
  <c r="BI698"/>
  <c r="BH698"/>
  <c r="BG698"/>
  <c r="BF698"/>
  <c r="T698"/>
  <c r="R698"/>
  <c r="P698"/>
  <c r="BI697"/>
  <c r="BH697"/>
  <c r="BG697"/>
  <c r="BF697"/>
  <c r="T697"/>
  <c r="R697"/>
  <c r="P697"/>
  <c r="BI696"/>
  <c r="BH696"/>
  <c r="BG696"/>
  <c r="BF696"/>
  <c r="T696"/>
  <c r="R696"/>
  <c r="P696"/>
  <c r="BI695"/>
  <c r="BH695"/>
  <c r="BG695"/>
  <c r="BF695"/>
  <c r="T695"/>
  <c r="R695"/>
  <c r="P695"/>
  <c r="BI694"/>
  <c r="BH694"/>
  <c r="BG694"/>
  <c r="BF694"/>
  <c r="T694"/>
  <c r="R694"/>
  <c r="P694"/>
  <c r="BI693"/>
  <c r="BH693"/>
  <c r="BG693"/>
  <c r="BF693"/>
  <c r="T693"/>
  <c r="R693"/>
  <c r="P693"/>
  <c r="BI692"/>
  <c r="BH692"/>
  <c r="BG692"/>
  <c r="BF692"/>
  <c r="T692"/>
  <c r="R692"/>
  <c r="P692"/>
  <c r="BI691"/>
  <c r="BH691"/>
  <c r="BG691"/>
  <c r="BF691"/>
  <c r="T691"/>
  <c r="R691"/>
  <c r="P691"/>
  <c r="BI690"/>
  <c r="BH690"/>
  <c r="BG690"/>
  <c r="BF690"/>
  <c r="T690"/>
  <c r="R690"/>
  <c r="P690"/>
  <c r="BI689"/>
  <c r="BH689"/>
  <c r="BG689"/>
  <c r="BF689"/>
  <c r="T689"/>
  <c r="R689"/>
  <c r="P689"/>
  <c r="BI688"/>
  <c r="BH688"/>
  <c r="BG688"/>
  <c r="BF688"/>
  <c r="T688"/>
  <c r="R688"/>
  <c r="P688"/>
  <c r="BI687"/>
  <c r="BH687"/>
  <c r="BG687"/>
  <c r="BF687"/>
  <c r="T687"/>
  <c r="R687"/>
  <c r="P687"/>
  <c r="BI686"/>
  <c r="BH686"/>
  <c r="BG686"/>
  <c r="BF686"/>
  <c r="T686"/>
  <c r="R686"/>
  <c r="P686"/>
  <c r="BI685"/>
  <c r="BH685"/>
  <c r="BG685"/>
  <c r="BF685"/>
  <c r="T685"/>
  <c r="R685"/>
  <c r="P685"/>
  <c r="BI684"/>
  <c r="BH684"/>
  <c r="BG684"/>
  <c r="BF684"/>
  <c r="T684"/>
  <c r="R684"/>
  <c r="P684"/>
  <c r="BI683"/>
  <c r="BH683"/>
  <c r="BG683"/>
  <c r="BF683"/>
  <c r="T683"/>
  <c r="R683"/>
  <c r="P683"/>
  <c r="BI682"/>
  <c r="BH682"/>
  <c r="BG682"/>
  <c r="BF682"/>
  <c r="T682"/>
  <c r="R682"/>
  <c r="P682"/>
  <c r="BI681"/>
  <c r="BH681"/>
  <c r="BG681"/>
  <c r="BF681"/>
  <c r="T681"/>
  <c r="R681"/>
  <c r="P681"/>
  <c r="BI680"/>
  <c r="BH680"/>
  <c r="BG680"/>
  <c r="BF680"/>
  <c r="T680"/>
  <c r="R680"/>
  <c r="P680"/>
  <c r="BI677"/>
  <c r="BH677"/>
  <c r="BG677"/>
  <c r="BF677"/>
  <c r="T677"/>
  <c r="R677"/>
  <c r="P677"/>
  <c r="BI676"/>
  <c r="BH676"/>
  <c r="BG676"/>
  <c r="BF676"/>
  <c r="T676"/>
  <c r="R676"/>
  <c r="P676"/>
  <c r="BI675"/>
  <c r="BH675"/>
  <c r="BG675"/>
  <c r="BF675"/>
  <c r="T675"/>
  <c r="R675"/>
  <c r="P675"/>
  <c r="BI673"/>
  <c r="BH673"/>
  <c r="BG673"/>
  <c r="BF673"/>
  <c r="T673"/>
  <c r="R673"/>
  <c r="P673"/>
  <c r="BI672"/>
  <c r="BH672"/>
  <c r="BG672"/>
  <c r="BF672"/>
  <c r="T672"/>
  <c r="R672"/>
  <c r="P672"/>
  <c r="BI671"/>
  <c r="BH671"/>
  <c r="BG671"/>
  <c r="BF671"/>
  <c r="T671"/>
  <c r="R671"/>
  <c r="P671"/>
  <c r="BI670"/>
  <c r="BH670"/>
  <c r="BG670"/>
  <c r="BF670"/>
  <c r="T670"/>
  <c r="R670"/>
  <c r="P670"/>
  <c r="BI669"/>
  <c r="BH669"/>
  <c r="BG669"/>
  <c r="BF669"/>
  <c r="T669"/>
  <c r="R669"/>
  <c r="P669"/>
  <c r="BI668"/>
  <c r="BH668"/>
  <c r="BG668"/>
  <c r="BF668"/>
  <c r="T668"/>
  <c r="R668"/>
  <c r="P668"/>
  <c r="BI667"/>
  <c r="BH667"/>
  <c r="BG667"/>
  <c r="BF667"/>
  <c r="T667"/>
  <c r="R667"/>
  <c r="P667"/>
  <c r="BI666"/>
  <c r="BH666"/>
  <c r="BG666"/>
  <c r="BF666"/>
  <c r="T666"/>
  <c r="R666"/>
  <c r="P666"/>
  <c r="BI665"/>
  <c r="BH665"/>
  <c r="BG665"/>
  <c r="BF665"/>
  <c r="T665"/>
  <c r="R665"/>
  <c r="P665"/>
  <c r="BI664"/>
  <c r="BH664"/>
  <c r="BG664"/>
  <c r="BF664"/>
  <c r="T664"/>
  <c r="R664"/>
  <c r="P664"/>
  <c r="BI663"/>
  <c r="BH663"/>
  <c r="BG663"/>
  <c r="BF663"/>
  <c r="T663"/>
  <c r="R663"/>
  <c r="P663"/>
  <c r="BI662"/>
  <c r="BH662"/>
  <c r="BG662"/>
  <c r="BF662"/>
  <c r="T662"/>
  <c r="R662"/>
  <c r="P662"/>
  <c r="BI661"/>
  <c r="BH661"/>
  <c r="BG661"/>
  <c r="BF661"/>
  <c r="T661"/>
  <c r="R661"/>
  <c r="P661"/>
  <c r="BI660"/>
  <c r="BH660"/>
  <c r="BG660"/>
  <c r="BF660"/>
  <c r="T660"/>
  <c r="R660"/>
  <c r="P660"/>
  <c r="BI658"/>
  <c r="BH658"/>
  <c r="BG658"/>
  <c r="BF658"/>
  <c r="T658"/>
  <c r="R658"/>
  <c r="P658"/>
  <c r="BI657"/>
  <c r="BH657"/>
  <c r="BG657"/>
  <c r="BF657"/>
  <c r="T657"/>
  <c r="R657"/>
  <c r="P657"/>
  <c r="BI656"/>
  <c r="BH656"/>
  <c r="BG656"/>
  <c r="BF656"/>
  <c r="T656"/>
  <c r="R656"/>
  <c r="P656"/>
  <c r="BI655"/>
  <c r="BH655"/>
  <c r="BG655"/>
  <c r="BF655"/>
  <c r="T655"/>
  <c r="R655"/>
  <c r="P655"/>
  <c r="BI654"/>
  <c r="BH654"/>
  <c r="BG654"/>
  <c r="BF654"/>
  <c r="T654"/>
  <c r="R654"/>
  <c r="P654"/>
  <c r="BI653"/>
  <c r="BH653"/>
  <c r="BG653"/>
  <c r="BF653"/>
  <c r="T653"/>
  <c r="R653"/>
  <c r="P653"/>
  <c r="BI652"/>
  <c r="BH652"/>
  <c r="BG652"/>
  <c r="BF652"/>
  <c r="T652"/>
  <c r="R652"/>
  <c r="P652"/>
  <c r="BI651"/>
  <c r="BH651"/>
  <c r="BG651"/>
  <c r="BF651"/>
  <c r="T651"/>
  <c r="R651"/>
  <c r="P651"/>
  <c r="BI650"/>
  <c r="BH650"/>
  <c r="BG650"/>
  <c r="BF650"/>
  <c r="T650"/>
  <c r="R650"/>
  <c r="P650"/>
  <c r="BI649"/>
  <c r="BH649"/>
  <c r="BG649"/>
  <c r="BF649"/>
  <c r="T649"/>
  <c r="R649"/>
  <c r="P649"/>
  <c r="BI648"/>
  <c r="BH648"/>
  <c r="BG648"/>
  <c r="BF648"/>
  <c r="T648"/>
  <c r="R648"/>
  <c r="P648"/>
  <c r="BI647"/>
  <c r="BH647"/>
  <c r="BG647"/>
  <c r="BF647"/>
  <c r="T647"/>
  <c r="R647"/>
  <c r="P647"/>
  <c r="BI646"/>
  <c r="BH646"/>
  <c r="BG646"/>
  <c r="BF646"/>
  <c r="T646"/>
  <c r="R646"/>
  <c r="P646"/>
  <c r="BI645"/>
  <c r="BH645"/>
  <c r="BG645"/>
  <c r="BF645"/>
  <c r="T645"/>
  <c r="R645"/>
  <c r="P645"/>
  <c r="BI644"/>
  <c r="BH644"/>
  <c r="BG644"/>
  <c r="BF644"/>
  <c r="T644"/>
  <c r="R644"/>
  <c r="P644"/>
  <c r="BI643"/>
  <c r="BH643"/>
  <c r="BG643"/>
  <c r="BF643"/>
  <c r="T643"/>
  <c r="R643"/>
  <c r="P643"/>
  <c r="BI642"/>
  <c r="BH642"/>
  <c r="BG642"/>
  <c r="BF642"/>
  <c r="T642"/>
  <c r="R642"/>
  <c r="P642"/>
  <c r="BI641"/>
  <c r="BH641"/>
  <c r="BG641"/>
  <c r="BF641"/>
  <c r="T641"/>
  <c r="R641"/>
  <c r="P641"/>
  <c r="BI640"/>
  <c r="BH640"/>
  <c r="BG640"/>
  <c r="BF640"/>
  <c r="T640"/>
  <c r="R640"/>
  <c r="P640"/>
  <c r="BI639"/>
  <c r="BH639"/>
  <c r="BG639"/>
  <c r="BF639"/>
  <c r="T639"/>
  <c r="R639"/>
  <c r="P639"/>
  <c r="BI638"/>
  <c r="BH638"/>
  <c r="BG638"/>
  <c r="BF638"/>
  <c r="T638"/>
  <c r="R638"/>
  <c r="P638"/>
  <c r="BI637"/>
  <c r="BH637"/>
  <c r="BG637"/>
  <c r="BF637"/>
  <c r="T637"/>
  <c r="R637"/>
  <c r="P637"/>
  <c r="BI636"/>
  <c r="BH636"/>
  <c r="BG636"/>
  <c r="BF636"/>
  <c r="T636"/>
  <c r="R636"/>
  <c r="P636"/>
  <c r="BI635"/>
  <c r="BH635"/>
  <c r="BG635"/>
  <c r="BF635"/>
  <c r="T635"/>
  <c r="R635"/>
  <c r="P635"/>
  <c r="BI634"/>
  <c r="BH634"/>
  <c r="BG634"/>
  <c r="BF634"/>
  <c r="T634"/>
  <c r="R634"/>
  <c r="P634"/>
  <c r="BI633"/>
  <c r="BH633"/>
  <c r="BG633"/>
  <c r="BF633"/>
  <c r="T633"/>
  <c r="R633"/>
  <c r="P633"/>
  <c r="BI632"/>
  <c r="BH632"/>
  <c r="BG632"/>
  <c r="BF632"/>
  <c r="T632"/>
  <c r="R632"/>
  <c r="P632"/>
  <c r="BI631"/>
  <c r="BH631"/>
  <c r="BG631"/>
  <c r="BF631"/>
  <c r="T631"/>
  <c r="R631"/>
  <c r="P631"/>
  <c r="BI630"/>
  <c r="BH630"/>
  <c r="BG630"/>
  <c r="BF630"/>
  <c r="T630"/>
  <c r="R630"/>
  <c r="P630"/>
  <c r="BI629"/>
  <c r="BH629"/>
  <c r="BG629"/>
  <c r="BF629"/>
  <c r="T629"/>
  <c r="R629"/>
  <c r="P629"/>
  <c r="BI628"/>
  <c r="BH628"/>
  <c r="BG628"/>
  <c r="BF628"/>
  <c r="T628"/>
  <c r="R628"/>
  <c r="P628"/>
  <c r="BI627"/>
  <c r="BH627"/>
  <c r="BG627"/>
  <c r="BF627"/>
  <c r="T627"/>
  <c r="R627"/>
  <c r="P627"/>
  <c r="BI626"/>
  <c r="BH626"/>
  <c r="BG626"/>
  <c r="BF626"/>
  <c r="T626"/>
  <c r="R626"/>
  <c r="P626"/>
  <c r="BI625"/>
  <c r="BH625"/>
  <c r="BG625"/>
  <c r="BF625"/>
  <c r="T625"/>
  <c r="R625"/>
  <c r="P625"/>
  <c r="BI624"/>
  <c r="BH624"/>
  <c r="BG624"/>
  <c r="BF624"/>
  <c r="T624"/>
  <c r="R624"/>
  <c r="P624"/>
  <c r="BI623"/>
  <c r="BH623"/>
  <c r="BG623"/>
  <c r="BF623"/>
  <c r="T623"/>
  <c r="R623"/>
  <c r="P623"/>
  <c r="BI622"/>
  <c r="BH622"/>
  <c r="BG622"/>
  <c r="BF622"/>
  <c r="T622"/>
  <c r="R622"/>
  <c r="P622"/>
  <c r="BI621"/>
  <c r="BH621"/>
  <c r="BG621"/>
  <c r="BF621"/>
  <c r="T621"/>
  <c r="R621"/>
  <c r="P621"/>
  <c r="BI618"/>
  <c r="BH618"/>
  <c r="BG618"/>
  <c r="BF618"/>
  <c r="T618"/>
  <c r="R618"/>
  <c r="P618"/>
  <c r="BI617"/>
  <c r="BH617"/>
  <c r="BG617"/>
  <c r="BF617"/>
  <c r="T617"/>
  <c r="R617"/>
  <c r="P617"/>
  <c r="BI616"/>
  <c r="BH616"/>
  <c r="BG616"/>
  <c r="BF616"/>
  <c r="T616"/>
  <c r="R616"/>
  <c r="P616"/>
  <c r="BI614"/>
  <c r="BH614"/>
  <c r="BG614"/>
  <c r="BF614"/>
  <c r="T614"/>
  <c r="R614"/>
  <c r="P614"/>
  <c r="BI613"/>
  <c r="BH613"/>
  <c r="BG613"/>
  <c r="BF613"/>
  <c r="T613"/>
  <c r="R613"/>
  <c r="P613"/>
  <c r="BI612"/>
  <c r="BH612"/>
  <c r="BG612"/>
  <c r="BF612"/>
  <c r="T612"/>
  <c r="R612"/>
  <c r="P612"/>
  <c r="BI611"/>
  <c r="BH611"/>
  <c r="BG611"/>
  <c r="BF611"/>
  <c r="T611"/>
  <c r="R611"/>
  <c r="P611"/>
  <c r="BI610"/>
  <c r="BH610"/>
  <c r="BG610"/>
  <c r="BF610"/>
  <c r="T610"/>
  <c r="R610"/>
  <c r="P610"/>
  <c r="BI609"/>
  <c r="BH609"/>
  <c r="BG609"/>
  <c r="BF609"/>
  <c r="T609"/>
  <c r="R609"/>
  <c r="P609"/>
  <c r="BI608"/>
  <c r="BH608"/>
  <c r="BG608"/>
  <c r="BF608"/>
  <c r="T608"/>
  <c r="R608"/>
  <c r="P608"/>
  <c r="BI607"/>
  <c r="BH607"/>
  <c r="BG607"/>
  <c r="BF607"/>
  <c r="T607"/>
  <c r="R607"/>
  <c r="P607"/>
  <c r="BI606"/>
  <c r="BH606"/>
  <c r="BG606"/>
  <c r="BF606"/>
  <c r="T606"/>
  <c r="R606"/>
  <c r="P606"/>
  <c r="BI605"/>
  <c r="BH605"/>
  <c r="BG605"/>
  <c r="BF605"/>
  <c r="T605"/>
  <c r="R605"/>
  <c r="P605"/>
  <c r="BI603"/>
  <c r="BH603"/>
  <c r="BG603"/>
  <c r="BF603"/>
  <c r="T603"/>
  <c r="R603"/>
  <c r="P603"/>
  <c r="BI602"/>
  <c r="BH602"/>
  <c r="BG602"/>
  <c r="BF602"/>
  <c r="T602"/>
  <c r="R602"/>
  <c r="P602"/>
  <c r="BI601"/>
  <c r="BH601"/>
  <c r="BG601"/>
  <c r="BF601"/>
  <c r="T601"/>
  <c r="R601"/>
  <c r="P601"/>
  <c r="BI600"/>
  <c r="BH600"/>
  <c r="BG600"/>
  <c r="BF600"/>
  <c r="T600"/>
  <c r="R600"/>
  <c r="P600"/>
  <c r="BI599"/>
  <c r="BH599"/>
  <c r="BG599"/>
  <c r="BF599"/>
  <c r="T599"/>
  <c r="R599"/>
  <c r="P599"/>
  <c r="BI598"/>
  <c r="BH598"/>
  <c r="BG598"/>
  <c r="BF598"/>
  <c r="T598"/>
  <c r="R598"/>
  <c r="P598"/>
  <c r="BI597"/>
  <c r="BH597"/>
  <c r="BG597"/>
  <c r="BF597"/>
  <c r="T597"/>
  <c r="R597"/>
  <c r="P597"/>
  <c r="BI596"/>
  <c r="BH596"/>
  <c r="BG596"/>
  <c r="BF596"/>
  <c r="T596"/>
  <c r="R596"/>
  <c r="P596"/>
  <c r="BI595"/>
  <c r="BH595"/>
  <c r="BG595"/>
  <c r="BF595"/>
  <c r="T595"/>
  <c r="R595"/>
  <c r="P595"/>
  <c r="BI594"/>
  <c r="BH594"/>
  <c r="BG594"/>
  <c r="BF594"/>
  <c r="T594"/>
  <c r="R594"/>
  <c r="P594"/>
  <c r="BI593"/>
  <c r="BH593"/>
  <c r="BG593"/>
  <c r="BF593"/>
  <c r="T593"/>
  <c r="R593"/>
  <c r="P593"/>
  <c r="BI592"/>
  <c r="BH592"/>
  <c r="BG592"/>
  <c r="BF592"/>
  <c r="T592"/>
  <c r="R592"/>
  <c r="P592"/>
  <c r="BI591"/>
  <c r="BH591"/>
  <c r="BG591"/>
  <c r="BF591"/>
  <c r="T591"/>
  <c r="R591"/>
  <c r="P591"/>
  <c r="BI590"/>
  <c r="BH590"/>
  <c r="BG590"/>
  <c r="BF590"/>
  <c r="T590"/>
  <c r="R590"/>
  <c r="P590"/>
  <c r="BI589"/>
  <c r="BH589"/>
  <c r="BG589"/>
  <c r="BF589"/>
  <c r="T589"/>
  <c r="R589"/>
  <c r="P589"/>
  <c r="BI588"/>
  <c r="BH588"/>
  <c r="BG588"/>
  <c r="BF588"/>
  <c r="T588"/>
  <c r="R588"/>
  <c r="P588"/>
  <c r="BI587"/>
  <c r="BH587"/>
  <c r="BG587"/>
  <c r="BF587"/>
  <c r="T587"/>
  <c r="R587"/>
  <c r="P587"/>
  <c r="BI586"/>
  <c r="BH586"/>
  <c r="BG586"/>
  <c r="BF586"/>
  <c r="T586"/>
  <c r="R586"/>
  <c r="P586"/>
  <c r="BI585"/>
  <c r="BH585"/>
  <c r="BG585"/>
  <c r="BF585"/>
  <c r="T585"/>
  <c r="R585"/>
  <c r="P585"/>
  <c r="BI584"/>
  <c r="BH584"/>
  <c r="BG584"/>
  <c r="BF584"/>
  <c r="T584"/>
  <c r="R584"/>
  <c r="P584"/>
  <c r="BI583"/>
  <c r="BH583"/>
  <c r="BG583"/>
  <c r="BF583"/>
  <c r="T583"/>
  <c r="R583"/>
  <c r="P583"/>
  <c r="BI582"/>
  <c r="BH582"/>
  <c r="BG582"/>
  <c r="BF582"/>
  <c r="T582"/>
  <c r="R582"/>
  <c r="P582"/>
  <c r="BI581"/>
  <c r="BH581"/>
  <c r="BG581"/>
  <c r="BF581"/>
  <c r="T581"/>
  <c r="R581"/>
  <c r="P581"/>
  <c r="BI580"/>
  <c r="BH580"/>
  <c r="BG580"/>
  <c r="BF580"/>
  <c r="T580"/>
  <c r="R580"/>
  <c r="P580"/>
  <c r="BI579"/>
  <c r="BH579"/>
  <c r="BG579"/>
  <c r="BF579"/>
  <c r="T579"/>
  <c r="R579"/>
  <c r="P579"/>
  <c r="BI578"/>
  <c r="BH578"/>
  <c r="BG578"/>
  <c r="BF578"/>
  <c r="T578"/>
  <c r="R578"/>
  <c r="P578"/>
  <c r="BI577"/>
  <c r="BH577"/>
  <c r="BG577"/>
  <c r="BF577"/>
  <c r="T577"/>
  <c r="R577"/>
  <c r="P577"/>
  <c r="BI576"/>
  <c r="BH576"/>
  <c r="BG576"/>
  <c r="BF576"/>
  <c r="T576"/>
  <c r="R576"/>
  <c r="P576"/>
  <c r="BI575"/>
  <c r="BH575"/>
  <c r="BG575"/>
  <c r="BF575"/>
  <c r="T575"/>
  <c r="R575"/>
  <c r="P575"/>
  <c r="BI574"/>
  <c r="BH574"/>
  <c r="BG574"/>
  <c r="BF574"/>
  <c r="T574"/>
  <c r="R574"/>
  <c r="P574"/>
  <c r="BI573"/>
  <c r="BH573"/>
  <c r="BG573"/>
  <c r="BF573"/>
  <c r="T573"/>
  <c r="R573"/>
  <c r="P573"/>
  <c r="BI572"/>
  <c r="BH572"/>
  <c r="BG572"/>
  <c r="BF572"/>
  <c r="T572"/>
  <c r="R572"/>
  <c r="P572"/>
  <c r="BI571"/>
  <c r="BH571"/>
  <c r="BG571"/>
  <c r="BF571"/>
  <c r="T571"/>
  <c r="R571"/>
  <c r="P571"/>
  <c r="BI568"/>
  <c r="BH568"/>
  <c r="BG568"/>
  <c r="BF568"/>
  <c r="T568"/>
  <c r="R568"/>
  <c r="P568"/>
  <c r="BI567"/>
  <c r="BH567"/>
  <c r="BG567"/>
  <c r="BF567"/>
  <c r="T567"/>
  <c r="R567"/>
  <c r="P567"/>
  <c r="BI566"/>
  <c r="BH566"/>
  <c r="BG566"/>
  <c r="BF566"/>
  <c r="T566"/>
  <c r="R566"/>
  <c r="P566"/>
  <c r="BI564"/>
  <c r="BH564"/>
  <c r="BG564"/>
  <c r="BF564"/>
  <c r="T564"/>
  <c r="R564"/>
  <c r="P564"/>
  <c r="BI563"/>
  <c r="BH563"/>
  <c r="BG563"/>
  <c r="BF563"/>
  <c r="T563"/>
  <c r="R563"/>
  <c r="P563"/>
  <c r="BI562"/>
  <c r="BH562"/>
  <c r="BG562"/>
  <c r="BF562"/>
  <c r="T562"/>
  <c r="R562"/>
  <c r="P562"/>
  <c r="BI561"/>
  <c r="BH561"/>
  <c r="BG561"/>
  <c r="BF561"/>
  <c r="T561"/>
  <c r="R561"/>
  <c r="P561"/>
  <c r="BI560"/>
  <c r="BH560"/>
  <c r="BG560"/>
  <c r="BF560"/>
  <c r="T560"/>
  <c r="R560"/>
  <c r="P560"/>
  <c r="BI559"/>
  <c r="BH559"/>
  <c r="BG559"/>
  <c r="BF559"/>
  <c r="T559"/>
  <c r="R559"/>
  <c r="P559"/>
  <c r="BI558"/>
  <c r="BH558"/>
  <c r="BG558"/>
  <c r="BF558"/>
  <c r="T558"/>
  <c r="R558"/>
  <c r="P558"/>
  <c r="BI557"/>
  <c r="BH557"/>
  <c r="BG557"/>
  <c r="BF557"/>
  <c r="T557"/>
  <c r="R557"/>
  <c r="P557"/>
  <c r="BI556"/>
  <c r="BH556"/>
  <c r="BG556"/>
  <c r="BF556"/>
  <c r="T556"/>
  <c r="R556"/>
  <c r="P556"/>
  <c r="BI555"/>
  <c r="BH555"/>
  <c r="BG555"/>
  <c r="BF555"/>
  <c r="T555"/>
  <c r="R555"/>
  <c r="P555"/>
  <c r="BI554"/>
  <c r="BH554"/>
  <c r="BG554"/>
  <c r="BF554"/>
  <c r="T554"/>
  <c r="R554"/>
  <c r="P554"/>
  <c r="BI553"/>
  <c r="BH553"/>
  <c r="BG553"/>
  <c r="BF553"/>
  <c r="T553"/>
  <c r="R553"/>
  <c r="P553"/>
  <c r="BI551"/>
  <c r="BH551"/>
  <c r="BG551"/>
  <c r="BF551"/>
  <c r="T551"/>
  <c r="R551"/>
  <c r="P551"/>
  <c r="BI550"/>
  <c r="BH550"/>
  <c r="BG550"/>
  <c r="BF550"/>
  <c r="T550"/>
  <c r="R550"/>
  <c r="P550"/>
  <c r="BI549"/>
  <c r="BH549"/>
  <c r="BG549"/>
  <c r="BF549"/>
  <c r="T549"/>
  <c r="R549"/>
  <c r="P549"/>
  <c r="BI548"/>
  <c r="BH548"/>
  <c r="BG548"/>
  <c r="BF548"/>
  <c r="T548"/>
  <c r="R548"/>
  <c r="P548"/>
  <c r="BI547"/>
  <c r="BH547"/>
  <c r="BG547"/>
  <c r="BF547"/>
  <c r="T547"/>
  <c r="R547"/>
  <c r="P547"/>
  <c r="BI546"/>
  <c r="BH546"/>
  <c r="BG546"/>
  <c r="BF546"/>
  <c r="T546"/>
  <c r="R546"/>
  <c r="P546"/>
  <c r="BI545"/>
  <c r="BH545"/>
  <c r="BG545"/>
  <c r="BF545"/>
  <c r="T545"/>
  <c r="R545"/>
  <c r="P545"/>
  <c r="BI544"/>
  <c r="BH544"/>
  <c r="BG544"/>
  <c r="BF544"/>
  <c r="T544"/>
  <c r="R544"/>
  <c r="P544"/>
  <c r="BI543"/>
  <c r="BH543"/>
  <c r="BG543"/>
  <c r="BF543"/>
  <c r="T543"/>
  <c r="R543"/>
  <c r="P543"/>
  <c r="BI542"/>
  <c r="BH542"/>
  <c r="BG542"/>
  <c r="BF542"/>
  <c r="T542"/>
  <c r="R542"/>
  <c r="P542"/>
  <c r="BI541"/>
  <c r="BH541"/>
  <c r="BG541"/>
  <c r="BF541"/>
  <c r="T541"/>
  <c r="R541"/>
  <c r="P541"/>
  <c r="BI540"/>
  <c r="BH540"/>
  <c r="BG540"/>
  <c r="BF540"/>
  <c r="T540"/>
  <c r="R540"/>
  <c r="P540"/>
  <c r="BI539"/>
  <c r="BH539"/>
  <c r="BG539"/>
  <c r="BF539"/>
  <c r="T539"/>
  <c r="R539"/>
  <c r="P539"/>
  <c r="BI538"/>
  <c r="BH538"/>
  <c r="BG538"/>
  <c r="BF538"/>
  <c r="T538"/>
  <c r="R538"/>
  <c r="P538"/>
  <c r="BI537"/>
  <c r="BH537"/>
  <c r="BG537"/>
  <c r="BF537"/>
  <c r="T537"/>
  <c r="R537"/>
  <c r="P537"/>
  <c r="BI536"/>
  <c r="BH536"/>
  <c r="BG536"/>
  <c r="BF536"/>
  <c r="T536"/>
  <c r="R536"/>
  <c r="P536"/>
  <c r="BI535"/>
  <c r="BH535"/>
  <c r="BG535"/>
  <c r="BF535"/>
  <c r="T535"/>
  <c r="R535"/>
  <c r="P535"/>
  <c r="BI534"/>
  <c r="BH534"/>
  <c r="BG534"/>
  <c r="BF534"/>
  <c r="T534"/>
  <c r="R534"/>
  <c r="P534"/>
  <c r="BI533"/>
  <c r="BH533"/>
  <c r="BG533"/>
  <c r="BF533"/>
  <c r="T533"/>
  <c r="R533"/>
  <c r="P533"/>
  <c r="BI532"/>
  <c r="BH532"/>
  <c r="BG532"/>
  <c r="BF532"/>
  <c r="T532"/>
  <c r="R532"/>
  <c r="P532"/>
  <c r="BI531"/>
  <c r="BH531"/>
  <c r="BG531"/>
  <c r="BF531"/>
  <c r="T531"/>
  <c r="R531"/>
  <c r="P531"/>
  <c r="BI530"/>
  <c r="BH530"/>
  <c r="BG530"/>
  <c r="BF530"/>
  <c r="T530"/>
  <c r="R530"/>
  <c r="P530"/>
  <c r="BI529"/>
  <c r="BH529"/>
  <c r="BG529"/>
  <c r="BF529"/>
  <c r="T529"/>
  <c r="R529"/>
  <c r="P529"/>
  <c r="BI528"/>
  <c r="BH528"/>
  <c r="BG528"/>
  <c r="BF528"/>
  <c r="T528"/>
  <c r="R528"/>
  <c r="P528"/>
  <c r="BI527"/>
  <c r="BH527"/>
  <c r="BG527"/>
  <c r="BF527"/>
  <c r="T527"/>
  <c r="R527"/>
  <c r="P527"/>
  <c r="BI526"/>
  <c r="BH526"/>
  <c r="BG526"/>
  <c r="BF526"/>
  <c r="T526"/>
  <c r="R526"/>
  <c r="P526"/>
  <c r="BI525"/>
  <c r="BH525"/>
  <c r="BG525"/>
  <c r="BF525"/>
  <c r="T525"/>
  <c r="R525"/>
  <c r="P525"/>
  <c r="BI524"/>
  <c r="BH524"/>
  <c r="BG524"/>
  <c r="BF524"/>
  <c r="T524"/>
  <c r="R524"/>
  <c r="P524"/>
  <c r="BI523"/>
  <c r="BH523"/>
  <c r="BG523"/>
  <c r="BF523"/>
  <c r="T523"/>
  <c r="R523"/>
  <c r="P523"/>
  <c r="BI522"/>
  <c r="BH522"/>
  <c r="BG522"/>
  <c r="BF522"/>
  <c r="T522"/>
  <c r="R522"/>
  <c r="P522"/>
  <c r="BI521"/>
  <c r="BH521"/>
  <c r="BG521"/>
  <c r="BF521"/>
  <c r="T521"/>
  <c r="R521"/>
  <c r="P521"/>
  <c r="BI520"/>
  <c r="BH520"/>
  <c r="BG520"/>
  <c r="BF520"/>
  <c r="T520"/>
  <c r="R520"/>
  <c r="P520"/>
  <c r="BI519"/>
  <c r="BH519"/>
  <c r="BG519"/>
  <c r="BF519"/>
  <c r="T519"/>
  <c r="R519"/>
  <c r="P519"/>
  <c r="BI518"/>
  <c r="BH518"/>
  <c r="BG518"/>
  <c r="BF518"/>
  <c r="T518"/>
  <c r="R518"/>
  <c r="P518"/>
  <c r="BI517"/>
  <c r="BH517"/>
  <c r="BG517"/>
  <c r="BF517"/>
  <c r="T517"/>
  <c r="R517"/>
  <c r="P517"/>
  <c r="BI516"/>
  <c r="BH516"/>
  <c r="BG516"/>
  <c r="BF516"/>
  <c r="T516"/>
  <c r="R516"/>
  <c r="P516"/>
  <c r="BI515"/>
  <c r="BH515"/>
  <c r="BG515"/>
  <c r="BF515"/>
  <c r="T515"/>
  <c r="R515"/>
  <c r="P515"/>
  <c r="BI514"/>
  <c r="BH514"/>
  <c r="BG514"/>
  <c r="BF514"/>
  <c r="T514"/>
  <c r="R514"/>
  <c r="P514"/>
  <c r="BI511"/>
  <c r="BH511"/>
  <c r="BG511"/>
  <c r="BF511"/>
  <c r="T511"/>
  <c r="R511"/>
  <c r="P511"/>
  <c r="BI510"/>
  <c r="BH510"/>
  <c r="BG510"/>
  <c r="BF510"/>
  <c r="T510"/>
  <c r="R510"/>
  <c r="P510"/>
  <c r="BI509"/>
  <c r="BH509"/>
  <c r="BG509"/>
  <c r="BF509"/>
  <c r="T509"/>
  <c r="R509"/>
  <c r="P509"/>
  <c r="BI507"/>
  <c r="BH507"/>
  <c r="BG507"/>
  <c r="BF507"/>
  <c r="T507"/>
  <c r="R507"/>
  <c r="P507"/>
  <c r="BI506"/>
  <c r="BH506"/>
  <c r="BG506"/>
  <c r="BF506"/>
  <c r="T506"/>
  <c r="R506"/>
  <c r="P506"/>
  <c r="BI505"/>
  <c r="BH505"/>
  <c r="BG505"/>
  <c r="BF505"/>
  <c r="T505"/>
  <c r="R505"/>
  <c r="P505"/>
  <c r="BI504"/>
  <c r="BH504"/>
  <c r="BG504"/>
  <c r="BF504"/>
  <c r="T504"/>
  <c r="R504"/>
  <c r="P504"/>
  <c r="BI503"/>
  <c r="BH503"/>
  <c r="BG503"/>
  <c r="BF503"/>
  <c r="T503"/>
  <c r="R503"/>
  <c r="P503"/>
  <c r="BI502"/>
  <c r="BH502"/>
  <c r="BG502"/>
  <c r="BF502"/>
  <c r="T502"/>
  <c r="R502"/>
  <c r="P502"/>
  <c r="BI501"/>
  <c r="BH501"/>
  <c r="BG501"/>
  <c r="BF501"/>
  <c r="T501"/>
  <c r="R501"/>
  <c r="P501"/>
  <c r="BI500"/>
  <c r="BH500"/>
  <c r="BG500"/>
  <c r="BF500"/>
  <c r="T500"/>
  <c r="R500"/>
  <c r="P500"/>
  <c r="BI499"/>
  <c r="BH499"/>
  <c r="BG499"/>
  <c r="BF499"/>
  <c r="T499"/>
  <c r="R499"/>
  <c r="P499"/>
  <c r="BI498"/>
  <c r="BH498"/>
  <c r="BG498"/>
  <c r="BF498"/>
  <c r="T498"/>
  <c r="R498"/>
  <c r="P498"/>
  <c r="BI496"/>
  <c r="BH496"/>
  <c r="BG496"/>
  <c r="BF496"/>
  <c r="T496"/>
  <c r="R496"/>
  <c r="P496"/>
  <c r="BI495"/>
  <c r="BH495"/>
  <c r="BG495"/>
  <c r="BF495"/>
  <c r="T495"/>
  <c r="R495"/>
  <c r="P495"/>
  <c r="BI494"/>
  <c r="BH494"/>
  <c r="BG494"/>
  <c r="BF494"/>
  <c r="T494"/>
  <c r="R494"/>
  <c r="P494"/>
  <c r="BI493"/>
  <c r="BH493"/>
  <c r="BG493"/>
  <c r="BF493"/>
  <c r="T493"/>
  <c r="R493"/>
  <c r="P493"/>
  <c r="BI492"/>
  <c r="BH492"/>
  <c r="BG492"/>
  <c r="BF492"/>
  <c r="T492"/>
  <c r="R492"/>
  <c r="P492"/>
  <c r="BI491"/>
  <c r="BH491"/>
  <c r="BG491"/>
  <c r="BF491"/>
  <c r="T491"/>
  <c r="R491"/>
  <c r="P491"/>
  <c r="BI490"/>
  <c r="BH490"/>
  <c r="BG490"/>
  <c r="BF490"/>
  <c r="T490"/>
  <c r="R490"/>
  <c r="P490"/>
  <c r="BI489"/>
  <c r="BH489"/>
  <c r="BG489"/>
  <c r="BF489"/>
  <c r="T489"/>
  <c r="R489"/>
  <c r="P489"/>
  <c r="BI488"/>
  <c r="BH488"/>
  <c r="BG488"/>
  <c r="BF488"/>
  <c r="T488"/>
  <c r="R488"/>
  <c r="P488"/>
  <c r="BI487"/>
  <c r="BH487"/>
  <c r="BG487"/>
  <c r="BF487"/>
  <c r="T487"/>
  <c r="R487"/>
  <c r="P487"/>
  <c r="BI486"/>
  <c r="BH486"/>
  <c r="BG486"/>
  <c r="BF486"/>
  <c r="T486"/>
  <c r="R486"/>
  <c r="P486"/>
  <c r="BI485"/>
  <c r="BH485"/>
  <c r="BG485"/>
  <c r="BF485"/>
  <c r="T485"/>
  <c r="R485"/>
  <c r="P485"/>
  <c r="BI484"/>
  <c r="BH484"/>
  <c r="BG484"/>
  <c r="BF484"/>
  <c r="T484"/>
  <c r="R484"/>
  <c r="P484"/>
  <c r="BI483"/>
  <c r="BH483"/>
  <c r="BG483"/>
  <c r="BF483"/>
  <c r="T483"/>
  <c r="R483"/>
  <c r="P483"/>
  <c r="BI482"/>
  <c r="BH482"/>
  <c r="BG482"/>
  <c r="BF482"/>
  <c r="T482"/>
  <c r="R482"/>
  <c r="P482"/>
  <c r="BI481"/>
  <c r="BH481"/>
  <c r="BG481"/>
  <c r="BF481"/>
  <c r="T481"/>
  <c r="R481"/>
  <c r="P481"/>
  <c r="BI480"/>
  <c r="BH480"/>
  <c r="BG480"/>
  <c r="BF480"/>
  <c r="T480"/>
  <c r="R480"/>
  <c r="P480"/>
  <c r="BI479"/>
  <c r="BH479"/>
  <c r="BG479"/>
  <c r="BF479"/>
  <c r="T479"/>
  <c r="R479"/>
  <c r="P479"/>
  <c r="BI478"/>
  <c r="BH478"/>
  <c r="BG478"/>
  <c r="BF478"/>
  <c r="T478"/>
  <c r="R478"/>
  <c r="P478"/>
  <c r="BI477"/>
  <c r="BH477"/>
  <c r="BG477"/>
  <c r="BF477"/>
  <c r="T477"/>
  <c r="R477"/>
  <c r="P477"/>
  <c r="BI476"/>
  <c r="BH476"/>
  <c r="BG476"/>
  <c r="BF476"/>
  <c r="T476"/>
  <c r="R476"/>
  <c r="P476"/>
  <c r="BI475"/>
  <c r="BH475"/>
  <c r="BG475"/>
  <c r="BF475"/>
  <c r="T475"/>
  <c r="R475"/>
  <c r="P475"/>
  <c r="BI474"/>
  <c r="BH474"/>
  <c r="BG474"/>
  <c r="BF474"/>
  <c r="T474"/>
  <c r="R474"/>
  <c r="P474"/>
  <c r="BI473"/>
  <c r="BH473"/>
  <c r="BG473"/>
  <c r="BF473"/>
  <c r="T473"/>
  <c r="R473"/>
  <c r="P473"/>
  <c r="BI472"/>
  <c r="BH472"/>
  <c r="BG472"/>
  <c r="BF472"/>
  <c r="T472"/>
  <c r="R472"/>
  <c r="P472"/>
  <c r="BI471"/>
  <c r="BH471"/>
  <c r="BG471"/>
  <c r="BF471"/>
  <c r="T471"/>
  <c r="R471"/>
  <c r="P471"/>
  <c r="BI470"/>
  <c r="BH470"/>
  <c r="BG470"/>
  <c r="BF470"/>
  <c r="T470"/>
  <c r="R470"/>
  <c r="P470"/>
  <c r="BI469"/>
  <c r="BH469"/>
  <c r="BG469"/>
  <c r="BF469"/>
  <c r="T469"/>
  <c r="R469"/>
  <c r="P469"/>
  <c r="BI468"/>
  <c r="BH468"/>
  <c r="BG468"/>
  <c r="BF468"/>
  <c r="T468"/>
  <c r="R468"/>
  <c r="P468"/>
  <c r="BI467"/>
  <c r="BH467"/>
  <c r="BG467"/>
  <c r="BF467"/>
  <c r="T467"/>
  <c r="R467"/>
  <c r="P467"/>
  <c r="BI466"/>
  <c r="BH466"/>
  <c r="BG466"/>
  <c r="BF466"/>
  <c r="T466"/>
  <c r="R466"/>
  <c r="P466"/>
  <c r="BI463"/>
  <c r="BH463"/>
  <c r="BG463"/>
  <c r="BF463"/>
  <c r="T463"/>
  <c r="R463"/>
  <c r="P463"/>
  <c r="BI462"/>
  <c r="BH462"/>
  <c r="BG462"/>
  <c r="BF462"/>
  <c r="T462"/>
  <c r="R462"/>
  <c r="P462"/>
  <c r="BI461"/>
  <c r="BH461"/>
  <c r="BG461"/>
  <c r="BF461"/>
  <c r="T461"/>
  <c r="R461"/>
  <c r="P461"/>
  <c r="BI459"/>
  <c r="BH459"/>
  <c r="BG459"/>
  <c r="BF459"/>
  <c r="T459"/>
  <c r="R459"/>
  <c r="P459"/>
  <c r="BI458"/>
  <c r="BH458"/>
  <c r="BG458"/>
  <c r="BF458"/>
  <c r="T458"/>
  <c r="R458"/>
  <c r="P458"/>
  <c r="BI457"/>
  <c r="BH457"/>
  <c r="BG457"/>
  <c r="BF457"/>
  <c r="T457"/>
  <c r="R457"/>
  <c r="P457"/>
  <c r="BI456"/>
  <c r="BH456"/>
  <c r="BG456"/>
  <c r="BF456"/>
  <c r="T456"/>
  <c r="R456"/>
  <c r="P456"/>
  <c r="BI455"/>
  <c r="BH455"/>
  <c r="BG455"/>
  <c r="BF455"/>
  <c r="T455"/>
  <c r="R455"/>
  <c r="P455"/>
  <c r="BI454"/>
  <c r="BH454"/>
  <c r="BG454"/>
  <c r="BF454"/>
  <c r="T454"/>
  <c r="R454"/>
  <c r="P454"/>
  <c r="BI453"/>
  <c r="BH453"/>
  <c r="BG453"/>
  <c r="BF453"/>
  <c r="T453"/>
  <c r="R453"/>
  <c r="P453"/>
  <c r="BI452"/>
  <c r="BH452"/>
  <c r="BG452"/>
  <c r="BF452"/>
  <c r="T452"/>
  <c r="R452"/>
  <c r="P452"/>
  <c r="BI451"/>
  <c r="BH451"/>
  <c r="BG451"/>
  <c r="BF451"/>
  <c r="T451"/>
  <c r="R451"/>
  <c r="P451"/>
  <c r="BI450"/>
  <c r="BH450"/>
  <c r="BG450"/>
  <c r="BF450"/>
  <c r="T450"/>
  <c r="R450"/>
  <c r="P450"/>
  <c r="BI448"/>
  <c r="BH448"/>
  <c r="BG448"/>
  <c r="BF448"/>
  <c r="T448"/>
  <c r="R448"/>
  <c r="P448"/>
  <c r="BI447"/>
  <c r="BH447"/>
  <c r="BG447"/>
  <c r="BF447"/>
  <c r="T447"/>
  <c r="R447"/>
  <c r="P447"/>
  <c r="BI446"/>
  <c r="BH446"/>
  <c r="BG446"/>
  <c r="BF446"/>
  <c r="T446"/>
  <c r="R446"/>
  <c r="P446"/>
  <c r="BI445"/>
  <c r="BH445"/>
  <c r="BG445"/>
  <c r="BF445"/>
  <c r="T445"/>
  <c r="R445"/>
  <c r="P445"/>
  <c r="BI444"/>
  <c r="BH444"/>
  <c r="BG444"/>
  <c r="BF444"/>
  <c r="T444"/>
  <c r="R444"/>
  <c r="P444"/>
  <c r="BI443"/>
  <c r="BH443"/>
  <c r="BG443"/>
  <c r="BF443"/>
  <c r="T443"/>
  <c r="R443"/>
  <c r="P443"/>
  <c r="BI442"/>
  <c r="BH442"/>
  <c r="BG442"/>
  <c r="BF442"/>
  <c r="T442"/>
  <c r="R442"/>
  <c r="P442"/>
  <c r="BI441"/>
  <c r="BH441"/>
  <c r="BG441"/>
  <c r="BF441"/>
  <c r="T441"/>
  <c r="R441"/>
  <c r="P441"/>
  <c r="BI440"/>
  <c r="BH440"/>
  <c r="BG440"/>
  <c r="BF440"/>
  <c r="T440"/>
  <c r="R440"/>
  <c r="P440"/>
  <c r="BI439"/>
  <c r="BH439"/>
  <c r="BG439"/>
  <c r="BF439"/>
  <c r="T439"/>
  <c r="R439"/>
  <c r="P439"/>
  <c r="BI438"/>
  <c r="BH438"/>
  <c r="BG438"/>
  <c r="BF438"/>
  <c r="T438"/>
  <c r="R438"/>
  <c r="P438"/>
  <c r="BI437"/>
  <c r="BH437"/>
  <c r="BG437"/>
  <c r="BF437"/>
  <c r="T437"/>
  <c r="R437"/>
  <c r="P437"/>
  <c r="BI436"/>
  <c r="BH436"/>
  <c r="BG436"/>
  <c r="BF436"/>
  <c r="T436"/>
  <c r="R436"/>
  <c r="P436"/>
  <c r="BI435"/>
  <c r="BH435"/>
  <c r="BG435"/>
  <c r="BF435"/>
  <c r="T435"/>
  <c r="R435"/>
  <c r="P435"/>
  <c r="BI434"/>
  <c r="BH434"/>
  <c r="BG434"/>
  <c r="BF434"/>
  <c r="T434"/>
  <c r="R434"/>
  <c r="P434"/>
  <c r="BI433"/>
  <c r="BH433"/>
  <c r="BG433"/>
  <c r="BF433"/>
  <c r="T433"/>
  <c r="R433"/>
  <c r="P433"/>
  <c r="BI432"/>
  <c r="BH432"/>
  <c r="BG432"/>
  <c r="BF432"/>
  <c r="T432"/>
  <c r="R432"/>
  <c r="P432"/>
  <c r="BI431"/>
  <c r="BH431"/>
  <c r="BG431"/>
  <c r="BF431"/>
  <c r="T431"/>
  <c r="R431"/>
  <c r="P431"/>
  <c r="BI430"/>
  <c r="BH430"/>
  <c r="BG430"/>
  <c r="BF430"/>
  <c r="T430"/>
  <c r="R430"/>
  <c r="P430"/>
  <c r="BI429"/>
  <c r="BH429"/>
  <c r="BG429"/>
  <c r="BF429"/>
  <c r="T429"/>
  <c r="R429"/>
  <c r="P429"/>
  <c r="BI428"/>
  <c r="BH428"/>
  <c r="BG428"/>
  <c r="BF428"/>
  <c r="T428"/>
  <c r="R428"/>
  <c r="P428"/>
  <c r="BI427"/>
  <c r="BH427"/>
  <c r="BG427"/>
  <c r="BF427"/>
  <c r="T427"/>
  <c r="R427"/>
  <c r="P427"/>
  <c r="BI426"/>
  <c r="BH426"/>
  <c r="BG426"/>
  <c r="BF426"/>
  <c r="T426"/>
  <c r="R426"/>
  <c r="P426"/>
  <c r="BI425"/>
  <c r="BH425"/>
  <c r="BG425"/>
  <c r="BF425"/>
  <c r="T425"/>
  <c r="R425"/>
  <c r="P425"/>
  <c r="BI424"/>
  <c r="BH424"/>
  <c r="BG424"/>
  <c r="BF424"/>
  <c r="T424"/>
  <c r="R424"/>
  <c r="P424"/>
  <c r="BI423"/>
  <c r="BH423"/>
  <c r="BG423"/>
  <c r="BF423"/>
  <c r="T423"/>
  <c r="R423"/>
  <c r="P423"/>
  <c r="BI422"/>
  <c r="BH422"/>
  <c r="BG422"/>
  <c r="BF422"/>
  <c r="T422"/>
  <c r="R422"/>
  <c r="P422"/>
  <c r="BI421"/>
  <c r="BH421"/>
  <c r="BG421"/>
  <c r="BF421"/>
  <c r="T421"/>
  <c r="R421"/>
  <c r="P421"/>
  <c r="BI420"/>
  <c r="BH420"/>
  <c r="BG420"/>
  <c r="BF420"/>
  <c r="T420"/>
  <c r="R420"/>
  <c r="P420"/>
  <c r="BI419"/>
  <c r="BH419"/>
  <c r="BG419"/>
  <c r="BF419"/>
  <c r="T419"/>
  <c r="R419"/>
  <c r="P419"/>
  <c r="BI418"/>
  <c r="BH418"/>
  <c r="BG418"/>
  <c r="BF418"/>
  <c r="T418"/>
  <c r="R418"/>
  <c r="P418"/>
  <c r="BI417"/>
  <c r="BH417"/>
  <c r="BG417"/>
  <c r="BF417"/>
  <c r="T417"/>
  <c r="R417"/>
  <c r="P417"/>
  <c r="BI416"/>
  <c r="BH416"/>
  <c r="BG416"/>
  <c r="BF416"/>
  <c r="T416"/>
  <c r="R416"/>
  <c r="P416"/>
  <c r="BI415"/>
  <c r="BH415"/>
  <c r="BG415"/>
  <c r="BF415"/>
  <c r="T415"/>
  <c r="R415"/>
  <c r="P415"/>
  <c r="BI414"/>
  <c r="BH414"/>
  <c r="BG414"/>
  <c r="BF414"/>
  <c r="T414"/>
  <c r="R414"/>
  <c r="P414"/>
  <c r="BI411"/>
  <c r="BH411"/>
  <c r="BG411"/>
  <c r="BF411"/>
  <c r="T411"/>
  <c r="R411"/>
  <c r="P411"/>
  <c r="BI410"/>
  <c r="BH410"/>
  <c r="BG410"/>
  <c r="BF410"/>
  <c r="T410"/>
  <c r="R410"/>
  <c r="P410"/>
  <c r="BI409"/>
  <c r="BH409"/>
  <c r="BG409"/>
  <c r="BF409"/>
  <c r="T409"/>
  <c r="R409"/>
  <c r="P409"/>
  <c r="BI408"/>
  <c r="BH408"/>
  <c r="BG408"/>
  <c r="BF408"/>
  <c r="T408"/>
  <c r="R408"/>
  <c r="P408"/>
  <c r="BI406"/>
  <c r="BH406"/>
  <c r="BG406"/>
  <c r="BF406"/>
  <c r="T406"/>
  <c r="R406"/>
  <c r="P406"/>
  <c r="BI405"/>
  <c r="BH405"/>
  <c r="BG405"/>
  <c r="BF405"/>
  <c r="T405"/>
  <c r="R405"/>
  <c r="P405"/>
  <c r="BI404"/>
  <c r="BH404"/>
  <c r="BG404"/>
  <c r="BF404"/>
  <c r="T404"/>
  <c r="R404"/>
  <c r="P404"/>
  <c r="BI403"/>
  <c r="BH403"/>
  <c r="BG403"/>
  <c r="BF403"/>
  <c r="T403"/>
  <c r="R403"/>
  <c r="P403"/>
  <c r="BI402"/>
  <c r="BH402"/>
  <c r="BG402"/>
  <c r="BF402"/>
  <c r="T402"/>
  <c r="R402"/>
  <c r="P402"/>
  <c r="BI401"/>
  <c r="BH401"/>
  <c r="BG401"/>
  <c r="BF401"/>
  <c r="T401"/>
  <c r="R401"/>
  <c r="P401"/>
  <c r="BI400"/>
  <c r="BH400"/>
  <c r="BG400"/>
  <c r="BF400"/>
  <c r="T400"/>
  <c r="R400"/>
  <c r="P400"/>
  <c r="BI399"/>
  <c r="BH399"/>
  <c r="BG399"/>
  <c r="BF399"/>
  <c r="T399"/>
  <c r="R399"/>
  <c r="P399"/>
  <c r="BI398"/>
  <c r="BH398"/>
  <c r="BG398"/>
  <c r="BF398"/>
  <c r="T398"/>
  <c r="R398"/>
  <c r="P398"/>
  <c r="BI397"/>
  <c r="BH397"/>
  <c r="BG397"/>
  <c r="BF397"/>
  <c r="T397"/>
  <c r="R397"/>
  <c r="P397"/>
  <c r="BI396"/>
  <c r="BH396"/>
  <c r="BG396"/>
  <c r="BF396"/>
  <c r="T396"/>
  <c r="R396"/>
  <c r="P396"/>
  <c r="BI395"/>
  <c r="BH395"/>
  <c r="BG395"/>
  <c r="BF395"/>
  <c r="T395"/>
  <c r="R395"/>
  <c r="P395"/>
  <c r="BI394"/>
  <c r="BH394"/>
  <c r="BG394"/>
  <c r="BF394"/>
  <c r="T394"/>
  <c r="R394"/>
  <c r="P394"/>
  <c r="BI393"/>
  <c r="BH393"/>
  <c r="BG393"/>
  <c r="BF393"/>
  <c r="T393"/>
  <c r="R393"/>
  <c r="P393"/>
  <c r="BI391"/>
  <c r="BH391"/>
  <c r="BG391"/>
  <c r="BF391"/>
  <c r="T391"/>
  <c r="R391"/>
  <c r="P391"/>
  <c r="BI390"/>
  <c r="BH390"/>
  <c r="BG390"/>
  <c r="BF390"/>
  <c r="T390"/>
  <c r="R390"/>
  <c r="P390"/>
  <c r="BI389"/>
  <c r="BH389"/>
  <c r="BG389"/>
  <c r="BF389"/>
  <c r="T389"/>
  <c r="R389"/>
  <c r="P389"/>
  <c r="BI388"/>
  <c r="BH388"/>
  <c r="BG388"/>
  <c r="BF388"/>
  <c r="T388"/>
  <c r="R388"/>
  <c r="P388"/>
  <c r="BI387"/>
  <c r="BH387"/>
  <c r="BG387"/>
  <c r="BF387"/>
  <c r="T387"/>
  <c r="R387"/>
  <c r="P387"/>
  <c r="BI386"/>
  <c r="BH386"/>
  <c r="BG386"/>
  <c r="BF386"/>
  <c r="T386"/>
  <c r="R386"/>
  <c r="P386"/>
  <c r="BI385"/>
  <c r="BH385"/>
  <c r="BG385"/>
  <c r="BF385"/>
  <c r="T385"/>
  <c r="R385"/>
  <c r="P385"/>
  <c r="BI384"/>
  <c r="BH384"/>
  <c r="BG384"/>
  <c r="BF384"/>
  <c r="T384"/>
  <c r="R384"/>
  <c r="P384"/>
  <c r="BI383"/>
  <c r="BH383"/>
  <c r="BG383"/>
  <c r="BF383"/>
  <c r="T383"/>
  <c r="R383"/>
  <c r="P383"/>
  <c r="BI382"/>
  <c r="BH382"/>
  <c r="BG382"/>
  <c r="BF382"/>
  <c r="T382"/>
  <c r="R382"/>
  <c r="P382"/>
  <c r="BI381"/>
  <c r="BH381"/>
  <c r="BG381"/>
  <c r="BF381"/>
  <c r="T381"/>
  <c r="R381"/>
  <c r="P381"/>
  <c r="BI380"/>
  <c r="BH380"/>
  <c r="BG380"/>
  <c r="BF380"/>
  <c r="T380"/>
  <c r="R380"/>
  <c r="P380"/>
  <c r="BI379"/>
  <c r="BH379"/>
  <c r="BG379"/>
  <c r="BF379"/>
  <c r="T379"/>
  <c r="R379"/>
  <c r="P379"/>
  <c r="BI378"/>
  <c r="BH378"/>
  <c r="BG378"/>
  <c r="BF378"/>
  <c r="T378"/>
  <c r="R378"/>
  <c r="P378"/>
  <c r="BI377"/>
  <c r="BH377"/>
  <c r="BG377"/>
  <c r="BF377"/>
  <c r="T377"/>
  <c r="R377"/>
  <c r="P377"/>
  <c r="BI376"/>
  <c r="BH376"/>
  <c r="BG376"/>
  <c r="BF376"/>
  <c r="T376"/>
  <c r="R376"/>
  <c r="P376"/>
  <c r="BI375"/>
  <c r="BH375"/>
  <c r="BG375"/>
  <c r="BF375"/>
  <c r="T375"/>
  <c r="R375"/>
  <c r="P375"/>
  <c r="BI374"/>
  <c r="BH374"/>
  <c r="BG374"/>
  <c r="BF374"/>
  <c r="T374"/>
  <c r="R374"/>
  <c r="P374"/>
  <c r="BI373"/>
  <c r="BH373"/>
  <c r="BG373"/>
  <c r="BF373"/>
  <c r="T373"/>
  <c r="R373"/>
  <c r="P373"/>
  <c r="BI372"/>
  <c r="BH372"/>
  <c r="BG372"/>
  <c r="BF372"/>
  <c r="T372"/>
  <c r="R372"/>
  <c r="P372"/>
  <c r="BI371"/>
  <c r="BH371"/>
  <c r="BG371"/>
  <c r="BF371"/>
  <c r="T371"/>
  <c r="R371"/>
  <c r="P371"/>
  <c r="BI370"/>
  <c r="BH370"/>
  <c r="BG370"/>
  <c r="BF370"/>
  <c r="T370"/>
  <c r="R370"/>
  <c r="P370"/>
  <c r="BI369"/>
  <c r="BH369"/>
  <c r="BG369"/>
  <c r="BF369"/>
  <c r="T369"/>
  <c r="R369"/>
  <c r="P369"/>
  <c r="BI368"/>
  <c r="BH368"/>
  <c r="BG368"/>
  <c r="BF368"/>
  <c r="T368"/>
  <c r="R368"/>
  <c r="P368"/>
  <c r="BI367"/>
  <c r="BH367"/>
  <c r="BG367"/>
  <c r="BF367"/>
  <c r="T367"/>
  <c r="R367"/>
  <c r="P367"/>
  <c r="BI366"/>
  <c r="BH366"/>
  <c r="BG366"/>
  <c r="BF366"/>
  <c r="T366"/>
  <c r="R366"/>
  <c r="P366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2"/>
  <c r="BH362"/>
  <c r="BG362"/>
  <c r="BF362"/>
  <c r="T362"/>
  <c r="R362"/>
  <c r="P362"/>
  <c r="BI361"/>
  <c r="BH361"/>
  <c r="BG361"/>
  <c r="BF361"/>
  <c r="T361"/>
  <c r="R361"/>
  <c r="P361"/>
  <c r="BI360"/>
  <c r="BH360"/>
  <c r="BG360"/>
  <c r="BF360"/>
  <c r="T360"/>
  <c r="R360"/>
  <c r="P360"/>
  <c r="BI359"/>
  <c r="BH359"/>
  <c r="BG359"/>
  <c r="BF359"/>
  <c r="T359"/>
  <c r="R359"/>
  <c r="P359"/>
  <c r="BI358"/>
  <c r="BH358"/>
  <c r="BG358"/>
  <c r="BF358"/>
  <c r="T358"/>
  <c r="R358"/>
  <c r="P358"/>
  <c r="BI357"/>
  <c r="BH357"/>
  <c r="BG357"/>
  <c r="BF357"/>
  <c r="T357"/>
  <c r="R357"/>
  <c r="P357"/>
  <c r="BI356"/>
  <c r="BH356"/>
  <c r="BG356"/>
  <c r="BF356"/>
  <c r="T356"/>
  <c r="R356"/>
  <c r="P356"/>
  <c r="BI355"/>
  <c r="BH355"/>
  <c r="BG355"/>
  <c r="BF355"/>
  <c r="T355"/>
  <c r="R355"/>
  <c r="P355"/>
  <c r="BI354"/>
  <c r="BH354"/>
  <c r="BG354"/>
  <c r="BF354"/>
  <c r="T354"/>
  <c r="R354"/>
  <c r="P354"/>
  <c r="BI353"/>
  <c r="BH353"/>
  <c r="BG353"/>
  <c r="BF353"/>
  <c r="T353"/>
  <c r="R353"/>
  <c r="P353"/>
  <c r="BI352"/>
  <c r="BH352"/>
  <c r="BG352"/>
  <c r="BF352"/>
  <c r="T352"/>
  <c r="R352"/>
  <c r="P352"/>
  <c r="BI351"/>
  <c r="BH351"/>
  <c r="BG351"/>
  <c r="BF351"/>
  <c r="T351"/>
  <c r="R351"/>
  <c r="P351"/>
  <c r="BI350"/>
  <c r="BH350"/>
  <c r="BG350"/>
  <c r="BF350"/>
  <c r="T350"/>
  <c r="R350"/>
  <c r="P350"/>
  <c r="BI349"/>
  <c r="BH349"/>
  <c r="BG349"/>
  <c r="BF349"/>
  <c r="T349"/>
  <c r="R349"/>
  <c r="P349"/>
  <c r="BI346"/>
  <c r="BH346"/>
  <c r="BG346"/>
  <c r="BF346"/>
  <c r="T346"/>
  <c r="R346"/>
  <c r="P346"/>
  <c r="BI345"/>
  <c r="BH345"/>
  <c r="BG345"/>
  <c r="BF345"/>
  <c r="T345"/>
  <c r="R345"/>
  <c r="P345"/>
  <c r="BI344"/>
  <c r="BH344"/>
  <c r="BG344"/>
  <c r="BF344"/>
  <c r="T344"/>
  <c r="R344"/>
  <c r="P344"/>
  <c r="BI342"/>
  <c r="BH342"/>
  <c r="BG342"/>
  <c r="BF342"/>
  <c r="T342"/>
  <c r="R342"/>
  <c r="P342"/>
  <c r="BI341"/>
  <c r="BH341"/>
  <c r="BG341"/>
  <c r="BF341"/>
  <c r="T341"/>
  <c r="R341"/>
  <c r="P341"/>
  <c r="BI340"/>
  <c r="BH340"/>
  <c r="BG340"/>
  <c r="BF340"/>
  <c r="T340"/>
  <c r="R340"/>
  <c r="P340"/>
  <c r="BI339"/>
  <c r="BH339"/>
  <c r="BG339"/>
  <c r="BF339"/>
  <c r="T339"/>
  <c r="R339"/>
  <c r="P339"/>
  <c r="BI338"/>
  <c r="BH338"/>
  <c r="BG338"/>
  <c r="BF338"/>
  <c r="T338"/>
  <c r="R338"/>
  <c r="P338"/>
  <c r="BI337"/>
  <c r="BH337"/>
  <c r="BG337"/>
  <c r="BF337"/>
  <c r="T337"/>
  <c r="R337"/>
  <c r="P337"/>
  <c r="BI336"/>
  <c r="BH336"/>
  <c r="BG336"/>
  <c r="BF336"/>
  <c r="T336"/>
  <c r="R336"/>
  <c r="P336"/>
  <c r="BI335"/>
  <c r="BH335"/>
  <c r="BG335"/>
  <c r="BF335"/>
  <c r="T335"/>
  <c r="R335"/>
  <c r="P335"/>
  <c r="BI334"/>
  <c r="BH334"/>
  <c r="BG334"/>
  <c r="BF334"/>
  <c r="T334"/>
  <c r="R334"/>
  <c r="P334"/>
  <c r="BI333"/>
  <c r="BH333"/>
  <c r="BG333"/>
  <c r="BF333"/>
  <c r="T333"/>
  <c r="R333"/>
  <c r="P333"/>
  <c r="BI331"/>
  <c r="BH331"/>
  <c r="BG331"/>
  <c r="BF331"/>
  <c r="T331"/>
  <c r="R331"/>
  <c r="P331"/>
  <c r="BI330"/>
  <c r="BH330"/>
  <c r="BG330"/>
  <c r="BF330"/>
  <c r="T330"/>
  <c r="R330"/>
  <c r="P330"/>
  <c r="BI329"/>
  <c r="BH329"/>
  <c r="BG329"/>
  <c r="BF329"/>
  <c r="T329"/>
  <c r="R329"/>
  <c r="P329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4"/>
  <c r="BH324"/>
  <c r="BG324"/>
  <c r="BF324"/>
  <c r="T324"/>
  <c r="R324"/>
  <c r="P324"/>
  <c r="BI323"/>
  <c r="BH323"/>
  <c r="BG323"/>
  <c r="BF323"/>
  <c r="T323"/>
  <c r="R323"/>
  <c r="P323"/>
  <c r="BI322"/>
  <c r="BH322"/>
  <c r="BG322"/>
  <c r="BF322"/>
  <c r="T322"/>
  <c r="R322"/>
  <c r="P322"/>
  <c r="BI321"/>
  <c r="BH321"/>
  <c r="BG321"/>
  <c r="BF321"/>
  <c r="T321"/>
  <c r="R321"/>
  <c r="P321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7"/>
  <c r="BH317"/>
  <c r="BG317"/>
  <c r="BF317"/>
  <c r="T317"/>
  <c r="R317"/>
  <c r="P317"/>
  <c r="BI316"/>
  <c r="BH316"/>
  <c r="BG316"/>
  <c r="BF316"/>
  <c r="T316"/>
  <c r="R316"/>
  <c r="P316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F169"/>
  <c r="E167"/>
  <c r="BI152"/>
  <c r="BH152"/>
  <c r="BG152"/>
  <c r="BF152"/>
  <c r="BI151"/>
  <c r="BH151"/>
  <c r="BG151"/>
  <c r="BF151"/>
  <c r="BE151"/>
  <c r="BI150"/>
  <c r="BH150"/>
  <c r="BG150"/>
  <c r="BF150"/>
  <c r="BE150"/>
  <c r="BI149"/>
  <c r="BH149"/>
  <c r="BG149"/>
  <c r="BF149"/>
  <c r="BE149"/>
  <c r="BI148"/>
  <c r="BH148"/>
  <c r="BG148"/>
  <c r="BF148"/>
  <c r="BE148"/>
  <c r="BI147"/>
  <c r="BH147"/>
  <c r="BG147"/>
  <c r="BF147"/>
  <c r="BE147"/>
  <c r="F91"/>
  <c r="E89"/>
  <c r="J26"/>
  <c r="E26"/>
  <c r="J94"/>
  <c r="J25"/>
  <c r="J23"/>
  <c r="E23"/>
  <c r="J171"/>
  <c r="J22"/>
  <c r="J20"/>
  <c r="E20"/>
  <c r="F94"/>
  <c r="J19"/>
  <c r="J17"/>
  <c r="E17"/>
  <c r="F171"/>
  <c r="J16"/>
  <c r="J14"/>
  <c r="J169"/>
  <c r="E7"/>
  <c r="E85"/>
  <c i="19" r="J43"/>
  <c r="J42"/>
  <c i="1" r="AY116"/>
  <c i="19" r="J41"/>
  <c i="1" r="AX116"/>
  <c i="19" r="BI316"/>
  <c r="BH316"/>
  <c r="BG316"/>
  <c r="BF316"/>
  <c r="T316"/>
  <c r="R316"/>
  <c r="P316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F138"/>
  <c r="E136"/>
  <c r="BI119"/>
  <c r="BH119"/>
  <c r="BG119"/>
  <c r="BF119"/>
  <c r="BI118"/>
  <c r="BH118"/>
  <c r="BG118"/>
  <c r="BF118"/>
  <c r="BE118"/>
  <c r="BI117"/>
  <c r="BH117"/>
  <c r="BG117"/>
  <c r="BF117"/>
  <c r="BE117"/>
  <c r="BI116"/>
  <c r="BH116"/>
  <c r="BG116"/>
  <c r="BF116"/>
  <c r="BE116"/>
  <c r="BI115"/>
  <c r="BH115"/>
  <c r="BG115"/>
  <c r="BF115"/>
  <c r="BE115"/>
  <c r="BI114"/>
  <c r="BH114"/>
  <c r="BG114"/>
  <c r="BF114"/>
  <c r="BE114"/>
  <c r="F93"/>
  <c r="E91"/>
  <c r="J28"/>
  <c r="E28"/>
  <c r="J96"/>
  <c r="J27"/>
  <c r="J25"/>
  <c r="E25"/>
  <c r="J140"/>
  <c r="J24"/>
  <c r="J22"/>
  <c r="E22"/>
  <c r="F141"/>
  <c r="J21"/>
  <c r="J19"/>
  <c r="E19"/>
  <c r="F95"/>
  <c r="J18"/>
  <c r="J16"/>
  <c r="J138"/>
  <c r="E7"/>
  <c r="E85"/>
  <c i="18" r="J43"/>
  <c r="J42"/>
  <c i="1" r="AY115"/>
  <c i="18" r="J41"/>
  <c i="1" r="AX115"/>
  <c i="18"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F138"/>
  <c r="E136"/>
  <c r="BI119"/>
  <c r="BH119"/>
  <c r="BG119"/>
  <c r="BF119"/>
  <c r="BI118"/>
  <c r="BH118"/>
  <c r="BG118"/>
  <c r="BF118"/>
  <c r="BE118"/>
  <c r="BI117"/>
  <c r="BH117"/>
  <c r="BG117"/>
  <c r="BF117"/>
  <c r="BE117"/>
  <c r="BI116"/>
  <c r="BH116"/>
  <c r="BG116"/>
  <c r="BF116"/>
  <c r="BE116"/>
  <c r="BI115"/>
  <c r="BH115"/>
  <c r="BG115"/>
  <c r="BF115"/>
  <c r="BE115"/>
  <c r="BI114"/>
  <c r="BH114"/>
  <c r="BG114"/>
  <c r="BF114"/>
  <c r="BE114"/>
  <c r="F93"/>
  <c r="E91"/>
  <c r="J28"/>
  <c r="E28"/>
  <c r="J141"/>
  <c r="J27"/>
  <c r="J25"/>
  <c r="E25"/>
  <c r="J140"/>
  <c r="J24"/>
  <c r="J22"/>
  <c r="E22"/>
  <c r="F141"/>
  <c r="J21"/>
  <c r="J19"/>
  <c r="E19"/>
  <c r="F140"/>
  <c r="J18"/>
  <c r="J16"/>
  <c r="J138"/>
  <c r="E7"/>
  <c r="E130"/>
  <c i="17" r="J43"/>
  <c r="J42"/>
  <c i="1" r="AY113"/>
  <c i="17" r="J41"/>
  <c i="1" r="AX113"/>
  <c i="17"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F130"/>
  <c r="E128"/>
  <c r="BI111"/>
  <c r="BH111"/>
  <c r="BG111"/>
  <c r="BF111"/>
  <c r="BI110"/>
  <c r="BH110"/>
  <c r="BG110"/>
  <c r="BF110"/>
  <c r="BE110"/>
  <c r="BI109"/>
  <c r="BH109"/>
  <c r="BG109"/>
  <c r="BF109"/>
  <c r="BE109"/>
  <c r="BI108"/>
  <c r="BH108"/>
  <c r="BG108"/>
  <c r="BF108"/>
  <c r="BE108"/>
  <c r="BI107"/>
  <c r="BH107"/>
  <c r="BG107"/>
  <c r="BF107"/>
  <c r="BE107"/>
  <c r="BI106"/>
  <c r="BH106"/>
  <c r="BG106"/>
  <c r="BF106"/>
  <c r="BE106"/>
  <c r="F93"/>
  <c r="E91"/>
  <c r="J28"/>
  <c r="E28"/>
  <c r="J96"/>
  <c r="J27"/>
  <c r="J25"/>
  <c r="E25"/>
  <c r="J132"/>
  <c r="J24"/>
  <c r="J22"/>
  <c r="E22"/>
  <c r="F96"/>
  <c r="J21"/>
  <c r="J19"/>
  <c r="E19"/>
  <c r="F95"/>
  <c r="J18"/>
  <c r="J16"/>
  <c r="J130"/>
  <c r="E7"/>
  <c r="E85"/>
  <c i="16" r="J43"/>
  <c r="J42"/>
  <c i="1" r="AY112"/>
  <c i="16" r="J41"/>
  <c i="1" r="AX112"/>
  <c i="16"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F133"/>
  <c r="E131"/>
  <c r="BI114"/>
  <c r="BH114"/>
  <c r="BG114"/>
  <c r="BE114"/>
  <c r="BI113"/>
  <c r="BH113"/>
  <c r="BG113"/>
  <c r="BF113"/>
  <c r="BE113"/>
  <c r="BI112"/>
  <c r="BH112"/>
  <c r="BG112"/>
  <c r="BF112"/>
  <c r="BE112"/>
  <c r="BI111"/>
  <c r="BH111"/>
  <c r="BG111"/>
  <c r="BF111"/>
  <c r="BE111"/>
  <c r="BI110"/>
  <c r="BH110"/>
  <c r="BG110"/>
  <c r="BF110"/>
  <c r="BE110"/>
  <c r="BI109"/>
  <c r="BH109"/>
  <c r="BG109"/>
  <c r="BF109"/>
  <c r="BE109"/>
  <c r="F93"/>
  <c r="E91"/>
  <c r="J28"/>
  <c r="E28"/>
  <c r="J136"/>
  <c r="J27"/>
  <c r="J25"/>
  <c r="E25"/>
  <c r="J95"/>
  <c r="J24"/>
  <c r="J22"/>
  <c r="E22"/>
  <c r="F96"/>
  <c r="J21"/>
  <c r="J19"/>
  <c r="E19"/>
  <c r="F135"/>
  <c r="J18"/>
  <c r="J16"/>
  <c r="J133"/>
  <c r="E7"/>
  <c r="E125"/>
  <c i="15" r="J43"/>
  <c r="J42"/>
  <c i="1" r="AY111"/>
  <c i="15" r="J41"/>
  <c i="1" r="AX111"/>
  <c i="15"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F130"/>
  <c r="E128"/>
  <c r="BI111"/>
  <c r="BH111"/>
  <c r="BG111"/>
  <c r="BF111"/>
  <c r="BI110"/>
  <c r="BH110"/>
  <c r="BG110"/>
  <c r="BF110"/>
  <c r="BE110"/>
  <c r="BI109"/>
  <c r="BH109"/>
  <c r="BG109"/>
  <c r="BF109"/>
  <c r="BE109"/>
  <c r="BI108"/>
  <c r="BH108"/>
  <c r="BG108"/>
  <c r="BF108"/>
  <c r="BE108"/>
  <c r="BI107"/>
  <c r="BH107"/>
  <c r="BG107"/>
  <c r="BF107"/>
  <c r="BE107"/>
  <c r="BI106"/>
  <c r="BH106"/>
  <c r="BG106"/>
  <c r="BF106"/>
  <c r="BE106"/>
  <c r="F93"/>
  <c r="E91"/>
  <c r="J28"/>
  <c r="E28"/>
  <c r="J133"/>
  <c r="J27"/>
  <c r="J25"/>
  <c r="E25"/>
  <c r="J95"/>
  <c r="J24"/>
  <c r="J22"/>
  <c r="E22"/>
  <c r="F133"/>
  <c r="J21"/>
  <c r="J19"/>
  <c r="E19"/>
  <c r="F132"/>
  <c r="J18"/>
  <c r="J16"/>
  <c r="J93"/>
  <c r="E7"/>
  <c r="E85"/>
  <c i="14" r="J43"/>
  <c r="J42"/>
  <c i="1" r="AY110"/>
  <c i="14" r="J41"/>
  <c i="1" r="AX110"/>
  <c i="14" r="BI138"/>
  <c r="BH138"/>
  <c r="BG138"/>
  <c r="BF138"/>
  <c r="T138"/>
  <c r="R138"/>
  <c r="P138"/>
  <c r="BI137"/>
  <c r="BH137"/>
  <c r="BG137"/>
  <c r="BF137"/>
  <c r="T137"/>
  <c r="R137"/>
  <c r="P137"/>
  <c r="F129"/>
  <c r="E127"/>
  <c r="BI110"/>
  <c r="BH110"/>
  <c r="BG110"/>
  <c r="BF110"/>
  <c r="BI109"/>
  <c r="BH109"/>
  <c r="BG109"/>
  <c r="BF109"/>
  <c r="BE109"/>
  <c r="BI108"/>
  <c r="BH108"/>
  <c r="BG108"/>
  <c r="BF108"/>
  <c r="BE108"/>
  <c r="BI107"/>
  <c r="BH107"/>
  <c r="BG107"/>
  <c r="BF107"/>
  <c r="BE107"/>
  <c r="BI106"/>
  <c r="BH106"/>
  <c r="BG106"/>
  <c r="BF106"/>
  <c r="BE106"/>
  <c r="BI105"/>
  <c r="BH105"/>
  <c r="BG105"/>
  <c r="BF105"/>
  <c r="BE105"/>
  <c r="F93"/>
  <c r="E91"/>
  <c r="J28"/>
  <c r="E28"/>
  <c r="J132"/>
  <c r="J27"/>
  <c r="J25"/>
  <c r="E25"/>
  <c r="J131"/>
  <c r="J24"/>
  <c r="J22"/>
  <c r="E22"/>
  <c r="F96"/>
  <c r="J21"/>
  <c r="J19"/>
  <c r="E19"/>
  <c r="F131"/>
  <c r="J18"/>
  <c r="J16"/>
  <c r="J129"/>
  <c r="E7"/>
  <c r="E121"/>
  <c i="13" r="J43"/>
  <c r="J42"/>
  <c i="1" r="AY109"/>
  <c i="13" r="J41"/>
  <c i="1" r="AX109"/>
  <c i="13"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F129"/>
  <c r="E127"/>
  <c r="BI110"/>
  <c r="BH110"/>
  <c r="BG110"/>
  <c r="BF110"/>
  <c r="BI109"/>
  <c r="BH109"/>
  <c r="BG109"/>
  <c r="BF109"/>
  <c r="BE109"/>
  <c r="BI108"/>
  <c r="BH108"/>
  <c r="BG108"/>
  <c r="BF108"/>
  <c r="BE108"/>
  <c r="BI107"/>
  <c r="BH107"/>
  <c r="BG107"/>
  <c r="BF107"/>
  <c r="BE107"/>
  <c r="BI106"/>
  <c r="BH106"/>
  <c r="BG106"/>
  <c r="BF106"/>
  <c r="BE106"/>
  <c r="BI105"/>
  <c r="BH105"/>
  <c r="BG105"/>
  <c r="BF105"/>
  <c r="BE105"/>
  <c r="F93"/>
  <c r="E91"/>
  <c r="J28"/>
  <c r="E28"/>
  <c r="J132"/>
  <c r="J27"/>
  <c r="J25"/>
  <c r="E25"/>
  <c r="J131"/>
  <c r="J24"/>
  <c r="J22"/>
  <c r="E22"/>
  <c r="F96"/>
  <c r="J21"/>
  <c r="J19"/>
  <c r="E19"/>
  <c r="F131"/>
  <c r="J18"/>
  <c r="J16"/>
  <c r="J129"/>
  <c r="E7"/>
  <c r="E121"/>
  <c i="12" r="J43"/>
  <c r="J42"/>
  <c i="1" r="AY108"/>
  <c i="12" r="J41"/>
  <c i="1" r="AX108"/>
  <c i="12"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F132"/>
  <c r="E130"/>
  <c r="BI113"/>
  <c r="BH113"/>
  <c r="BG113"/>
  <c r="BE113"/>
  <c r="BI112"/>
  <c r="BH112"/>
  <c r="BG112"/>
  <c r="BF112"/>
  <c r="BE112"/>
  <c r="BI111"/>
  <c r="BH111"/>
  <c r="BG111"/>
  <c r="BF111"/>
  <c r="BE111"/>
  <c r="BI110"/>
  <c r="BH110"/>
  <c r="BG110"/>
  <c r="BF110"/>
  <c r="BE110"/>
  <c r="BI109"/>
  <c r="BH109"/>
  <c r="BG109"/>
  <c r="BF109"/>
  <c r="BE109"/>
  <c r="BI108"/>
  <c r="BH108"/>
  <c r="BG108"/>
  <c r="BF108"/>
  <c r="BE108"/>
  <c r="F93"/>
  <c r="E91"/>
  <c r="J28"/>
  <c r="E28"/>
  <c r="J96"/>
  <c r="J27"/>
  <c r="J25"/>
  <c r="E25"/>
  <c r="J95"/>
  <c r="J24"/>
  <c r="J22"/>
  <c r="E22"/>
  <c r="F135"/>
  <c r="J21"/>
  <c r="J19"/>
  <c r="E19"/>
  <c r="F134"/>
  <c r="J18"/>
  <c r="J16"/>
  <c r="J132"/>
  <c r="E7"/>
  <c r="E85"/>
  <c i="11" r="J43"/>
  <c r="J42"/>
  <c i="1" r="AY107"/>
  <c i="11" r="J41"/>
  <c i="1" r="AX107"/>
  <c i="11"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F132"/>
  <c r="E130"/>
  <c r="BI113"/>
  <c r="BH113"/>
  <c r="BG113"/>
  <c r="BF113"/>
  <c r="BI112"/>
  <c r="BH112"/>
  <c r="BG112"/>
  <c r="BF112"/>
  <c r="BE112"/>
  <c r="BI111"/>
  <c r="BH111"/>
  <c r="BG111"/>
  <c r="BF111"/>
  <c r="BE111"/>
  <c r="BI110"/>
  <c r="BH110"/>
  <c r="BG110"/>
  <c r="BF110"/>
  <c r="BE110"/>
  <c r="BI109"/>
  <c r="BH109"/>
  <c r="BG109"/>
  <c r="BF109"/>
  <c r="BE109"/>
  <c r="BI108"/>
  <c r="BH108"/>
  <c r="BG108"/>
  <c r="BF108"/>
  <c r="BE108"/>
  <c r="F93"/>
  <c r="E91"/>
  <c r="J28"/>
  <c r="E28"/>
  <c r="J135"/>
  <c r="J27"/>
  <c r="J25"/>
  <c r="E25"/>
  <c r="J134"/>
  <c r="J24"/>
  <c r="J22"/>
  <c r="E22"/>
  <c r="F135"/>
  <c r="J21"/>
  <c r="J19"/>
  <c r="E19"/>
  <c r="F95"/>
  <c r="J18"/>
  <c r="J16"/>
  <c r="J132"/>
  <c r="E7"/>
  <c r="E85"/>
  <c i="10" r="J43"/>
  <c r="J42"/>
  <c i="1" r="AY106"/>
  <c i="10" r="J41"/>
  <c i="1" r="AX106"/>
  <c i="10"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F130"/>
  <c r="E128"/>
  <c r="BI111"/>
  <c r="BH111"/>
  <c r="BG111"/>
  <c r="BF111"/>
  <c r="BI110"/>
  <c r="BH110"/>
  <c r="BG110"/>
  <c r="BF110"/>
  <c r="BE110"/>
  <c r="BI109"/>
  <c r="BH109"/>
  <c r="BG109"/>
  <c r="BF109"/>
  <c r="BE109"/>
  <c r="BI108"/>
  <c r="BH108"/>
  <c r="BG108"/>
  <c r="BF108"/>
  <c r="BE108"/>
  <c r="BI107"/>
  <c r="BH107"/>
  <c r="BG107"/>
  <c r="BF107"/>
  <c r="BE107"/>
  <c r="BI106"/>
  <c r="BH106"/>
  <c r="BG106"/>
  <c r="BF106"/>
  <c r="BE106"/>
  <c r="F93"/>
  <c r="E91"/>
  <c r="J28"/>
  <c r="E28"/>
  <c r="J96"/>
  <c r="J27"/>
  <c r="J25"/>
  <c r="E25"/>
  <c r="J132"/>
  <c r="J24"/>
  <c r="J22"/>
  <c r="E22"/>
  <c r="F133"/>
  <c r="J21"/>
  <c r="J19"/>
  <c r="E19"/>
  <c r="F95"/>
  <c r="J18"/>
  <c r="J16"/>
  <c r="J130"/>
  <c r="E7"/>
  <c r="E85"/>
  <c i="9" r="J43"/>
  <c r="J42"/>
  <c i="1" r="AY105"/>
  <c i="9" r="J41"/>
  <c i="1" r="AX105"/>
  <c i="9"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F130"/>
  <c r="E128"/>
  <c r="BI111"/>
  <c r="BH111"/>
  <c r="BG111"/>
  <c r="BE111"/>
  <c r="BI110"/>
  <c r="BH110"/>
  <c r="BG110"/>
  <c r="BF110"/>
  <c r="BE110"/>
  <c r="BI109"/>
  <c r="BH109"/>
  <c r="BG109"/>
  <c r="BF109"/>
  <c r="BE109"/>
  <c r="BI108"/>
  <c r="BH108"/>
  <c r="BG108"/>
  <c r="BF108"/>
  <c r="BE108"/>
  <c r="BI107"/>
  <c r="BH107"/>
  <c r="BG107"/>
  <c r="BF107"/>
  <c r="BE107"/>
  <c r="BI106"/>
  <c r="BH106"/>
  <c r="BG106"/>
  <c r="BF106"/>
  <c r="BE106"/>
  <c r="F93"/>
  <c r="E91"/>
  <c r="J28"/>
  <c r="E28"/>
  <c r="J133"/>
  <c r="J27"/>
  <c r="J25"/>
  <c r="E25"/>
  <c r="J95"/>
  <c r="J24"/>
  <c r="J22"/>
  <c r="E22"/>
  <c r="F96"/>
  <c r="J21"/>
  <c r="J19"/>
  <c r="E19"/>
  <c r="F95"/>
  <c r="J18"/>
  <c r="J16"/>
  <c r="J130"/>
  <c r="E7"/>
  <c r="E85"/>
  <c i="8" r="J43"/>
  <c r="J42"/>
  <c i="1" r="AY103"/>
  <c i="8" r="J41"/>
  <c i="1" r="AX103"/>
  <c i="8" r="BI805"/>
  <c r="BH805"/>
  <c r="BG805"/>
  <c r="BF805"/>
  <c r="T805"/>
  <c r="R805"/>
  <c r="P805"/>
  <c r="BI804"/>
  <c r="BH804"/>
  <c r="BG804"/>
  <c r="BF804"/>
  <c r="T804"/>
  <c r="R804"/>
  <c r="P804"/>
  <c r="BI801"/>
  <c r="BH801"/>
  <c r="BG801"/>
  <c r="BF801"/>
  <c r="T801"/>
  <c r="T800"/>
  <c r="T799"/>
  <c r="R801"/>
  <c r="R800"/>
  <c r="R799"/>
  <c r="P801"/>
  <c r="P800"/>
  <c r="P799"/>
  <c r="BI798"/>
  <c r="BH798"/>
  <c r="BG798"/>
  <c r="BF798"/>
  <c r="T798"/>
  <c r="R798"/>
  <c r="P798"/>
  <c r="BI796"/>
  <c r="BH796"/>
  <c r="BG796"/>
  <c r="BF796"/>
  <c r="T796"/>
  <c r="R796"/>
  <c r="P796"/>
  <c r="BI794"/>
  <c r="BH794"/>
  <c r="BG794"/>
  <c r="BF794"/>
  <c r="T794"/>
  <c r="R794"/>
  <c r="P794"/>
  <c r="BI792"/>
  <c r="BH792"/>
  <c r="BG792"/>
  <c r="BF792"/>
  <c r="T792"/>
  <c r="R792"/>
  <c r="P792"/>
  <c r="BI790"/>
  <c r="BH790"/>
  <c r="BG790"/>
  <c r="BF790"/>
  <c r="T790"/>
  <c r="R790"/>
  <c r="P790"/>
  <c r="BI788"/>
  <c r="BH788"/>
  <c r="BG788"/>
  <c r="BF788"/>
  <c r="T788"/>
  <c r="R788"/>
  <c r="P788"/>
  <c r="BI786"/>
  <c r="BH786"/>
  <c r="BG786"/>
  <c r="BF786"/>
  <c r="T786"/>
  <c r="R786"/>
  <c r="P786"/>
  <c r="BI784"/>
  <c r="BH784"/>
  <c r="BG784"/>
  <c r="BF784"/>
  <c r="T784"/>
  <c r="R784"/>
  <c r="P784"/>
  <c r="BI782"/>
  <c r="BH782"/>
  <c r="BG782"/>
  <c r="BF782"/>
  <c r="T782"/>
  <c r="R782"/>
  <c r="P782"/>
  <c r="BI780"/>
  <c r="BH780"/>
  <c r="BG780"/>
  <c r="BF780"/>
  <c r="T780"/>
  <c r="R780"/>
  <c r="P780"/>
  <c r="BI778"/>
  <c r="BH778"/>
  <c r="BG778"/>
  <c r="BF778"/>
  <c r="T778"/>
  <c r="R778"/>
  <c r="P778"/>
  <c r="BI776"/>
  <c r="BH776"/>
  <c r="BG776"/>
  <c r="BF776"/>
  <c r="T776"/>
  <c r="R776"/>
  <c r="P776"/>
  <c r="BI774"/>
  <c r="BH774"/>
  <c r="BG774"/>
  <c r="BF774"/>
  <c r="T774"/>
  <c r="R774"/>
  <c r="P774"/>
  <c r="BI772"/>
  <c r="BH772"/>
  <c r="BG772"/>
  <c r="BF772"/>
  <c r="T772"/>
  <c r="R772"/>
  <c r="P772"/>
  <c r="BI769"/>
  <c r="BH769"/>
  <c r="BG769"/>
  <c r="BF769"/>
  <c r="T769"/>
  <c r="R769"/>
  <c r="P769"/>
  <c r="BI767"/>
  <c r="BH767"/>
  <c r="BG767"/>
  <c r="BF767"/>
  <c r="T767"/>
  <c r="R767"/>
  <c r="P767"/>
  <c r="BI765"/>
  <c r="BH765"/>
  <c r="BG765"/>
  <c r="BF765"/>
  <c r="T765"/>
  <c r="R765"/>
  <c r="P765"/>
  <c r="BI763"/>
  <c r="BH763"/>
  <c r="BG763"/>
  <c r="BF763"/>
  <c r="T763"/>
  <c r="R763"/>
  <c r="P763"/>
  <c r="BI761"/>
  <c r="BH761"/>
  <c r="BG761"/>
  <c r="BF761"/>
  <c r="T761"/>
  <c r="R761"/>
  <c r="P761"/>
  <c r="BI759"/>
  <c r="BH759"/>
  <c r="BG759"/>
  <c r="BF759"/>
  <c r="T759"/>
  <c r="R759"/>
  <c r="P759"/>
  <c r="BI757"/>
  <c r="BH757"/>
  <c r="BG757"/>
  <c r="BF757"/>
  <c r="T757"/>
  <c r="R757"/>
  <c r="P757"/>
  <c r="BI755"/>
  <c r="BH755"/>
  <c r="BG755"/>
  <c r="BF755"/>
  <c r="T755"/>
  <c r="R755"/>
  <c r="P755"/>
  <c r="BI753"/>
  <c r="BH753"/>
  <c r="BG753"/>
  <c r="BF753"/>
  <c r="T753"/>
  <c r="R753"/>
  <c r="P753"/>
  <c r="BI751"/>
  <c r="BH751"/>
  <c r="BG751"/>
  <c r="BF751"/>
  <c r="T751"/>
  <c r="R751"/>
  <c r="P751"/>
  <c r="BI749"/>
  <c r="BH749"/>
  <c r="BG749"/>
  <c r="BF749"/>
  <c r="T749"/>
  <c r="R749"/>
  <c r="P749"/>
  <c r="BI747"/>
  <c r="BH747"/>
  <c r="BG747"/>
  <c r="BF747"/>
  <c r="T747"/>
  <c r="R747"/>
  <c r="P747"/>
  <c r="BI745"/>
  <c r="BH745"/>
  <c r="BG745"/>
  <c r="BF745"/>
  <c r="T745"/>
  <c r="R745"/>
  <c r="P745"/>
  <c r="BI743"/>
  <c r="BH743"/>
  <c r="BG743"/>
  <c r="BF743"/>
  <c r="T743"/>
  <c r="R743"/>
  <c r="P743"/>
  <c r="BI741"/>
  <c r="BH741"/>
  <c r="BG741"/>
  <c r="BF741"/>
  <c r="T741"/>
  <c r="R741"/>
  <c r="P741"/>
  <c r="BI739"/>
  <c r="BH739"/>
  <c r="BG739"/>
  <c r="BF739"/>
  <c r="T739"/>
  <c r="R739"/>
  <c r="P739"/>
  <c r="BI737"/>
  <c r="BH737"/>
  <c r="BG737"/>
  <c r="BF737"/>
  <c r="T737"/>
  <c r="R737"/>
  <c r="P737"/>
  <c r="BI735"/>
  <c r="BH735"/>
  <c r="BG735"/>
  <c r="BF735"/>
  <c r="T735"/>
  <c r="R735"/>
  <c r="P735"/>
  <c r="BI733"/>
  <c r="BH733"/>
  <c r="BG733"/>
  <c r="BF733"/>
  <c r="T733"/>
  <c r="R733"/>
  <c r="P733"/>
  <c r="BI731"/>
  <c r="BH731"/>
  <c r="BG731"/>
  <c r="BF731"/>
  <c r="T731"/>
  <c r="R731"/>
  <c r="P731"/>
  <c r="BI729"/>
  <c r="BH729"/>
  <c r="BG729"/>
  <c r="BF729"/>
  <c r="T729"/>
  <c r="R729"/>
  <c r="P729"/>
  <c r="BI726"/>
  <c r="BH726"/>
  <c r="BG726"/>
  <c r="BF726"/>
  <c r="T726"/>
  <c r="R726"/>
  <c r="P726"/>
  <c r="BI724"/>
  <c r="BH724"/>
  <c r="BG724"/>
  <c r="BF724"/>
  <c r="T724"/>
  <c r="R724"/>
  <c r="P724"/>
  <c r="BI722"/>
  <c r="BH722"/>
  <c r="BG722"/>
  <c r="BF722"/>
  <c r="T722"/>
  <c r="R722"/>
  <c r="P722"/>
  <c r="BI720"/>
  <c r="BH720"/>
  <c r="BG720"/>
  <c r="BF720"/>
  <c r="T720"/>
  <c r="R720"/>
  <c r="P720"/>
  <c r="BI718"/>
  <c r="BH718"/>
  <c r="BG718"/>
  <c r="BF718"/>
  <c r="T718"/>
  <c r="R718"/>
  <c r="P718"/>
  <c r="BI716"/>
  <c r="BH716"/>
  <c r="BG716"/>
  <c r="BF716"/>
  <c r="T716"/>
  <c r="R716"/>
  <c r="P716"/>
  <c r="BI714"/>
  <c r="BH714"/>
  <c r="BG714"/>
  <c r="BF714"/>
  <c r="T714"/>
  <c r="R714"/>
  <c r="P714"/>
  <c r="BI712"/>
  <c r="BH712"/>
  <c r="BG712"/>
  <c r="BF712"/>
  <c r="T712"/>
  <c r="R712"/>
  <c r="P712"/>
  <c r="BI710"/>
  <c r="BH710"/>
  <c r="BG710"/>
  <c r="BF710"/>
  <c r="T710"/>
  <c r="R710"/>
  <c r="P710"/>
  <c r="BI708"/>
  <c r="BH708"/>
  <c r="BG708"/>
  <c r="BF708"/>
  <c r="T708"/>
  <c r="R708"/>
  <c r="P708"/>
  <c r="BI706"/>
  <c r="BH706"/>
  <c r="BG706"/>
  <c r="BF706"/>
  <c r="T706"/>
  <c r="R706"/>
  <c r="P706"/>
  <c r="BI704"/>
  <c r="BH704"/>
  <c r="BG704"/>
  <c r="BF704"/>
  <c r="T704"/>
  <c r="R704"/>
  <c r="P704"/>
  <c r="BI702"/>
  <c r="BH702"/>
  <c r="BG702"/>
  <c r="BF702"/>
  <c r="T702"/>
  <c r="R702"/>
  <c r="P702"/>
  <c r="BI700"/>
  <c r="BH700"/>
  <c r="BG700"/>
  <c r="BF700"/>
  <c r="T700"/>
  <c r="R700"/>
  <c r="P700"/>
  <c r="BI698"/>
  <c r="BH698"/>
  <c r="BG698"/>
  <c r="BF698"/>
  <c r="T698"/>
  <c r="R698"/>
  <c r="P698"/>
  <c r="BI696"/>
  <c r="BH696"/>
  <c r="BG696"/>
  <c r="BF696"/>
  <c r="T696"/>
  <c r="R696"/>
  <c r="P696"/>
  <c r="BI694"/>
  <c r="BH694"/>
  <c r="BG694"/>
  <c r="BF694"/>
  <c r="T694"/>
  <c r="R694"/>
  <c r="P694"/>
  <c r="BI692"/>
  <c r="BH692"/>
  <c r="BG692"/>
  <c r="BF692"/>
  <c r="T692"/>
  <c r="R692"/>
  <c r="P692"/>
  <c r="BI690"/>
  <c r="BH690"/>
  <c r="BG690"/>
  <c r="BF690"/>
  <c r="T690"/>
  <c r="R690"/>
  <c r="P690"/>
  <c r="BI688"/>
  <c r="BH688"/>
  <c r="BG688"/>
  <c r="BF688"/>
  <c r="T688"/>
  <c r="R688"/>
  <c r="P688"/>
  <c r="BI686"/>
  <c r="BH686"/>
  <c r="BG686"/>
  <c r="BF686"/>
  <c r="T686"/>
  <c r="R686"/>
  <c r="P686"/>
  <c r="BI683"/>
  <c r="BH683"/>
  <c r="BG683"/>
  <c r="BF683"/>
  <c r="T683"/>
  <c r="R683"/>
  <c r="P683"/>
  <c r="BI681"/>
  <c r="BH681"/>
  <c r="BG681"/>
  <c r="BF681"/>
  <c r="T681"/>
  <c r="R681"/>
  <c r="P681"/>
  <c r="BI679"/>
  <c r="BH679"/>
  <c r="BG679"/>
  <c r="BF679"/>
  <c r="T679"/>
  <c r="R679"/>
  <c r="P679"/>
  <c r="BI677"/>
  <c r="BH677"/>
  <c r="BG677"/>
  <c r="BF677"/>
  <c r="T677"/>
  <c r="R677"/>
  <c r="P677"/>
  <c r="BI675"/>
  <c r="BH675"/>
  <c r="BG675"/>
  <c r="BF675"/>
  <c r="T675"/>
  <c r="R675"/>
  <c r="P675"/>
  <c r="BI673"/>
  <c r="BH673"/>
  <c r="BG673"/>
  <c r="BF673"/>
  <c r="T673"/>
  <c r="R673"/>
  <c r="P673"/>
  <c r="BI672"/>
  <c r="BH672"/>
  <c r="BG672"/>
  <c r="BF672"/>
  <c r="T672"/>
  <c r="R672"/>
  <c r="P672"/>
  <c r="BI670"/>
  <c r="BH670"/>
  <c r="BG670"/>
  <c r="BF670"/>
  <c r="T670"/>
  <c r="R670"/>
  <c r="P670"/>
  <c r="BI668"/>
  <c r="BH668"/>
  <c r="BG668"/>
  <c r="BF668"/>
  <c r="T668"/>
  <c r="R668"/>
  <c r="P668"/>
  <c r="BI666"/>
  <c r="BH666"/>
  <c r="BG666"/>
  <c r="BF666"/>
  <c r="T666"/>
  <c r="R666"/>
  <c r="P666"/>
  <c r="BI664"/>
  <c r="BH664"/>
  <c r="BG664"/>
  <c r="BF664"/>
  <c r="T664"/>
  <c r="R664"/>
  <c r="P664"/>
  <c r="BI662"/>
  <c r="BH662"/>
  <c r="BG662"/>
  <c r="BF662"/>
  <c r="T662"/>
  <c r="R662"/>
  <c r="P662"/>
  <c r="BI660"/>
  <c r="BH660"/>
  <c r="BG660"/>
  <c r="BF660"/>
  <c r="T660"/>
  <c r="R660"/>
  <c r="P660"/>
  <c r="BI658"/>
  <c r="BH658"/>
  <c r="BG658"/>
  <c r="BF658"/>
  <c r="T658"/>
  <c r="R658"/>
  <c r="P658"/>
  <c r="BI656"/>
  <c r="BH656"/>
  <c r="BG656"/>
  <c r="BF656"/>
  <c r="T656"/>
  <c r="R656"/>
  <c r="P656"/>
  <c r="BI653"/>
  <c r="BH653"/>
  <c r="BG653"/>
  <c r="BF653"/>
  <c r="T653"/>
  <c r="R653"/>
  <c r="P653"/>
  <c r="BI651"/>
  <c r="BH651"/>
  <c r="BG651"/>
  <c r="BF651"/>
  <c r="T651"/>
  <c r="R651"/>
  <c r="P651"/>
  <c r="BI649"/>
  <c r="BH649"/>
  <c r="BG649"/>
  <c r="BF649"/>
  <c r="T649"/>
  <c r="R649"/>
  <c r="P649"/>
  <c r="BI647"/>
  <c r="BH647"/>
  <c r="BG647"/>
  <c r="BF647"/>
  <c r="T647"/>
  <c r="R647"/>
  <c r="P647"/>
  <c r="BI645"/>
  <c r="BH645"/>
  <c r="BG645"/>
  <c r="BF645"/>
  <c r="T645"/>
  <c r="R645"/>
  <c r="P645"/>
  <c r="BI643"/>
  <c r="BH643"/>
  <c r="BG643"/>
  <c r="BF643"/>
  <c r="T643"/>
  <c r="R643"/>
  <c r="P643"/>
  <c r="BI641"/>
  <c r="BH641"/>
  <c r="BG641"/>
  <c r="BF641"/>
  <c r="T641"/>
  <c r="R641"/>
  <c r="P641"/>
  <c r="BI639"/>
  <c r="BH639"/>
  <c r="BG639"/>
  <c r="BF639"/>
  <c r="T639"/>
  <c r="R639"/>
  <c r="P639"/>
  <c r="BI637"/>
  <c r="BH637"/>
  <c r="BG637"/>
  <c r="BF637"/>
  <c r="T637"/>
  <c r="R637"/>
  <c r="P637"/>
  <c r="BI635"/>
  <c r="BH635"/>
  <c r="BG635"/>
  <c r="BF635"/>
  <c r="T635"/>
  <c r="R635"/>
  <c r="P635"/>
  <c r="BI633"/>
  <c r="BH633"/>
  <c r="BG633"/>
  <c r="BF633"/>
  <c r="T633"/>
  <c r="R633"/>
  <c r="P633"/>
  <c r="BI631"/>
  <c r="BH631"/>
  <c r="BG631"/>
  <c r="BF631"/>
  <c r="T631"/>
  <c r="R631"/>
  <c r="P631"/>
  <c r="BI629"/>
  <c r="BH629"/>
  <c r="BG629"/>
  <c r="BF629"/>
  <c r="T629"/>
  <c r="R629"/>
  <c r="P629"/>
  <c r="BI627"/>
  <c r="BH627"/>
  <c r="BG627"/>
  <c r="BF627"/>
  <c r="T627"/>
  <c r="R627"/>
  <c r="P627"/>
  <c r="BI625"/>
  <c r="BH625"/>
  <c r="BG625"/>
  <c r="BF625"/>
  <c r="T625"/>
  <c r="R625"/>
  <c r="P625"/>
  <c r="BI623"/>
  <c r="BH623"/>
  <c r="BG623"/>
  <c r="BF623"/>
  <c r="T623"/>
  <c r="R623"/>
  <c r="P623"/>
  <c r="BI621"/>
  <c r="BH621"/>
  <c r="BG621"/>
  <c r="BF621"/>
  <c r="T621"/>
  <c r="R621"/>
  <c r="P621"/>
  <c r="BI619"/>
  <c r="BH619"/>
  <c r="BG619"/>
  <c r="BF619"/>
  <c r="T619"/>
  <c r="R619"/>
  <c r="P619"/>
  <c r="BI617"/>
  <c r="BH617"/>
  <c r="BG617"/>
  <c r="BF617"/>
  <c r="T617"/>
  <c r="R617"/>
  <c r="P617"/>
  <c r="BI615"/>
  <c r="BH615"/>
  <c r="BG615"/>
  <c r="BF615"/>
  <c r="T615"/>
  <c r="R615"/>
  <c r="P615"/>
  <c r="BI613"/>
  <c r="BH613"/>
  <c r="BG613"/>
  <c r="BF613"/>
  <c r="T613"/>
  <c r="R613"/>
  <c r="P613"/>
  <c r="BI611"/>
  <c r="BH611"/>
  <c r="BG611"/>
  <c r="BF611"/>
  <c r="T611"/>
  <c r="R611"/>
  <c r="P611"/>
  <c r="BI609"/>
  <c r="BH609"/>
  <c r="BG609"/>
  <c r="BF609"/>
  <c r="T609"/>
  <c r="R609"/>
  <c r="P609"/>
  <c r="BI606"/>
  <c r="BH606"/>
  <c r="BG606"/>
  <c r="BF606"/>
  <c r="T606"/>
  <c r="R606"/>
  <c r="P606"/>
  <c r="BI604"/>
  <c r="BH604"/>
  <c r="BG604"/>
  <c r="BF604"/>
  <c r="T604"/>
  <c r="R604"/>
  <c r="P604"/>
  <c r="BI602"/>
  <c r="BH602"/>
  <c r="BG602"/>
  <c r="BF602"/>
  <c r="T602"/>
  <c r="R602"/>
  <c r="P602"/>
  <c r="BI600"/>
  <c r="BH600"/>
  <c r="BG600"/>
  <c r="BF600"/>
  <c r="T600"/>
  <c r="R600"/>
  <c r="P600"/>
  <c r="BI598"/>
  <c r="BH598"/>
  <c r="BG598"/>
  <c r="BF598"/>
  <c r="T598"/>
  <c r="R598"/>
  <c r="P598"/>
  <c r="BI596"/>
  <c r="BH596"/>
  <c r="BG596"/>
  <c r="BF596"/>
  <c r="T596"/>
  <c r="R596"/>
  <c r="P596"/>
  <c r="BI594"/>
  <c r="BH594"/>
  <c r="BG594"/>
  <c r="BF594"/>
  <c r="T594"/>
  <c r="R594"/>
  <c r="P594"/>
  <c r="BI592"/>
  <c r="BH592"/>
  <c r="BG592"/>
  <c r="BF592"/>
  <c r="T592"/>
  <c r="R592"/>
  <c r="P592"/>
  <c r="BI590"/>
  <c r="BH590"/>
  <c r="BG590"/>
  <c r="BF590"/>
  <c r="T590"/>
  <c r="R590"/>
  <c r="P590"/>
  <c r="BI588"/>
  <c r="BH588"/>
  <c r="BG588"/>
  <c r="BF588"/>
  <c r="T588"/>
  <c r="R588"/>
  <c r="P588"/>
  <c r="BI586"/>
  <c r="BH586"/>
  <c r="BG586"/>
  <c r="BF586"/>
  <c r="T586"/>
  <c r="R586"/>
  <c r="P586"/>
  <c r="BI584"/>
  <c r="BH584"/>
  <c r="BG584"/>
  <c r="BF584"/>
  <c r="T584"/>
  <c r="R584"/>
  <c r="P584"/>
  <c r="BI582"/>
  <c r="BH582"/>
  <c r="BG582"/>
  <c r="BF582"/>
  <c r="T582"/>
  <c r="R582"/>
  <c r="P582"/>
  <c r="BI580"/>
  <c r="BH580"/>
  <c r="BG580"/>
  <c r="BF580"/>
  <c r="T580"/>
  <c r="R580"/>
  <c r="P580"/>
  <c r="BI578"/>
  <c r="BH578"/>
  <c r="BG578"/>
  <c r="BF578"/>
  <c r="T578"/>
  <c r="R578"/>
  <c r="P578"/>
  <c r="BI576"/>
  <c r="BH576"/>
  <c r="BG576"/>
  <c r="BF576"/>
  <c r="T576"/>
  <c r="R576"/>
  <c r="P576"/>
  <c r="BI574"/>
  <c r="BH574"/>
  <c r="BG574"/>
  <c r="BF574"/>
  <c r="T574"/>
  <c r="R574"/>
  <c r="P574"/>
  <c r="BI571"/>
  <c r="BH571"/>
  <c r="BG571"/>
  <c r="BF571"/>
  <c r="T571"/>
  <c r="R571"/>
  <c r="P571"/>
  <c r="BI569"/>
  <c r="BH569"/>
  <c r="BG569"/>
  <c r="BF569"/>
  <c r="T569"/>
  <c r="R569"/>
  <c r="P569"/>
  <c r="BI567"/>
  <c r="BH567"/>
  <c r="BG567"/>
  <c r="BF567"/>
  <c r="T567"/>
  <c r="R567"/>
  <c r="P567"/>
  <c r="BI565"/>
  <c r="BH565"/>
  <c r="BG565"/>
  <c r="BF565"/>
  <c r="T565"/>
  <c r="R565"/>
  <c r="P565"/>
  <c r="BI563"/>
  <c r="BH563"/>
  <c r="BG563"/>
  <c r="BF563"/>
  <c r="T563"/>
  <c r="R563"/>
  <c r="P563"/>
  <c r="BI561"/>
  <c r="BH561"/>
  <c r="BG561"/>
  <c r="BF561"/>
  <c r="T561"/>
  <c r="R561"/>
  <c r="P561"/>
  <c r="BI559"/>
  <c r="BH559"/>
  <c r="BG559"/>
  <c r="BF559"/>
  <c r="T559"/>
  <c r="R559"/>
  <c r="P559"/>
  <c r="BI557"/>
  <c r="BH557"/>
  <c r="BG557"/>
  <c r="BF557"/>
  <c r="T557"/>
  <c r="R557"/>
  <c r="P557"/>
  <c r="BI555"/>
  <c r="BH555"/>
  <c r="BG555"/>
  <c r="BF555"/>
  <c r="T555"/>
  <c r="R555"/>
  <c r="P555"/>
  <c r="BI553"/>
  <c r="BH553"/>
  <c r="BG553"/>
  <c r="BF553"/>
  <c r="T553"/>
  <c r="R553"/>
  <c r="P553"/>
  <c r="BI551"/>
  <c r="BH551"/>
  <c r="BG551"/>
  <c r="BF551"/>
  <c r="T551"/>
  <c r="R551"/>
  <c r="P551"/>
  <c r="BI549"/>
  <c r="BH549"/>
  <c r="BG549"/>
  <c r="BF549"/>
  <c r="T549"/>
  <c r="R549"/>
  <c r="P549"/>
  <c r="BI547"/>
  <c r="BH547"/>
  <c r="BG547"/>
  <c r="BF547"/>
  <c r="T547"/>
  <c r="R547"/>
  <c r="P547"/>
  <c r="BI545"/>
  <c r="BH545"/>
  <c r="BG545"/>
  <c r="BF545"/>
  <c r="T545"/>
  <c r="R545"/>
  <c r="P545"/>
  <c r="BI543"/>
  <c r="BH543"/>
  <c r="BG543"/>
  <c r="BF543"/>
  <c r="T543"/>
  <c r="R543"/>
  <c r="P543"/>
  <c r="BI541"/>
  <c r="BH541"/>
  <c r="BG541"/>
  <c r="BF541"/>
  <c r="T541"/>
  <c r="R541"/>
  <c r="P541"/>
  <c r="BI539"/>
  <c r="BH539"/>
  <c r="BG539"/>
  <c r="BF539"/>
  <c r="T539"/>
  <c r="R539"/>
  <c r="P539"/>
  <c r="BI537"/>
  <c r="BH537"/>
  <c r="BG537"/>
  <c r="BF537"/>
  <c r="T537"/>
  <c r="R537"/>
  <c r="P537"/>
  <c r="BI535"/>
  <c r="BH535"/>
  <c r="BG535"/>
  <c r="BF535"/>
  <c r="T535"/>
  <c r="R535"/>
  <c r="P535"/>
  <c r="BI533"/>
  <c r="BH533"/>
  <c r="BG533"/>
  <c r="BF533"/>
  <c r="T533"/>
  <c r="R533"/>
  <c r="P533"/>
  <c r="BI531"/>
  <c r="BH531"/>
  <c r="BG531"/>
  <c r="BF531"/>
  <c r="T531"/>
  <c r="R531"/>
  <c r="P531"/>
  <c r="BI529"/>
  <c r="BH529"/>
  <c r="BG529"/>
  <c r="BF529"/>
  <c r="T529"/>
  <c r="R529"/>
  <c r="P529"/>
  <c r="BI527"/>
  <c r="BH527"/>
  <c r="BG527"/>
  <c r="BF527"/>
  <c r="T527"/>
  <c r="R527"/>
  <c r="P527"/>
  <c r="BI525"/>
  <c r="BH525"/>
  <c r="BG525"/>
  <c r="BF525"/>
  <c r="T525"/>
  <c r="R525"/>
  <c r="P525"/>
  <c r="BI523"/>
  <c r="BH523"/>
  <c r="BG523"/>
  <c r="BF523"/>
  <c r="T523"/>
  <c r="R523"/>
  <c r="P523"/>
  <c r="BI520"/>
  <c r="BH520"/>
  <c r="BG520"/>
  <c r="BF520"/>
  <c r="T520"/>
  <c r="R520"/>
  <c r="P520"/>
  <c r="BI518"/>
  <c r="BH518"/>
  <c r="BG518"/>
  <c r="BF518"/>
  <c r="T518"/>
  <c r="R518"/>
  <c r="P518"/>
  <c r="BI516"/>
  <c r="BH516"/>
  <c r="BG516"/>
  <c r="BF516"/>
  <c r="T516"/>
  <c r="R516"/>
  <c r="P516"/>
  <c r="BI514"/>
  <c r="BH514"/>
  <c r="BG514"/>
  <c r="BF514"/>
  <c r="T514"/>
  <c r="R514"/>
  <c r="P514"/>
  <c r="BI512"/>
  <c r="BH512"/>
  <c r="BG512"/>
  <c r="BF512"/>
  <c r="T512"/>
  <c r="R512"/>
  <c r="P512"/>
  <c r="BI510"/>
  <c r="BH510"/>
  <c r="BG510"/>
  <c r="BF510"/>
  <c r="T510"/>
  <c r="R510"/>
  <c r="P510"/>
  <c r="BI508"/>
  <c r="BH508"/>
  <c r="BG508"/>
  <c r="BF508"/>
  <c r="T508"/>
  <c r="R508"/>
  <c r="P508"/>
  <c r="BI506"/>
  <c r="BH506"/>
  <c r="BG506"/>
  <c r="BF506"/>
  <c r="T506"/>
  <c r="R506"/>
  <c r="P506"/>
  <c r="BI504"/>
  <c r="BH504"/>
  <c r="BG504"/>
  <c r="BF504"/>
  <c r="T504"/>
  <c r="R504"/>
  <c r="P504"/>
  <c r="BI502"/>
  <c r="BH502"/>
  <c r="BG502"/>
  <c r="BF502"/>
  <c r="T502"/>
  <c r="R502"/>
  <c r="P502"/>
  <c r="BI500"/>
  <c r="BH500"/>
  <c r="BG500"/>
  <c r="BF500"/>
  <c r="T500"/>
  <c r="R500"/>
  <c r="P500"/>
  <c r="BI498"/>
  <c r="BH498"/>
  <c r="BG498"/>
  <c r="BF498"/>
  <c r="T498"/>
  <c r="R498"/>
  <c r="P498"/>
  <c r="BI496"/>
  <c r="BH496"/>
  <c r="BG496"/>
  <c r="BF496"/>
  <c r="T496"/>
  <c r="R496"/>
  <c r="P496"/>
  <c r="BI494"/>
  <c r="BH494"/>
  <c r="BG494"/>
  <c r="BF494"/>
  <c r="T494"/>
  <c r="R494"/>
  <c r="P494"/>
  <c r="BI492"/>
  <c r="BH492"/>
  <c r="BG492"/>
  <c r="BF492"/>
  <c r="T492"/>
  <c r="R492"/>
  <c r="P492"/>
  <c r="BI490"/>
  <c r="BH490"/>
  <c r="BG490"/>
  <c r="BF490"/>
  <c r="T490"/>
  <c r="R490"/>
  <c r="P490"/>
  <c r="BI488"/>
  <c r="BH488"/>
  <c r="BG488"/>
  <c r="BF488"/>
  <c r="T488"/>
  <c r="R488"/>
  <c r="P488"/>
  <c r="BI486"/>
  <c r="BH486"/>
  <c r="BG486"/>
  <c r="BF486"/>
  <c r="T486"/>
  <c r="R486"/>
  <c r="P486"/>
  <c r="BI484"/>
  <c r="BH484"/>
  <c r="BG484"/>
  <c r="BF484"/>
  <c r="T484"/>
  <c r="R484"/>
  <c r="P484"/>
  <c r="BI482"/>
  <c r="BH482"/>
  <c r="BG482"/>
  <c r="BF482"/>
  <c r="T482"/>
  <c r="R482"/>
  <c r="P482"/>
  <c r="BI479"/>
  <c r="BH479"/>
  <c r="BG479"/>
  <c r="BF479"/>
  <c r="T479"/>
  <c r="R479"/>
  <c r="P479"/>
  <c r="BI477"/>
  <c r="BH477"/>
  <c r="BG477"/>
  <c r="BF477"/>
  <c r="T477"/>
  <c r="R477"/>
  <c r="P477"/>
  <c r="BI475"/>
  <c r="BH475"/>
  <c r="BG475"/>
  <c r="BF475"/>
  <c r="T475"/>
  <c r="R475"/>
  <c r="P475"/>
  <c r="BI473"/>
  <c r="BH473"/>
  <c r="BG473"/>
  <c r="BF473"/>
  <c r="T473"/>
  <c r="R473"/>
  <c r="P473"/>
  <c r="BI471"/>
  <c r="BH471"/>
  <c r="BG471"/>
  <c r="BF471"/>
  <c r="T471"/>
  <c r="R471"/>
  <c r="P471"/>
  <c r="BI469"/>
  <c r="BH469"/>
  <c r="BG469"/>
  <c r="BF469"/>
  <c r="T469"/>
  <c r="R469"/>
  <c r="P469"/>
  <c r="BI467"/>
  <c r="BH467"/>
  <c r="BG467"/>
  <c r="BF467"/>
  <c r="T467"/>
  <c r="R467"/>
  <c r="P467"/>
  <c r="BI465"/>
  <c r="BH465"/>
  <c r="BG465"/>
  <c r="BF465"/>
  <c r="T465"/>
  <c r="R465"/>
  <c r="P465"/>
  <c r="BI463"/>
  <c r="BH463"/>
  <c r="BG463"/>
  <c r="BF463"/>
  <c r="T463"/>
  <c r="R463"/>
  <c r="P463"/>
  <c r="BI461"/>
  <c r="BH461"/>
  <c r="BG461"/>
  <c r="BF461"/>
  <c r="T461"/>
  <c r="R461"/>
  <c r="P461"/>
  <c r="BI459"/>
  <c r="BH459"/>
  <c r="BG459"/>
  <c r="BF459"/>
  <c r="T459"/>
  <c r="R459"/>
  <c r="P459"/>
  <c r="BI457"/>
  <c r="BH457"/>
  <c r="BG457"/>
  <c r="BF457"/>
  <c r="T457"/>
  <c r="R457"/>
  <c r="P457"/>
  <c r="BI455"/>
  <c r="BH455"/>
  <c r="BG455"/>
  <c r="BF455"/>
  <c r="T455"/>
  <c r="R455"/>
  <c r="P455"/>
  <c r="BI453"/>
  <c r="BH453"/>
  <c r="BG453"/>
  <c r="BF453"/>
  <c r="T453"/>
  <c r="R453"/>
  <c r="P453"/>
  <c r="BI451"/>
  <c r="BH451"/>
  <c r="BG451"/>
  <c r="BF451"/>
  <c r="T451"/>
  <c r="R451"/>
  <c r="P451"/>
  <c r="BI449"/>
  <c r="BH449"/>
  <c r="BG449"/>
  <c r="BF449"/>
  <c r="T449"/>
  <c r="R449"/>
  <c r="P449"/>
  <c r="BI447"/>
  <c r="BH447"/>
  <c r="BG447"/>
  <c r="BF447"/>
  <c r="T447"/>
  <c r="R447"/>
  <c r="P447"/>
  <c r="BI445"/>
  <c r="BH445"/>
  <c r="BG445"/>
  <c r="BF445"/>
  <c r="T445"/>
  <c r="R445"/>
  <c r="P445"/>
  <c r="BI443"/>
  <c r="BH443"/>
  <c r="BG443"/>
  <c r="BF443"/>
  <c r="T443"/>
  <c r="R443"/>
  <c r="P443"/>
  <c r="BI441"/>
  <c r="BH441"/>
  <c r="BG441"/>
  <c r="BF441"/>
  <c r="T441"/>
  <c r="R441"/>
  <c r="P441"/>
  <c r="BI439"/>
  <c r="BH439"/>
  <c r="BG439"/>
  <c r="BF439"/>
  <c r="T439"/>
  <c r="R439"/>
  <c r="P439"/>
  <c r="BI437"/>
  <c r="BH437"/>
  <c r="BG437"/>
  <c r="BF437"/>
  <c r="T437"/>
  <c r="R437"/>
  <c r="P437"/>
  <c r="BI434"/>
  <c r="BH434"/>
  <c r="BG434"/>
  <c r="BF434"/>
  <c r="T434"/>
  <c r="R434"/>
  <c r="P434"/>
  <c r="BI432"/>
  <c r="BH432"/>
  <c r="BG432"/>
  <c r="BF432"/>
  <c r="T432"/>
  <c r="R432"/>
  <c r="P432"/>
  <c r="BI430"/>
  <c r="BH430"/>
  <c r="BG430"/>
  <c r="BF430"/>
  <c r="T430"/>
  <c r="R430"/>
  <c r="P430"/>
  <c r="BI428"/>
  <c r="BH428"/>
  <c r="BG428"/>
  <c r="BF428"/>
  <c r="T428"/>
  <c r="R428"/>
  <c r="P428"/>
  <c r="BI426"/>
  <c r="BH426"/>
  <c r="BG426"/>
  <c r="BF426"/>
  <c r="T426"/>
  <c r="R426"/>
  <c r="P426"/>
  <c r="BI424"/>
  <c r="BH424"/>
  <c r="BG424"/>
  <c r="BF424"/>
  <c r="T424"/>
  <c r="R424"/>
  <c r="P424"/>
  <c r="BI422"/>
  <c r="BH422"/>
  <c r="BG422"/>
  <c r="BF422"/>
  <c r="T422"/>
  <c r="R422"/>
  <c r="P422"/>
  <c r="BI420"/>
  <c r="BH420"/>
  <c r="BG420"/>
  <c r="BF420"/>
  <c r="T420"/>
  <c r="R420"/>
  <c r="P420"/>
  <c r="BI418"/>
  <c r="BH418"/>
  <c r="BG418"/>
  <c r="BF418"/>
  <c r="T418"/>
  <c r="R418"/>
  <c r="P418"/>
  <c r="BI416"/>
  <c r="BH416"/>
  <c r="BG416"/>
  <c r="BF416"/>
  <c r="T416"/>
  <c r="R416"/>
  <c r="P416"/>
  <c r="BI414"/>
  <c r="BH414"/>
  <c r="BG414"/>
  <c r="BF414"/>
  <c r="T414"/>
  <c r="R414"/>
  <c r="P414"/>
  <c r="BI412"/>
  <c r="BH412"/>
  <c r="BG412"/>
  <c r="BF412"/>
  <c r="T412"/>
  <c r="R412"/>
  <c r="P412"/>
  <c r="BI410"/>
  <c r="BH410"/>
  <c r="BG410"/>
  <c r="BF410"/>
  <c r="T410"/>
  <c r="R410"/>
  <c r="P410"/>
  <c r="BI408"/>
  <c r="BH408"/>
  <c r="BG408"/>
  <c r="BF408"/>
  <c r="T408"/>
  <c r="R408"/>
  <c r="P408"/>
  <c r="BI406"/>
  <c r="BH406"/>
  <c r="BG406"/>
  <c r="BF406"/>
  <c r="T406"/>
  <c r="R406"/>
  <c r="P406"/>
  <c r="BI404"/>
  <c r="BH404"/>
  <c r="BG404"/>
  <c r="BF404"/>
  <c r="T404"/>
  <c r="R404"/>
  <c r="P404"/>
  <c r="BI402"/>
  <c r="BH402"/>
  <c r="BG402"/>
  <c r="BF402"/>
  <c r="T402"/>
  <c r="R402"/>
  <c r="P402"/>
  <c r="BI400"/>
  <c r="BH400"/>
  <c r="BG400"/>
  <c r="BF400"/>
  <c r="T400"/>
  <c r="R400"/>
  <c r="P400"/>
  <c r="BI398"/>
  <c r="BH398"/>
  <c r="BG398"/>
  <c r="BF398"/>
  <c r="T398"/>
  <c r="R398"/>
  <c r="P398"/>
  <c r="BI396"/>
  <c r="BH396"/>
  <c r="BG396"/>
  <c r="BF396"/>
  <c r="T396"/>
  <c r="R396"/>
  <c r="P396"/>
  <c r="BI393"/>
  <c r="BH393"/>
  <c r="BG393"/>
  <c r="BF393"/>
  <c r="T393"/>
  <c r="R393"/>
  <c r="P393"/>
  <c r="BI391"/>
  <c r="BH391"/>
  <c r="BG391"/>
  <c r="BF391"/>
  <c r="T391"/>
  <c r="R391"/>
  <c r="P391"/>
  <c r="BI389"/>
  <c r="BH389"/>
  <c r="BG389"/>
  <c r="BF389"/>
  <c r="T389"/>
  <c r="R389"/>
  <c r="P389"/>
  <c r="BI387"/>
  <c r="BH387"/>
  <c r="BG387"/>
  <c r="BF387"/>
  <c r="T387"/>
  <c r="R387"/>
  <c r="P387"/>
  <c r="BI385"/>
  <c r="BH385"/>
  <c r="BG385"/>
  <c r="BF385"/>
  <c r="T385"/>
  <c r="R385"/>
  <c r="P385"/>
  <c r="BI383"/>
  <c r="BH383"/>
  <c r="BG383"/>
  <c r="BF383"/>
  <c r="T383"/>
  <c r="R383"/>
  <c r="P383"/>
  <c r="BI381"/>
  <c r="BH381"/>
  <c r="BG381"/>
  <c r="BF381"/>
  <c r="T381"/>
  <c r="R381"/>
  <c r="P381"/>
  <c r="BI379"/>
  <c r="BH379"/>
  <c r="BG379"/>
  <c r="BF379"/>
  <c r="T379"/>
  <c r="R379"/>
  <c r="P379"/>
  <c r="BI377"/>
  <c r="BH377"/>
  <c r="BG377"/>
  <c r="BF377"/>
  <c r="T377"/>
  <c r="R377"/>
  <c r="P377"/>
  <c r="BI375"/>
  <c r="BH375"/>
  <c r="BG375"/>
  <c r="BF375"/>
  <c r="T375"/>
  <c r="R375"/>
  <c r="P375"/>
  <c r="BI373"/>
  <c r="BH373"/>
  <c r="BG373"/>
  <c r="BF373"/>
  <c r="T373"/>
  <c r="R373"/>
  <c r="P373"/>
  <c r="BI371"/>
  <c r="BH371"/>
  <c r="BG371"/>
  <c r="BF371"/>
  <c r="T371"/>
  <c r="R371"/>
  <c r="P371"/>
  <c r="BI369"/>
  <c r="BH369"/>
  <c r="BG369"/>
  <c r="BF369"/>
  <c r="T369"/>
  <c r="R369"/>
  <c r="P369"/>
  <c r="BI367"/>
  <c r="BH367"/>
  <c r="BG367"/>
  <c r="BF367"/>
  <c r="T367"/>
  <c r="R367"/>
  <c r="P367"/>
  <c r="BI365"/>
  <c r="BH365"/>
  <c r="BG365"/>
  <c r="BF365"/>
  <c r="T365"/>
  <c r="R365"/>
  <c r="P365"/>
  <c r="BI363"/>
  <c r="BH363"/>
  <c r="BG363"/>
  <c r="BF363"/>
  <c r="T363"/>
  <c r="R363"/>
  <c r="P363"/>
  <c r="BI361"/>
  <c r="BH361"/>
  <c r="BG361"/>
  <c r="BF361"/>
  <c r="T361"/>
  <c r="R361"/>
  <c r="P361"/>
  <c r="BI359"/>
  <c r="BH359"/>
  <c r="BG359"/>
  <c r="BF359"/>
  <c r="T359"/>
  <c r="R359"/>
  <c r="P359"/>
  <c r="BI357"/>
  <c r="BH357"/>
  <c r="BG357"/>
  <c r="BF357"/>
  <c r="T357"/>
  <c r="R357"/>
  <c r="P357"/>
  <c r="BI355"/>
  <c r="BH355"/>
  <c r="BG355"/>
  <c r="BF355"/>
  <c r="T355"/>
  <c r="R355"/>
  <c r="P355"/>
  <c r="BI353"/>
  <c r="BH353"/>
  <c r="BG353"/>
  <c r="BF353"/>
  <c r="T353"/>
  <c r="R353"/>
  <c r="P353"/>
  <c r="BI351"/>
  <c r="BH351"/>
  <c r="BG351"/>
  <c r="BF351"/>
  <c r="T351"/>
  <c r="R351"/>
  <c r="P351"/>
  <c r="BI349"/>
  <c r="BH349"/>
  <c r="BG349"/>
  <c r="BF349"/>
  <c r="T349"/>
  <c r="R349"/>
  <c r="P349"/>
  <c r="BI347"/>
  <c r="BH347"/>
  <c r="BG347"/>
  <c r="BF347"/>
  <c r="T347"/>
  <c r="R347"/>
  <c r="P347"/>
  <c r="BI344"/>
  <c r="BH344"/>
  <c r="BG344"/>
  <c r="BF344"/>
  <c r="T344"/>
  <c r="R344"/>
  <c r="P344"/>
  <c r="BI342"/>
  <c r="BH342"/>
  <c r="BG342"/>
  <c r="BF342"/>
  <c r="T342"/>
  <c r="R342"/>
  <c r="P342"/>
  <c r="BI340"/>
  <c r="BH340"/>
  <c r="BG340"/>
  <c r="BF340"/>
  <c r="T340"/>
  <c r="R340"/>
  <c r="P340"/>
  <c r="BI338"/>
  <c r="BH338"/>
  <c r="BG338"/>
  <c r="BF338"/>
  <c r="T338"/>
  <c r="R338"/>
  <c r="P338"/>
  <c r="BI336"/>
  <c r="BH336"/>
  <c r="BG336"/>
  <c r="BF336"/>
  <c r="T336"/>
  <c r="R336"/>
  <c r="P336"/>
  <c r="BI334"/>
  <c r="BH334"/>
  <c r="BG334"/>
  <c r="BF334"/>
  <c r="T334"/>
  <c r="R334"/>
  <c r="P334"/>
  <c r="BI332"/>
  <c r="BH332"/>
  <c r="BG332"/>
  <c r="BF332"/>
  <c r="T332"/>
  <c r="R332"/>
  <c r="P332"/>
  <c r="BI330"/>
  <c r="BH330"/>
  <c r="BG330"/>
  <c r="BF330"/>
  <c r="T330"/>
  <c r="R330"/>
  <c r="P330"/>
  <c r="BI328"/>
  <c r="BH328"/>
  <c r="BG328"/>
  <c r="BF328"/>
  <c r="T328"/>
  <c r="R328"/>
  <c r="P328"/>
  <c r="BI326"/>
  <c r="BH326"/>
  <c r="BG326"/>
  <c r="BF326"/>
  <c r="T326"/>
  <c r="R326"/>
  <c r="P326"/>
  <c r="BI324"/>
  <c r="BH324"/>
  <c r="BG324"/>
  <c r="BF324"/>
  <c r="T324"/>
  <c r="R324"/>
  <c r="P324"/>
  <c r="BI322"/>
  <c r="BH322"/>
  <c r="BG322"/>
  <c r="BF322"/>
  <c r="T322"/>
  <c r="R322"/>
  <c r="P322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3"/>
  <c r="BH303"/>
  <c r="BG303"/>
  <c r="BF303"/>
  <c r="T303"/>
  <c r="R303"/>
  <c r="P303"/>
  <c r="BI301"/>
  <c r="BH301"/>
  <c r="BG301"/>
  <c r="BF301"/>
  <c r="T301"/>
  <c r="R301"/>
  <c r="P301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91"/>
  <c r="BH291"/>
  <c r="BG291"/>
  <c r="BF291"/>
  <c r="T291"/>
  <c r="R291"/>
  <c r="P291"/>
  <c r="BI289"/>
  <c r="BH289"/>
  <c r="BG289"/>
  <c r="BF289"/>
  <c r="T289"/>
  <c r="R289"/>
  <c r="P289"/>
  <c r="BI287"/>
  <c r="BH287"/>
  <c r="BG287"/>
  <c r="BF287"/>
  <c r="T287"/>
  <c r="R287"/>
  <c r="P287"/>
  <c r="BI285"/>
  <c r="BH285"/>
  <c r="BG285"/>
  <c r="BF285"/>
  <c r="T285"/>
  <c r="R285"/>
  <c r="P285"/>
  <c r="BI283"/>
  <c r="BH283"/>
  <c r="BG283"/>
  <c r="BF283"/>
  <c r="T283"/>
  <c r="R283"/>
  <c r="P283"/>
  <c r="BI280"/>
  <c r="BH280"/>
  <c r="BG280"/>
  <c r="BF280"/>
  <c r="T280"/>
  <c r="R280"/>
  <c r="P280"/>
  <c r="BI278"/>
  <c r="BH278"/>
  <c r="BG278"/>
  <c r="BF278"/>
  <c r="T278"/>
  <c r="R278"/>
  <c r="P278"/>
  <c r="BI276"/>
  <c r="BH276"/>
  <c r="BG276"/>
  <c r="BF276"/>
  <c r="T276"/>
  <c r="R276"/>
  <c r="P276"/>
  <c r="BI274"/>
  <c r="BH274"/>
  <c r="BG274"/>
  <c r="BF274"/>
  <c r="T274"/>
  <c r="R274"/>
  <c r="P274"/>
  <c r="BI272"/>
  <c r="BH272"/>
  <c r="BG272"/>
  <c r="BF272"/>
  <c r="T272"/>
  <c r="R272"/>
  <c r="P272"/>
  <c r="BI270"/>
  <c r="BH270"/>
  <c r="BG270"/>
  <c r="BF270"/>
  <c r="T270"/>
  <c r="R270"/>
  <c r="P270"/>
  <c r="BI268"/>
  <c r="BH268"/>
  <c r="BG268"/>
  <c r="BF268"/>
  <c r="T268"/>
  <c r="R268"/>
  <c r="P268"/>
  <c r="BI266"/>
  <c r="BH266"/>
  <c r="BG266"/>
  <c r="BF266"/>
  <c r="T266"/>
  <c r="R266"/>
  <c r="P266"/>
  <c r="BI264"/>
  <c r="BH264"/>
  <c r="BG264"/>
  <c r="BF264"/>
  <c r="T264"/>
  <c r="R264"/>
  <c r="P264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6"/>
  <c r="BH256"/>
  <c r="BG256"/>
  <c r="BF256"/>
  <c r="T256"/>
  <c r="R256"/>
  <c r="P256"/>
  <c r="BI254"/>
  <c r="BH254"/>
  <c r="BG254"/>
  <c r="BF254"/>
  <c r="T254"/>
  <c r="R254"/>
  <c r="P254"/>
  <c r="BI252"/>
  <c r="BH252"/>
  <c r="BG252"/>
  <c r="BF252"/>
  <c r="T252"/>
  <c r="R252"/>
  <c r="P252"/>
  <c r="BI250"/>
  <c r="BH250"/>
  <c r="BG250"/>
  <c r="BF250"/>
  <c r="T250"/>
  <c r="R250"/>
  <c r="P250"/>
  <c r="BI248"/>
  <c r="BH248"/>
  <c r="BG248"/>
  <c r="BF248"/>
  <c r="T248"/>
  <c r="T247"/>
  <c r="R248"/>
  <c r="R247"/>
  <c r="P248"/>
  <c r="P247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2"/>
  <c r="BH162"/>
  <c r="BG162"/>
  <c r="BF162"/>
  <c r="T162"/>
  <c r="R162"/>
  <c r="P162"/>
  <c r="BI161"/>
  <c r="BH161"/>
  <c r="BG161"/>
  <c r="BF161"/>
  <c r="T161"/>
  <c r="R161"/>
  <c r="P161"/>
  <c r="F153"/>
  <c r="E151"/>
  <c r="BI134"/>
  <c r="BH134"/>
  <c r="BG134"/>
  <c r="BE134"/>
  <c r="BI133"/>
  <c r="BH133"/>
  <c r="BG133"/>
  <c r="BF133"/>
  <c r="BE133"/>
  <c r="BI132"/>
  <c r="BH132"/>
  <c r="BG132"/>
  <c r="BF132"/>
  <c r="BE132"/>
  <c r="BI131"/>
  <c r="BH131"/>
  <c r="BG131"/>
  <c r="BF131"/>
  <c r="BE131"/>
  <c r="BI130"/>
  <c r="BH130"/>
  <c r="BG130"/>
  <c r="BF130"/>
  <c r="BE130"/>
  <c r="BI129"/>
  <c r="BH129"/>
  <c r="BG129"/>
  <c r="BF129"/>
  <c r="BE129"/>
  <c r="F93"/>
  <c r="E91"/>
  <c r="J28"/>
  <c r="E28"/>
  <c r="J96"/>
  <c r="J27"/>
  <c r="J25"/>
  <c r="E25"/>
  <c r="J155"/>
  <c r="J24"/>
  <c r="J22"/>
  <c r="E22"/>
  <c r="F96"/>
  <c r="J21"/>
  <c r="J19"/>
  <c r="E19"/>
  <c r="F95"/>
  <c r="J18"/>
  <c r="J16"/>
  <c r="J93"/>
  <c r="E7"/>
  <c r="E85"/>
  <c i="7" r="J43"/>
  <c r="J42"/>
  <c i="1" r="AY102"/>
  <c i="7" r="J41"/>
  <c i="1" r="AX102"/>
  <c i="7"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4"/>
  <c r="BH264"/>
  <c r="BG264"/>
  <c r="BF264"/>
  <c r="T264"/>
  <c r="R264"/>
  <c r="P264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0"/>
  <c r="BH220"/>
  <c r="BG220"/>
  <c r="BF220"/>
  <c r="T220"/>
  <c r="R220"/>
  <c r="P220"/>
  <c r="BI219"/>
  <c r="BH219"/>
  <c r="BG219"/>
  <c r="BF219"/>
  <c r="T219"/>
  <c r="R219"/>
  <c r="P219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F133"/>
  <c r="E131"/>
  <c r="BI114"/>
  <c r="BH114"/>
  <c r="BG114"/>
  <c r="BE114"/>
  <c r="BI113"/>
  <c r="BH113"/>
  <c r="BG113"/>
  <c r="BF113"/>
  <c r="BE113"/>
  <c r="BI112"/>
  <c r="BH112"/>
  <c r="BG112"/>
  <c r="BF112"/>
  <c r="BE112"/>
  <c r="BI111"/>
  <c r="BH111"/>
  <c r="BG111"/>
  <c r="BF111"/>
  <c r="BE111"/>
  <c r="BI110"/>
  <c r="BH110"/>
  <c r="BG110"/>
  <c r="BF110"/>
  <c r="BE110"/>
  <c r="BI109"/>
  <c r="BH109"/>
  <c r="BG109"/>
  <c r="BF109"/>
  <c r="BE109"/>
  <c r="F93"/>
  <c r="E91"/>
  <c r="J28"/>
  <c r="E28"/>
  <c r="J136"/>
  <c r="J27"/>
  <c r="J25"/>
  <c r="E25"/>
  <c r="J95"/>
  <c r="J24"/>
  <c r="J22"/>
  <c r="E22"/>
  <c r="F136"/>
  <c r="J21"/>
  <c r="J19"/>
  <c r="E19"/>
  <c r="F95"/>
  <c r="J18"/>
  <c r="J16"/>
  <c r="J133"/>
  <c r="E7"/>
  <c r="E125"/>
  <c i="6" r="J41"/>
  <c r="J40"/>
  <c i="1" r="AY100"/>
  <c i="6" r="J39"/>
  <c i="1" r="AX100"/>
  <c i="6"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F135"/>
  <c r="E133"/>
  <c r="BI118"/>
  <c r="BH118"/>
  <c r="BG118"/>
  <c r="BF118"/>
  <c r="BI117"/>
  <c r="BH117"/>
  <c r="BG117"/>
  <c r="BF117"/>
  <c r="BE117"/>
  <c r="BI116"/>
  <c r="BH116"/>
  <c r="BG116"/>
  <c r="BF116"/>
  <c r="BE116"/>
  <c r="BI115"/>
  <c r="BH115"/>
  <c r="BG115"/>
  <c r="BF115"/>
  <c r="BE115"/>
  <c r="BI114"/>
  <c r="BH114"/>
  <c r="BG114"/>
  <c r="BF114"/>
  <c r="BE114"/>
  <c r="BI113"/>
  <c r="BH113"/>
  <c r="BG113"/>
  <c r="BF113"/>
  <c r="BE113"/>
  <c r="F91"/>
  <c r="E89"/>
  <c r="J26"/>
  <c r="E26"/>
  <c r="J138"/>
  <c r="J25"/>
  <c r="J23"/>
  <c r="E23"/>
  <c r="J93"/>
  <c r="J22"/>
  <c r="J20"/>
  <c r="E20"/>
  <c r="F94"/>
  <c r="J19"/>
  <c r="J17"/>
  <c r="E17"/>
  <c r="F137"/>
  <c r="J16"/>
  <c r="J14"/>
  <c r="J135"/>
  <c r="E7"/>
  <c r="E129"/>
  <c i="5" r="J41"/>
  <c r="J40"/>
  <c i="1" r="AY99"/>
  <c i="5" r="J39"/>
  <c i="1" r="AX99"/>
  <c i="5" r="BI247"/>
  <c r="BH247"/>
  <c r="BG247"/>
  <c r="BF247"/>
  <c r="T247"/>
  <c r="T246"/>
  <c r="R247"/>
  <c r="R246"/>
  <c r="P247"/>
  <c r="P246"/>
  <c r="BI245"/>
  <c r="BH245"/>
  <c r="BG245"/>
  <c r="BF245"/>
  <c r="T245"/>
  <c r="R245"/>
  <c r="P245"/>
  <c r="BI244"/>
  <c r="BH244"/>
  <c r="BG244"/>
  <c r="BF244"/>
  <c r="T244"/>
  <c r="R244"/>
  <c r="P244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T169"/>
  <c r="R170"/>
  <c r="R169"/>
  <c r="P170"/>
  <c r="P169"/>
  <c r="BI168"/>
  <c r="BH168"/>
  <c r="BG168"/>
  <c r="BF168"/>
  <c r="T168"/>
  <c r="T167"/>
  <c r="R168"/>
  <c r="R167"/>
  <c r="P168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T147"/>
  <c r="R148"/>
  <c r="R147"/>
  <c r="P148"/>
  <c r="P147"/>
  <c r="BI146"/>
  <c r="BH146"/>
  <c r="BG146"/>
  <c r="BF146"/>
  <c r="T146"/>
  <c r="T145"/>
  <c r="R146"/>
  <c r="R145"/>
  <c r="P146"/>
  <c r="P145"/>
  <c r="F137"/>
  <c r="E135"/>
  <c r="BI120"/>
  <c r="BH120"/>
  <c r="BG120"/>
  <c r="BE120"/>
  <c r="BI119"/>
  <c r="BH119"/>
  <c r="BG119"/>
  <c r="BF119"/>
  <c r="BE119"/>
  <c r="BI118"/>
  <c r="BH118"/>
  <c r="BG118"/>
  <c r="BF118"/>
  <c r="BE118"/>
  <c r="BI117"/>
  <c r="BH117"/>
  <c r="BG117"/>
  <c r="BF117"/>
  <c r="BE117"/>
  <c r="BI116"/>
  <c r="BH116"/>
  <c r="BG116"/>
  <c r="BF116"/>
  <c r="BE116"/>
  <c r="BI115"/>
  <c r="BH115"/>
  <c r="BG115"/>
  <c r="BF115"/>
  <c r="BE115"/>
  <c r="F91"/>
  <c r="E89"/>
  <c r="J26"/>
  <c r="E26"/>
  <c r="J94"/>
  <c r="J25"/>
  <c r="J23"/>
  <c r="E23"/>
  <c r="J139"/>
  <c r="J22"/>
  <c r="J20"/>
  <c r="E20"/>
  <c r="F94"/>
  <c r="J19"/>
  <c r="J17"/>
  <c r="E17"/>
  <c r="F93"/>
  <c r="J16"/>
  <c r="J14"/>
  <c r="J137"/>
  <c r="E7"/>
  <c r="E131"/>
  <c i="4" r="J39"/>
  <c r="J38"/>
  <c i="1" r="AY97"/>
  <c i="4" r="J37"/>
  <c i="1" r="AX97"/>
  <c i="4" r="BI172"/>
  <c r="BH172"/>
  <c r="BG172"/>
  <c r="BF172"/>
  <c r="T172"/>
  <c r="R172"/>
  <c r="P172"/>
  <c r="BI166"/>
  <c r="BH166"/>
  <c r="BG166"/>
  <c r="BF166"/>
  <c r="T166"/>
  <c r="R166"/>
  <c r="P166"/>
  <c r="BI149"/>
  <c r="BH149"/>
  <c r="BG149"/>
  <c r="BF149"/>
  <c r="T149"/>
  <c r="R149"/>
  <c r="P149"/>
  <c r="BI140"/>
  <c r="BH140"/>
  <c r="BG140"/>
  <c r="BF140"/>
  <c r="T140"/>
  <c r="R140"/>
  <c r="P140"/>
  <c r="BI131"/>
  <c r="BH131"/>
  <c r="BG131"/>
  <c r="BF131"/>
  <c r="T131"/>
  <c r="R131"/>
  <c r="P131"/>
  <c r="F122"/>
  <c r="E120"/>
  <c r="BI107"/>
  <c r="BH107"/>
  <c r="BG107"/>
  <c r="BF107"/>
  <c r="BI106"/>
  <c r="BH106"/>
  <c r="BG106"/>
  <c r="BF106"/>
  <c r="BE106"/>
  <c r="BI105"/>
  <c r="BH105"/>
  <c r="BG105"/>
  <c r="BF105"/>
  <c r="BE105"/>
  <c r="BI104"/>
  <c r="BH104"/>
  <c r="BG104"/>
  <c r="BF104"/>
  <c r="BE104"/>
  <c r="BI103"/>
  <c r="BH103"/>
  <c r="BG103"/>
  <c r="BF103"/>
  <c r="BE103"/>
  <c r="BI102"/>
  <c r="BH102"/>
  <c r="BG102"/>
  <c r="BF102"/>
  <c r="BE102"/>
  <c r="F89"/>
  <c r="E87"/>
  <c r="J24"/>
  <c r="E24"/>
  <c r="J92"/>
  <c r="J23"/>
  <c r="J21"/>
  <c r="E21"/>
  <c r="J91"/>
  <c r="J20"/>
  <c r="J18"/>
  <c r="E18"/>
  <c r="F125"/>
  <c r="J17"/>
  <c r="J15"/>
  <c r="E15"/>
  <c r="F124"/>
  <c r="J14"/>
  <c r="J12"/>
  <c r="J122"/>
  <c r="E7"/>
  <c r="E118"/>
  <c i="3" r="J39"/>
  <c r="J38"/>
  <c i="1" r="AY96"/>
  <c i="3" r="J37"/>
  <c i="1" r="AX96"/>
  <c i="3" r="BI498"/>
  <c r="BH498"/>
  <c r="BG498"/>
  <c r="BF498"/>
  <c r="T498"/>
  <c r="R498"/>
  <c r="P498"/>
  <c r="BI495"/>
  <c r="BH495"/>
  <c r="BG495"/>
  <c r="BF495"/>
  <c r="T495"/>
  <c r="R495"/>
  <c r="P495"/>
  <c r="BI492"/>
  <c r="BH492"/>
  <c r="BG492"/>
  <c r="BF492"/>
  <c r="T492"/>
  <c r="R492"/>
  <c r="P492"/>
  <c r="BI484"/>
  <c r="BH484"/>
  <c r="BG484"/>
  <c r="BF484"/>
  <c r="T484"/>
  <c r="T467"/>
  <c r="R484"/>
  <c r="R467"/>
  <c r="P484"/>
  <c r="P467"/>
  <c r="BI468"/>
  <c r="BH468"/>
  <c r="BG468"/>
  <c r="BF468"/>
  <c r="T468"/>
  <c r="R468"/>
  <c r="P468"/>
  <c r="BI466"/>
  <c r="BH466"/>
  <c r="BG466"/>
  <c r="BF466"/>
  <c r="T466"/>
  <c r="R466"/>
  <c r="P466"/>
  <c r="BI457"/>
  <c r="BH457"/>
  <c r="BG457"/>
  <c r="BF457"/>
  <c r="T457"/>
  <c r="R457"/>
  <c r="P457"/>
  <c r="BI447"/>
  <c r="BH447"/>
  <c r="BG447"/>
  <c r="BF447"/>
  <c r="T447"/>
  <c r="R447"/>
  <c r="P447"/>
  <c r="BI445"/>
  <c r="BH445"/>
  <c r="BG445"/>
  <c r="BF445"/>
  <c r="T445"/>
  <c r="R445"/>
  <c r="P445"/>
  <c r="BI442"/>
  <c r="BH442"/>
  <c r="BG442"/>
  <c r="BF442"/>
  <c r="T442"/>
  <c r="R442"/>
  <c r="P442"/>
  <c r="BI437"/>
  <c r="BH437"/>
  <c r="BG437"/>
  <c r="BF437"/>
  <c r="T437"/>
  <c r="R437"/>
  <c r="P437"/>
  <c r="BI434"/>
  <c r="BH434"/>
  <c r="BG434"/>
  <c r="BF434"/>
  <c r="T434"/>
  <c r="R434"/>
  <c r="P434"/>
  <c r="BI431"/>
  <c r="BH431"/>
  <c r="BG431"/>
  <c r="BF431"/>
  <c r="T431"/>
  <c r="R431"/>
  <c r="P431"/>
  <c r="BI430"/>
  <c r="BH430"/>
  <c r="BG430"/>
  <c r="BF430"/>
  <c r="T430"/>
  <c r="R430"/>
  <c r="P430"/>
  <c r="BI428"/>
  <c r="BH428"/>
  <c r="BG428"/>
  <c r="BF428"/>
  <c r="T428"/>
  <c r="R428"/>
  <c r="P428"/>
  <c r="BI425"/>
  <c r="BH425"/>
  <c r="BG425"/>
  <c r="BF425"/>
  <c r="T425"/>
  <c r="R425"/>
  <c r="P425"/>
  <c r="BI422"/>
  <c r="BH422"/>
  <c r="BG422"/>
  <c r="BF422"/>
  <c r="T422"/>
  <c r="R422"/>
  <c r="P422"/>
  <c r="BI417"/>
  <c r="BH417"/>
  <c r="BG417"/>
  <c r="BF417"/>
  <c r="T417"/>
  <c r="R417"/>
  <c r="P417"/>
  <c r="BI407"/>
  <c r="BH407"/>
  <c r="BG407"/>
  <c r="BF407"/>
  <c r="T407"/>
  <c r="R407"/>
  <c r="P407"/>
  <c r="BI397"/>
  <c r="BH397"/>
  <c r="BG397"/>
  <c r="BF397"/>
  <c r="T397"/>
  <c r="R397"/>
  <c r="P397"/>
  <c r="BI390"/>
  <c r="BH390"/>
  <c r="BG390"/>
  <c r="BF390"/>
  <c r="T390"/>
  <c r="R390"/>
  <c r="P390"/>
  <c r="BI383"/>
  <c r="BH383"/>
  <c r="BG383"/>
  <c r="BF383"/>
  <c r="T383"/>
  <c r="R383"/>
  <c r="P383"/>
  <c r="BI377"/>
  <c r="BH377"/>
  <c r="BG377"/>
  <c r="BF377"/>
  <c r="T377"/>
  <c r="R377"/>
  <c r="P377"/>
  <c r="BI372"/>
  <c r="BH372"/>
  <c r="BG372"/>
  <c r="BF372"/>
  <c r="T372"/>
  <c r="R372"/>
  <c r="P372"/>
  <c r="BI367"/>
  <c r="BH367"/>
  <c r="BG367"/>
  <c r="BF367"/>
  <c r="T367"/>
  <c r="R367"/>
  <c r="P367"/>
  <c r="BI364"/>
  <c r="BH364"/>
  <c r="BG364"/>
  <c r="BF364"/>
  <c r="T364"/>
  <c r="R364"/>
  <c r="P364"/>
  <c r="BI359"/>
  <c r="BH359"/>
  <c r="BG359"/>
  <c r="BF359"/>
  <c r="T359"/>
  <c r="R359"/>
  <c r="P359"/>
  <c r="BI354"/>
  <c r="BH354"/>
  <c r="BG354"/>
  <c r="BF354"/>
  <c r="T354"/>
  <c r="R354"/>
  <c r="P354"/>
  <c r="BI349"/>
  <c r="BH349"/>
  <c r="BG349"/>
  <c r="BF349"/>
  <c r="T349"/>
  <c r="R349"/>
  <c r="P349"/>
  <c r="BI344"/>
  <c r="BH344"/>
  <c r="BG344"/>
  <c r="BF344"/>
  <c r="T344"/>
  <c r="R344"/>
  <c r="P344"/>
  <c r="BI339"/>
  <c r="BH339"/>
  <c r="BG339"/>
  <c r="BF339"/>
  <c r="T339"/>
  <c r="R339"/>
  <c r="P339"/>
  <c r="BI325"/>
  <c r="BH325"/>
  <c r="BG325"/>
  <c r="BF325"/>
  <c r="T325"/>
  <c r="R325"/>
  <c r="P325"/>
  <c r="BI315"/>
  <c r="BH315"/>
  <c r="BG315"/>
  <c r="BF315"/>
  <c r="T315"/>
  <c r="R315"/>
  <c r="P315"/>
  <c r="BI307"/>
  <c r="BH307"/>
  <c r="BG307"/>
  <c r="BF307"/>
  <c r="T307"/>
  <c r="T299"/>
  <c r="R307"/>
  <c r="R299"/>
  <c r="P307"/>
  <c r="P299"/>
  <c r="BI300"/>
  <c r="BH300"/>
  <c r="BG300"/>
  <c r="BF300"/>
  <c r="T300"/>
  <c r="R300"/>
  <c r="P300"/>
  <c r="BI283"/>
  <c r="BH283"/>
  <c r="BG283"/>
  <c r="BF283"/>
  <c r="T283"/>
  <c r="R283"/>
  <c r="P283"/>
  <c r="BI282"/>
  <c r="BH282"/>
  <c r="BG282"/>
  <c r="BF282"/>
  <c r="T282"/>
  <c r="R282"/>
  <c r="P282"/>
  <c r="BI245"/>
  <c r="BH245"/>
  <c r="BG245"/>
  <c r="BF245"/>
  <c r="T245"/>
  <c r="R245"/>
  <c r="P245"/>
  <c r="BI208"/>
  <c r="BH208"/>
  <c r="BG208"/>
  <c r="BF208"/>
  <c r="T208"/>
  <c r="R208"/>
  <c r="P208"/>
  <c r="BI207"/>
  <c r="BH207"/>
  <c r="BG207"/>
  <c r="BF207"/>
  <c r="T207"/>
  <c r="R207"/>
  <c r="P207"/>
  <c r="BI201"/>
  <c r="BH201"/>
  <c r="BG201"/>
  <c r="BF201"/>
  <c r="T201"/>
  <c r="R201"/>
  <c r="P201"/>
  <c r="BI196"/>
  <c r="BH196"/>
  <c r="BG196"/>
  <c r="BF196"/>
  <c r="T196"/>
  <c r="R196"/>
  <c r="P196"/>
  <c r="BI188"/>
  <c r="BH188"/>
  <c r="BG188"/>
  <c r="BF188"/>
  <c r="T188"/>
  <c r="R188"/>
  <c r="P188"/>
  <c r="BI187"/>
  <c r="BH187"/>
  <c r="BG187"/>
  <c r="BF187"/>
  <c r="T187"/>
  <c r="R187"/>
  <c r="P187"/>
  <c r="BI176"/>
  <c r="BH176"/>
  <c r="BG176"/>
  <c r="BF176"/>
  <c r="T176"/>
  <c r="R176"/>
  <c r="P176"/>
  <c r="BI175"/>
  <c r="BH175"/>
  <c r="BG175"/>
  <c r="BF175"/>
  <c r="T175"/>
  <c r="R175"/>
  <c r="P175"/>
  <c r="BI169"/>
  <c r="BH169"/>
  <c r="BG169"/>
  <c r="BF169"/>
  <c r="T169"/>
  <c r="R169"/>
  <c r="P169"/>
  <c r="BI163"/>
  <c r="BH163"/>
  <c r="BG163"/>
  <c r="BF163"/>
  <c r="T163"/>
  <c r="R163"/>
  <c r="P163"/>
  <c r="BI155"/>
  <c r="BH155"/>
  <c r="BG155"/>
  <c r="BF155"/>
  <c r="T155"/>
  <c r="R155"/>
  <c r="P155"/>
  <c r="BI145"/>
  <c r="BH145"/>
  <c r="BG145"/>
  <c r="BF145"/>
  <c r="T145"/>
  <c r="R145"/>
  <c r="P145"/>
  <c r="BI139"/>
  <c r="BH139"/>
  <c r="BG139"/>
  <c r="BF139"/>
  <c r="T139"/>
  <c r="R139"/>
  <c r="P139"/>
  <c r="F130"/>
  <c r="E128"/>
  <c r="BI115"/>
  <c r="BH115"/>
  <c r="BG115"/>
  <c r="BF115"/>
  <c r="BI114"/>
  <c r="BH114"/>
  <c r="BG114"/>
  <c r="BF114"/>
  <c r="BE114"/>
  <c r="BI113"/>
  <c r="BH113"/>
  <c r="BG113"/>
  <c r="BF113"/>
  <c r="BE113"/>
  <c r="BI112"/>
  <c r="BH112"/>
  <c r="BG112"/>
  <c r="BF112"/>
  <c r="BE112"/>
  <c r="BI111"/>
  <c r="BH111"/>
  <c r="BG111"/>
  <c r="BF111"/>
  <c r="BE111"/>
  <c r="BI110"/>
  <c r="BH110"/>
  <c r="BG110"/>
  <c r="BF110"/>
  <c r="BE110"/>
  <c r="F89"/>
  <c r="E87"/>
  <c r="J24"/>
  <c r="E24"/>
  <c r="J92"/>
  <c r="J23"/>
  <c r="J21"/>
  <c r="E21"/>
  <c r="J91"/>
  <c r="J20"/>
  <c r="J18"/>
  <c r="E18"/>
  <c r="F133"/>
  <c r="J17"/>
  <c r="J15"/>
  <c r="E15"/>
  <c r="F132"/>
  <c r="J14"/>
  <c r="J12"/>
  <c r="J130"/>
  <c r="E7"/>
  <c r="E126"/>
  <c i="2" r="J39"/>
  <c r="J38"/>
  <c i="1" r="AY95"/>
  <c i="2" r="J37"/>
  <c i="1" r="AX95"/>
  <c i="2" r="BI1999"/>
  <c r="BH1999"/>
  <c r="BG1999"/>
  <c r="BF1999"/>
  <c r="T1999"/>
  <c r="R1999"/>
  <c r="P1999"/>
  <c r="BI1998"/>
  <c r="BH1998"/>
  <c r="BG1998"/>
  <c r="BF1998"/>
  <c r="T1998"/>
  <c r="R1998"/>
  <c r="P1998"/>
  <c r="BI1997"/>
  <c r="BH1997"/>
  <c r="BG1997"/>
  <c r="BF1997"/>
  <c r="T1997"/>
  <c r="R1997"/>
  <c r="P1997"/>
  <c r="BI1994"/>
  <c r="BH1994"/>
  <c r="BG1994"/>
  <c r="BF1994"/>
  <c r="T1994"/>
  <c r="R1994"/>
  <c r="P1994"/>
  <c r="BI1993"/>
  <c r="BH1993"/>
  <c r="BG1993"/>
  <c r="BF1993"/>
  <c r="T1993"/>
  <c r="R1993"/>
  <c r="P1993"/>
  <c r="BI1992"/>
  <c r="BH1992"/>
  <c r="BG1992"/>
  <c r="BF1992"/>
  <c r="T1992"/>
  <c r="R1992"/>
  <c r="P1992"/>
  <c r="BI1986"/>
  <c r="BH1986"/>
  <c r="BG1986"/>
  <c r="BF1986"/>
  <c r="T1986"/>
  <c r="T1985"/>
  <c r="R1986"/>
  <c r="R1985"/>
  <c r="P1986"/>
  <c r="P1985"/>
  <c r="BI1981"/>
  <c r="BH1981"/>
  <c r="BG1981"/>
  <c r="BF1981"/>
  <c r="T1981"/>
  <c r="T1980"/>
  <c r="R1981"/>
  <c r="R1980"/>
  <c r="P1981"/>
  <c r="P1980"/>
  <c r="BI1979"/>
  <c r="BH1979"/>
  <c r="BG1979"/>
  <c r="BF1979"/>
  <c r="T1979"/>
  <c r="R1979"/>
  <c r="P1979"/>
  <c r="BI1978"/>
  <c r="BH1978"/>
  <c r="BG1978"/>
  <c r="BF1978"/>
  <c r="T1978"/>
  <c r="R1978"/>
  <c r="P1978"/>
  <c r="BI1976"/>
  <c r="BH1976"/>
  <c r="BG1976"/>
  <c r="BF1976"/>
  <c r="T1976"/>
  <c r="R1976"/>
  <c r="P1976"/>
  <c r="BI1972"/>
  <c r="BH1972"/>
  <c r="BG1972"/>
  <c r="BF1972"/>
  <c r="T1972"/>
  <c r="R1972"/>
  <c r="P1972"/>
  <c r="BI1968"/>
  <c r="BH1968"/>
  <c r="BG1968"/>
  <c r="BF1968"/>
  <c r="T1968"/>
  <c r="R1968"/>
  <c r="P1968"/>
  <c r="BI1966"/>
  <c r="BH1966"/>
  <c r="BG1966"/>
  <c r="BF1966"/>
  <c r="T1966"/>
  <c r="R1966"/>
  <c r="P1966"/>
  <c r="BI1965"/>
  <c r="BH1965"/>
  <c r="BG1965"/>
  <c r="BF1965"/>
  <c r="T1965"/>
  <c r="R1965"/>
  <c r="P1965"/>
  <c r="BI1958"/>
  <c r="BH1958"/>
  <c r="BG1958"/>
  <c r="BF1958"/>
  <c r="T1958"/>
  <c r="R1958"/>
  <c r="P1958"/>
  <c r="BI1952"/>
  <c r="BH1952"/>
  <c r="BG1952"/>
  <c r="BF1952"/>
  <c r="T1952"/>
  <c r="R1952"/>
  <c r="P1952"/>
  <c r="BI1951"/>
  <c r="BH1951"/>
  <c r="BG1951"/>
  <c r="BF1951"/>
  <c r="T1951"/>
  <c r="R1951"/>
  <c r="P1951"/>
  <c r="BI1947"/>
  <c r="BH1947"/>
  <c r="BG1947"/>
  <c r="BF1947"/>
  <c r="T1947"/>
  <c r="R1947"/>
  <c r="P1947"/>
  <c r="BI1940"/>
  <c r="BH1940"/>
  <c r="BG1940"/>
  <c r="BF1940"/>
  <c r="T1940"/>
  <c r="R1940"/>
  <c r="P1940"/>
  <c r="BI1935"/>
  <c r="BH1935"/>
  <c r="BG1935"/>
  <c r="BF1935"/>
  <c r="T1935"/>
  <c r="R1935"/>
  <c r="P1935"/>
  <c r="BI1929"/>
  <c r="BH1929"/>
  <c r="BG1929"/>
  <c r="BF1929"/>
  <c r="T1929"/>
  <c r="R1929"/>
  <c r="P1929"/>
  <c r="BI1923"/>
  <c r="BH1923"/>
  <c r="BG1923"/>
  <c r="BF1923"/>
  <c r="T1923"/>
  <c r="R1923"/>
  <c r="P1923"/>
  <c r="BI1921"/>
  <c r="BH1921"/>
  <c r="BG1921"/>
  <c r="BF1921"/>
  <c r="T1921"/>
  <c r="R1921"/>
  <c r="P1921"/>
  <c r="BI1914"/>
  <c r="BH1914"/>
  <c r="BG1914"/>
  <c r="BF1914"/>
  <c r="T1914"/>
  <c r="R1914"/>
  <c r="P1914"/>
  <c r="BI1912"/>
  <c r="BH1912"/>
  <c r="BG1912"/>
  <c r="BF1912"/>
  <c r="T1912"/>
  <c r="R1912"/>
  <c r="P1912"/>
  <c r="BI1905"/>
  <c r="BH1905"/>
  <c r="BG1905"/>
  <c r="BF1905"/>
  <c r="T1905"/>
  <c r="R1905"/>
  <c r="P1905"/>
  <c r="BI1901"/>
  <c r="BH1901"/>
  <c r="BG1901"/>
  <c r="BF1901"/>
  <c r="T1901"/>
  <c r="R1901"/>
  <c r="P1901"/>
  <c r="BI1889"/>
  <c r="BH1889"/>
  <c r="BG1889"/>
  <c r="BF1889"/>
  <c r="T1889"/>
  <c r="R1889"/>
  <c r="P1889"/>
  <c r="BI1888"/>
  <c r="BH1888"/>
  <c r="BG1888"/>
  <c r="BF1888"/>
  <c r="T1888"/>
  <c r="R1888"/>
  <c r="P1888"/>
  <c r="BI1884"/>
  <c r="BH1884"/>
  <c r="BG1884"/>
  <c r="BF1884"/>
  <c r="T1884"/>
  <c r="R1884"/>
  <c r="P1884"/>
  <c r="BI1875"/>
  <c r="BH1875"/>
  <c r="BG1875"/>
  <c r="BF1875"/>
  <c r="T1875"/>
  <c r="R1875"/>
  <c r="P1875"/>
  <c r="BI1871"/>
  <c r="BH1871"/>
  <c r="BG1871"/>
  <c r="BF1871"/>
  <c r="T1871"/>
  <c r="R1871"/>
  <c r="P1871"/>
  <c r="BI1862"/>
  <c r="BH1862"/>
  <c r="BG1862"/>
  <c r="BF1862"/>
  <c r="T1862"/>
  <c r="R1862"/>
  <c r="P1862"/>
  <c r="BI1858"/>
  <c r="BH1858"/>
  <c r="BG1858"/>
  <c r="BF1858"/>
  <c r="T1858"/>
  <c r="R1858"/>
  <c r="P1858"/>
  <c r="BI1850"/>
  <c r="BH1850"/>
  <c r="BG1850"/>
  <c r="BF1850"/>
  <c r="T1850"/>
  <c r="R1850"/>
  <c r="P1850"/>
  <c r="BI1841"/>
  <c r="BH1841"/>
  <c r="BG1841"/>
  <c r="BF1841"/>
  <c r="T1841"/>
  <c r="R1841"/>
  <c r="P1841"/>
  <c r="BI1836"/>
  <c r="BH1836"/>
  <c r="BG1836"/>
  <c r="BF1836"/>
  <c r="T1836"/>
  <c r="R1836"/>
  <c r="P1836"/>
  <c r="BI1831"/>
  <c r="BH1831"/>
  <c r="BG1831"/>
  <c r="BF1831"/>
  <c r="T1831"/>
  <c r="R1831"/>
  <c r="P1831"/>
  <c r="BI1826"/>
  <c r="BH1826"/>
  <c r="BG1826"/>
  <c r="BF1826"/>
  <c r="T1826"/>
  <c r="R1826"/>
  <c r="P1826"/>
  <c r="BI1824"/>
  <c r="BH1824"/>
  <c r="BG1824"/>
  <c r="BF1824"/>
  <c r="T1824"/>
  <c r="R1824"/>
  <c r="P1824"/>
  <c r="BI1822"/>
  <c r="BH1822"/>
  <c r="BG1822"/>
  <c r="BF1822"/>
  <c r="T1822"/>
  <c r="R1822"/>
  <c r="P1822"/>
  <c r="BI1819"/>
  <c r="BH1819"/>
  <c r="BG1819"/>
  <c r="BF1819"/>
  <c r="T1819"/>
  <c r="R1819"/>
  <c r="P1819"/>
  <c r="BI1813"/>
  <c r="BH1813"/>
  <c r="BG1813"/>
  <c r="BF1813"/>
  <c r="T1813"/>
  <c r="R1813"/>
  <c r="P1813"/>
  <c r="BI1811"/>
  <c r="BH1811"/>
  <c r="BG1811"/>
  <c r="BF1811"/>
  <c r="T1811"/>
  <c r="R1811"/>
  <c r="P1811"/>
  <c r="BI1804"/>
  <c r="BH1804"/>
  <c r="BG1804"/>
  <c r="BF1804"/>
  <c r="T1804"/>
  <c r="R1804"/>
  <c r="P1804"/>
  <c r="BI1799"/>
  <c r="BH1799"/>
  <c r="BG1799"/>
  <c r="BF1799"/>
  <c r="T1799"/>
  <c r="R1799"/>
  <c r="P1799"/>
  <c r="BI1797"/>
  <c r="BH1797"/>
  <c r="BG1797"/>
  <c r="BF1797"/>
  <c r="T1797"/>
  <c r="R1797"/>
  <c r="P1797"/>
  <c r="BI1788"/>
  <c r="BH1788"/>
  <c r="BG1788"/>
  <c r="BF1788"/>
  <c r="T1788"/>
  <c r="R1788"/>
  <c r="P1788"/>
  <c r="BI1784"/>
  <c r="BH1784"/>
  <c r="BG1784"/>
  <c r="BF1784"/>
  <c r="T1784"/>
  <c r="R1784"/>
  <c r="P1784"/>
  <c r="BI1775"/>
  <c r="BH1775"/>
  <c r="BG1775"/>
  <c r="BF1775"/>
  <c r="T1775"/>
  <c r="R1775"/>
  <c r="P1775"/>
  <c r="BI1767"/>
  <c r="BH1767"/>
  <c r="BG1767"/>
  <c r="BF1767"/>
  <c r="T1767"/>
  <c r="R1767"/>
  <c r="P1767"/>
  <c r="BI1759"/>
  <c r="BH1759"/>
  <c r="BG1759"/>
  <c r="BF1759"/>
  <c r="T1759"/>
  <c r="R1759"/>
  <c r="P1759"/>
  <c r="BI1751"/>
  <c r="BH1751"/>
  <c r="BG1751"/>
  <c r="BF1751"/>
  <c r="T1751"/>
  <c r="R1751"/>
  <c r="P1751"/>
  <c r="BI1749"/>
  <c r="BH1749"/>
  <c r="BG1749"/>
  <c r="BF1749"/>
  <c r="T1749"/>
  <c r="R1749"/>
  <c r="P1749"/>
  <c r="BI1747"/>
  <c r="BH1747"/>
  <c r="BG1747"/>
  <c r="BF1747"/>
  <c r="T1747"/>
  <c r="R1747"/>
  <c r="P1747"/>
  <c r="BI1745"/>
  <c r="BH1745"/>
  <c r="BG1745"/>
  <c r="BF1745"/>
  <c r="T1745"/>
  <c r="R1745"/>
  <c r="P1745"/>
  <c r="BI1743"/>
  <c r="BH1743"/>
  <c r="BG1743"/>
  <c r="BF1743"/>
  <c r="T1743"/>
  <c r="R1743"/>
  <c r="P1743"/>
  <c r="BI1741"/>
  <c r="BH1741"/>
  <c r="BG1741"/>
  <c r="BF1741"/>
  <c r="T1741"/>
  <c r="R1741"/>
  <c r="P1741"/>
  <c r="BI1739"/>
  <c r="BH1739"/>
  <c r="BG1739"/>
  <c r="BF1739"/>
  <c r="T1739"/>
  <c r="R1739"/>
  <c r="P1739"/>
  <c r="BI1737"/>
  <c r="BH1737"/>
  <c r="BG1737"/>
  <c r="BF1737"/>
  <c r="T1737"/>
  <c r="R1737"/>
  <c r="P1737"/>
  <c r="BI1735"/>
  <c r="BH1735"/>
  <c r="BG1735"/>
  <c r="BF1735"/>
  <c r="T1735"/>
  <c r="R1735"/>
  <c r="P1735"/>
  <c r="BI1733"/>
  <c r="BH1733"/>
  <c r="BG1733"/>
  <c r="BF1733"/>
  <c r="T1733"/>
  <c r="R1733"/>
  <c r="P1733"/>
  <c r="BI1731"/>
  <c r="BH1731"/>
  <c r="BG1731"/>
  <c r="BF1731"/>
  <c r="T1731"/>
  <c r="R1731"/>
  <c r="P1731"/>
  <c r="BI1729"/>
  <c r="BH1729"/>
  <c r="BG1729"/>
  <c r="BF1729"/>
  <c r="T1729"/>
  <c r="R1729"/>
  <c r="P1729"/>
  <c r="BI1727"/>
  <c r="BH1727"/>
  <c r="BG1727"/>
  <c r="BF1727"/>
  <c r="T1727"/>
  <c r="R1727"/>
  <c r="P1727"/>
  <c r="BI1725"/>
  <c r="BH1725"/>
  <c r="BG1725"/>
  <c r="BF1725"/>
  <c r="T1725"/>
  <c r="R1725"/>
  <c r="P1725"/>
  <c r="BI1723"/>
  <c r="BH1723"/>
  <c r="BG1723"/>
  <c r="BF1723"/>
  <c r="T1723"/>
  <c r="R1723"/>
  <c r="P1723"/>
  <c r="BI1721"/>
  <c r="BH1721"/>
  <c r="BG1721"/>
  <c r="BF1721"/>
  <c r="T1721"/>
  <c r="R1721"/>
  <c r="P1721"/>
  <c r="BI1719"/>
  <c r="BH1719"/>
  <c r="BG1719"/>
  <c r="BF1719"/>
  <c r="T1719"/>
  <c r="R1719"/>
  <c r="P1719"/>
  <c r="BI1717"/>
  <c r="BH1717"/>
  <c r="BG1717"/>
  <c r="BF1717"/>
  <c r="T1717"/>
  <c r="R1717"/>
  <c r="P1717"/>
  <c r="BI1715"/>
  <c r="BH1715"/>
  <c r="BG1715"/>
  <c r="BF1715"/>
  <c r="T1715"/>
  <c r="R1715"/>
  <c r="P1715"/>
  <c r="BI1713"/>
  <c r="BH1713"/>
  <c r="BG1713"/>
  <c r="BF1713"/>
  <c r="T1713"/>
  <c r="R1713"/>
  <c r="P1713"/>
  <c r="BI1711"/>
  <c r="BH1711"/>
  <c r="BG1711"/>
  <c r="BF1711"/>
  <c r="T1711"/>
  <c r="R1711"/>
  <c r="P1711"/>
  <c r="BI1709"/>
  <c r="BH1709"/>
  <c r="BG1709"/>
  <c r="BF1709"/>
  <c r="T1709"/>
  <c r="R1709"/>
  <c r="P1709"/>
  <c r="BI1707"/>
  <c r="BH1707"/>
  <c r="BG1707"/>
  <c r="BF1707"/>
  <c r="T1707"/>
  <c r="R1707"/>
  <c r="P1707"/>
  <c r="BI1705"/>
  <c r="BH1705"/>
  <c r="BG1705"/>
  <c r="BF1705"/>
  <c r="T1705"/>
  <c r="R1705"/>
  <c r="P1705"/>
  <c r="BI1703"/>
  <c r="BH1703"/>
  <c r="BG1703"/>
  <c r="BF1703"/>
  <c r="T1703"/>
  <c r="R1703"/>
  <c r="P1703"/>
  <c r="BI1701"/>
  <c r="BH1701"/>
  <c r="BG1701"/>
  <c r="BF1701"/>
  <c r="T1701"/>
  <c r="R1701"/>
  <c r="P1701"/>
  <c r="BI1699"/>
  <c r="BH1699"/>
  <c r="BG1699"/>
  <c r="BF1699"/>
  <c r="T1699"/>
  <c r="R1699"/>
  <c r="P1699"/>
  <c r="BI1698"/>
  <c r="BH1698"/>
  <c r="BG1698"/>
  <c r="BF1698"/>
  <c r="T1698"/>
  <c r="R1698"/>
  <c r="P1698"/>
  <c r="BI1697"/>
  <c r="BH1697"/>
  <c r="BG1697"/>
  <c r="BF1697"/>
  <c r="T1697"/>
  <c r="R1697"/>
  <c r="P1697"/>
  <c r="BI1696"/>
  <c r="BH1696"/>
  <c r="BG1696"/>
  <c r="BF1696"/>
  <c r="T1696"/>
  <c r="R1696"/>
  <c r="P1696"/>
  <c r="BI1695"/>
  <c r="BH1695"/>
  <c r="BG1695"/>
  <c r="BF1695"/>
  <c r="T1695"/>
  <c r="R1695"/>
  <c r="P1695"/>
  <c r="BI1693"/>
  <c r="BH1693"/>
  <c r="BG1693"/>
  <c r="BF1693"/>
  <c r="T1693"/>
  <c r="R1693"/>
  <c r="P1693"/>
  <c r="BI1691"/>
  <c r="BH1691"/>
  <c r="BG1691"/>
  <c r="BF1691"/>
  <c r="T1691"/>
  <c r="R1691"/>
  <c r="P1691"/>
  <c r="BI1689"/>
  <c r="BH1689"/>
  <c r="BG1689"/>
  <c r="BF1689"/>
  <c r="T1689"/>
  <c r="R1689"/>
  <c r="P1689"/>
  <c r="BI1687"/>
  <c r="BH1687"/>
  <c r="BG1687"/>
  <c r="BF1687"/>
  <c r="T1687"/>
  <c r="R1687"/>
  <c r="P1687"/>
  <c r="BI1685"/>
  <c r="BH1685"/>
  <c r="BG1685"/>
  <c r="BF1685"/>
  <c r="T1685"/>
  <c r="R1685"/>
  <c r="P1685"/>
  <c r="BI1683"/>
  <c r="BH1683"/>
  <c r="BG1683"/>
  <c r="BF1683"/>
  <c r="T1683"/>
  <c r="R1683"/>
  <c r="P1683"/>
  <c r="BI1681"/>
  <c r="BH1681"/>
  <c r="BG1681"/>
  <c r="BF1681"/>
  <c r="T1681"/>
  <c r="R1681"/>
  <c r="P1681"/>
  <c r="BI1679"/>
  <c r="BH1679"/>
  <c r="BG1679"/>
  <c r="BF1679"/>
  <c r="T1679"/>
  <c r="R1679"/>
  <c r="P1679"/>
  <c r="BI1677"/>
  <c r="BH1677"/>
  <c r="BG1677"/>
  <c r="BF1677"/>
  <c r="T1677"/>
  <c r="R1677"/>
  <c r="P1677"/>
  <c r="BI1675"/>
  <c r="BH1675"/>
  <c r="BG1675"/>
  <c r="BF1675"/>
  <c r="T1675"/>
  <c r="R1675"/>
  <c r="P1675"/>
  <c r="BI1673"/>
  <c r="BH1673"/>
  <c r="BG1673"/>
  <c r="BF1673"/>
  <c r="T1673"/>
  <c r="R1673"/>
  <c r="P1673"/>
  <c r="BI1671"/>
  <c r="BH1671"/>
  <c r="BG1671"/>
  <c r="BF1671"/>
  <c r="T1671"/>
  <c r="R1671"/>
  <c r="P1671"/>
  <c r="BI1669"/>
  <c r="BH1669"/>
  <c r="BG1669"/>
  <c r="BF1669"/>
  <c r="T1669"/>
  <c r="R1669"/>
  <c r="P1669"/>
  <c r="BI1667"/>
  <c r="BH1667"/>
  <c r="BG1667"/>
  <c r="BF1667"/>
  <c r="T1667"/>
  <c r="R1667"/>
  <c r="P1667"/>
  <c r="BI1665"/>
  <c r="BH1665"/>
  <c r="BG1665"/>
  <c r="BF1665"/>
  <c r="T1665"/>
  <c r="R1665"/>
  <c r="P1665"/>
  <c r="BI1663"/>
  <c r="BH1663"/>
  <c r="BG1663"/>
  <c r="BF1663"/>
  <c r="T1663"/>
  <c r="R1663"/>
  <c r="P1663"/>
  <c r="BI1661"/>
  <c r="BH1661"/>
  <c r="BG1661"/>
  <c r="BF1661"/>
  <c r="T1661"/>
  <c r="R1661"/>
  <c r="P1661"/>
  <c r="BI1659"/>
  <c r="BH1659"/>
  <c r="BG1659"/>
  <c r="BF1659"/>
  <c r="T1659"/>
  <c r="R1659"/>
  <c r="P1659"/>
  <c r="BI1657"/>
  <c r="BH1657"/>
  <c r="BG1657"/>
  <c r="BF1657"/>
  <c r="T1657"/>
  <c r="R1657"/>
  <c r="P1657"/>
  <c r="BI1656"/>
  <c r="BH1656"/>
  <c r="BG1656"/>
  <c r="BF1656"/>
  <c r="T1656"/>
  <c r="R1656"/>
  <c r="P1656"/>
  <c r="BI1654"/>
  <c r="BH1654"/>
  <c r="BG1654"/>
  <c r="BF1654"/>
  <c r="T1654"/>
  <c r="R1654"/>
  <c r="P1654"/>
  <c r="BI1652"/>
  <c r="BH1652"/>
  <c r="BG1652"/>
  <c r="BF1652"/>
  <c r="T1652"/>
  <c r="R1652"/>
  <c r="P1652"/>
  <c r="BI1650"/>
  <c r="BH1650"/>
  <c r="BG1650"/>
  <c r="BF1650"/>
  <c r="T1650"/>
  <c r="R1650"/>
  <c r="P1650"/>
  <c r="BI1648"/>
  <c r="BH1648"/>
  <c r="BG1648"/>
  <c r="BF1648"/>
  <c r="T1648"/>
  <c r="R1648"/>
  <c r="P1648"/>
  <c r="BI1646"/>
  <c r="BH1646"/>
  <c r="BG1646"/>
  <c r="BF1646"/>
  <c r="T1646"/>
  <c r="R1646"/>
  <c r="P1646"/>
  <c r="BI1644"/>
  <c r="BH1644"/>
  <c r="BG1644"/>
  <c r="BF1644"/>
  <c r="T1644"/>
  <c r="R1644"/>
  <c r="P1644"/>
  <c r="BI1642"/>
  <c r="BH1642"/>
  <c r="BG1642"/>
  <c r="BF1642"/>
  <c r="T1642"/>
  <c r="R1642"/>
  <c r="P1642"/>
  <c r="BI1640"/>
  <c r="BH1640"/>
  <c r="BG1640"/>
  <c r="BF1640"/>
  <c r="T1640"/>
  <c r="R1640"/>
  <c r="P1640"/>
  <c r="BI1638"/>
  <c r="BH1638"/>
  <c r="BG1638"/>
  <c r="BF1638"/>
  <c r="T1638"/>
  <c r="R1638"/>
  <c r="P1638"/>
  <c r="BI1636"/>
  <c r="BH1636"/>
  <c r="BG1636"/>
  <c r="BF1636"/>
  <c r="T1636"/>
  <c r="R1636"/>
  <c r="P1636"/>
  <c r="BI1634"/>
  <c r="BH1634"/>
  <c r="BG1634"/>
  <c r="BF1634"/>
  <c r="T1634"/>
  <c r="R1634"/>
  <c r="P1634"/>
  <c r="BI1632"/>
  <c r="BH1632"/>
  <c r="BG1632"/>
  <c r="BF1632"/>
  <c r="T1632"/>
  <c r="R1632"/>
  <c r="P1632"/>
  <c r="BI1630"/>
  <c r="BH1630"/>
  <c r="BG1630"/>
  <c r="BF1630"/>
  <c r="T1630"/>
  <c r="R1630"/>
  <c r="P1630"/>
  <c r="BI1628"/>
  <c r="BH1628"/>
  <c r="BG1628"/>
  <c r="BF1628"/>
  <c r="T1628"/>
  <c r="R1628"/>
  <c r="P1628"/>
  <c r="BI1626"/>
  <c r="BH1626"/>
  <c r="BG1626"/>
  <c r="BF1626"/>
  <c r="T1626"/>
  <c r="R1626"/>
  <c r="P1626"/>
  <c r="BI1624"/>
  <c r="BH1624"/>
  <c r="BG1624"/>
  <c r="BF1624"/>
  <c r="T1624"/>
  <c r="R1624"/>
  <c r="P1624"/>
  <c r="BI1622"/>
  <c r="BH1622"/>
  <c r="BG1622"/>
  <c r="BF1622"/>
  <c r="T1622"/>
  <c r="R1622"/>
  <c r="P1622"/>
  <c r="BI1620"/>
  <c r="BH1620"/>
  <c r="BG1620"/>
  <c r="BF1620"/>
  <c r="T1620"/>
  <c r="R1620"/>
  <c r="P1620"/>
  <c r="BI1618"/>
  <c r="BH1618"/>
  <c r="BG1618"/>
  <c r="BF1618"/>
  <c r="T1618"/>
  <c r="R1618"/>
  <c r="P1618"/>
  <c r="BI1616"/>
  <c r="BH1616"/>
  <c r="BG1616"/>
  <c r="BF1616"/>
  <c r="T1616"/>
  <c r="R1616"/>
  <c r="P1616"/>
  <c r="BI1614"/>
  <c r="BH1614"/>
  <c r="BG1614"/>
  <c r="BF1614"/>
  <c r="T1614"/>
  <c r="R1614"/>
  <c r="P1614"/>
  <c r="BI1612"/>
  <c r="BH1612"/>
  <c r="BG1612"/>
  <c r="BF1612"/>
  <c r="T1612"/>
  <c r="R1612"/>
  <c r="P1612"/>
  <c r="BI1610"/>
  <c r="BH1610"/>
  <c r="BG1610"/>
  <c r="BF1610"/>
  <c r="T1610"/>
  <c r="R1610"/>
  <c r="P1610"/>
  <c r="BI1608"/>
  <c r="BH1608"/>
  <c r="BG1608"/>
  <c r="BF1608"/>
  <c r="T1608"/>
  <c r="R1608"/>
  <c r="P1608"/>
  <c r="BI1606"/>
  <c r="BH1606"/>
  <c r="BG1606"/>
  <c r="BF1606"/>
  <c r="T1606"/>
  <c r="R1606"/>
  <c r="P1606"/>
  <c r="BI1604"/>
  <c r="BH1604"/>
  <c r="BG1604"/>
  <c r="BF1604"/>
  <c r="T1604"/>
  <c r="R1604"/>
  <c r="P1604"/>
  <c r="BI1602"/>
  <c r="BH1602"/>
  <c r="BG1602"/>
  <c r="BF1602"/>
  <c r="T1602"/>
  <c r="R1602"/>
  <c r="P1602"/>
  <c r="BI1596"/>
  <c r="BH1596"/>
  <c r="BG1596"/>
  <c r="BF1596"/>
  <c r="T1596"/>
  <c r="R1596"/>
  <c r="P1596"/>
  <c r="BI1594"/>
  <c r="BH1594"/>
  <c r="BG1594"/>
  <c r="BF1594"/>
  <c r="T1594"/>
  <c r="R1594"/>
  <c r="P1594"/>
  <c r="BI1593"/>
  <c r="BH1593"/>
  <c r="BG1593"/>
  <c r="BF1593"/>
  <c r="T1593"/>
  <c r="R1593"/>
  <c r="P1593"/>
  <c r="BI1588"/>
  <c r="BH1588"/>
  <c r="BG1588"/>
  <c r="BF1588"/>
  <c r="T1588"/>
  <c r="R1588"/>
  <c r="P1588"/>
  <c r="BI1586"/>
  <c r="BH1586"/>
  <c r="BG1586"/>
  <c r="BF1586"/>
  <c r="T1586"/>
  <c r="R1586"/>
  <c r="P1586"/>
  <c r="BI1584"/>
  <c r="BH1584"/>
  <c r="BG1584"/>
  <c r="BF1584"/>
  <c r="T1584"/>
  <c r="R1584"/>
  <c r="P1584"/>
  <c r="BI1582"/>
  <c r="BH1582"/>
  <c r="BG1582"/>
  <c r="BF1582"/>
  <c r="T1582"/>
  <c r="R1582"/>
  <c r="P1582"/>
  <c r="BI1580"/>
  <c r="BH1580"/>
  <c r="BG1580"/>
  <c r="BF1580"/>
  <c r="T1580"/>
  <c r="R1580"/>
  <c r="P1580"/>
  <c r="BI1578"/>
  <c r="BH1578"/>
  <c r="BG1578"/>
  <c r="BF1578"/>
  <c r="T1578"/>
  <c r="R1578"/>
  <c r="P1578"/>
  <c r="BI1576"/>
  <c r="BH1576"/>
  <c r="BG1576"/>
  <c r="BF1576"/>
  <c r="T1576"/>
  <c r="R1576"/>
  <c r="P1576"/>
  <c r="BI1574"/>
  <c r="BH1574"/>
  <c r="BG1574"/>
  <c r="BF1574"/>
  <c r="T1574"/>
  <c r="R1574"/>
  <c r="P1574"/>
  <c r="BI1572"/>
  <c r="BH1572"/>
  <c r="BG1572"/>
  <c r="BF1572"/>
  <c r="T1572"/>
  <c r="R1572"/>
  <c r="P1572"/>
  <c r="BI1570"/>
  <c r="BH1570"/>
  <c r="BG1570"/>
  <c r="BF1570"/>
  <c r="T1570"/>
  <c r="R1570"/>
  <c r="P1570"/>
  <c r="BI1568"/>
  <c r="BH1568"/>
  <c r="BG1568"/>
  <c r="BF1568"/>
  <c r="T1568"/>
  <c r="R1568"/>
  <c r="P1568"/>
  <c r="BI1566"/>
  <c r="BH1566"/>
  <c r="BG1566"/>
  <c r="BF1566"/>
  <c r="T1566"/>
  <c r="R1566"/>
  <c r="P1566"/>
  <c r="BI1564"/>
  <c r="BH1564"/>
  <c r="BG1564"/>
  <c r="BF1564"/>
  <c r="T1564"/>
  <c r="R1564"/>
  <c r="P1564"/>
  <c r="BI1562"/>
  <c r="BH1562"/>
  <c r="BG1562"/>
  <c r="BF1562"/>
  <c r="T1562"/>
  <c r="R1562"/>
  <c r="P1562"/>
  <c r="BI1560"/>
  <c r="BH1560"/>
  <c r="BG1560"/>
  <c r="BF1560"/>
  <c r="T1560"/>
  <c r="R1560"/>
  <c r="P1560"/>
  <c r="BI1558"/>
  <c r="BH1558"/>
  <c r="BG1558"/>
  <c r="BF1558"/>
  <c r="T1558"/>
  <c r="R1558"/>
  <c r="P1558"/>
  <c r="BI1556"/>
  <c r="BH1556"/>
  <c r="BG1556"/>
  <c r="BF1556"/>
  <c r="T1556"/>
  <c r="R1556"/>
  <c r="P1556"/>
  <c r="BI1554"/>
  <c r="BH1554"/>
  <c r="BG1554"/>
  <c r="BF1554"/>
  <c r="T1554"/>
  <c r="R1554"/>
  <c r="P1554"/>
  <c r="BI1552"/>
  <c r="BH1552"/>
  <c r="BG1552"/>
  <c r="BF1552"/>
  <c r="T1552"/>
  <c r="R1552"/>
  <c r="P1552"/>
  <c r="BI1550"/>
  <c r="BH1550"/>
  <c r="BG1550"/>
  <c r="BF1550"/>
  <c r="T1550"/>
  <c r="R1550"/>
  <c r="P1550"/>
  <c r="BI1548"/>
  <c r="BH1548"/>
  <c r="BG1548"/>
  <c r="BF1548"/>
  <c r="T1548"/>
  <c r="R1548"/>
  <c r="P1548"/>
  <c r="BI1546"/>
  <c r="BH1546"/>
  <c r="BG1546"/>
  <c r="BF1546"/>
  <c r="T1546"/>
  <c r="R1546"/>
  <c r="P1546"/>
  <c r="BI1544"/>
  <c r="BH1544"/>
  <c r="BG1544"/>
  <c r="BF1544"/>
  <c r="T1544"/>
  <c r="R1544"/>
  <c r="P1544"/>
  <c r="BI1542"/>
  <c r="BH1542"/>
  <c r="BG1542"/>
  <c r="BF1542"/>
  <c r="T1542"/>
  <c r="R1542"/>
  <c r="P1542"/>
  <c r="BI1540"/>
  <c r="BH1540"/>
  <c r="BG1540"/>
  <c r="BF1540"/>
  <c r="T1540"/>
  <c r="R1540"/>
  <c r="P1540"/>
  <c r="BI1538"/>
  <c r="BH1538"/>
  <c r="BG1538"/>
  <c r="BF1538"/>
  <c r="T1538"/>
  <c r="R1538"/>
  <c r="P1538"/>
  <c r="BI1536"/>
  <c r="BH1536"/>
  <c r="BG1536"/>
  <c r="BF1536"/>
  <c r="T1536"/>
  <c r="R1536"/>
  <c r="P1536"/>
  <c r="BI1534"/>
  <c r="BH1534"/>
  <c r="BG1534"/>
  <c r="BF1534"/>
  <c r="T1534"/>
  <c r="R1534"/>
  <c r="P1534"/>
  <c r="BI1532"/>
  <c r="BH1532"/>
  <c r="BG1532"/>
  <c r="BF1532"/>
  <c r="T1532"/>
  <c r="R1532"/>
  <c r="P1532"/>
  <c r="BI1530"/>
  <c r="BH1530"/>
  <c r="BG1530"/>
  <c r="BF1530"/>
  <c r="T1530"/>
  <c r="R1530"/>
  <c r="P1530"/>
  <c r="BI1528"/>
  <c r="BH1528"/>
  <c r="BG1528"/>
  <c r="BF1528"/>
  <c r="T1528"/>
  <c r="R1528"/>
  <c r="P1528"/>
  <c r="BI1526"/>
  <c r="BH1526"/>
  <c r="BG1526"/>
  <c r="BF1526"/>
  <c r="T1526"/>
  <c r="R1526"/>
  <c r="P1526"/>
  <c r="BI1524"/>
  <c r="BH1524"/>
  <c r="BG1524"/>
  <c r="BF1524"/>
  <c r="T1524"/>
  <c r="R1524"/>
  <c r="P1524"/>
  <c r="BI1522"/>
  <c r="BH1522"/>
  <c r="BG1522"/>
  <c r="BF1522"/>
  <c r="T1522"/>
  <c r="R1522"/>
  <c r="P1522"/>
  <c r="BI1520"/>
  <c r="BH1520"/>
  <c r="BG1520"/>
  <c r="BF1520"/>
  <c r="T1520"/>
  <c r="R1520"/>
  <c r="P1520"/>
  <c r="BI1518"/>
  <c r="BH1518"/>
  <c r="BG1518"/>
  <c r="BF1518"/>
  <c r="T1518"/>
  <c r="R1518"/>
  <c r="P1518"/>
  <c r="BI1516"/>
  <c r="BH1516"/>
  <c r="BG1516"/>
  <c r="BF1516"/>
  <c r="T1516"/>
  <c r="R1516"/>
  <c r="P1516"/>
  <c r="BI1514"/>
  <c r="BH1514"/>
  <c r="BG1514"/>
  <c r="BF1514"/>
  <c r="T1514"/>
  <c r="R1514"/>
  <c r="P1514"/>
  <c r="BI1512"/>
  <c r="BH1512"/>
  <c r="BG1512"/>
  <c r="BF1512"/>
  <c r="T1512"/>
  <c r="R1512"/>
  <c r="P1512"/>
  <c r="BI1510"/>
  <c r="BH1510"/>
  <c r="BG1510"/>
  <c r="BF1510"/>
  <c r="T1510"/>
  <c r="R1510"/>
  <c r="P1510"/>
  <c r="BI1508"/>
  <c r="BH1508"/>
  <c r="BG1508"/>
  <c r="BF1508"/>
  <c r="T1508"/>
  <c r="R1508"/>
  <c r="P1508"/>
  <c r="BI1506"/>
  <c r="BH1506"/>
  <c r="BG1506"/>
  <c r="BF1506"/>
  <c r="T1506"/>
  <c r="R1506"/>
  <c r="P1506"/>
  <c r="BI1504"/>
  <c r="BH1504"/>
  <c r="BG1504"/>
  <c r="BF1504"/>
  <c r="T1504"/>
  <c r="R1504"/>
  <c r="P1504"/>
  <c r="BI1502"/>
  <c r="BH1502"/>
  <c r="BG1502"/>
  <c r="BF1502"/>
  <c r="T1502"/>
  <c r="R1502"/>
  <c r="P1502"/>
  <c r="BI1500"/>
  <c r="BH1500"/>
  <c r="BG1500"/>
  <c r="BF1500"/>
  <c r="T1500"/>
  <c r="R1500"/>
  <c r="P1500"/>
  <c r="BI1499"/>
  <c r="BH1499"/>
  <c r="BG1499"/>
  <c r="BF1499"/>
  <c r="T1499"/>
  <c r="R1499"/>
  <c r="P1499"/>
  <c r="BI1497"/>
  <c r="BH1497"/>
  <c r="BG1497"/>
  <c r="BF1497"/>
  <c r="T1497"/>
  <c r="R1497"/>
  <c r="P1497"/>
  <c r="BI1495"/>
  <c r="BH1495"/>
  <c r="BG1495"/>
  <c r="BF1495"/>
  <c r="T1495"/>
  <c r="R1495"/>
  <c r="P1495"/>
  <c r="BI1493"/>
  <c r="BH1493"/>
  <c r="BG1493"/>
  <c r="BF1493"/>
  <c r="T1493"/>
  <c r="R1493"/>
  <c r="P1493"/>
  <c r="BI1491"/>
  <c r="BH1491"/>
  <c r="BG1491"/>
  <c r="BF1491"/>
  <c r="T1491"/>
  <c r="R1491"/>
  <c r="P1491"/>
  <c r="BI1489"/>
  <c r="BH1489"/>
  <c r="BG1489"/>
  <c r="BF1489"/>
  <c r="T1489"/>
  <c r="R1489"/>
  <c r="P1489"/>
  <c r="BI1487"/>
  <c r="BH1487"/>
  <c r="BG1487"/>
  <c r="BF1487"/>
  <c r="T1487"/>
  <c r="R1487"/>
  <c r="P1487"/>
  <c r="BI1485"/>
  <c r="BH1485"/>
  <c r="BG1485"/>
  <c r="BF1485"/>
  <c r="T1485"/>
  <c r="R1485"/>
  <c r="P1485"/>
  <c r="BI1483"/>
  <c r="BH1483"/>
  <c r="BG1483"/>
  <c r="BF1483"/>
  <c r="T1483"/>
  <c r="R1483"/>
  <c r="P1483"/>
  <c r="BI1481"/>
  <c r="BH1481"/>
  <c r="BG1481"/>
  <c r="BF1481"/>
  <c r="T1481"/>
  <c r="R1481"/>
  <c r="P1481"/>
  <c r="BI1479"/>
  <c r="BH1479"/>
  <c r="BG1479"/>
  <c r="BF1479"/>
  <c r="T1479"/>
  <c r="R1479"/>
  <c r="P1479"/>
  <c r="BI1477"/>
  <c r="BH1477"/>
  <c r="BG1477"/>
  <c r="BF1477"/>
  <c r="T1477"/>
  <c r="R1477"/>
  <c r="P1477"/>
  <c r="BI1475"/>
  <c r="BH1475"/>
  <c r="BG1475"/>
  <c r="BF1475"/>
  <c r="T1475"/>
  <c r="R1475"/>
  <c r="P1475"/>
  <c r="BI1473"/>
  <c r="BH1473"/>
  <c r="BG1473"/>
  <c r="BF1473"/>
  <c r="T1473"/>
  <c r="R1473"/>
  <c r="P1473"/>
  <c r="BI1471"/>
  <c r="BH1471"/>
  <c r="BG1471"/>
  <c r="BF1471"/>
  <c r="T1471"/>
  <c r="R1471"/>
  <c r="P1471"/>
  <c r="BI1469"/>
  <c r="BH1469"/>
  <c r="BG1469"/>
  <c r="BF1469"/>
  <c r="T1469"/>
  <c r="R1469"/>
  <c r="P1469"/>
  <c r="BI1467"/>
  <c r="BH1467"/>
  <c r="BG1467"/>
  <c r="BF1467"/>
  <c r="T1467"/>
  <c r="R1467"/>
  <c r="P1467"/>
  <c r="BI1465"/>
  <c r="BH1465"/>
  <c r="BG1465"/>
  <c r="BF1465"/>
  <c r="T1465"/>
  <c r="R1465"/>
  <c r="P1465"/>
  <c r="BI1463"/>
  <c r="BH1463"/>
  <c r="BG1463"/>
  <c r="BF1463"/>
  <c r="T1463"/>
  <c r="R1463"/>
  <c r="P1463"/>
  <c r="BI1461"/>
  <c r="BH1461"/>
  <c r="BG1461"/>
  <c r="BF1461"/>
  <c r="T1461"/>
  <c r="R1461"/>
  <c r="P1461"/>
  <c r="BI1459"/>
  <c r="BH1459"/>
  <c r="BG1459"/>
  <c r="BF1459"/>
  <c r="T1459"/>
  <c r="R1459"/>
  <c r="P1459"/>
  <c r="BI1457"/>
  <c r="BH1457"/>
  <c r="BG1457"/>
  <c r="BF1457"/>
  <c r="T1457"/>
  <c r="R1457"/>
  <c r="P1457"/>
  <c r="BI1455"/>
  <c r="BH1455"/>
  <c r="BG1455"/>
  <c r="BF1455"/>
  <c r="T1455"/>
  <c r="R1455"/>
  <c r="P1455"/>
  <c r="BI1453"/>
  <c r="BH1453"/>
  <c r="BG1453"/>
  <c r="BF1453"/>
  <c r="T1453"/>
  <c r="R1453"/>
  <c r="P1453"/>
  <c r="BI1451"/>
  <c r="BH1451"/>
  <c r="BG1451"/>
  <c r="BF1451"/>
  <c r="T1451"/>
  <c r="R1451"/>
  <c r="P1451"/>
  <c r="BI1449"/>
  <c r="BH1449"/>
  <c r="BG1449"/>
  <c r="BF1449"/>
  <c r="T1449"/>
  <c r="R1449"/>
  <c r="P1449"/>
  <c r="BI1447"/>
  <c r="BH1447"/>
  <c r="BG1447"/>
  <c r="BF1447"/>
  <c r="T1447"/>
  <c r="R1447"/>
  <c r="P1447"/>
  <c r="BI1445"/>
  <c r="BH1445"/>
  <c r="BG1445"/>
  <c r="BF1445"/>
  <c r="T1445"/>
  <c r="R1445"/>
  <c r="P1445"/>
  <c r="BI1443"/>
  <c r="BH1443"/>
  <c r="BG1443"/>
  <c r="BF1443"/>
  <c r="T1443"/>
  <c r="R1443"/>
  <c r="P1443"/>
  <c r="BI1441"/>
  <c r="BH1441"/>
  <c r="BG1441"/>
  <c r="BF1441"/>
  <c r="T1441"/>
  <c r="R1441"/>
  <c r="P1441"/>
  <c r="BI1439"/>
  <c r="BH1439"/>
  <c r="BG1439"/>
  <c r="BF1439"/>
  <c r="T1439"/>
  <c r="R1439"/>
  <c r="P1439"/>
  <c r="BI1437"/>
  <c r="BH1437"/>
  <c r="BG1437"/>
  <c r="BF1437"/>
  <c r="T1437"/>
  <c r="R1437"/>
  <c r="P1437"/>
  <c r="BI1435"/>
  <c r="BH1435"/>
  <c r="BG1435"/>
  <c r="BF1435"/>
  <c r="T1435"/>
  <c r="R1435"/>
  <c r="P1435"/>
  <c r="BI1433"/>
  <c r="BH1433"/>
  <c r="BG1433"/>
  <c r="BF1433"/>
  <c r="T1433"/>
  <c r="R1433"/>
  <c r="P1433"/>
  <c r="BI1431"/>
  <c r="BH1431"/>
  <c r="BG1431"/>
  <c r="BF1431"/>
  <c r="T1431"/>
  <c r="R1431"/>
  <c r="P1431"/>
  <c r="BI1429"/>
  <c r="BH1429"/>
  <c r="BG1429"/>
  <c r="BF1429"/>
  <c r="T1429"/>
  <c r="R1429"/>
  <c r="P1429"/>
  <c r="BI1427"/>
  <c r="BH1427"/>
  <c r="BG1427"/>
  <c r="BF1427"/>
  <c r="T1427"/>
  <c r="R1427"/>
  <c r="P1427"/>
  <c r="BI1425"/>
  <c r="BH1425"/>
  <c r="BG1425"/>
  <c r="BF1425"/>
  <c r="T1425"/>
  <c r="R1425"/>
  <c r="P1425"/>
  <c r="BI1423"/>
  <c r="BH1423"/>
  <c r="BG1423"/>
  <c r="BF1423"/>
  <c r="T1423"/>
  <c r="R1423"/>
  <c r="P1423"/>
  <c r="BI1421"/>
  <c r="BH1421"/>
  <c r="BG1421"/>
  <c r="BF1421"/>
  <c r="T1421"/>
  <c r="R1421"/>
  <c r="P1421"/>
  <c r="BI1419"/>
  <c r="BH1419"/>
  <c r="BG1419"/>
  <c r="BF1419"/>
  <c r="T1419"/>
  <c r="R1419"/>
  <c r="P1419"/>
  <c r="BI1417"/>
  <c r="BH1417"/>
  <c r="BG1417"/>
  <c r="BF1417"/>
  <c r="T1417"/>
  <c r="R1417"/>
  <c r="P1417"/>
  <c r="BI1415"/>
  <c r="BH1415"/>
  <c r="BG1415"/>
  <c r="BF1415"/>
  <c r="T1415"/>
  <c r="R1415"/>
  <c r="P1415"/>
  <c r="BI1413"/>
  <c r="BH1413"/>
  <c r="BG1413"/>
  <c r="BF1413"/>
  <c r="T1413"/>
  <c r="R1413"/>
  <c r="P1413"/>
  <c r="BI1411"/>
  <c r="BH1411"/>
  <c r="BG1411"/>
  <c r="BF1411"/>
  <c r="T1411"/>
  <c r="R1411"/>
  <c r="P1411"/>
  <c r="BI1409"/>
  <c r="BH1409"/>
  <c r="BG1409"/>
  <c r="BF1409"/>
  <c r="T1409"/>
  <c r="R1409"/>
  <c r="P1409"/>
  <c r="BI1407"/>
  <c r="BH1407"/>
  <c r="BG1407"/>
  <c r="BF1407"/>
  <c r="T1407"/>
  <c r="R1407"/>
  <c r="P1407"/>
  <c r="BI1405"/>
  <c r="BH1405"/>
  <c r="BG1405"/>
  <c r="BF1405"/>
  <c r="T1405"/>
  <c r="R1405"/>
  <c r="P1405"/>
  <c r="BI1403"/>
  <c r="BH1403"/>
  <c r="BG1403"/>
  <c r="BF1403"/>
  <c r="T1403"/>
  <c r="R1403"/>
  <c r="P1403"/>
  <c r="BI1401"/>
  <c r="BH1401"/>
  <c r="BG1401"/>
  <c r="BF1401"/>
  <c r="T1401"/>
  <c r="R1401"/>
  <c r="P1401"/>
  <c r="BI1399"/>
  <c r="BH1399"/>
  <c r="BG1399"/>
  <c r="BF1399"/>
  <c r="T1399"/>
  <c r="R1399"/>
  <c r="P1399"/>
  <c r="BI1397"/>
  <c r="BH1397"/>
  <c r="BG1397"/>
  <c r="BF1397"/>
  <c r="T1397"/>
  <c r="R1397"/>
  <c r="P1397"/>
  <c r="BI1395"/>
  <c r="BH1395"/>
  <c r="BG1395"/>
  <c r="BF1395"/>
  <c r="T1395"/>
  <c r="R1395"/>
  <c r="P1395"/>
  <c r="BI1393"/>
  <c r="BH1393"/>
  <c r="BG1393"/>
  <c r="BF1393"/>
  <c r="T1393"/>
  <c r="R1393"/>
  <c r="P1393"/>
  <c r="BI1391"/>
  <c r="BH1391"/>
  <c r="BG1391"/>
  <c r="BF1391"/>
  <c r="T1391"/>
  <c r="R1391"/>
  <c r="P1391"/>
  <c r="BI1389"/>
  <c r="BH1389"/>
  <c r="BG1389"/>
  <c r="BF1389"/>
  <c r="T1389"/>
  <c r="R1389"/>
  <c r="P1389"/>
  <c r="BI1384"/>
  <c r="BH1384"/>
  <c r="BG1384"/>
  <c r="BF1384"/>
  <c r="T1384"/>
  <c r="R1384"/>
  <c r="P1384"/>
  <c r="BI1382"/>
  <c r="BH1382"/>
  <c r="BG1382"/>
  <c r="BF1382"/>
  <c r="T1382"/>
  <c r="R1382"/>
  <c r="P1382"/>
  <c r="BI1380"/>
  <c r="BH1380"/>
  <c r="BG1380"/>
  <c r="BF1380"/>
  <c r="T1380"/>
  <c r="R1380"/>
  <c r="P1380"/>
  <c r="BI1378"/>
  <c r="BH1378"/>
  <c r="BG1378"/>
  <c r="BF1378"/>
  <c r="T1378"/>
  <c r="R1378"/>
  <c r="P1378"/>
  <c r="BI1376"/>
  <c r="BH1376"/>
  <c r="BG1376"/>
  <c r="BF1376"/>
  <c r="T1376"/>
  <c r="R1376"/>
  <c r="P1376"/>
  <c r="BI1374"/>
  <c r="BH1374"/>
  <c r="BG1374"/>
  <c r="BF1374"/>
  <c r="T1374"/>
  <c r="R1374"/>
  <c r="P1374"/>
  <c r="BI1372"/>
  <c r="BH1372"/>
  <c r="BG1372"/>
  <c r="BF1372"/>
  <c r="T1372"/>
  <c r="R1372"/>
  <c r="P1372"/>
  <c r="BI1370"/>
  <c r="BH1370"/>
  <c r="BG1370"/>
  <c r="BF1370"/>
  <c r="T1370"/>
  <c r="R1370"/>
  <c r="P1370"/>
  <c r="BI1368"/>
  <c r="BH1368"/>
  <c r="BG1368"/>
  <c r="BF1368"/>
  <c r="T1368"/>
  <c r="R1368"/>
  <c r="P1368"/>
  <c r="BI1366"/>
  <c r="BH1366"/>
  <c r="BG1366"/>
  <c r="BF1366"/>
  <c r="T1366"/>
  <c r="R1366"/>
  <c r="P1366"/>
  <c r="BI1364"/>
  <c r="BH1364"/>
  <c r="BG1364"/>
  <c r="BF1364"/>
  <c r="T1364"/>
  <c r="R1364"/>
  <c r="P1364"/>
  <c r="BI1362"/>
  <c r="BH1362"/>
  <c r="BG1362"/>
  <c r="BF1362"/>
  <c r="T1362"/>
  <c r="R1362"/>
  <c r="P1362"/>
  <c r="BI1360"/>
  <c r="BH1360"/>
  <c r="BG1360"/>
  <c r="BF1360"/>
  <c r="T1360"/>
  <c r="R1360"/>
  <c r="P1360"/>
  <c r="BI1358"/>
  <c r="BH1358"/>
  <c r="BG1358"/>
  <c r="BF1358"/>
  <c r="T1358"/>
  <c r="R1358"/>
  <c r="P1358"/>
  <c r="BI1356"/>
  <c r="BH1356"/>
  <c r="BG1356"/>
  <c r="BF1356"/>
  <c r="T1356"/>
  <c r="R1356"/>
  <c r="P1356"/>
  <c r="BI1354"/>
  <c r="BH1354"/>
  <c r="BG1354"/>
  <c r="BF1354"/>
  <c r="T1354"/>
  <c r="R1354"/>
  <c r="P1354"/>
  <c r="BI1352"/>
  <c r="BH1352"/>
  <c r="BG1352"/>
  <c r="BF1352"/>
  <c r="T1352"/>
  <c r="R1352"/>
  <c r="P1352"/>
  <c r="BI1350"/>
  <c r="BH1350"/>
  <c r="BG1350"/>
  <c r="BF1350"/>
  <c r="T1350"/>
  <c r="R1350"/>
  <c r="P1350"/>
  <c r="BI1348"/>
  <c r="BH1348"/>
  <c r="BG1348"/>
  <c r="BF1348"/>
  <c r="T1348"/>
  <c r="R1348"/>
  <c r="P1348"/>
  <c r="BI1346"/>
  <c r="BH1346"/>
  <c r="BG1346"/>
  <c r="BF1346"/>
  <c r="T1346"/>
  <c r="R1346"/>
  <c r="P1346"/>
  <c r="BI1344"/>
  <c r="BH1344"/>
  <c r="BG1344"/>
  <c r="BF1344"/>
  <c r="T1344"/>
  <c r="R1344"/>
  <c r="P1344"/>
  <c r="BI1342"/>
  <c r="BH1342"/>
  <c r="BG1342"/>
  <c r="BF1342"/>
  <c r="T1342"/>
  <c r="R1342"/>
  <c r="P1342"/>
  <c r="BI1340"/>
  <c r="BH1340"/>
  <c r="BG1340"/>
  <c r="BF1340"/>
  <c r="T1340"/>
  <c r="R1340"/>
  <c r="P1340"/>
  <c r="BI1338"/>
  <c r="BH1338"/>
  <c r="BG1338"/>
  <c r="BF1338"/>
  <c r="T1338"/>
  <c r="R1338"/>
  <c r="P1338"/>
  <c r="BI1336"/>
  <c r="BH1336"/>
  <c r="BG1336"/>
  <c r="BF1336"/>
  <c r="T1336"/>
  <c r="R1336"/>
  <c r="P1336"/>
  <c r="BI1334"/>
  <c r="BH1334"/>
  <c r="BG1334"/>
  <c r="BF1334"/>
  <c r="T1334"/>
  <c r="R1334"/>
  <c r="P1334"/>
  <c r="BI1332"/>
  <c r="BH1332"/>
  <c r="BG1332"/>
  <c r="BF1332"/>
  <c r="T1332"/>
  <c r="R1332"/>
  <c r="P1332"/>
  <c r="BI1330"/>
  <c r="BH1330"/>
  <c r="BG1330"/>
  <c r="BF1330"/>
  <c r="T1330"/>
  <c r="R1330"/>
  <c r="P1330"/>
  <c r="BI1328"/>
  <c r="BH1328"/>
  <c r="BG1328"/>
  <c r="BF1328"/>
  <c r="T1328"/>
  <c r="R1328"/>
  <c r="P1328"/>
  <c r="BI1326"/>
  <c r="BH1326"/>
  <c r="BG1326"/>
  <c r="BF1326"/>
  <c r="T1326"/>
  <c r="R1326"/>
  <c r="P1326"/>
  <c r="BI1325"/>
  <c r="BH1325"/>
  <c r="BG1325"/>
  <c r="BF1325"/>
  <c r="T1325"/>
  <c r="R1325"/>
  <c r="P1325"/>
  <c r="BI1324"/>
  <c r="BH1324"/>
  <c r="BG1324"/>
  <c r="BF1324"/>
  <c r="T1324"/>
  <c r="R1324"/>
  <c r="P1324"/>
  <c r="BI1323"/>
  <c r="BH1323"/>
  <c r="BG1323"/>
  <c r="BF1323"/>
  <c r="T1323"/>
  <c r="R1323"/>
  <c r="P1323"/>
  <c r="BI1322"/>
  <c r="BH1322"/>
  <c r="BG1322"/>
  <c r="BF1322"/>
  <c r="T1322"/>
  <c r="R1322"/>
  <c r="P1322"/>
  <c r="BI1321"/>
  <c r="BH1321"/>
  <c r="BG1321"/>
  <c r="BF1321"/>
  <c r="T1321"/>
  <c r="R1321"/>
  <c r="P1321"/>
  <c r="BI1320"/>
  <c r="BH1320"/>
  <c r="BG1320"/>
  <c r="BF1320"/>
  <c r="T1320"/>
  <c r="R1320"/>
  <c r="P1320"/>
  <c r="BI1316"/>
  <c r="BH1316"/>
  <c r="BG1316"/>
  <c r="BF1316"/>
  <c r="T1316"/>
  <c r="R1316"/>
  <c r="P1316"/>
  <c r="BI1314"/>
  <c r="BH1314"/>
  <c r="BG1314"/>
  <c r="BF1314"/>
  <c r="T1314"/>
  <c r="R1314"/>
  <c r="P1314"/>
  <c r="BI1307"/>
  <c r="BH1307"/>
  <c r="BG1307"/>
  <c r="BF1307"/>
  <c r="T1307"/>
  <c r="R1307"/>
  <c r="P1307"/>
  <c r="BI1302"/>
  <c r="BH1302"/>
  <c r="BG1302"/>
  <c r="BF1302"/>
  <c r="T1302"/>
  <c r="R1302"/>
  <c r="P1302"/>
  <c r="BI1301"/>
  <c r="BH1301"/>
  <c r="BG1301"/>
  <c r="BF1301"/>
  <c r="T1301"/>
  <c r="R1301"/>
  <c r="P1301"/>
  <c r="BI1300"/>
  <c r="BH1300"/>
  <c r="BG1300"/>
  <c r="BF1300"/>
  <c r="T1300"/>
  <c r="R1300"/>
  <c r="P1300"/>
  <c r="BI1294"/>
  <c r="BH1294"/>
  <c r="BG1294"/>
  <c r="BF1294"/>
  <c r="T1294"/>
  <c r="R1294"/>
  <c r="P1294"/>
  <c r="BI1289"/>
  <c r="BH1289"/>
  <c r="BG1289"/>
  <c r="BF1289"/>
  <c r="T1289"/>
  <c r="R1289"/>
  <c r="P1289"/>
  <c r="BI1284"/>
  <c r="BH1284"/>
  <c r="BG1284"/>
  <c r="BF1284"/>
  <c r="T1284"/>
  <c r="R1284"/>
  <c r="P1284"/>
  <c r="BI1279"/>
  <c r="BH1279"/>
  <c r="BG1279"/>
  <c r="BF1279"/>
  <c r="T1279"/>
  <c r="R1279"/>
  <c r="P1279"/>
  <c r="BI1278"/>
  <c r="BH1278"/>
  <c r="BG1278"/>
  <c r="BF1278"/>
  <c r="T1278"/>
  <c r="R1278"/>
  <c r="P1278"/>
  <c r="BI1275"/>
  <c r="BH1275"/>
  <c r="BG1275"/>
  <c r="BF1275"/>
  <c r="T1275"/>
  <c r="R1275"/>
  <c r="P1275"/>
  <c r="BI1271"/>
  <c r="BH1271"/>
  <c r="BG1271"/>
  <c r="BF1271"/>
  <c r="T1271"/>
  <c r="R1271"/>
  <c r="P1271"/>
  <c r="BI1267"/>
  <c r="BH1267"/>
  <c r="BG1267"/>
  <c r="BF1267"/>
  <c r="T1267"/>
  <c r="R1267"/>
  <c r="P1267"/>
  <c r="BI1263"/>
  <c r="BH1263"/>
  <c r="BG1263"/>
  <c r="BF1263"/>
  <c r="T1263"/>
  <c r="R1263"/>
  <c r="P1263"/>
  <c r="BI1252"/>
  <c r="BH1252"/>
  <c r="BG1252"/>
  <c r="BF1252"/>
  <c r="T1252"/>
  <c r="R1252"/>
  <c r="P1252"/>
  <c r="BI1247"/>
  <c r="BH1247"/>
  <c r="BG1247"/>
  <c r="BF1247"/>
  <c r="T1247"/>
  <c r="R1247"/>
  <c r="P1247"/>
  <c r="BI1241"/>
  <c r="BH1241"/>
  <c r="BG1241"/>
  <c r="BF1241"/>
  <c r="T1241"/>
  <c r="R1241"/>
  <c r="P1241"/>
  <c r="BI1238"/>
  <c r="BH1238"/>
  <c r="BG1238"/>
  <c r="BF1238"/>
  <c r="T1238"/>
  <c r="R1238"/>
  <c r="P1238"/>
  <c r="BI1235"/>
  <c r="BH1235"/>
  <c r="BG1235"/>
  <c r="BF1235"/>
  <c r="T1235"/>
  <c r="R1235"/>
  <c r="P1235"/>
  <c r="BI1214"/>
  <c r="BH1214"/>
  <c r="BG1214"/>
  <c r="BF1214"/>
  <c r="T1214"/>
  <c r="R1214"/>
  <c r="P1214"/>
  <c r="BI1193"/>
  <c r="BH1193"/>
  <c r="BG1193"/>
  <c r="BF1193"/>
  <c r="T1193"/>
  <c r="R1193"/>
  <c r="P1193"/>
  <c r="BI1188"/>
  <c r="BH1188"/>
  <c r="BG1188"/>
  <c r="BF1188"/>
  <c r="T1188"/>
  <c r="R1188"/>
  <c r="P1188"/>
  <c r="BI1183"/>
  <c r="BH1183"/>
  <c r="BG1183"/>
  <c r="BF1183"/>
  <c r="T1183"/>
  <c r="R1183"/>
  <c r="P1183"/>
  <c r="BI1178"/>
  <c r="BH1178"/>
  <c r="BG1178"/>
  <c r="BF1178"/>
  <c r="T1178"/>
  <c r="R1178"/>
  <c r="P1178"/>
  <c r="BI1171"/>
  <c r="BH1171"/>
  <c r="BG1171"/>
  <c r="BF1171"/>
  <c r="T1171"/>
  <c r="R1171"/>
  <c r="P1171"/>
  <c r="BI1164"/>
  <c r="BH1164"/>
  <c r="BG1164"/>
  <c r="BF1164"/>
  <c r="T1164"/>
  <c r="R1164"/>
  <c r="P1164"/>
  <c r="BI1157"/>
  <c r="BH1157"/>
  <c r="BG1157"/>
  <c r="BF1157"/>
  <c r="T1157"/>
  <c r="R1157"/>
  <c r="P1157"/>
  <c r="BI1150"/>
  <c r="BH1150"/>
  <c r="BG1150"/>
  <c r="BF1150"/>
  <c r="T1150"/>
  <c r="R1150"/>
  <c r="P1150"/>
  <c r="BI1148"/>
  <c r="BH1148"/>
  <c r="BG1148"/>
  <c r="BF1148"/>
  <c r="T1148"/>
  <c r="R1148"/>
  <c r="P1148"/>
  <c r="BI1138"/>
  <c r="BH1138"/>
  <c r="BG1138"/>
  <c r="BF1138"/>
  <c r="T1138"/>
  <c r="R1138"/>
  <c r="P1138"/>
  <c r="BI1134"/>
  <c r="BH1134"/>
  <c r="BG1134"/>
  <c r="BF1134"/>
  <c r="T1134"/>
  <c r="R1134"/>
  <c r="P1134"/>
  <c r="BI1129"/>
  <c r="BH1129"/>
  <c r="BG1129"/>
  <c r="BF1129"/>
  <c r="T1129"/>
  <c r="R1129"/>
  <c r="P1129"/>
  <c r="BI1124"/>
  <c r="BH1124"/>
  <c r="BG1124"/>
  <c r="BF1124"/>
  <c r="T1124"/>
  <c r="R1124"/>
  <c r="P1124"/>
  <c r="BI1119"/>
  <c r="BH1119"/>
  <c r="BG1119"/>
  <c r="BF1119"/>
  <c r="T1119"/>
  <c r="R1119"/>
  <c r="P1119"/>
  <c r="BI1112"/>
  <c r="BH1112"/>
  <c r="BG1112"/>
  <c r="BF1112"/>
  <c r="T1112"/>
  <c r="R1112"/>
  <c r="P1112"/>
  <c r="BI1105"/>
  <c r="BH1105"/>
  <c r="BG1105"/>
  <c r="BF1105"/>
  <c r="T1105"/>
  <c r="R1105"/>
  <c r="P1105"/>
  <c r="BI1101"/>
  <c r="BH1101"/>
  <c r="BG1101"/>
  <c r="BF1101"/>
  <c r="T1101"/>
  <c r="R1101"/>
  <c r="P1101"/>
  <c r="BI1096"/>
  <c r="BH1096"/>
  <c r="BG1096"/>
  <c r="BF1096"/>
  <c r="T1096"/>
  <c r="R1096"/>
  <c r="P1096"/>
  <c r="BI1095"/>
  <c r="BH1095"/>
  <c r="BG1095"/>
  <c r="BF1095"/>
  <c r="T1095"/>
  <c r="R1095"/>
  <c r="P1095"/>
  <c r="BI1092"/>
  <c r="BH1092"/>
  <c r="BG1092"/>
  <c r="BF1092"/>
  <c r="T1092"/>
  <c r="R1092"/>
  <c r="P1092"/>
  <c r="BI1091"/>
  <c r="BH1091"/>
  <c r="BG1091"/>
  <c r="BF1091"/>
  <c r="T1091"/>
  <c r="R1091"/>
  <c r="P1091"/>
  <c r="BI1087"/>
  <c r="BH1087"/>
  <c r="BG1087"/>
  <c r="BF1087"/>
  <c r="T1087"/>
  <c r="R1087"/>
  <c r="P1087"/>
  <c r="BI1084"/>
  <c r="BH1084"/>
  <c r="BG1084"/>
  <c r="BF1084"/>
  <c r="T1084"/>
  <c r="R1084"/>
  <c r="P1084"/>
  <c r="BI1080"/>
  <c r="BH1080"/>
  <c r="BG1080"/>
  <c r="BF1080"/>
  <c r="T1080"/>
  <c r="R1080"/>
  <c r="P1080"/>
  <c r="BI1076"/>
  <c r="BH1076"/>
  <c r="BG1076"/>
  <c r="BF1076"/>
  <c r="T1076"/>
  <c r="R1076"/>
  <c r="P1076"/>
  <c r="BI1072"/>
  <c r="BH1072"/>
  <c r="BG1072"/>
  <c r="BF1072"/>
  <c r="T1072"/>
  <c r="R1072"/>
  <c r="P1072"/>
  <c r="BI1068"/>
  <c r="BH1068"/>
  <c r="BG1068"/>
  <c r="BF1068"/>
  <c r="T1068"/>
  <c r="R1068"/>
  <c r="P1068"/>
  <c r="BI1064"/>
  <c r="BH1064"/>
  <c r="BG1064"/>
  <c r="BF1064"/>
  <c r="T1064"/>
  <c r="R1064"/>
  <c r="P1064"/>
  <c r="BI1059"/>
  <c r="BH1059"/>
  <c r="BG1059"/>
  <c r="BF1059"/>
  <c r="T1059"/>
  <c r="R1059"/>
  <c r="P1059"/>
  <c r="BI1056"/>
  <c r="BH1056"/>
  <c r="BG1056"/>
  <c r="BF1056"/>
  <c r="T1056"/>
  <c r="R1056"/>
  <c r="P1056"/>
  <c r="BI1049"/>
  <c r="BH1049"/>
  <c r="BG1049"/>
  <c r="BF1049"/>
  <c r="T1049"/>
  <c r="R1049"/>
  <c r="P1049"/>
  <c r="BI1043"/>
  <c r="BH1043"/>
  <c r="BG1043"/>
  <c r="BF1043"/>
  <c r="T1043"/>
  <c r="R1043"/>
  <c r="P1043"/>
  <c r="BI1041"/>
  <c r="BH1041"/>
  <c r="BG1041"/>
  <c r="BF1041"/>
  <c r="T1041"/>
  <c r="R1041"/>
  <c r="P1041"/>
  <c r="BI1040"/>
  <c r="BH1040"/>
  <c r="BG1040"/>
  <c r="BF1040"/>
  <c r="T1040"/>
  <c r="R1040"/>
  <c r="P1040"/>
  <c r="BI1038"/>
  <c r="BH1038"/>
  <c r="BG1038"/>
  <c r="BF1038"/>
  <c r="T1038"/>
  <c r="R1038"/>
  <c r="P1038"/>
  <c r="BI1027"/>
  <c r="BH1027"/>
  <c r="BG1027"/>
  <c r="BF1027"/>
  <c r="T1027"/>
  <c r="R1027"/>
  <c r="P1027"/>
  <c r="BI1023"/>
  <c r="BH1023"/>
  <c r="BG1023"/>
  <c r="BF1023"/>
  <c r="T1023"/>
  <c r="R1023"/>
  <c r="P1023"/>
  <c r="BI1019"/>
  <c r="BH1019"/>
  <c r="BG1019"/>
  <c r="BF1019"/>
  <c r="T1019"/>
  <c r="R1019"/>
  <c r="P1019"/>
  <c r="BI1016"/>
  <c r="BH1016"/>
  <c r="BG1016"/>
  <c r="BF1016"/>
  <c r="T1016"/>
  <c r="R1016"/>
  <c r="P1016"/>
  <c r="BI1013"/>
  <c r="BH1013"/>
  <c r="BG1013"/>
  <c r="BF1013"/>
  <c r="T1013"/>
  <c r="R1013"/>
  <c r="P1013"/>
  <c r="BI1009"/>
  <c r="BH1009"/>
  <c r="BG1009"/>
  <c r="BF1009"/>
  <c r="T1009"/>
  <c r="R1009"/>
  <c r="P1009"/>
  <c r="BI1005"/>
  <c r="BH1005"/>
  <c r="BG1005"/>
  <c r="BF1005"/>
  <c r="T1005"/>
  <c r="R1005"/>
  <c r="P1005"/>
  <c r="BI1001"/>
  <c r="BH1001"/>
  <c r="BG1001"/>
  <c r="BF1001"/>
  <c r="T1001"/>
  <c r="R1001"/>
  <c r="P1001"/>
  <c r="BI998"/>
  <c r="BH998"/>
  <c r="BG998"/>
  <c r="BF998"/>
  <c r="T998"/>
  <c r="R998"/>
  <c r="P998"/>
  <c r="BI994"/>
  <c r="BH994"/>
  <c r="BG994"/>
  <c r="BF994"/>
  <c r="T994"/>
  <c r="R994"/>
  <c r="P994"/>
  <c r="BI991"/>
  <c r="BH991"/>
  <c r="BG991"/>
  <c r="BF991"/>
  <c r="T991"/>
  <c r="R991"/>
  <c r="P991"/>
  <c r="BI987"/>
  <c r="BH987"/>
  <c r="BG987"/>
  <c r="BF987"/>
  <c r="T987"/>
  <c r="R987"/>
  <c r="P987"/>
  <c r="BI984"/>
  <c r="BH984"/>
  <c r="BG984"/>
  <c r="BF984"/>
  <c r="T984"/>
  <c r="R984"/>
  <c r="P984"/>
  <c r="BI980"/>
  <c r="BH980"/>
  <c r="BG980"/>
  <c r="BF980"/>
  <c r="T980"/>
  <c r="R980"/>
  <c r="P980"/>
  <c r="BI977"/>
  <c r="BH977"/>
  <c r="BG977"/>
  <c r="BF977"/>
  <c r="T977"/>
  <c r="R977"/>
  <c r="P977"/>
  <c r="BI973"/>
  <c r="BH973"/>
  <c r="BG973"/>
  <c r="BF973"/>
  <c r="T973"/>
  <c r="R973"/>
  <c r="P973"/>
  <c r="BI970"/>
  <c r="BH970"/>
  <c r="BG970"/>
  <c r="BF970"/>
  <c r="T970"/>
  <c r="R970"/>
  <c r="P970"/>
  <c r="BI962"/>
  <c r="BH962"/>
  <c r="BG962"/>
  <c r="BF962"/>
  <c r="T962"/>
  <c r="R962"/>
  <c r="P962"/>
  <c r="BI958"/>
  <c r="BH958"/>
  <c r="BG958"/>
  <c r="BF958"/>
  <c r="T958"/>
  <c r="R958"/>
  <c r="P958"/>
  <c r="BI954"/>
  <c r="BH954"/>
  <c r="BG954"/>
  <c r="BF954"/>
  <c r="T954"/>
  <c r="R954"/>
  <c r="P954"/>
  <c r="BI952"/>
  <c r="BH952"/>
  <c r="BG952"/>
  <c r="BF952"/>
  <c r="T952"/>
  <c r="R952"/>
  <c r="P952"/>
  <c r="BI949"/>
  <c r="BH949"/>
  <c r="BG949"/>
  <c r="BF949"/>
  <c r="T949"/>
  <c r="R949"/>
  <c r="P949"/>
  <c r="BI944"/>
  <c r="BH944"/>
  <c r="BG944"/>
  <c r="BF944"/>
  <c r="T944"/>
  <c r="R944"/>
  <c r="P944"/>
  <c r="BI941"/>
  <c r="BH941"/>
  <c r="BG941"/>
  <c r="BF941"/>
  <c r="T941"/>
  <c r="R941"/>
  <c r="P941"/>
  <c r="BI936"/>
  <c r="BH936"/>
  <c r="BG936"/>
  <c r="BF936"/>
  <c r="T936"/>
  <c r="R936"/>
  <c r="P936"/>
  <c r="BI925"/>
  <c r="BH925"/>
  <c r="BG925"/>
  <c r="BF925"/>
  <c r="T925"/>
  <c r="R925"/>
  <c r="P925"/>
  <c r="BI922"/>
  <c r="BH922"/>
  <c r="BG922"/>
  <c r="BF922"/>
  <c r="T922"/>
  <c r="R922"/>
  <c r="P922"/>
  <c r="BI918"/>
  <c r="BH918"/>
  <c r="BG918"/>
  <c r="BF918"/>
  <c r="T918"/>
  <c r="R918"/>
  <c r="P918"/>
  <c r="BI915"/>
  <c r="BH915"/>
  <c r="BG915"/>
  <c r="BF915"/>
  <c r="T915"/>
  <c r="R915"/>
  <c r="P915"/>
  <c r="BI911"/>
  <c r="BH911"/>
  <c r="BG911"/>
  <c r="BF911"/>
  <c r="T911"/>
  <c r="R911"/>
  <c r="P911"/>
  <c r="BI907"/>
  <c r="BH907"/>
  <c r="BG907"/>
  <c r="BF907"/>
  <c r="T907"/>
  <c r="R907"/>
  <c r="P907"/>
  <c r="BI904"/>
  <c r="BH904"/>
  <c r="BG904"/>
  <c r="BF904"/>
  <c r="T904"/>
  <c r="R904"/>
  <c r="P904"/>
  <c r="BI899"/>
  <c r="BH899"/>
  <c r="BG899"/>
  <c r="BF899"/>
  <c r="T899"/>
  <c r="R899"/>
  <c r="P899"/>
  <c r="BI896"/>
  <c r="BH896"/>
  <c r="BG896"/>
  <c r="BF896"/>
  <c r="T896"/>
  <c r="R896"/>
  <c r="P896"/>
  <c r="BI892"/>
  <c r="BH892"/>
  <c r="BG892"/>
  <c r="BF892"/>
  <c r="T892"/>
  <c r="R892"/>
  <c r="P892"/>
  <c r="BI889"/>
  <c r="BH889"/>
  <c r="BG889"/>
  <c r="BF889"/>
  <c r="T889"/>
  <c r="R889"/>
  <c r="P889"/>
  <c r="BI885"/>
  <c r="BH885"/>
  <c r="BG885"/>
  <c r="BF885"/>
  <c r="T885"/>
  <c r="R885"/>
  <c r="P885"/>
  <c r="BI883"/>
  <c r="BH883"/>
  <c r="BG883"/>
  <c r="BF883"/>
  <c r="T883"/>
  <c r="R883"/>
  <c r="P883"/>
  <c r="BI874"/>
  <c r="BH874"/>
  <c r="BG874"/>
  <c r="BF874"/>
  <c r="T874"/>
  <c r="R874"/>
  <c r="P874"/>
  <c r="BI871"/>
  <c r="BH871"/>
  <c r="BG871"/>
  <c r="BF871"/>
  <c r="T871"/>
  <c r="R871"/>
  <c r="P871"/>
  <c r="BI866"/>
  <c r="BH866"/>
  <c r="BG866"/>
  <c r="BF866"/>
  <c r="T866"/>
  <c r="R866"/>
  <c r="P866"/>
  <c r="BI862"/>
  <c r="BH862"/>
  <c r="BG862"/>
  <c r="BF862"/>
  <c r="T862"/>
  <c r="R862"/>
  <c r="P862"/>
  <c r="BI858"/>
  <c r="BH858"/>
  <c r="BG858"/>
  <c r="BF858"/>
  <c r="T858"/>
  <c r="R858"/>
  <c r="P858"/>
  <c r="BI855"/>
  <c r="BH855"/>
  <c r="BG855"/>
  <c r="BF855"/>
  <c r="T855"/>
  <c r="R855"/>
  <c r="P855"/>
  <c r="BI850"/>
  <c r="BH850"/>
  <c r="BG850"/>
  <c r="BF850"/>
  <c r="T850"/>
  <c r="R850"/>
  <c r="P850"/>
  <c r="BI845"/>
  <c r="BH845"/>
  <c r="BG845"/>
  <c r="BF845"/>
  <c r="T845"/>
  <c r="R845"/>
  <c r="P845"/>
  <c r="BI842"/>
  <c r="BH842"/>
  <c r="BG842"/>
  <c r="BF842"/>
  <c r="T842"/>
  <c r="R842"/>
  <c r="P842"/>
  <c r="BI839"/>
  <c r="BH839"/>
  <c r="BG839"/>
  <c r="BF839"/>
  <c r="T839"/>
  <c r="R839"/>
  <c r="P839"/>
  <c r="BI837"/>
  <c r="BH837"/>
  <c r="BG837"/>
  <c r="BF837"/>
  <c r="T837"/>
  <c r="R837"/>
  <c r="P837"/>
  <c r="BI834"/>
  <c r="BH834"/>
  <c r="BG834"/>
  <c r="BF834"/>
  <c r="T834"/>
  <c r="R834"/>
  <c r="P834"/>
  <c r="BI833"/>
  <c r="BH833"/>
  <c r="BG833"/>
  <c r="BF833"/>
  <c r="T833"/>
  <c r="R833"/>
  <c r="P833"/>
  <c r="BI828"/>
  <c r="BH828"/>
  <c r="BG828"/>
  <c r="BF828"/>
  <c r="T828"/>
  <c r="R828"/>
  <c r="P828"/>
  <c r="BI826"/>
  <c r="BH826"/>
  <c r="BG826"/>
  <c r="BF826"/>
  <c r="T826"/>
  <c r="R826"/>
  <c r="P826"/>
  <c r="BI823"/>
  <c r="BH823"/>
  <c r="BG823"/>
  <c r="BF823"/>
  <c r="T823"/>
  <c r="R823"/>
  <c r="P823"/>
  <c r="BI820"/>
  <c r="BH820"/>
  <c r="BG820"/>
  <c r="BF820"/>
  <c r="T820"/>
  <c r="R820"/>
  <c r="P820"/>
  <c r="BI815"/>
  <c r="BH815"/>
  <c r="BG815"/>
  <c r="BF815"/>
  <c r="T815"/>
  <c r="R815"/>
  <c r="P815"/>
  <c r="BI808"/>
  <c r="BH808"/>
  <c r="BG808"/>
  <c r="BF808"/>
  <c r="T808"/>
  <c r="R808"/>
  <c r="P808"/>
  <c r="BI800"/>
  <c r="BH800"/>
  <c r="BG800"/>
  <c r="BF800"/>
  <c r="T800"/>
  <c r="R800"/>
  <c r="P800"/>
  <c r="BI795"/>
  <c r="BH795"/>
  <c r="BG795"/>
  <c r="BF795"/>
  <c r="T795"/>
  <c r="R795"/>
  <c r="P795"/>
  <c r="BI788"/>
  <c r="BH788"/>
  <c r="BG788"/>
  <c r="BF788"/>
  <c r="T788"/>
  <c r="R788"/>
  <c r="P788"/>
  <c r="BI784"/>
  <c r="BH784"/>
  <c r="BG784"/>
  <c r="BF784"/>
  <c r="T784"/>
  <c r="R784"/>
  <c r="P784"/>
  <c r="BI780"/>
  <c r="BH780"/>
  <c r="BG780"/>
  <c r="BF780"/>
  <c r="T780"/>
  <c r="R780"/>
  <c r="P780"/>
  <c r="BI775"/>
  <c r="BH775"/>
  <c r="BG775"/>
  <c r="BF775"/>
  <c r="T775"/>
  <c r="R775"/>
  <c r="P775"/>
  <c r="BI770"/>
  <c r="BH770"/>
  <c r="BG770"/>
  <c r="BF770"/>
  <c r="T770"/>
  <c r="R770"/>
  <c r="P770"/>
  <c r="BI763"/>
  <c r="BH763"/>
  <c r="BG763"/>
  <c r="BF763"/>
  <c r="T763"/>
  <c r="R763"/>
  <c r="P763"/>
  <c r="BI756"/>
  <c r="BH756"/>
  <c r="BG756"/>
  <c r="BF756"/>
  <c r="T756"/>
  <c r="R756"/>
  <c r="P756"/>
  <c r="BI749"/>
  <c r="BH749"/>
  <c r="BG749"/>
  <c r="BF749"/>
  <c r="T749"/>
  <c r="R749"/>
  <c r="P749"/>
  <c r="BI742"/>
  <c r="BH742"/>
  <c r="BG742"/>
  <c r="BF742"/>
  <c r="T742"/>
  <c r="R742"/>
  <c r="P742"/>
  <c r="BI735"/>
  <c r="BH735"/>
  <c r="BG735"/>
  <c r="BF735"/>
  <c r="T735"/>
  <c r="R735"/>
  <c r="P735"/>
  <c r="BI734"/>
  <c r="BH734"/>
  <c r="BG734"/>
  <c r="BF734"/>
  <c r="T734"/>
  <c r="R734"/>
  <c r="P734"/>
  <c r="BI732"/>
  <c r="BH732"/>
  <c r="BG732"/>
  <c r="BF732"/>
  <c r="T732"/>
  <c r="R732"/>
  <c r="P732"/>
  <c r="BI731"/>
  <c r="BH731"/>
  <c r="BG731"/>
  <c r="BF731"/>
  <c r="T731"/>
  <c r="R731"/>
  <c r="P731"/>
  <c r="BI728"/>
  <c r="BH728"/>
  <c r="BG728"/>
  <c r="BF728"/>
  <c r="T728"/>
  <c r="R728"/>
  <c r="P728"/>
  <c r="BI727"/>
  <c r="BH727"/>
  <c r="BG727"/>
  <c r="BF727"/>
  <c r="T727"/>
  <c r="R727"/>
  <c r="P727"/>
  <c r="BI726"/>
  <c r="BH726"/>
  <c r="BG726"/>
  <c r="BF726"/>
  <c r="T726"/>
  <c r="R726"/>
  <c r="P726"/>
  <c r="BI725"/>
  <c r="BH725"/>
  <c r="BG725"/>
  <c r="BF725"/>
  <c r="T725"/>
  <c r="R725"/>
  <c r="P725"/>
  <c r="BI724"/>
  <c r="BH724"/>
  <c r="BG724"/>
  <c r="BF724"/>
  <c r="T724"/>
  <c r="R724"/>
  <c r="P724"/>
  <c r="BI723"/>
  <c r="BH723"/>
  <c r="BG723"/>
  <c r="BF723"/>
  <c r="T723"/>
  <c r="R723"/>
  <c r="P723"/>
  <c r="BI722"/>
  <c r="BH722"/>
  <c r="BG722"/>
  <c r="BF722"/>
  <c r="T722"/>
  <c r="R722"/>
  <c r="P722"/>
  <c r="BI721"/>
  <c r="BH721"/>
  <c r="BG721"/>
  <c r="BF721"/>
  <c r="T721"/>
  <c r="R721"/>
  <c r="P721"/>
  <c r="BI720"/>
  <c r="BH720"/>
  <c r="BG720"/>
  <c r="BF720"/>
  <c r="T720"/>
  <c r="R720"/>
  <c r="P720"/>
  <c r="BI715"/>
  <c r="BH715"/>
  <c r="BG715"/>
  <c r="BF715"/>
  <c r="T715"/>
  <c r="R715"/>
  <c r="P715"/>
  <c r="BI708"/>
  <c r="BH708"/>
  <c r="BG708"/>
  <c r="BF708"/>
  <c r="T708"/>
  <c r="R708"/>
  <c r="P708"/>
  <c r="BI694"/>
  <c r="BH694"/>
  <c r="BG694"/>
  <c r="BF694"/>
  <c r="T694"/>
  <c r="R694"/>
  <c r="P694"/>
  <c r="BI687"/>
  <c r="BH687"/>
  <c r="BG687"/>
  <c r="BF687"/>
  <c r="T687"/>
  <c r="R687"/>
  <c r="P687"/>
  <c r="BI680"/>
  <c r="BH680"/>
  <c r="BG680"/>
  <c r="BF680"/>
  <c r="T680"/>
  <c r="R680"/>
  <c r="P680"/>
  <c r="BI675"/>
  <c r="BH675"/>
  <c r="BG675"/>
  <c r="BF675"/>
  <c r="T675"/>
  <c r="R675"/>
  <c r="P675"/>
  <c r="BI669"/>
  <c r="BH669"/>
  <c r="BG669"/>
  <c r="BF669"/>
  <c r="T669"/>
  <c r="R669"/>
  <c r="P669"/>
  <c r="BI664"/>
  <c r="BH664"/>
  <c r="BG664"/>
  <c r="BF664"/>
  <c r="T664"/>
  <c r="R664"/>
  <c r="P664"/>
  <c r="BI658"/>
  <c r="BH658"/>
  <c r="BG658"/>
  <c r="BF658"/>
  <c r="T658"/>
  <c r="R658"/>
  <c r="P658"/>
  <c r="BI652"/>
  <c r="BH652"/>
  <c r="BG652"/>
  <c r="BF652"/>
  <c r="T652"/>
  <c r="R652"/>
  <c r="P652"/>
  <c r="BI645"/>
  <c r="BH645"/>
  <c r="BG645"/>
  <c r="BF645"/>
  <c r="T645"/>
  <c r="R645"/>
  <c r="P645"/>
  <c r="BI639"/>
  <c r="BH639"/>
  <c r="BG639"/>
  <c r="BF639"/>
  <c r="T639"/>
  <c r="R639"/>
  <c r="P639"/>
  <c r="BI632"/>
  <c r="BH632"/>
  <c r="BG632"/>
  <c r="BF632"/>
  <c r="T632"/>
  <c r="R632"/>
  <c r="P632"/>
  <c r="BI631"/>
  <c r="BH631"/>
  <c r="BG631"/>
  <c r="BF631"/>
  <c r="T631"/>
  <c r="R631"/>
  <c r="P631"/>
  <c r="BI630"/>
  <c r="BH630"/>
  <c r="BG630"/>
  <c r="BF630"/>
  <c r="T630"/>
  <c r="R630"/>
  <c r="P630"/>
  <c r="BI629"/>
  <c r="BH629"/>
  <c r="BG629"/>
  <c r="BF629"/>
  <c r="T629"/>
  <c r="R629"/>
  <c r="P629"/>
  <c r="BI624"/>
  <c r="BH624"/>
  <c r="BG624"/>
  <c r="BF624"/>
  <c r="T624"/>
  <c r="R624"/>
  <c r="P624"/>
  <c r="BI617"/>
  <c r="BH617"/>
  <c r="BG617"/>
  <c r="BF617"/>
  <c r="T617"/>
  <c r="R617"/>
  <c r="P617"/>
  <c r="BI613"/>
  <c r="BH613"/>
  <c r="BG613"/>
  <c r="BF613"/>
  <c r="T613"/>
  <c r="R613"/>
  <c r="P613"/>
  <c r="BI609"/>
  <c r="BH609"/>
  <c r="BG609"/>
  <c r="BF609"/>
  <c r="T609"/>
  <c r="R609"/>
  <c r="P609"/>
  <c r="BI605"/>
  <c r="BH605"/>
  <c r="BG605"/>
  <c r="BF605"/>
  <c r="T605"/>
  <c r="R605"/>
  <c r="P605"/>
  <c r="BI599"/>
  <c r="BH599"/>
  <c r="BG599"/>
  <c r="BF599"/>
  <c r="T599"/>
  <c r="R599"/>
  <c r="P599"/>
  <c r="BI589"/>
  <c r="BH589"/>
  <c r="BG589"/>
  <c r="BF589"/>
  <c r="T589"/>
  <c r="R589"/>
  <c r="P589"/>
  <c r="BI585"/>
  <c r="BH585"/>
  <c r="BG585"/>
  <c r="BF585"/>
  <c r="T585"/>
  <c r="R585"/>
  <c r="P585"/>
  <c r="BI581"/>
  <c r="BH581"/>
  <c r="BG581"/>
  <c r="BF581"/>
  <c r="T581"/>
  <c r="R581"/>
  <c r="P581"/>
  <c r="BI575"/>
  <c r="BH575"/>
  <c r="BG575"/>
  <c r="BF575"/>
  <c r="T575"/>
  <c r="R575"/>
  <c r="P575"/>
  <c r="BI571"/>
  <c r="BH571"/>
  <c r="BG571"/>
  <c r="BF571"/>
  <c r="T571"/>
  <c r="R571"/>
  <c r="P571"/>
  <c r="BI570"/>
  <c r="BH570"/>
  <c r="BG570"/>
  <c r="BF570"/>
  <c r="T570"/>
  <c r="R570"/>
  <c r="P570"/>
  <c r="BI569"/>
  <c r="BH569"/>
  <c r="BG569"/>
  <c r="BF569"/>
  <c r="T569"/>
  <c r="R569"/>
  <c r="P569"/>
  <c r="BI565"/>
  <c r="BH565"/>
  <c r="BG565"/>
  <c r="BF565"/>
  <c r="T565"/>
  <c r="R565"/>
  <c r="P565"/>
  <c r="BI560"/>
  <c r="BH560"/>
  <c r="BG560"/>
  <c r="BF560"/>
  <c r="T560"/>
  <c r="R560"/>
  <c r="P560"/>
  <c r="BI556"/>
  <c r="BH556"/>
  <c r="BG556"/>
  <c r="BF556"/>
  <c r="T556"/>
  <c r="R556"/>
  <c r="P556"/>
  <c r="BI547"/>
  <c r="BH547"/>
  <c r="BG547"/>
  <c r="BF547"/>
  <c r="T547"/>
  <c r="R547"/>
  <c r="P547"/>
  <c r="BI542"/>
  <c r="BH542"/>
  <c r="BG542"/>
  <c r="BF542"/>
  <c r="T542"/>
  <c r="R542"/>
  <c r="P542"/>
  <c r="BI538"/>
  <c r="BH538"/>
  <c r="BG538"/>
  <c r="BF538"/>
  <c r="T538"/>
  <c r="R538"/>
  <c r="P538"/>
  <c r="BI531"/>
  <c r="BH531"/>
  <c r="BG531"/>
  <c r="BF531"/>
  <c r="T531"/>
  <c r="R531"/>
  <c r="P531"/>
  <c r="BI530"/>
  <c r="BH530"/>
  <c r="BG530"/>
  <c r="BF530"/>
  <c r="T530"/>
  <c r="R530"/>
  <c r="P530"/>
  <c r="BI529"/>
  <c r="BH529"/>
  <c r="BG529"/>
  <c r="BF529"/>
  <c r="T529"/>
  <c r="R529"/>
  <c r="P529"/>
  <c r="BI525"/>
  <c r="BH525"/>
  <c r="BG525"/>
  <c r="BF525"/>
  <c r="T525"/>
  <c r="R525"/>
  <c r="P525"/>
  <c r="BI520"/>
  <c r="BH520"/>
  <c r="BG520"/>
  <c r="BF520"/>
  <c r="T520"/>
  <c r="R520"/>
  <c r="P520"/>
  <c r="BI516"/>
  <c r="BH516"/>
  <c r="BG516"/>
  <c r="BF516"/>
  <c r="T516"/>
  <c r="R516"/>
  <c r="P516"/>
  <c r="BI515"/>
  <c r="BH515"/>
  <c r="BG515"/>
  <c r="BF515"/>
  <c r="T515"/>
  <c r="R515"/>
  <c r="P515"/>
  <c r="BI514"/>
  <c r="BH514"/>
  <c r="BG514"/>
  <c r="BF514"/>
  <c r="T514"/>
  <c r="R514"/>
  <c r="P514"/>
  <c r="BI510"/>
  <c r="BH510"/>
  <c r="BG510"/>
  <c r="BF510"/>
  <c r="T510"/>
  <c r="R510"/>
  <c r="P510"/>
  <c r="BI506"/>
  <c r="BH506"/>
  <c r="BG506"/>
  <c r="BF506"/>
  <c r="T506"/>
  <c r="R506"/>
  <c r="P506"/>
  <c r="BI502"/>
  <c r="BH502"/>
  <c r="BG502"/>
  <c r="BF502"/>
  <c r="T502"/>
  <c r="R502"/>
  <c r="P502"/>
  <c r="BI501"/>
  <c r="BH501"/>
  <c r="BG501"/>
  <c r="BF501"/>
  <c r="T501"/>
  <c r="R501"/>
  <c r="P501"/>
  <c r="BI497"/>
  <c r="BH497"/>
  <c r="BG497"/>
  <c r="BF497"/>
  <c r="T497"/>
  <c r="R497"/>
  <c r="P497"/>
  <c r="BI493"/>
  <c r="BH493"/>
  <c r="BG493"/>
  <c r="BF493"/>
  <c r="T493"/>
  <c r="R493"/>
  <c r="P493"/>
  <c r="BI489"/>
  <c r="BH489"/>
  <c r="BG489"/>
  <c r="BF489"/>
  <c r="T489"/>
  <c r="R489"/>
  <c r="P489"/>
  <c r="BI485"/>
  <c r="BH485"/>
  <c r="BG485"/>
  <c r="BF485"/>
  <c r="T485"/>
  <c r="R485"/>
  <c r="P485"/>
  <c r="BI484"/>
  <c r="BH484"/>
  <c r="BG484"/>
  <c r="BF484"/>
  <c r="T484"/>
  <c r="R484"/>
  <c r="P484"/>
  <c r="BI481"/>
  <c r="BH481"/>
  <c r="BG481"/>
  <c r="BF481"/>
  <c r="T481"/>
  <c r="R481"/>
  <c r="P481"/>
  <c r="BI476"/>
  <c r="BH476"/>
  <c r="BG476"/>
  <c r="BF476"/>
  <c r="T476"/>
  <c r="R476"/>
  <c r="P476"/>
  <c r="BI471"/>
  <c r="BH471"/>
  <c r="BG471"/>
  <c r="BF471"/>
  <c r="T471"/>
  <c r="R471"/>
  <c r="P471"/>
  <c r="BI468"/>
  <c r="BH468"/>
  <c r="BG468"/>
  <c r="BF468"/>
  <c r="T468"/>
  <c r="R468"/>
  <c r="P468"/>
  <c r="BI465"/>
  <c r="BH465"/>
  <c r="BG465"/>
  <c r="BF465"/>
  <c r="T465"/>
  <c r="R465"/>
  <c r="P465"/>
  <c r="BI456"/>
  <c r="BH456"/>
  <c r="BG456"/>
  <c r="BF456"/>
  <c r="T456"/>
  <c r="R456"/>
  <c r="P456"/>
  <c r="BI450"/>
  <c r="BH450"/>
  <c r="BG450"/>
  <c r="BF450"/>
  <c r="T450"/>
  <c r="R450"/>
  <c r="P450"/>
  <c r="BI446"/>
  <c r="BH446"/>
  <c r="BG446"/>
  <c r="BF446"/>
  <c r="T446"/>
  <c r="R446"/>
  <c r="P446"/>
  <c r="BI443"/>
  <c r="BH443"/>
  <c r="BG443"/>
  <c r="BF443"/>
  <c r="T443"/>
  <c r="R443"/>
  <c r="P443"/>
  <c r="BI442"/>
  <c r="BH442"/>
  <c r="BG442"/>
  <c r="BF442"/>
  <c r="T442"/>
  <c r="R442"/>
  <c r="P442"/>
  <c r="BI434"/>
  <c r="BH434"/>
  <c r="BG434"/>
  <c r="BF434"/>
  <c r="T434"/>
  <c r="R434"/>
  <c r="P434"/>
  <c r="BI426"/>
  <c r="BH426"/>
  <c r="BG426"/>
  <c r="BF426"/>
  <c r="T426"/>
  <c r="R426"/>
  <c r="P426"/>
  <c r="BI424"/>
  <c r="BH424"/>
  <c r="BG424"/>
  <c r="BF424"/>
  <c r="T424"/>
  <c r="R424"/>
  <c r="P424"/>
  <c r="BI421"/>
  <c r="BH421"/>
  <c r="BG421"/>
  <c r="BF421"/>
  <c r="T421"/>
  <c r="R421"/>
  <c r="P421"/>
  <c r="BI416"/>
  <c r="BH416"/>
  <c r="BG416"/>
  <c r="BF416"/>
  <c r="T416"/>
  <c r="R416"/>
  <c r="P416"/>
  <c r="BI413"/>
  <c r="BH413"/>
  <c r="BG413"/>
  <c r="BF413"/>
  <c r="T413"/>
  <c r="R413"/>
  <c r="P413"/>
  <c r="BI407"/>
  <c r="BH407"/>
  <c r="BG407"/>
  <c r="BF407"/>
  <c r="T407"/>
  <c r="R407"/>
  <c r="P407"/>
  <c r="BI404"/>
  <c r="BH404"/>
  <c r="BG404"/>
  <c r="BF404"/>
  <c r="T404"/>
  <c r="R404"/>
  <c r="P404"/>
  <c r="BI397"/>
  <c r="BH397"/>
  <c r="BG397"/>
  <c r="BF397"/>
  <c r="T397"/>
  <c r="R397"/>
  <c r="P397"/>
  <c r="BI391"/>
  <c r="BH391"/>
  <c r="BG391"/>
  <c r="BF391"/>
  <c r="T391"/>
  <c r="R391"/>
  <c r="P391"/>
  <c r="BI388"/>
  <c r="BH388"/>
  <c r="BG388"/>
  <c r="BF388"/>
  <c r="T388"/>
  <c r="R388"/>
  <c r="P388"/>
  <c r="BI384"/>
  <c r="BH384"/>
  <c r="BG384"/>
  <c r="BF384"/>
  <c r="T384"/>
  <c r="R384"/>
  <c r="P384"/>
  <c r="BI380"/>
  <c r="BH380"/>
  <c r="BG380"/>
  <c r="BF380"/>
  <c r="T380"/>
  <c r="R380"/>
  <c r="P380"/>
  <c r="BI376"/>
  <c r="BH376"/>
  <c r="BG376"/>
  <c r="BF376"/>
  <c r="T376"/>
  <c r="R376"/>
  <c r="P376"/>
  <c r="BI372"/>
  <c r="BH372"/>
  <c r="BG372"/>
  <c r="BF372"/>
  <c r="T372"/>
  <c r="R372"/>
  <c r="P372"/>
  <c r="BI368"/>
  <c r="BH368"/>
  <c r="BG368"/>
  <c r="BF368"/>
  <c r="T368"/>
  <c r="R368"/>
  <c r="P368"/>
  <c r="BI364"/>
  <c r="BH364"/>
  <c r="BG364"/>
  <c r="BF364"/>
  <c r="T364"/>
  <c r="R364"/>
  <c r="P364"/>
  <c r="BI362"/>
  <c r="BH362"/>
  <c r="BG362"/>
  <c r="BF362"/>
  <c r="T362"/>
  <c r="T361"/>
  <c r="R362"/>
  <c r="R361"/>
  <c r="P362"/>
  <c r="P361"/>
  <c r="BI358"/>
  <c r="BH358"/>
  <c r="BG358"/>
  <c r="BF358"/>
  <c r="T358"/>
  <c r="R358"/>
  <c r="P358"/>
  <c r="BI351"/>
  <c r="BH351"/>
  <c r="BG351"/>
  <c r="BF351"/>
  <c r="T351"/>
  <c r="R351"/>
  <c r="P351"/>
  <c r="BI350"/>
  <c r="BH350"/>
  <c r="BG350"/>
  <c r="BF350"/>
  <c r="T350"/>
  <c r="R350"/>
  <c r="P350"/>
  <c r="BI349"/>
  <c r="BH349"/>
  <c r="BG349"/>
  <c r="BF349"/>
  <c r="T349"/>
  <c r="R349"/>
  <c r="P349"/>
  <c r="BI339"/>
  <c r="BH339"/>
  <c r="BG339"/>
  <c r="BF339"/>
  <c r="T339"/>
  <c r="R339"/>
  <c r="P339"/>
  <c r="BI331"/>
  <c r="BH331"/>
  <c r="BG331"/>
  <c r="BF331"/>
  <c r="T331"/>
  <c r="R331"/>
  <c r="P331"/>
  <c r="BI327"/>
  <c r="BH327"/>
  <c r="BG327"/>
  <c r="BF327"/>
  <c r="T327"/>
  <c r="R327"/>
  <c r="P327"/>
  <c r="BI324"/>
  <c r="BH324"/>
  <c r="BG324"/>
  <c r="BF324"/>
  <c r="T324"/>
  <c r="R324"/>
  <c r="P324"/>
  <c r="BI313"/>
  <c r="BH313"/>
  <c r="BG313"/>
  <c r="BF313"/>
  <c r="T313"/>
  <c r="R313"/>
  <c r="P313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6"/>
  <c r="BH296"/>
  <c r="BG296"/>
  <c r="BF296"/>
  <c r="T296"/>
  <c r="R296"/>
  <c r="P296"/>
  <c r="BI290"/>
  <c r="BH290"/>
  <c r="BG290"/>
  <c r="BF290"/>
  <c r="T290"/>
  <c r="R290"/>
  <c r="P290"/>
  <c r="BI286"/>
  <c r="BH286"/>
  <c r="BG286"/>
  <c r="BF286"/>
  <c r="T286"/>
  <c r="R286"/>
  <c r="P286"/>
  <c r="BI279"/>
  <c r="BH279"/>
  <c r="BG279"/>
  <c r="BF279"/>
  <c r="T279"/>
  <c r="R279"/>
  <c r="P279"/>
  <c r="BI274"/>
  <c r="BH274"/>
  <c r="BG274"/>
  <c r="BF274"/>
  <c r="T274"/>
  <c r="R274"/>
  <c r="P274"/>
  <c r="BI269"/>
  <c r="BH269"/>
  <c r="BG269"/>
  <c r="BF269"/>
  <c r="T269"/>
  <c r="T268"/>
  <c r="R269"/>
  <c r="R268"/>
  <c r="P269"/>
  <c r="P268"/>
  <c r="BI264"/>
  <c r="BH264"/>
  <c r="BG264"/>
  <c r="BF264"/>
  <c r="T264"/>
  <c r="R264"/>
  <c r="P264"/>
  <c r="BI261"/>
  <c r="BH261"/>
  <c r="BG261"/>
  <c r="BF261"/>
  <c r="T261"/>
  <c r="R261"/>
  <c r="P261"/>
  <c r="BI257"/>
  <c r="BH257"/>
  <c r="BG257"/>
  <c r="BF257"/>
  <c r="T257"/>
  <c r="R257"/>
  <c r="P257"/>
  <c r="BI253"/>
  <c r="BH253"/>
  <c r="BG253"/>
  <c r="BF253"/>
  <c r="T253"/>
  <c r="R253"/>
  <c r="P253"/>
  <c r="BI249"/>
  <c r="BH249"/>
  <c r="BG249"/>
  <c r="BF249"/>
  <c r="T249"/>
  <c r="R249"/>
  <c r="P249"/>
  <c r="BI247"/>
  <c r="BH247"/>
  <c r="BG247"/>
  <c r="BF247"/>
  <c r="T247"/>
  <c r="R247"/>
  <c r="P247"/>
  <c r="BI243"/>
  <c r="BH243"/>
  <c r="BG243"/>
  <c r="BF243"/>
  <c r="T243"/>
  <c r="R243"/>
  <c r="P243"/>
  <c r="BI240"/>
  <c r="BH240"/>
  <c r="BG240"/>
  <c r="BF240"/>
  <c r="T240"/>
  <c r="R240"/>
  <c r="P240"/>
  <c r="BI236"/>
  <c r="BH236"/>
  <c r="BG236"/>
  <c r="BF236"/>
  <c r="T236"/>
  <c r="R236"/>
  <c r="P236"/>
  <c r="BI232"/>
  <c r="BH232"/>
  <c r="BG232"/>
  <c r="BF232"/>
  <c r="T232"/>
  <c r="R232"/>
  <c r="P232"/>
  <c r="BI228"/>
  <c r="BH228"/>
  <c r="BG228"/>
  <c r="BF228"/>
  <c r="T228"/>
  <c r="R228"/>
  <c r="P228"/>
  <c r="BI224"/>
  <c r="BH224"/>
  <c r="BG224"/>
  <c r="BF224"/>
  <c r="T224"/>
  <c r="R224"/>
  <c r="P224"/>
  <c r="BI223"/>
  <c r="BH223"/>
  <c r="BG223"/>
  <c r="BF223"/>
  <c r="T223"/>
  <c r="R223"/>
  <c r="P223"/>
  <c r="BI219"/>
  <c r="BH219"/>
  <c r="BG219"/>
  <c r="BF219"/>
  <c r="T219"/>
  <c r="R219"/>
  <c r="P219"/>
  <c r="BI216"/>
  <c r="BH216"/>
  <c r="BG216"/>
  <c r="BF216"/>
  <c r="T216"/>
  <c r="R216"/>
  <c r="P216"/>
  <c r="BI213"/>
  <c r="BH213"/>
  <c r="BG213"/>
  <c r="BF213"/>
  <c r="T213"/>
  <c r="R213"/>
  <c r="P213"/>
  <c r="BI210"/>
  <c r="BH210"/>
  <c r="BG210"/>
  <c r="BF210"/>
  <c r="T210"/>
  <c r="R210"/>
  <c r="P210"/>
  <c r="BI207"/>
  <c r="BH207"/>
  <c r="BG207"/>
  <c r="BF207"/>
  <c r="T207"/>
  <c r="R207"/>
  <c r="P207"/>
  <c r="BI203"/>
  <c r="BH203"/>
  <c r="BG203"/>
  <c r="BF203"/>
  <c r="T203"/>
  <c r="R203"/>
  <c r="P203"/>
  <c r="BI199"/>
  <c r="BH199"/>
  <c r="BG199"/>
  <c r="BF199"/>
  <c r="T199"/>
  <c r="R199"/>
  <c r="P199"/>
  <c r="BI195"/>
  <c r="BH195"/>
  <c r="BG195"/>
  <c r="BF195"/>
  <c r="T195"/>
  <c r="R195"/>
  <c r="P195"/>
  <c r="BI192"/>
  <c r="BH192"/>
  <c r="BG192"/>
  <c r="BF192"/>
  <c r="T192"/>
  <c r="R192"/>
  <c r="P192"/>
  <c r="BI188"/>
  <c r="BH188"/>
  <c r="BG188"/>
  <c r="BF188"/>
  <c r="T188"/>
  <c r="R188"/>
  <c r="P188"/>
  <c r="BI184"/>
  <c r="BH184"/>
  <c r="BG184"/>
  <c r="BF184"/>
  <c r="T184"/>
  <c r="R184"/>
  <c r="P184"/>
  <c r="BI180"/>
  <c r="BH180"/>
  <c r="BG180"/>
  <c r="BF180"/>
  <c r="T180"/>
  <c r="R180"/>
  <c r="P180"/>
  <c r="BI175"/>
  <c r="BH175"/>
  <c r="BG175"/>
  <c r="BF175"/>
  <c r="T175"/>
  <c r="R175"/>
  <c r="P175"/>
  <c r="BI171"/>
  <c r="BH171"/>
  <c r="BG171"/>
  <c r="BF171"/>
  <c r="T171"/>
  <c r="R171"/>
  <c r="P171"/>
  <c r="BI167"/>
  <c r="BH167"/>
  <c r="BG167"/>
  <c r="BF167"/>
  <c r="T167"/>
  <c r="R167"/>
  <c r="P167"/>
  <c r="BI163"/>
  <c r="BH163"/>
  <c r="BG163"/>
  <c r="BF163"/>
  <c r="T163"/>
  <c r="R163"/>
  <c r="P163"/>
  <c r="F154"/>
  <c r="E152"/>
  <c r="BI139"/>
  <c r="BH139"/>
  <c r="BG139"/>
  <c r="BF139"/>
  <c r="BI138"/>
  <c r="BH138"/>
  <c r="BG138"/>
  <c r="BF138"/>
  <c r="BE138"/>
  <c r="BI137"/>
  <c r="BH137"/>
  <c r="BG137"/>
  <c r="BF137"/>
  <c r="BE137"/>
  <c r="BI136"/>
  <c r="BH136"/>
  <c r="BG136"/>
  <c r="BF136"/>
  <c r="BE136"/>
  <c r="BI135"/>
  <c r="BH135"/>
  <c r="BG135"/>
  <c r="BF135"/>
  <c r="BE135"/>
  <c r="BI134"/>
  <c r="BH134"/>
  <c r="BG134"/>
  <c r="BF134"/>
  <c r="BE134"/>
  <c r="F89"/>
  <c r="E87"/>
  <c r="J24"/>
  <c r="E24"/>
  <c r="J157"/>
  <c r="J23"/>
  <c r="J21"/>
  <c r="E21"/>
  <c r="J156"/>
  <c r="J20"/>
  <c r="J18"/>
  <c r="E18"/>
  <c r="F92"/>
  <c r="J17"/>
  <c r="J15"/>
  <c r="E15"/>
  <c r="F156"/>
  <c r="J14"/>
  <c r="J12"/>
  <c r="J89"/>
  <c r="E7"/>
  <c r="E150"/>
  <c i="1" r="L90"/>
  <c r="AM90"/>
  <c r="AM89"/>
  <c r="L89"/>
  <c r="AM87"/>
  <c r="L87"/>
  <c r="L85"/>
  <c r="L84"/>
  <c i="2" r="J1978"/>
  <c r="BK1831"/>
  <c r="BK1705"/>
  <c r="J1654"/>
  <c r="BK1566"/>
  <c r="J1493"/>
  <c r="BK1423"/>
  <c r="BK1372"/>
  <c r="BK1348"/>
  <c r="J1278"/>
  <c r="BK1091"/>
  <c r="BK1001"/>
  <c r="BK911"/>
  <c r="J855"/>
  <c r="J731"/>
  <c r="BK630"/>
  <c r="BK585"/>
  <c r="J542"/>
  <c r="J413"/>
  <c r="BK296"/>
  <c r="BK195"/>
  <c i="1" r="AS114"/>
  <c i="2" r="J1556"/>
  <c r="BK1483"/>
  <c r="J1433"/>
  <c r="BK1380"/>
  <c r="J1336"/>
  <c r="BK1300"/>
  <c r="J1112"/>
  <c r="J973"/>
  <c r="J842"/>
  <c r="J775"/>
  <c r="J722"/>
  <c r="J645"/>
  <c r="J547"/>
  <c r="J391"/>
  <c r="J232"/>
  <c r="BK167"/>
  <c r="J1836"/>
  <c r="BK1695"/>
  <c r="J1642"/>
  <c r="BK1544"/>
  <c r="BK1518"/>
  <c r="J1425"/>
  <c r="J1391"/>
  <c r="BK1193"/>
  <c r="J1059"/>
  <c r="J987"/>
  <c r="J845"/>
  <c r="J724"/>
  <c r="J571"/>
  <c r="J515"/>
  <c r="J442"/>
  <c r="BK339"/>
  <c r="J274"/>
  <c r="J228"/>
  <c r="BK1997"/>
  <c r="BK1923"/>
  <c r="BK1717"/>
  <c r="BK1671"/>
  <c r="BK1646"/>
  <c r="BK1580"/>
  <c r="BK1522"/>
  <c r="BK1447"/>
  <c r="J1384"/>
  <c r="J1334"/>
  <c r="BK1096"/>
  <c r="J977"/>
  <c r="BK899"/>
  <c r="BK788"/>
  <c r="BK1979"/>
  <c r="BK1947"/>
  <c r="J1875"/>
  <c r="BK1788"/>
  <c r="J1723"/>
  <c r="BK1685"/>
  <c r="BK1630"/>
  <c r="J1558"/>
  <c r="BK1508"/>
  <c r="J1487"/>
  <c r="BK1425"/>
  <c r="J1307"/>
  <c r="BK1150"/>
  <c r="J1124"/>
  <c r="J1064"/>
  <c r="BK994"/>
  <c r="J834"/>
  <c r="J732"/>
  <c r="J585"/>
  <c r="J530"/>
  <c r="BK413"/>
  <c r="J300"/>
  <c r="BK180"/>
  <c r="BK1972"/>
  <c r="BK1912"/>
  <c r="J1824"/>
  <c r="J1721"/>
  <c r="BK1663"/>
  <c r="BK1634"/>
  <c r="BK1614"/>
  <c r="BK1593"/>
  <c r="J1548"/>
  <c r="J1499"/>
  <c r="BK1417"/>
  <c r="J1332"/>
  <c r="BK1284"/>
  <c r="J1087"/>
  <c r="J1016"/>
  <c r="J944"/>
  <c r="BK834"/>
  <c r="J734"/>
  <c r="BK645"/>
  <c r="BK556"/>
  <c r="BK476"/>
  <c r="J351"/>
  <c r="J213"/>
  <c r="BK1731"/>
  <c r="BK1665"/>
  <c r="BK1602"/>
  <c r="BK1532"/>
  <c r="J1483"/>
  <c r="J1395"/>
  <c r="J1323"/>
  <c r="J1138"/>
  <c r="BK1009"/>
  <c r="J874"/>
  <c r="BK721"/>
  <c r="J624"/>
  <c r="BK560"/>
  <c r="J465"/>
  <c r="BK362"/>
  <c r="J264"/>
  <c r="J171"/>
  <c r="BK1767"/>
  <c r="BK1721"/>
  <c r="BK1669"/>
  <c r="BK1542"/>
  <c r="BK1497"/>
  <c r="BK1463"/>
  <c r="BK1441"/>
  <c r="J1389"/>
  <c r="J1314"/>
  <c r="BK1059"/>
  <c r="J954"/>
  <c r="BK842"/>
  <c r="BK726"/>
  <c r="BK538"/>
  <c r="BK471"/>
  <c r="J301"/>
  <c r="BK228"/>
  <c r="BK171"/>
  <c i="3" r="BK430"/>
  <c r="BK208"/>
  <c r="BK390"/>
  <c r="BK207"/>
  <c r="BK495"/>
  <c r="J428"/>
  <c r="BK307"/>
  <c r="BK498"/>
  <c r="J367"/>
  <c r="J492"/>
  <c r="J207"/>
  <c r="BK445"/>
  <c r="BK359"/>
  <c r="J364"/>
  <c r="J283"/>
  <c i="4" r="BK172"/>
  <c i="5" r="BK238"/>
  <c r="BK211"/>
  <c r="J182"/>
  <c r="BK163"/>
  <c r="BK224"/>
  <c r="BK199"/>
  <c r="J170"/>
  <c r="BK233"/>
  <c r="BK222"/>
  <c r="J198"/>
  <c r="J175"/>
  <c r="J234"/>
  <c r="J209"/>
  <c r="J166"/>
  <c r="BK235"/>
  <c r="J217"/>
  <c r="BK190"/>
  <c r="BK244"/>
  <c r="BK208"/>
  <c r="J190"/>
  <c r="BK152"/>
  <c r="BK225"/>
  <c r="J196"/>
  <c r="BK165"/>
  <c r="BK232"/>
  <c r="J181"/>
  <c r="J148"/>
  <c i="6" r="J257"/>
  <c r="BK250"/>
  <c r="BK230"/>
  <c r="BK189"/>
  <c r="J144"/>
  <c r="J264"/>
  <c r="BK244"/>
  <c r="BK213"/>
  <c r="BK198"/>
  <c r="J172"/>
  <c r="BK156"/>
  <c r="BK251"/>
  <c r="J211"/>
  <c r="BK185"/>
  <c r="BK150"/>
  <c r="J251"/>
  <c r="BK220"/>
  <c r="BK186"/>
  <c r="BK157"/>
  <c r="BK268"/>
  <c r="J252"/>
  <c r="BK231"/>
  <c r="BK208"/>
  <c r="BK195"/>
  <c r="J177"/>
  <c r="J258"/>
  <c r="BK236"/>
  <c r="J216"/>
  <c r="BK201"/>
  <c r="J160"/>
  <c r="J268"/>
  <c r="J250"/>
  <c r="J226"/>
  <c r="J188"/>
  <c r="J159"/>
  <c r="BK222"/>
  <c r="BK205"/>
  <c r="BK167"/>
  <c i="7" r="J264"/>
  <c r="BK248"/>
  <c r="J199"/>
  <c r="J187"/>
  <c r="BK157"/>
  <c r="BK246"/>
  <c r="J206"/>
  <c r="BK185"/>
  <c r="J157"/>
  <c r="BK144"/>
  <c r="BK250"/>
  <c r="BK204"/>
  <c r="BK187"/>
  <c r="J269"/>
  <c r="BK251"/>
  <c r="BK223"/>
  <c r="BK195"/>
  <c r="J169"/>
  <c r="J262"/>
  <c r="J247"/>
  <c r="J202"/>
  <c r="BK171"/>
  <c r="BK258"/>
  <c r="J201"/>
  <c r="J179"/>
  <c r="J261"/>
  <c r="BK217"/>
  <c r="J181"/>
  <c r="J156"/>
  <c r="J223"/>
  <c r="BK169"/>
  <c r="J158"/>
  <c r="BK145"/>
  <c i="8" r="BK792"/>
  <c i="20" r="J643"/>
  <c r="BK623"/>
  <c r="J541"/>
  <c r="BK519"/>
  <c r="J476"/>
  <c r="BK453"/>
  <c r="BK401"/>
  <c r="BK384"/>
  <c r="BK339"/>
  <c r="J290"/>
  <c r="BK266"/>
  <c r="BK240"/>
  <c r="BK201"/>
  <c r="BK180"/>
  <c r="J710"/>
  <c r="BK690"/>
  <c r="J654"/>
  <c r="BK633"/>
  <c r="J618"/>
  <c r="BK593"/>
  <c r="BK561"/>
  <c r="BK531"/>
  <c r="J490"/>
  <c r="BK458"/>
  <c r="BK416"/>
  <c r="BK379"/>
  <c r="BK355"/>
  <c r="J333"/>
  <c r="BK294"/>
  <c r="BK273"/>
  <c r="BK256"/>
  <c r="BK248"/>
  <c r="J215"/>
  <c r="BK194"/>
  <c r="J734"/>
  <c r="J712"/>
  <c r="BK671"/>
  <c r="BK655"/>
  <c r="J627"/>
  <c r="J597"/>
  <c r="J556"/>
  <c r="J536"/>
  <c r="J501"/>
  <c r="BK474"/>
  <c r="J446"/>
  <c r="BK428"/>
  <c r="BK393"/>
  <c r="BK350"/>
  <c r="BK328"/>
  <c r="J294"/>
  <c r="J257"/>
  <c r="J229"/>
  <c r="BK195"/>
  <c r="J724"/>
  <c r="BK694"/>
  <c r="J660"/>
  <c r="J623"/>
  <c r="BK585"/>
  <c r="BK544"/>
  <c r="BK532"/>
  <c r="BK500"/>
  <c r="J486"/>
  <c r="BK456"/>
  <c r="J435"/>
  <c r="J416"/>
  <c r="J394"/>
  <c r="BK361"/>
  <c r="J320"/>
  <c r="J314"/>
  <c r="J263"/>
  <c r="BK233"/>
  <c r="J205"/>
  <c r="J186"/>
  <c r="BK685"/>
  <c r="BK665"/>
  <c r="J648"/>
  <c r="BK625"/>
  <c r="BK608"/>
  <c r="BK558"/>
  <c r="BK537"/>
  <c r="J494"/>
  <c r="J479"/>
  <c r="J458"/>
  <c r="J421"/>
  <c r="BK382"/>
  <c r="BK362"/>
  <c r="BK316"/>
  <c r="BK285"/>
  <c r="J258"/>
  <c r="J233"/>
  <c r="BK197"/>
  <c i="21" r="J145"/>
  <c r="BK150"/>
  <c r="J155"/>
  <c r="BK136"/>
  <c i="2" r="BK1951"/>
  <c r="BK1871"/>
  <c r="J1733"/>
  <c r="J1675"/>
  <c r="BK1606"/>
  <c r="BK1550"/>
  <c r="BK1465"/>
  <c r="J1380"/>
  <c r="BK1350"/>
  <c r="BK1324"/>
  <c r="BK1105"/>
  <c r="BK962"/>
  <c r="BK889"/>
  <c r="BK800"/>
  <c r="BK727"/>
  <c r="J629"/>
  <c r="BK571"/>
  <c r="J484"/>
  <c r="BK397"/>
  <c r="BK274"/>
  <c r="BK1992"/>
  <c r="BK1905"/>
  <c r="BK1729"/>
  <c r="J1703"/>
  <c r="BK1644"/>
  <c r="J1570"/>
  <c r="BK1548"/>
  <c r="J1500"/>
  <c r="BK1405"/>
  <c r="BK1362"/>
  <c r="J1322"/>
  <c r="BK1087"/>
  <c r="J952"/>
  <c r="BK820"/>
  <c r="BK724"/>
  <c r="J658"/>
  <c r="BK581"/>
  <c r="BK442"/>
  <c r="J327"/>
  <c r="BK203"/>
  <c r="BK1929"/>
  <c r="BK1850"/>
  <c r="BK1713"/>
  <c r="BK1675"/>
  <c r="J1610"/>
  <c r="J1566"/>
  <c r="BK1457"/>
  <c r="BK1421"/>
  <c r="J1324"/>
  <c r="BK1183"/>
  <c r="J1040"/>
  <c r="J984"/>
  <c r="J788"/>
  <c r="J652"/>
  <c r="J565"/>
  <c r="BK468"/>
  <c r="BK349"/>
  <c r="BK303"/>
  <c r="BK184"/>
  <c r="J1958"/>
  <c r="BK1875"/>
  <c r="BK1735"/>
  <c r="J1691"/>
  <c r="J1657"/>
  <c r="BK1618"/>
  <c r="BK1556"/>
  <c r="BK1487"/>
  <c r="J1441"/>
  <c r="BK1352"/>
  <c r="BK1278"/>
  <c r="BK1040"/>
  <c r="BK883"/>
  <c r="J1997"/>
  <c r="J1952"/>
  <c r="J1889"/>
  <c r="J1745"/>
  <c r="BK1699"/>
  <c r="BK1648"/>
  <c r="J1580"/>
  <c r="J1520"/>
  <c r="J1485"/>
  <c r="J1429"/>
  <c r="J1321"/>
  <c r="J1267"/>
  <c r="BK1188"/>
  <c r="J1105"/>
  <c r="J1038"/>
  <c r="BK866"/>
  <c r="BK815"/>
  <c r="BK722"/>
  <c r="BK484"/>
  <c r="BK426"/>
  <c r="BK376"/>
  <c r="J269"/>
  <c r="BK1981"/>
  <c r="J1914"/>
  <c r="BK1858"/>
  <c r="J1797"/>
  <c r="BK1691"/>
  <c r="J1648"/>
  <c r="J1618"/>
  <c r="J1594"/>
  <c r="BK1554"/>
  <c r="BK1516"/>
  <c r="BK1471"/>
  <c r="BK1449"/>
  <c r="J1407"/>
  <c r="J1328"/>
  <c r="BK1279"/>
  <c r="J1043"/>
  <c r="BK980"/>
  <c r="BK904"/>
  <c r="J780"/>
  <c r="J639"/>
  <c r="BK529"/>
  <c r="BK416"/>
  <c r="BK302"/>
  <c r="BK219"/>
  <c r="J1749"/>
  <c r="J1673"/>
  <c r="J1574"/>
  <c r="J1516"/>
  <c r="J1475"/>
  <c r="J1397"/>
  <c r="J1362"/>
  <c r="BK1307"/>
  <c r="BK1068"/>
  <c r="BK907"/>
  <c r="J715"/>
  <c r="J609"/>
  <c r="BK501"/>
  <c r="BK384"/>
  <c r="J296"/>
  <c r="J188"/>
  <c r="J1826"/>
  <c r="BK1751"/>
  <c r="J1715"/>
  <c r="BK1667"/>
  <c r="J1612"/>
  <c r="J1518"/>
  <c r="J1459"/>
  <c r="BK1429"/>
  <c r="J1393"/>
  <c r="BK1342"/>
  <c r="J1183"/>
  <c r="J962"/>
  <c r="BK855"/>
  <c r="BK735"/>
  <c r="J680"/>
  <c r="BK520"/>
  <c r="J450"/>
  <c r="BK269"/>
  <c r="BK216"/>
  <c i="3" r="J434"/>
  <c r="J339"/>
  <c r="J468"/>
  <c r="J377"/>
  <c r="J282"/>
  <c r="BK145"/>
  <c r="BK422"/>
  <c r="J245"/>
  <c r="J484"/>
  <c r="J208"/>
  <c r="BK397"/>
  <c r="BK187"/>
  <c r="BK431"/>
  <c r="J445"/>
  <c r="BK354"/>
  <c r="BK201"/>
  <c i="4" r="BK149"/>
  <c r="J131"/>
  <c i="5" r="J231"/>
  <c r="J202"/>
  <c r="J177"/>
  <c r="BK159"/>
  <c r="J205"/>
  <c r="J185"/>
  <c r="J151"/>
  <c r="BK229"/>
  <c r="BK212"/>
  <c r="BK178"/>
  <c r="BK155"/>
  <c r="BK213"/>
  <c r="BK187"/>
  <c r="J241"/>
  <c r="J213"/>
  <c r="J194"/>
  <c r="BK150"/>
  <c r="J219"/>
  <c r="BK200"/>
  <c r="BK186"/>
  <c r="BK231"/>
  <c r="BK201"/>
  <c r="J168"/>
  <c r="J228"/>
  <c r="BK203"/>
  <c r="J153"/>
  <c i="6" r="BK260"/>
  <c r="J243"/>
  <c r="J221"/>
  <c r="J203"/>
  <c r="J156"/>
  <c r="BK270"/>
  <c r="BK255"/>
  <c r="BK218"/>
  <c r="J202"/>
  <c r="BK173"/>
  <c r="J277"/>
  <c r="J249"/>
  <c r="BK225"/>
  <c r="J173"/>
  <c r="J145"/>
  <c r="J231"/>
  <c r="BK200"/>
  <c r="J178"/>
  <c r="BK144"/>
  <c r="J254"/>
  <c r="BK237"/>
  <c r="BK214"/>
  <c r="J199"/>
  <c r="J185"/>
  <c r="J170"/>
  <c r="BK262"/>
  <c r="J241"/>
  <c r="BK228"/>
  <c r="BK202"/>
  <c r="J163"/>
  <c r="BK151"/>
  <c r="J239"/>
  <c r="J210"/>
  <c r="J190"/>
  <c r="BK162"/>
  <c r="J151"/>
  <c r="J218"/>
  <c r="BK179"/>
  <c r="BK145"/>
  <c i="7" r="J250"/>
  <c r="BK209"/>
  <c r="J194"/>
  <c r="J168"/>
  <c r="BK255"/>
  <c r="BK219"/>
  <c r="J192"/>
  <c r="J161"/>
  <c r="J142"/>
  <c r="J245"/>
  <c r="J196"/>
  <c r="BK165"/>
  <c r="BK259"/>
  <c r="BK211"/>
  <c r="BK177"/>
  <c r="BK148"/>
  <c r="J249"/>
  <c r="J208"/>
  <c r="J175"/>
  <c r="J149"/>
  <c r="BK203"/>
  <c r="BK186"/>
  <c r="BK156"/>
  <c r="J253"/>
  <c r="BK190"/>
  <c r="J166"/>
  <c r="BK147"/>
  <c r="BK181"/>
  <c r="BK164"/>
  <c r="J147"/>
  <c i="8" r="BK761"/>
  <c r="BK757"/>
  <c r="BK747"/>
  <c r="BK737"/>
  <c r="BK720"/>
  <c r="BK700"/>
  <c r="J670"/>
  <c r="BK635"/>
  <c r="BK604"/>
  <c r="BK569"/>
  <c r="BK510"/>
  <c r="J414"/>
  <c r="J398"/>
  <c r="BK293"/>
  <c r="BK193"/>
  <c r="J805"/>
  <c r="BK769"/>
  <c r="BK741"/>
  <c r="BK681"/>
  <c r="J635"/>
  <c r="BK549"/>
  <c r="BK500"/>
  <c r="J437"/>
  <c r="BK344"/>
  <c r="BK306"/>
  <c r="J260"/>
  <c r="BK228"/>
  <c r="BK187"/>
  <c r="BK168"/>
  <c r="BK788"/>
  <c r="J731"/>
  <c r="J683"/>
  <c r="BK639"/>
  <c r="J602"/>
  <c r="J580"/>
  <c r="J561"/>
  <c r="BK471"/>
  <c r="BK383"/>
  <c r="J332"/>
  <c r="J276"/>
  <c r="BK230"/>
  <c r="BK191"/>
  <c r="J794"/>
  <c r="BK702"/>
  <c r="BK683"/>
  <c r="BK606"/>
  <c r="J529"/>
  <c r="BK494"/>
  <c r="J465"/>
  <c r="J408"/>
  <c r="J355"/>
  <c r="BK303"/>
  <c r="BK278"/>
  <c r="J206"/>
  <c r="BK774"/>
  <c r="BK716"/>
  <c r="J656"/>
  <c r="BK633"/>
  <c r="BK617"/>
  <c r="BK582"/>
  <c r="J549"/>
  <c r="BK520"/>
  <c r="J430"/>
  <c r="J393"/>
  <c r="J340"/>
  <c r="BK314"/>
  <c r="J278"/>
  <c r="J199"/>
  <c r="BK177"/>
  <c r="J743"/>
  <c r="BK712"/>
  <c r="J675"/>
  <c r="J666"/>
  <c r="J604"/>
  <c r="BK571"/>
  <c r="BK529"/>
  <c r="J488"/>
  <c r="BK449"/>
  <c r="J400"/>
  <c r="J357"/>
  <c r="J303"/>
  <c r="J264"/>
  <c r="J204"/>
  <c r="J782"/>
  <c r="J704"/>
  <c r="BK673"/>
  <c r="BK637"/>
  <c r="J596"/>
  <c r="BK531"/>
  <c r="J484"/>
  <c r="J461"/>
  <c r="J424"/>
  <c r="BK349"/>
  <c r="BK330"/>
  <c r="J250"/>
  <c r="J201"/>
  <c r="BK482"/>
  <c r="J434"/>
  <c r="J365"/>
  <c r="J252"/>
  <c r="BK199"/>
  <c i="9" r="BK155"/>
  <c r="J148"/>
  <c r="BK148"/>
  <c r="J154"/>
  <c r="BK151"/>
  <c i="10" r="BK151"/>
  <c r="BK154"/>
  <c r="BK144"/>
  <c r="J150"/>
  <c r="J139"/>
  <c r="BK140"/>
  <c r="J138"/>
  <c i="11" r="J175"/>
  <c r="J183"/>
  <c r="J155"/>
  <c r="J169"/>
  <c r="J141"/>
  <c r="BK160"/>
  <c r="J144"/>
  <c r="J167"/>
  <c r="J164"/>
  <c r="BK169"/>
  <c r="BK148"/>
  <c r="J184"/>
  <c r="J146"/>
  <c i="12" r="BK159"/>
  <c r="BK140"/>
  <c r="BK158"/>
  <c r="BK169"/>
  <c r="BK141"/>
  <c r="BK157"/>
  <c r="J177"/>
  <c r="BK177"/>
  <c r="J154"/>
  <c r="J144"/>
  <c r="BK153"/>
  <c i="13" r="BK185"/>
  <c r="BK165"/>
  <c r="BK144"/>
  <c r="J183"/>
  <c r="BK143"/>
  <c r="BK160"/>
  <c r="BK175"/>
  <c r="J163"/>
  <c r="J146"/>
  <c r="BK183"/>
  <c r="J156"/>
  <c r="J182"/>
  <c r="J150"/>
  <c r="BK177"/>
  <c r="J162"/>
  <c r="BK148"/>
  <c i="14" r="J137"/>
  <c i="15" r="BK159"/>
  <c r="J162"/>
  <c r="J150"/>
  <c r="BK147"/>
  <c r="J151"/>
  <c r="BK156"/>
  <c r="BK144"/>
  <c r="BK151"/>
  <c i="16" r="BK191"/>
  <c r="J170"/>
  <c r="BK193"/>
  <c r="BK166"/>
  <c r="J155"/>
  <c r="J146"/>
  <c r="J189"/>
  <c r="BK165"/>
  <c r="BK187"/>
  <c r="BK155"/>
  <c r="J177"/>
  <c r="BK160"/>
  <c r="BK146"/>
  <c r="BK174"/>
  <c r="J152"/>
  <c i="17" r="J151"/>
  <c r="BK139"/>
  <c r="J152"/>
  <c r="J146"/>
  <c r="J142"/>
  <c i="18" r="J266"/>
  <c r="BK236"/>
  <c r="BK197"/>
  <c r="BK169"/>
  <c r="J267"/>
  <c r="J247"/>
  <c r="J202"/>
  <c r="J181"/>
  <c r="BK287"/>
  <c r="J250"/>
  <c r="BK214"/>
  <c r="J194"/>
  <c r="BK158"/>
  <c r="BK282"/>
  <c r="BK246"/>
  <c r="J217"/>
  <c r="J187"/>
  <c r="J283"/>
  <c r="J263"/>
  <c r="J248"/>
  <c r="BK230"/>
  <c r="J182"/>
  <c r="J147"/>
  <c r="BK271"/>
  <c r="BK247"/>
  <c r="BK210"/>
  <c r="BK188"/>
  <c r="J159"/>
  <c r="BK277"/>
  <c r="J251"/>
  <c r="BK220"/>
  <c r="BK186"/>
  <c r="BK164"/>
  <c r="BK147"/>
  <c r="BK270"/>
  <c r="J243"/>
  <c r="J221"/>
  <c r="BK199"/>
  <c r="J163"/>
  <c r="J146"/>
  <c i="19" r="J303"/>
  <c r="BK285"/>
  <c r="BK242"/>
  <c r="J214"/>
  <c r="J187"/>
  <c r="BK165"/>
  <c r="J155"/>
  <c r="J291"/>
  <c r="BK247"/>
  <c r="BK214"/>
  <c r="BK198"/>
  <c r="J174"/>
  <c r="J150"/>
  <c r="J292"/>
  <c r="BK269"/>
  <c r="BK249"/>
  <c r="BK215"/>
  <c r="BK159"/>
  <c r="J293"/>
  <c r="BK259"/>
  <c r="BK239"/>
  <c r="BK216"/>
  <c r="BK168"/>
  <c r="J147"/>
  <c r="J294"/>
  <c r="BK271"/>
  <c r="J247"/>
  <c r="J216"/>
  <c r="J200"/>
  <c r="J181"/>
  <c r="BK151"/>
  <c r="BK281"/>
  <c r="J262"/>
  <c r="J240"/>
  <c r="BK221"/>
  <c r="J177"/>
  <c r="J160"/>
  <c r="BK146"/>
  <c r="BK263"/>
  <c r="J242"/>
  <c r="J206"/>
  <c r="J193"/>
  <c r="J170"/>
  <c r="J298"/>
  <c r="J263"/>
  <c r="J245"/>
  <c r="J201"/>
  <c r="BK172"/>
  <c i="20" r="BK731"/>
  <c r="BK708"/>
  <c r="BK657"/>
  <c r="J633"/>
  <c r="BK602"/>
  <c r="J583"/>
  <c r="J563"/>
  <c r="BK543"/>
  <c r="BK506"/>
  <c r="BK470"/>
  <c r="J434"/>
  <c r="BK421"/>
  <c r="J400"/>
  <c r="J363"/>
  <c r="BK314"/>
  <c r="BK268"/>
  <c r="J219"/>
  <c r="J187"/>
  <c r="BK702"/>
  <c r="BK681"/>
  <c r="J632"/>
  <c r="J609"/>
  <c r="BK590"/>
  <c r="J534"/>
  <c r="BK507"/>
  <c r="J487"/>
  <c r="BK444"/>
  <c r="BK405"/>
  <c r="J391"/>
  <c r="BK370"/>
  <c r="J337"/>
  <c r="J307"/>
  <c r="BK288"/>
  <c r="J266"/>
  <c r="J235"/>
  <c r="J221"/>
  <c r="BK188"/>
  <c r="BK730"/>
  <c r="BK696"/>
  <c r="BK650"/>
  <c r="J616"/>
  <c r="J585"/>
  <c r="J567"/>
  <c r="BK553"/>
  <c r="BK529"/>
  <c r="J489"/>
  <c r="BK442"/>
  <c r="BK415"/>
  <c r="BK385"/>
  <c r="J357"/>
  <c r="BK313"/>
  <c r="BK286"/>
  <c r="BK213"/>
  <c r="BK734"/>
  <c r="BK718"/>
  <c r="J691"/>
  <c r="J557"/>
  <c r="J503"/>
  <c r="BK459"/>
  <c r="J425"/>
  <c r="BK391"/>
  <c r="J386"/>
  <c r="BK345"/>
  <c r="J303"/>
  <c r="BK260"/>
  <c r="J237"/>
  <c r="BK211"/>
  <c r="BK183"/>
  <c r="BK698"/>
  <c r="J658"/>
  <c r="BK639"/>
  <c r="J631"/>
  <c r="J600"/>
  <c r="BK571"/>
  <c r="BK545"/>
  <c r="BK502"/>
  <c r="J484"/>
  <c r="J450"/>
  <c r="J428"/>
  <c r="BK399"/>
  <c r="BK375"/>
  <c r="J339"/>
  <c r="BK318"/>
  <c r="J302"/>
  <c r="J271"/>
  <c r="BK254"/>
  <c r="J223"/>
  <c r="J206"/>
  <c r="BK185"/>
  <c r="J716"/>
  <c r="J708"/>
  <c r="BK680"/>
  <c r="BK638"/>
  <c r="J603"/>
  <c r="BK578"/>
  <c r="J549"/>
  <c r="BK523"/>
  <c r="BK484"/>
  <c r="BK467"/>
  <c r="J441"/>
  <c r="J410"/>
  <c r="BK374"/>
  <c r="J341"/>
  <c r="BK325"/>
  <c r="BK291"/>
  <c r="BK278"/>
  <c r="J250"/>
  <c r="BK218"/>
  <c r="BK207"/>
  <c r="J722"/>
  <c r="J683"/>
  <c r="BK640"/>
  <c r="J613"/>
  <c r="BK586"/>
  <c r="BK572"/>
  <c r="J543"/>
  <c r="BK520"/>
  <c r="J488"/>
  <c r="BK462"/>
  <c r="J438"/>
  <c r="BK406"/>
  <c r="BK365"/>
  <c r="J346"/>
  <c r="J324"/>
  <c r="J316"/>
  <c r="J274"/>
  <c r="BK258"/>
  <c r="J236"/>
  <c r="J211"/>
  <c r="J190"/>
  <c r="J692"/>
  <c r="BK673"/>
  <c r="BK656"/>
  <c r="J647"/>
  <c r="BK628"/>
  <c r="J575"/>
  <c r="J553"/>
  <c r="J532"/>
  <c r="J496"/>
  <c r="J477"/>
  <c r="J456"/>
  <c r="J420"/>
  <c r="BK376"/>
  <c r="BK342"/>
  <c r="J300"/>
  <c r="J276"/>
  <c r="BK250"/>
  <c r="J230"/>
  <c i="21" r="BK163"/>
  <c r="J157"/>
  <c r="J142"/>
  <c r="BK145"/>
  <c r="J148"/>
  <c r="J150"/>
  <c i="2" r="BK1998"/>
  <c r="BK1797"/>
  <c r="BK1715"/>
  <c r="BK1657"/>
  <c r="J1544"/>
  <c r="BK1477"/>
  <c r="J1401"/>
  <c r="J1366"/>
  <c r="BK1321"/>
  <c r="J1095"/>
  <c r="BK1013"/>
  <c r="J871"/>
  <c r="J742"/>
  <c r="BK723"/>
  <c r="J617"/>
  <c r="J569"/>
  <c r="BK481"/>
  <c r="BK404"/>
  <c r="BK286"/>
  <c r="BK213"/>
  <c r="J1986"/>
  <c r="J1862"/>
  <c r="BK1723"/>
  <c r="BK1689"/>
  <c r="J1630"/>
  <c r="J1588"/>
  <c r="J1546"/>
  <c r="J1508"/>
  <c r="J1457"/>
  <c r="BK1395"/>
  <c r="BK1368"/>
  <c r="J1316"/>
  <c r="J1193"/>
  <c r="J922"/>
  <c r="J850"/>
  <c r="BK763"/>
  <c r="J687"/>
  <c r="BK605"/>
  <c r="J426"/>
  <c r="J286"/>
  <c r="BK1935"/>
  <c r="J1858"/>
  <c r="J1731"/>
  <c r="BK1679"/>
  <c r="J1622"/>
  <c r="BK1570"/>
  <c r="J1530"/>
  <c r="BK1435"/>
  <c r="BK1407"/>
  <c r="BK1330"/>
  <c r="BK1235"/>
  <c r="BK1072"/>
  <c r="BK970"/>
  <c r="BK837"/>
  <c r="BK734"/>
  <c r="BK617"/>
  <c r="J516"/>
  <c r="J485"/>
  <c r="BK351"/>
  <c r="BK301"/>
  <c r="J210"/>
  <c r="BK1978"/>
  <c r="J1822"/>
  <c r="J1705"/>
  <c r="J1665"/>
  <c r="J1638"/>
  <c r="J1578"/>
  <c r="J1542"/>
  <c r="J1403"/>
  <c r="J1346"/>
  <c r="BK1263"/>
  <c r="J1056"/>
  <c r="BK941"/>
  <c r="J837"/>
  <c r="J1992"/>
  <c r="J1966"/>
  <c r="J1884"/>
  <c r="J1759"/>
  <c r="J1717"/>
  <c r="BK1687"/>
  <c r="J1632"/>
  <c r="BK1594"/>
  <c r="BK1524"/>
  <c r="J1504"/>
  <c r="J1469"/>
  <c r="J1344"/>
  <c r="J1279"/>
  <c r="J1241"/>
  <c r="BK1129"/>
  <c r="J1072"/>
  <c r="BK973"/>
  <c r="J833"/>
  <c r="BK756"/>
  <c r="BK652"/>
  <c r="J476"/>
  <c r="J388"/>
  <c r="J195"/>
  <c r="J1979"/>
  <c r="J1951"/>
  <c r="J1850"/>
  <c r="BK1737"/>
  <c r="J1671"/>
  <c r="BK1642"/>
  <c r="BK1612"/>
  <c r="BK1558"/>
  <c r="BK1526"/>
  <c r="BK1475"/>
  <c r="BK1459"/>
  <c r="BK1411"/>
  <c r="BK1301"/>
  <c r="BK1157"/>
  <c r="J1019"/>
  <c r="J915"/>
  <c r="BK808"/>
  <c r="J726"/>
  <c r="BK631"/>
  <c r="BK531"/>
  <c r="BK450"/>
  <c r="J313"/>
  <c r="J163"/>
  <c r="BK1733"/>
  <c r="J1663"/>
  <c r="J1538"/>
  <c r="J1477"/>
  <c r="J1376"/>
  <c r="J1338"/>
  <c r="BK1314"/>
  <c r="J1092"/>
  <c r="J936"/>
  <c r="J725"/>
  <c r="BK613"/>
  <c r="BK506"/>
  <c r="J416"/>
  <c r="J303"/>
  <c r="BK253"/>
  <c r="J180"/>
  <c r="J1788"/>
  <c r="J1735"/>
  <c r="BK1698"/>
  <c r="BK1656"/>
  <c r="BK1560"/>
  <c r="J1510"/>
  <c r="BK1469"/>
  <c r="J1437"/>
  <c r="J1413"/>
  <c r="BK1338"/>
  <c r="J1049"/>
  <c r="BK896"/>
  <c r="BK749"/>
  <c r="BK694"/>
  <c r="J560"/>
  <c r="BK515"/>
  <c r="BK350"/>
  <c r="BK232"/>
  <c i="1" r="AS101"/>
  <c i="3" r="J447"/>
  <c r="J397"/>
  <c r="BK169"/>
  <c r="BK428"/>
  <c r="BK176"/>
  <c r="J325"/>
  <c r="J442"/>
  <c r="J354"/>
  <c r="BK372"/>
  <c r="J300"/>
  <c r="J139"/>
  <c i="4" r="J149"/>
  <c i="5" r="BK236"/>
  <c r="J208"/>
  <c r="J186"/>
  <c r="BK164"/>
  <c r="J146"/>
  <c r="BK195"/>
  <c r="J172"/>
  <c r="BK237"/>
  <c r="J216"/>
  <c r="J195"/>
  <c r="J176"/>
  <c r="BK153"/>
  <c r="J229"/>
  <c r="BK177"/>
  <c r="J247"/>
  <c r="BK216"/>
  <c r="J183"/>
  <c r="J155"/>
  <c r="J218"/>
  <c r="BK185"/>
  <c r="BK241"/>
  <c r="BK223"/>
  <c r="J200"/>
  <c r="BK173"/>
  <c r="J220"/>
  <c r="J191"/>
  <c r="J150"/>
  <c i="6" r="BK263"/>
  <c r="BK252"/>
  <c r="BK235"/>
  <c r="J214"/>
  <c r="BK153"/>
  <c r="J263"/>
  <c r="J245"/>
  <c r="J215"/>
  <c r="BK190"/>
  <c r="BK161"/>
  <c r="J255"/>
  <c r="J228"/>
  <c r="J197"/>
  <c r="BK168"/>
  <c r="BK257"/>
  <c r="J227"/>
  <c r="J179"/>
  <c r="J165"/>
  <c r="BK258"/>
  <c r="BK239"/>
  <c r="BK221"/>
  <c r="J206"/>
  <c r="J189"/>
  <c r="BK166"/>
  <c r="BK259"/>
  <c r="J238"/>
  <c r="J223"/>
  <c r="J176"/>
  <c r="BK266"/>
  <c r="J242"/>
  <c r="J212"/>
  <c r="BK193"/>
  <c r="BK172"/>
  <c r="BK155"/>
  <c r="J220"/>
  <c r="BK183"/>
  <c r="J146"/>
  <c i="7" r="J251"/>
  <c r="BK213"/>
  <c r="BK197"/>
  <c r="BK175"/>
  <c r="J252"/>
  <c r="J213"/>
  <c r="BK194"/>
  <c r="J183"/>
  <c r="J155"/>
  <c r="BK262"/>
  <c r="J197"/>
  <c r="BK182"/>
  <c r="BK267"/>
  <c r="BK242"/>
  <c r="BK199"/>
  <c r="J173"/>
  <c r="BK141"/>
  <c r="J224"/>
  <c r="BK188"/>
  <c r="BK143"/>
  <c r="J198"/>
  <c r="BK161"/>
  <c r="J254"/>
  <c r="BK201"/>
  <c r="BK179"/>
  <c r="BK160"/>
  <c r="J215"/>
  <c r="J177"/>
  <c r="J159"/>
  <c i="8" r="J804"/>
  <c r="J645"/>
  <c r="BK631"/>
  <c r="BK584"/>
  <c r="J527"/>
  <c r="BK430"/>
  <c r="BK381"/>
  <c r="BK287"/>
  <c r="J234"/>
  <c r="J166"/>
  <c r="J784"/>
  <c r="J761"/>
  <c r="BK677"/>
  <c r="BK627"/>
  <c r="J545"/>
  <c r="BK477"/>
  <c r="BK418"/>
  <c r="BK363"/>
  <c r="J314"/>
  <c r="BK236"/>
  <c r="J214"/>
  <c r="J165"/>
  <c r="BK763"/>
  <c r="J722"/>
  <c r="J662"/>
  <c r="BK615"/>
  <c r="J578"/>
  <c r="BK553"/>
  <c r="J492"/>
  <c r="J420"/>
  <c r="BK361"/>
  <c r="BK312"/>
  <c r="J218"/>
  <c r="J161"/>
  <c r="BK759"/>
  <c r="BK698"/>
  <c r="J621"/>
  <c r="BK535"/>
  <c r="BK504"/>
  <c r="J477"/>
  <c r="J416"/>
  <c r="BK359"/>
  <c r="BK295"/>
  <c r="J228"/>
  <c r="J191"/>
  <c r="J778"/>
  <c r="BK710"/>
  <c r="J643"/>
  <c r="J625"/>
  <c r="BK576"/>
  <c r="J541"/>
  <c r="BK508"/>
  <c r="BK443"/>
  <c r="BK400"/>
  <c r="J347"/>
  <c r="J306"/>
  <c r="BK210"/>
  <c r="J792"/>
  <c r="J737"/>
  <c r="J702"/>
  <c r="J668"/>
  <c r="BK594"/>
  <c r="J537"/>
  <c r="BK479"/>
  <c r="BK445"/>
  <c r="J391"/>
  <c r="J353"/>
  <c r="J297"/>
  <c r="J256"/>
  <c r="J197"/>
  <c r="J767"/>
  <c r="BK724"/>
  <c r="BK688"/>
  <c r="J653"/>
  <c r="BK611"/>
  <c r="J563"/>
  <c r="BK525"/>
  <c r="J467"/>
  <c r="BK416"/>
  <c r="J342"/>
  <c r="BK301"/>
  <c r="BK260"/>
  <c r="BK216"/>
  <c r="BK527"/>
  <c r="BK459"/>
  <c r="BK422"/>
  <c r="BK347"/>
  <c r="J258"/>
  <c r="J224"/>
  <c r="J180"/>
  <c i="9" r="BK150"/>
  <c r="BK153"/>
  <c r="J151"/>
  <c r="J139"/>
  <c r="J142"/>
  <c i="10" r="J153"/>
  <c r="BK157"/>
  <c r="J151"/>
  <c r="BK149"/>
  <c r="J156"/>
  <c r="J152"/>
  <c i="11" r="J187"/>
  <c r="BK149"/>
  <c r="BK161"/>
  <c r="BK174"/>
  <c r="J150"/>
  <c r="BK178"/>
  <c r="BK154"/>
  <c r="BK184"/>
  <c r="BK162"/>
  <c r="BK151"/>
  <c r="J178"/>
  <c r="J162"/>
  <c r="BK186"/>
  <c r="BK175"/>
  <c r="J147"/>
  <c i="12" r="BK167"/>
  <c r="J174"/>
  <c r="J157"/>
  <c r="BK162"/>
  <c r="BK168"/>
  <c r="J149"/>
  <c r="BK156"/>
  <c r="J148"/>
  <c r="J140"/>
  <c r="BK148"/>
  <c i="13" r="J178"/>
  <c r="BK157"/>
  <c r="J139"/>
  <c r="J172"/>
  <c r="BK147"/>
  <c r="J170"/>
  <c r="J141"/>
  <c r="BK184"/>
  <c r="J169"/>
  <c r="J168"/>
  <c r="J144"/>
  <c r="J166"/>
  <c r="BK159"/>
  <c r="BK138"/>
  <c i="15" r="BK160"/>
  <c r="J163"/>
  <c r="J165"/>
  <c r="BK162"/>
  <c r="J144"/>
  <c r="J145"/>
  <c r="BK150"/>
  <c r="J152"/>
  <c i="16" r="J187"/>
  <c r="J142"/>
  <c r="J184"/>
  <c r="BK154"/>
  <c r="BK194"/>
  <c r="BK173"/>
  <c r="BK184"/>
  <c r="J195"/>
  <c r="BK179"/>
  <c r="BK162"/>
  <c r="BK178"/>
  <c r="J185"/>
  <c r="BK167"/>
  <c r="J178"/>
  <c r="J144"/>
  <c i="17" r="BK142"/>
  <c r="BK149"/>
  <c r="BK150"/>
  <c r="BK138"/>
  <c i="18" r="J268"/>
  <c r="BK243"/>
  <c r="J214"/>
  <c r="BK175"/>
  <c r="BK259"/>
  <c r="J193"/>
  <c r="J172"/>
  <c r="BK280"/>
  <c r="BK241"/>
  <c r="J225"/>
  <c r="J183"/>
  <c r="J166"/>
  <c r="BK148"/>
  <c r="BK256"/>
  <c r="BK225"/>
  <c r="J209"/>
  <c r="BK178"/>
  <c r="J270"/>
  <c r="BK240"/>
  <c r="BK232"/>
  <c r="BK185"/>
  <c r="J155"/>
  <c r="J280"/>
  <c r="BK262"/>
  <c r="J211"/>
  <c r="J175"/>
  <c r="BK146"/>
  <c r="J254"/>
  <c r="BK221"/>
  <c r="BK196"/>
  <c r="J174"/>
  <c r="J148"/>
  <c r="BK269"/>
  <c r="BK237"/>
  <c r="BK215"/>
  <c r="J184"/>
  <c r="BK156"/>
  <c i="19" r="BK304"/>
  <c r="BK279"/>
  <c r="J238"/>
  <c r="BK203"/>
  <c r="BK177"/>
  <c r="BK158"/>
  <c r="BK302"/>
  <c r="BK240"/>
  <c r="J209"/>
  <c r="BK188"/>
  <c r="J153"/>
  <c r="J313"/>
  <c r="J286"/>
  <c r="J264"/>
  <c r="BK229"/>
  <c r="J195"/>
  <c r="BK147"/>
  <c r="J275"/>
  <c r="BK243"/>
  <c r="BK210"/>
  <c r="BK169"/>
  <c r="BK312"/>
  <c r="J281"/>
  <c r="J241"/>
  <c r="BK227"/>
  <c r="J208"/>
  <c r="BK184"/>
  <c r="BK174"/>
  <c r="BK294"/>
  <c r="J254"/>
  <c r="BK222"/>
  <c r="BK204"/>
  <c r="BK170"/>
  <c r="J149"/>
  <c r="BK286"/>
  <c r="J253"/>
  <c r="BK233"/>
  <c r="BK196"/>
  <c r="BK166"/>
  <c r="BK284"/>
  <c r="BK264"/>
  <c r="J236"/>
  <c r="J211"/>
  <c r="J190"/>
  <c r="J166"/>
  <c i="20" r="J703"/>
  <c r="J666"/>
  <c r="J637"/>
  <c r="BK596"/>
  <c r="J572"/>
  <c r="BK551"/>
  <c r="J530"/>
  <c r="J510"/>
  <c r="J472"/>
  <c r="BK430"/>
  <c r="BK420"/>
  <c r="BK378"/>
  <c r="BK336"/>
  <c r="J326"/>
  <c r="BK280"/>
  <c r="J248"/>
  <c r="BK200"/>
  <c r="J189"/>
  <c r="BK723"/>
  <c r="J696"/>
  <c r="BK658"/>
  <c r="J606"/>
  <c r="BK584"/>
  <c r="BK539"/>
  <c r="J511"/>
  <c r="BK488"/>
  <c r="BK436"/>
  <c r="BK381"/>
  <c r="BK369"/>
  <c r="J325"/>
  <c r="J305"/>
  <c r="BK267"/>
  <c r="J243"/>
  <c r="BK214"/>
  <c r="J183"/>
  <c r="J726"/>
  <c r="J699"/>
  <c r="J656"/>
  <c r="J610"/>
  <c r="J579"/>
  <c r="BK547"/>
  <c r="J520"/>
  <c r="BK510"/>
  <c r="J468"/>
  <c r="BK423"/>
  <c r="BK402"/>
  <c r="J376"/>
  <c r="J355"/>
  <c r="J310"/>
  <c r="BK282"/>
  <c r="BK230"/>
  <c r="BK205"/>
  <c r="J730"/>
  <c r="J707"/>
  <c r="J685"/>
  <c i="2" r="BK1952"/>
  <c r="J1947"/>
  <c r="J1741"/>
  <c r="J1679"/>
  <c r="J1640"/>
  <c r="J1554"/>
  <c r="J1467"/>
  <c r="BK1409"/>
  <c r="J1358"/>
  <c r="BK1336"/>
  <c r="J1247"/>
  <c r="BK1092"/>
  <c r="BK1041"/>
  <c r="J958"/>
  <c r="BK845"/>
  <c r="J735"/>
  <c r="BK669"/>
  <c r="BK575"/>
  <c r="J538"/>
  <c r="BK434"/>
  <c r="J290"/>
  <c r="BK224"/>
  <c r="J167"/>
  <c r="J1923"/>
  <c r="BK1819"/>
  <c r="J1719"/>
  <c r="J1650"/>
  <c r="J1606"/>
  <c r="BK1564"/>
  <c r="J1514"/>
  <c r="J1435"/>
  <c r="J1374"/>
  <c r="BK1325"/>
  <c r="J1263"/>
  <c r="J1084"/>
  <c r="BK977"/>
  <c r="BK874"/>
  <c r="BK728"/>
  <c r="BK639"/>
  <c r="J502"/>
  <c r="J362"/>
  <c r="J224"/>
  <c r="J1912"/>
  <c r="BK1826"/>
  <c r="BK1661"/>
  <c r="BK1604"/>
  <c r="J1534"/>
  <c r="BK1439"/>
  <c r="J1411"/>
  <c r="BK1316"/>
  <c r="BK1252"/>
  <c r="J1101"/>
  <c r="J994"/>
  <c r="J883"/>
  <c r="J749"/>
  <c r="BK624"/>
  <c r="J531"/>
  <c r="BK493"/>
  <c r="BK313"/>
  <c r="J240"/>
  <c r="J1998"/>
  <c r="BK1775"/>
  <c r="BK1696"/>
  <c r="J1656"/>
  <c r="J1593"/>
  <c r="J1568"/>
  <c r="BK1489"/>
  <c r="BK1437"/>
  <c r="J1364"/>
  <c r="J1300"/>
  <c r="J1129"/>
  <c r="BK954"/>
  <c r="J866"/>
  <c r="J1994"/>
  <c r="J1965"/>
  <c r="J1901"/>
  <c r="BK1811"/>
  <c r="BK1739"/>
  <c r="J1695"/>
  <c r="J1644"/>
  <c r="J1602"/>
  <c r="BK1530"/>
  <c r="BK1500"/>
  <c r="J1479"/>
  <c r="J1421"/>
  <c r="J1330"/>
  <c r="J1271"/>
  <c r="BK1171"/>
  <c r="J1119"/>
  <c r="J1041"/>
  <c r="J899"/>
  <c r="J820"/>
  <c r="J694"/>
  <c r="BK516"/>
  <c r="J404"/>
  <c r="J368"/>
  <c r="J243"/>
  <c r="J1993"/>
  <c r="BK1958"/>
  <c r="J1871"/>
  <c r="J1831"/>
  <c r="BK1749"/>
  <c r="J1693"/>
  <c r="J1652"/>
  <c r="BK1638"/>
  <c r="J1608"/>
  <c r="J1564"/>
  <c r="J1497"/>
  <c r="J1461"/>
  <c r="BK1356"/>
  <c r="BK1320"/>
  <c r="BK1178"/>
  <c r="BK1056"/>
  <c r="BK949"/>
  <c r="BK885"/>
  <c r="J721"/>
  <c r="BK565"/>
  <c r="BK485"/>
  <c r="J350"/>
  <c r="J257"/>
  <c r="J1804"/>
  <c r="BK1701"/>
  <c r="J1624"/>
  <c r="BK1540"/>
  <c r="BK1485"/>
  <c r="J1378"/>
  <c r="J1360"/>
  <c r="BK1267"/>
  <c r="J1080"/>
  <c r="J918"/>
  <c r="J728"/>
  <c r="BK658"/>
  <c r="J575"/>
  <c r="J493"/>
  <c r="BK391"/>
  <c r="BK279"/>
  <c r="J207"/>
  <c r="J1813"/>
  <c r="BK1743"/>
  <c r="BK1719"/>
  <c r="J1677"/>
  <c r="BK1586"/>
  <c r="BK1536"/>
  <c r="BK1493"/>
  <c r="J1453"/>
  <c r="J1417"/>
  <c r="BK1378"/>
  <c r="BK1334"/>
  <c r="J1023"/>
  <c r="J907"/>
  <c r="BK839"/>
  <c r="J708"/>
  <c r="BK530"/>
  <c r="J468"/>
  <c r="J349"/>
  <c r="BK223"/>
  <c i="3" r="J359"/>
  <c r="BK282"/>
  <c r="J466"/>
  <c r="BK344"/>
  <c r="J201"/>
  <c r="J383"/>
  <c r="J349"/>
  <c r="BK466"/>
  <c r="J196"/>
  <c r="J437"/>
  <c r="BK196"/>
  <c r="BK434"/>
  <c r="BK175"/>
  <c i="4" r="J166"/>
  <c i="5" r="J244"/>
  <c r="BK219"/>
  <c r="J179"/>
  <c r="J154"/>
  <c r="J214"/>
  <c r="BK180"/>
  <c r="J239"/>
  <c r="J206"/>
  <c r="J180"/>
  <c r="J162"/>
  <c r="J237"/>
  <c r="J211"/>
  <c r="BK193"/>
  <c r="BK154"/>
  <c r="BK218"/>
  <c r="BK204"/>
  <c r="J165"/>
  <c r="BK234"/>
  <c r="BK217"/>
  <c r="BK194"/>
  <c r="J161"/>
  <c r="BK228"/>
  <c r="BK207"/>
  <c r="BK182"/>
  <c r="J233"/>
  <c r="BK210"/>
  <c r="BK162"/>
  <c i="6" r="BK269"/>
  <c r="BK238"/>
  <c r="J213"/>
  <c r="J171"/>
  <c r="BK276"/>
  <c r="BK261"/>
  <c r="J224"/>
  <c r="BK211"/>
  <c r="BK178"/>
  <c r="BK273"/>
  <c r="J230"/>
  <c r="J187"/>
  <c r="J166"/>
  <c r="J259"/>
  <c r="BK242"/>
  <c r="BK209"/>
  <c r="J175"/>
  <c r="J275"/>
  <c r="J253"/>
  <c r="BK215"/>
  <c r="BK194"/>
  <c r="BK174"/>
  <c r="J271"/>
  <c r="BK240"/>
  <c r="BK227"/>
  <c r="J195"/>
  <c r="J148"/>
  <c r="BK264"/>
  <c r="J237"/>
  <c r="J198"/>
  <c r="J174"/>
  <c r="BK147"/>
  <c r="BK210"/>
  <c r="J186"/>
  <c r="BK149"/>
  <c i="7" r="BK254"/>
  <c r="BK212"/>
  <c r="BK196"/>
  <c r="J186"/>
  <c r="J150"/>
  <c r="BK225"/>
  <c r="BK208"/>
  <c r="J191"/>
  <c r="J172"/>
  <c r="BK152"/>
  <c r="J268"/>
  <c r="BK215"/>
  <c r="BK189"/>
  <c r="BK168"/>
  <c r="BK261"/>
  <c r="BK207"/>
  <c r="BK176"/>
  <c r="J146"/>
  <c r="BK253"/>
  <c r="BK214"/>
  <c r="J164"/>
  <c r="BK249"/>
  <c r="BK206"/>
  <c r="BK180"/>
  <c r="J154"/>
  <c r="BK243"/>
  <c r="J167"/>
  <c r="J153"/>
  <c r="J214"/>
  <c r="J165"/>
  <c r="BK153"/>
  <c r="J143"/>
  <c i="8" r="J565"/>
  <c r="BK514"/>
  <c r="J422"/>
  <c r="J396"/>
  <c r="BK355"/>
  <c r="BK285"/>
  <c r="J174"/>
  <c r="J798"/>
  <c r="BK753"/>
  <c r="J718"/>
  <c r="BK649"/>
  <c r="J611"/>
  <c r="BK537"/>
  <c r="BK451"/>
  <c r="BK379"/>
  <c r="J338"/>
  <c r="J274"/>
  <c r="BK252"/>
  <c r="J216"/>
  <c r="BK174"/>
  <c r="BK796"/>
  <c r="BK733"/>
  <c r="J710"/>
  <c r="BK656"/>
  <c r="J613"/>
  <c r="J588"/>
  <c r="BK555"/>
  <c r="J506"/>
  <c r="BK437"/>
  <c r="J351"/>
  <c r="J318"/>
  <c r="BK266"/>
  <c r="BK208"/>
  <c r="J774"/>
  <c r="BK694"/>
  <c r="J673"/>
  <c r="BK551"/>
  <c r="J510"/>
  <c r="J469"/>
  <c r="J406"/>
  <c r="BK320"/>
  <c r="J280"/>
  <c r="BK220"/>
  <c r="BK165"/>
  <c r="J776"/>
  <c r="BK722"/>
  <c r="J664"/>
  <c r="J641"/>
  <c r="BK598"/>
  <c r="BK557"/>
  <c r="J500"/>
  <c r="J457"/>
  <c r="J402"/>
  <c r="BK371"/>
  <c r="J291"/>
  <c r="J220"/>
  <c r="BK794"/>
  <c r="J757"/>
  <c r="J716"/>
  <c r="J690"/>
  <c r="BK629"/>
  <c r="BK588"/>
  <c r="J512"/>
  <c r="J455"/>
  <c r="BK432"/>
  <c r="J359"/>
  <c r="J320"/>
  <c r="BK262"/>
  <c r="BK218"/>
  <c r="J790"/>
  <c r="BK708"/>
  <c r="J681"/>
  <c r="BK660"/>
  <c r="BK623"/>
  <c r="BK561"/>
  <c r="J496"/>
  <c r="BK473"/>
  <c r="J432"/>
  <c r="BK389"/>
  <c r="BK332"/>
  <c r="J293"/>
  <c r="BK240"/>
  <c r="BK541"/>
  <c r="BK465"/>
  <c r="J373"/>
  <c r="J336"/>
  <c r="J268"/>
  <c r="BK204"/>
  <c r="BK172"/>
  <c i="9" r="J143"/>
  <c r="J152"/>
  <c r="BK142"/>
  <c r="BK139"/>
  <c i="10" r="J149"/>
  <c r="BK153"/>
  <c r="J142"/>
  <c r="J145"/>
  <c r="BK156"/>
  <c i="11" r="J188"/>
  <c r="J161"/>
  <c r="J179"/>
  <c r="BK187"/>
  <c r="BK168"/>
  <c r="J182"/>
  <c r="BK150"/>
  <c r="BK170"/>
  <c r="J186"/>
  <c r="J149"/>
  <c r="J174"/>
  <c r="J157"/>
  <c r="BK176"/>
  <c r="BK143"/>
  <c i="12" r="J141"/>
  <c r="J155"/>
  <c r="J153"/>
  <c r="J167"/>
  <c r="J164"/>
  <c r="J172"/>
  <c r="BK146"/>
  <c r="J151"/>
  <c i="13" r="J181"/>
  <c r="BK156"/>
  <c r="BK137"/>
  <c r="BK153"/>
  <c r="J155"/>
  <c r="J174"/>
  <c r="J158"/>
  <c r="BK139"/>
  <c r="BK167"/>
  <c r="BK171"/>
  <c r="BK142"/>
  <c r="BK169"/>
  <c r="J160"/>
  <c r="J140"/>
  <c i="15" r="BK163"/>
  <c r="J139"/>
  <c r="BK146"/>
  <c r="J148"/>
  <c r="J155"/>
  <c r="BK157"/>
  <c r="J142"/>
  <c r="J157"/>
  <c i="16" r="J192"/>
  <c r="BK164"/>
  <c r="BK192"/>
  <c r="BK169"/>
  <c r="BK149"/>
  <c r="BK177"/>
  <c r="BK152"/>
  <c r="BK144"/>
  <c r="J172"/>
  <c r="BK141"/>
  <c r="BK143"/>
  <c r="J163"/>
  <c r="J153"/>
  <c r="J169"/>
  <c r="J150"/>
  <c i="17" r="J144"/>
  <c r="BK151"/>
  <c r="BK152"/>
  <c r="J139"/>
  <c i="18" r="BK289"/>
  <c r="J252"/>
  <c r="BK218"/>
  <c r="BK181"/>
  <c r="J286"/>
  <c r="BK257"/>
  <c r="BK244"/>
  <c r="BK177"/>
  <c r="BK254"/>
  <c r="BK219"/>
  <c r="BK195"/>
  <c r="J162"/>
  <c r="BK288"/>
  <c r="BK266"/>
  <c r="J236"/>
  <c r="J190"/>
  <c r="BK161"/>
  <c r="J271"/>
  <c r="BK251"/>
  <c r="BK233"/>
  <c r="BK190"/>
  <c r="J156"/>
  <c r="BK274"/>
  <c r="J230"/>
  <c r="J200"/>
  <c r="BK176"/>
  <c r="J151"/>
  <c r="J246"/>
  <c r="J215"/>
  <c r="J179"/>
  <c r="J161"/>
  <c r="BK272"/>
  <c r="J239"/>
  <c r="BK204"/>
  <c r="BK166"/>
  <c i="19" r="J310"/>
  <c r="J271"/>
  <c r="BK207"/>
  <c r="BK183"/>
  <c r="J158"/>
  <c r="J311"/>
  <c r="J289"/>
  <c r="J252"/>
  <c r="J222"/>
  <c r="J164"/>
  <c r="BK303"/>
  <c r="J284"/>
  <c r="BK250"/>
  <c r="J232"/>
  <c r="BK193"/>
  <c r="BK162"/>
  <c r="BK309"/>
  <c r="BK291"/>
  <c r="J260"/>
  <c r="BK232"/>
  <c r="J210"/>
  <c r="BK190"/>
  <c r="J182"/>
  <c r="BK307"/>
  <c r="J269"/>
  <c r="J250"/>
  <c r="BK225"/>
  <c r="J217"/>
  <c r="J172"/>
  <c r="BK150"/>
  <c r="J290"/>
  <c r="BK261"/>
  <c r="BK236"/>
  <c r="J205"/>
  <c r="J188"/>
  <c r="J159"/>
  <c r="BK277"/>
  <c r="J257"/>
  <c r="J225"/>
  <c r="BK200"/>
  <c r="BK178"/>
  <c r="J146"/>
  <c i="20" r="BK709"/>
  <c r="BK669"/>
  <c r="BK643"/>
  <c r="BK610"/>
  <c r="J584"/>
  <c r="BK556"/>
  <c r="BK536"/>
  <c r="BK511"/>
  <c r="J481"/>
  <c r="J437"/>
  <c r="BK426"/>
  <c r="BK408"/>
  <c r="BK372"/>
  <c r="J335"/>
  <c r="BK303"/>
  <c r="BK263"/>
  <c r="BK208"/>
  <c r="BK191"/>
  <c r="BK714"/>
  <c r="BK675"/>
  <c r="J624"/>
  <c r="BK600"/>
  <c r="BK517"/>
  <c r="BK493"/>
  <c r="J459"/>
  <c r="J415"/>
  <c r="J377"/>
  <c r="BK360"/>
  <c r="BK323"/>
  <c r="BK283"/>
  <c r="J262"/>
  <c r="BK225"/>
  <c r="J208"/>
  <c r="J181"/>
  <c r="BK712"/>
  <c r="BK683"/>
  <c r="BK647"/>
  <c r="J607"/>
  <c r="J571"/>
  <c r="BK533"/>
  <c r="BK515"/>
  <c r="J469"/>
  <c r="BK434"/>
  <c r="J405"/>
  <c r="J371"/>
  <c r="J350"/>
  <c r="J312"/>
  <c r="BK302"/>
  <c r="BK239"/>
  <c r="BK216"/>
  <c r="J184"/>
  <c r="BK721"/>
  <c r="BK693"/>
  <c r="J681"/>
  <c r="BK587"/>
  <c r="J509"/>
  <c r="BK473"/>
  <c r="BK455"/>
  <c r="J396"/>
  <c r="BK387"/>
  <c r="J358"/>
  <c r="BK320"/>
  <c r="J291"/>
  <c r="J275"/>
  <c r="BK236"/>
  <c r="J198"/>
  <c r="BK733"/>
  <c r="J670"/>
  <c r="J655"/>
  <c r="J635"/>
  <c r="BK622"/>
  <c r="BK595"/>
  <c r="BK575"/>
  <c r="J540"/>
  <c r="J517"/>
  <c r="BK481"/>
  <c r="J448"/>
  <c r="J424"/>
  <c r="BK386"/>
  <c r="J374"/>
  <c r="J352"/>
  <c r="J315"/>
  <c r="J289"/>
  <c r="J269"/>
  <c r="BK253"/>
  <c r="J217"/>
  <c r="J201"/>
  <c r="J180"/>
  <c r="BK719"/>
  <c r="J701"/>
  <c r="BK670"/>
  <c r="BK651"/>
  <c r="J608"/>
  <c r="J588"/>
  <c r="J555"/>
  <c r="J528"/>
  <c r="BK504"/>
  <c r="BK476"/>
  <c r="BK452"/>
  <c r="BK431"/>
  <c r="J402"/>
  <c r="BK357"/>
  <c r="J336"/>
  <c r="J304"/>
  <c r="BK279"/>
  <c r="J255"/>
  <c r="BK209"/>
  <c r="BK181"/>
  <c r="J717"/>
  <c r="J690"/>
  <c r="J642"/>
  <c r="BK614"/>
  <c r="BK592"/>
  <c r="BK563"/>
  <c r="BK535"/>
  <c r="BK505"/>
  <c r="J480"/>
  <c r="J652"/>
  <c r="J640"/>
  <c r="BK621"/>
  <c r="BK582"/>
  <c r="J554"/>
  <c r="BK540"/>
  <c r="J507"/>
  <c r="J482"/>
  <c r="J462"/>
  <c r="J433"/>
  <c r="J393"/>
  <c r="J344"/>
  <c r="J301"/>
  <c r="J278"/>
  <c r="J244"/>
  <c r="BK229"/>
  <c r="BK186"/>
  <c i="21" r="J140"/>
  <c r="J165"/>
  <c r="BK155"/>
  <c r="J160"/>
  <c i="2" r="BK1966"/>
  <c r="J1751"/>
  <c r="J1699"/>
  <c r="BK1650"/>
  <c r="BK1584"/>
  <c r="J1512"/>
  <c r="BK1431"/>
  <c r="BK1364"/>
  <c r="J1326"/>
  <c r="BK1164"/>
  <c r="BK1049"/>
  <c r="J941"/>
  <c r="J808"/>
  <c r="BK725"/>
  <c r="J613"/>
  <c r="J525"/>
  <c r="J424"/>
  <c r="J331"/>
  <c r="BK236"/>
  <c r="J175"/>
  <c r="BK1940"/>
  <c r="BK1824"/>
  <c r="J1707"/>
  <c r="J1634"/>
  <c r="BK1576"/>
  <c r="J1536"/>
  <c r="BK1504"/>
  <c r="J1427"/>
  <c r="BK1393"/>
  <c r="J1348"/>
  <c r="BK1302"/>
  <c r="J1235"/>
  <c r="J1068"/>
  <c r="J949"/>
  <c r="BK862"/>
  <c r="J815"/>
  <c r="BK680"/>
  <c r="J556"/>
  <c r="BK407"/>
  <c r="BK264"/>
  <c r="BK188"/>
  <c r="BK1884"/>
  <c r="BK1727"/>
  <c r="BK1673"/>
  <c r="J1614"/>
  <c r="J1576"/>
  <c r="BK1495"/>
  <c r="BK1433"/>
  <c r="J1409"/>
  <c r="BK1376"/>
  <c r="BK1275"/>
  <c r="J1157"/>
  <c r="J1001"/>
  <c r="BK918"/>
  <c r="J784"/>
  <c r="BK687"/>
  <c r="BK502"/>
  <c r="BK421"/>
  <c r="J324"/>
  <c r="BK243"/>
  <c r="BK1999"/>
  <c r="J1940"/>
  <c r="J1767"/>
  <c r="BK1709"/>
  <c r="J1669"/>
  <c r="BK1636"/>
  <c r="BK1574"/>
  <c r="J1502"/>
  <c r="BK1445"/>
  <c r="BK1389"/>
  <c r="J1340"/>
  <c r="BK1138"/>
  <c r="BK991"/>
  <c r="J904"/>
  <c r="BK828"/>
  <c r="BK1993"/>
  <c r="BK1968"/>
  <c r="BK1914"/>
  <c r="J1775"/>
  <c r="J1709"/>
  <c r="BK1681"/>
  <c r="BK1624"/>
  <c r="J1572"/>
  <c r="BK1506"/>
  <c r="BK1467"/>
  <c r="BK1340"/>
  <c r="J1252"/>
  <c r="J1148"/>
  <c r="J1091"/>
  <c r="J1013"/>
  <c r="J839"/>
  <c r="J763"/>
  <c r="BK569"/>
  <c r="J506"/>
  <c r="BK456"/>
  <c r="J384"/>
  <c r="BK290"/>
  <c i="1" r="AS104"/>
  <c i="2" r="J1628"/>
  <c r="J1584"/>
  <c r="BK1528"/>
  <c r="BK1491"/>
  <c r="J1431"/>
  <c r="J1354"/>
  <c r="BK1323"/>
  <c r="BK1119"/>
  <c r="J1005"/>
  <c r="BK925"/>
  <c r="BK823"/>
  <c r="BK675"/>
  <c r="J581"/>
  <c r="BK514"/>
  <c r="J443"/>
  <c r="J339"/>
  <c r="J253"/>
  <c r="J1784"/>
  <c r="J1636"/>
  <c r="BK1582"/>
  <c r="BK1499"/>
  <c r="BK1415"/>
  <c r="BK1366"/>
  <c r="BK1322"/>
  <c r="BK1101"/>
  <c r="BK1023"/>
  <c r="J889"/>
  <c r="J723"/>
  <c r="BK632"/>
  <c r="J570"/>
  <c r="J421"/>
  <c r="BK372"/>
  <c r="BK210"/>
  <c r="BK1836"/>
  <c r="J1739"/>
  <c r="BK1703"/>
  <c r="J1646"/>
  <c r="J1532"/>
  <c r="BK1481"/>
  <c r="J1449"/>
  <c r="J1419"/>
  <c r="J1368"/>
  <c r="J1150"/>
  <c r="J925"/>
  <c r="J795"/>
  <c r="J669"/>
  <c r="BK497"/>
  <c r="BK388"/>
  <c r="BK247"/>
  <c r="J192"/>
  <c i="3" r="BK377"/>
  <c r="J315"/>
  <c r="BK484"/>
  <c r="BK383"/>
  <c r="J498"/>
  <c r="J390"/>
  <c r="BK325"/>
  <c r="J495"/>
  <c r="BK407"/>
  <c r="BK417"/>
  <c r="BK155"/>
  <c r="J425"/>
  <c r="J155"/>
  <c r="BK315"/>
  <c r="J169"/>
  <c i="4" r="BK131"/>
  <c i="5" r="J235"/>
  <c r="J203"/>
  <c r="J178"/>
  <c r="BK247"/>
  <c r="BK202"/>
  <c r="BK183"/>
  <c r="J242"/>
  <c r="J223"/>
  <c r="J189"/>
  <c r="BK168"/>
  <c r="J240"/>
  <c r="J199"/>
  <c r="J159"/>
  <c r="J221"/>
  <c r="J210"/>
  <c r="BK181"/>
  <c r="BK242"/>
  <c r="BK209"/>
  <c r="BK176"/>
  <c r="BK148"/>
  <c r="BK226"/>
  <c r="J204"/>
  <c r="BK189"/>
  <c r="J160"/>
  <c r="J212"/>
  <c r="J187"/>
  <c r="BK146"/>
  <c i="6" r="BK254"/>
  <c r="J233"/>
  <c r="J208"/>
  <c r="J161"/>
  <c r="BK277"/>
  <c r="J262"/>
  <c r="BK229"/>
  <c r="J194"/>
  <c r="BK171"/>
  <c r="BK272"/>
  <c r="BK241"/>
  <c r="BK203"/>
  <c r="BK182"/>
  <c r="BK275"/>
  <c r="J248"/>
  <c r="BK216"/>
  <c r="BK187"/>
  <c r="J155"/>
  <c r="J267"/>
  <c r="J244"/>
  <c r="BK226"/>
  <c r="BK197"/>
  <c r="J182"/>
  <c r="BK146"/>
  <c r="BK253"/>
  <c r="J229"/>
  <c r="J205"/>
  <c r="BK154"/>
  <c r="BK267"/>
  <c r="J261"/>
  <c r="BK233"/>
  <c r="J200"/>
  <c r="BK177"/>
  <c r="J153"/>
  <c r="J193"/>
  <c r="BK176"/>
  <c r="BK148"/>
  <c i="7" r="BK224"/>
  <c r="J207"/>
  <c r="BK193"/>
  <c r="BK172"/>
  <c r="BK269"/>
  <c r="BK222"/>
  <c r="J205"/>
  <c r="J170"/>
  <c r="J151"/>
  <c r="J219"/>
  <c r="J195"/>
  <c r="BK158"/>
  <c r="J255"/>
  <c r="J217"/>
  <c r="J185"/>
  <c r="BK155"/>
  <c r="J248"/>
  <c r="J204"/>
  <c r="BK173"/>
  <c r="J267"/>
  <c r="BK210"/>
  <c r="BK191"/>
  <c r="BK166"/>
  <c r="J148"/>
  <c r="BK245"/>
  <c r="BK184"/>
  <c r="BK162"/>
  <c r="BK150"/>
  <c r="J182"/>
  <c r="BK167"/>
  <c r="BK154"/>
  <c r="J144"/>
  <c i="8" r="J660"/>
  <c r="J617"/>
  <c r="BK592"/>
  <c r="J543"/>
  <c r="J508"/>
  <c r="BK410"/>
  <c r="J389"/>
  <c r="BK340"/>
  <c r="J270"/>
  <c r="BK195"/>
  <c r="BK161"/>
  <c r="J763"/>
  <c r="J729"/>
  <c r="J631"/>
  <c r="J576"/>
  <c r="BK512"/>
  <c r="J441"/>
  <c r="BK373"/>
  <c r="J301"/>
  <c r="BK254"/>
  <c r="BK226"/>
  <c r="BK182"/>
  <c r="BK782"/>
  <c r="J712"/>
  <c r="BK645"/>
  <c r="J600"/>
  <c r="BK565"/>
  <c r="J518"/>
  <c r="J447"/>
  <c r="J367"/>
  <c r="BK308"/>
  <c r="J248"/>
  <c r="J195"/>
  <c r="BK798"/>
  <c r="BK743"/>
  <c r="J688"/>
  <c r="BK574"/>
  <c r="BK523"/>
  <c r="BK486"/>
  <c r="BK420"/>
  <c r="BK367"/>
  <c r="J312"/>
  <c r="J262"/>
  <c r="J168"/>
  <c r="BK784"/>
  <c r="J733"/>
  <c r="BK692"/>
  <c r="J639"/>
  <c r="BK602"/>
  <c r="J574"/>
  <c r="J547"/>
  <c r="J471"/>
  <c r="J451"/>
  <c r="BK412"/>
  <c r="BK353"/>
  <c r="J310"/>
  <c r="J226"/>
  <c r="BK189"/>
  <c r="BK778"/>
  <c r="BK749"/>
  <c r="BK714"/>
  <c r="BK679"/>
  <c r="J658"/>
  <c r="J592"/>
  <c r="BK543"/>
  <c r="BK490"/>
  <c r="BK453"/>
  <c r="BK414"/>
  <c r="J363"/>
  <c r="BK318"/>
  <c r="BK258"/>
  <c r="BK232"/>
  <c r="J184"/>
  <c r="BK739"/>
  <c r="J677"/>
  <c r="BK643"/>
  <c r="J606"/>
  <c r="J557"/>
  <c r="J490"/>
  <c r="J449"/>
  <c r="BK408"/>
  <c r="J375"/>
  <c r="J295"/>
  <c r="J242"/>
  <c r="BK516"/>
  <c r="J473"/>
  <c r="BK375"/>
  <c r="BK310"/>
  <c r="BK248"/>
  <c r="J210"/>
  <c r="J177"/>
  <c i="9" r="BK149"/>
  <c r="J144"/>
  <c r="J150"/>
  <c r="BK144"/>
  <c r="BK143"/>
  <c i="10" r="J157"/>
  <c r="J141"/>
  <c r="J146"/>
  <c r="BK148"/>
  <c r="BK138"/>
  <c r="BK142"/>
  <c i="11" r="BK183"/>
  <c r="J140"/>
  <c r="J154"/>
  <c r="BK171"/>
  <c r="J180"/>
  <c r="J151"/>
  <c r="BK179"/>
  <c r="J143"/>
  <c r="BK155"/>
  <c r="J145"/>
  <c r="BK165"/>
  <c r="BK141"/>
  <c r="BK166"/>
  <c i="12" r="J175"/>
  <c r="J147"/>
  <c r="BK145"/>
  <c r="J163"/>
  <c r="J173"/>
  <c r="J150"/>
  <c r="J161"/>
  <c r="J156"/>
  <c r="BK149"/>
  <c r="J160"/>
  <c i="13" r="J180"/>
  <c r="BK158"/>
  <c r="J142"/>
  <c r="J175"/>
  <c r="BK162"/>
  <c r="J185"/>
  <c r="J171"/>
  <c r="J143"/>
  <c r="BK181"/>
  <c r="BK161"/>
  <c r="J173"/>
  <c r="J147"/>
  <c r="J184"/>
  <c r="BK164"/>
  <c r="BK149"/>
  <c i="14" r="J138"/>
  <c i="15" r="BK149"/>
  <c r="J140"/>
  <c r="J164"/>
  <c r="BK165"/>
  <c r="BK141"/>
  <c r="J146"/>
  <c r="J143"/>
  <c r="BK139"/>
  <c i="16" r="BK172"/>
  <c r="J159"/>
  <c r="J173"/>
  <c r="BK151"/>
  <c r="J179"/>
  <c r="J165"/>
  <c r="BK147"/>
  <c r="J141"/>
  <c r="J166"/>
  <c r="BK190"/>
  <c r="J145"/>
  <c r="BK170"/>
  <c r="J186"/>
  <c r="J168"/>
  <c i="17" r="BK153"/>
  <c r="J141"/>
  <c r="BK148"/>
  <c r="J150"/>
  <c r="J149"/>
  <c i="18" r="BK278"/>
  <c r="BK234"/>
  <c r="BK202"/>
  <c r="J167"/>
  <c r="BK224"/>
  <c r="BK187"/>
  <c r="BK160"/>
  <c r="J275"/>
  <c r="J235"/>
  <c r="J224"/>
  <c r="J206"/>
  <c r="J171"/>
  <c r="BK283"/>
  <c r="J264"/>
  <c r="BK227"/>
  <c r="J201"/>
  <c r="J158"/>
  <c r="BK253"/>
  <c r="BK239"/>
  <c r="BK213"/>
  <c r="J152"/>
  <c r="J269"/>
  <c r="BK223"/>
  <c r="J196"/>
  <c r="BK172"/>
  <c r="J278"/>
  <c r="BK245"/>
  <c r="J207"/>
  <c r="J177"/>
  <c r="BK150"/>
  <c r="J273"/>
  <c r="BK248"/>
  <c r="J219"/>
  <c r="J186"/>
  <c r="BK162"/>
  <c i="19" r="J309"/>
  <c r="J267"/>
  <c r="J233"/>
  <c r="BK219"/>
  <c r="J189"/>
  <c r="BK167"/>
  <c r="BK316"/>
  <c r="J297"/>
  <c r="BK280"/>
  <c r="BK217"/>
  <c r="BK191"/>
  <c r="J171"/>
  <c r="J148"/>
  <c r="J304"/>
  <c r="J272"/>
  <c r="BK254"/>
  <c r="J226"/>
  <c r="J185"/>
  <c r="J295"/>
  <c r="BK265"/>
  <c r="BK241"/>
  <c r="BK211"/>
  <c r="BK175"/>
  <c r="BK149"/>
  <c r="J308"/>
  <c r="J280"/>
  <c r="BK251"/>
  <c r="BK238"/>
  <c r="BK212"/>
  <c r="BK195"/>
  <c r="J175"/>
  <c r="J302"/>
  <c r="J274"/>
  <c r="BK253"/>
  <c r="J227"/>
  <c r="BK181"/>
  <c r="BK157"/>
  <c r="BK295"/>
  <c r="BK276"/>
  <c r="BK257"/>
  <c r="J198"/>
  <c r="BK154"/>
  <c r="J279"/>
  <c r="BK262"/>
  <c r="BK235"/>
  <c r="J212"/>
  <c r="BK192"/>
  <c r="BK164"/>
  <c i="20" r="J715"/>
  <c r="J677"/>
  <c r="J639"/>
  <c r="J605"/>
  <c r="J587"/>
  <c r="J566"/>
  <c r="BK555"/>
  <c r="J527"/>
  <c r="BK496"/>
  <c r="J466"/>
  <c r="J445"/>
  <c r="J429"/>
  <c r="BK404"/>
  <c r="J366"/>
  <c r="BK341"/>
  <c r="BK309"/>
  <c r="J273"/>
  <c r="J241"/>
  <c r="BK198"/>
  <c r="J185"/>
  <c r="BK713"/>
  <c r="J684"/>
  <c r="BK641"/>
  <c r="J622"/>
  <c r="J602"/>
  <c r="BK564"/>
  <c r="J529"/>
  <c r="BK501"/>
  <c r="J485"/>
  <c r="BK433"/>
  <c r="BK398"/>
  <c r="J379"/>
  <c r="J368"/>
  <c r="BK310"/>
  <c r="BK277"/>
  <c r="J261"/>
  <c r="BK234"/>
  <c r="J213"/>
  <c r="BK190"/>
  <c r="J721"/>
  <c r="J662"/>
  <c r="BK629"/>
  <c r="BK588"/>
  <c r="BK566"/>
  <c r="BK548"/>
  <c r="BK528"/>
  <c r="BK482"/>
  <c r="BK438"/>
  <c r="BK411"/>
  <c r="J380"/>
  <c r="BK358"/>
  <c r="BK326"/>
  <c r="J309"/>
  <c r="BK276"/>
  <c r="J226"/>
  <c r="BK202"/>
  <c r="J709"/>
  <c r="BK686"/>
  <c r="BK652"/>
  <c r="J629"/>
  <c r="BK598"/>
  <c r="J577"/>
  <c r="J524"/>
  <c r="J515"/>
  <c r="J483"/>
  <c r="BK451"/>
  <c r="BK410"/>
  <c r="J388"/>
  <c r="J365"/>
  <c r="J319"/>
  <c r="BK289"/>
  <c r="J256"/>
  <c r="J228"/>
  <c r="J194"/>
  <c r="BK717"/>
  <c r="BK692"/>
  <c r="BK653"/>
  <c r="BK632"/>
  <c r="BK609"/>
  <c r="J578"/>
  <c r="J546"/>
  <c r="BK522"/>
  <c r="BK499"/>
  <c r="BK468"/>
  <c r="J444"/>
  <c r="BK414"/>
  <c r="J381"/>
  <c r="J356"/>
  <c r="BK346"/>
  <c r="J334"/>
  <c r="BK306"/>
  <c r="BK284"/>
  <c r="BK261"/>
  <c r="BK243"/>
  <c r="BK212"/>
  <c r="BK189"/>
  <c r="BK715"/>
  <c r="J688"/>
  <c r="J653"/>
  <c r="J625"/>
  <c r="J595"/>
  <c r="J559"/>
  <c r="BK541"/>
  <c r="BK525"/>
  <c r="BK487"/>
  <c r="J457"/>
  <c r="BK437"/>
  <c r="BK422"/>
  <c r="BK364"/>
  <c r="J338"/>
  <c r="BK312"/>
  <c r="J280"/>
  <c r="BK265"/>
  <c r="BK245"/>
  <c r="J210"/>
  <c r="J182"/>
  <c r="J718"/>
  <c r="BK695"/>
  <c r="J669"/>
  <c r="BK636"/>
  <c r="BK603"/>
  <c r="J574"/>
  <c r="J551"/>
  <c r="J533"/>
  <c r="J499"/>
  <c r="J475"/>
  <c r="J442"/>
  <c r="BK424"/>
  <c r="BK400"/>
  <c r="BK373"/>
  <c r="BK344"/>
  <c r="J296"/>
  <c r="BK259"/>
  <c r="BK231"/>
  <c r="J203"/>
  <c r="BK707"/>
  <c r="J686"/>
  <c r="BK668"/>
  <c r="BK634"/>
  <c r="BK616"/>
  <c r="J573"/>
  <c r="J544"/>
  <c r="J504"/>
  <c r="BK478"/>
  <c r="BK466"/>
  <c r="BK429"/>
  <c r="BK371"/>
  <c r="J359"/>
  <c r="BK315"/>
  <c r="J282"/>
  <c r="J267"/>
  <c r="BK235"/>
  <c r="J204"/>
  <c i="21" r="BK160"/>
  <c r="BK165"/>
  <c r="J163"/>
  <c r="BK140"/>
  <c r="BK152"/>
  <c i="6" r="J192"/>
  <c r="J150"/>
  <c r="BK265"/>
  <c r="BK232"/>
  <c r="BK199"/>
  <c r="BK160"/>
  <c r="BK223"/>
  <c r="J207"/>
  <c r="BK159"/>
  <c i="7" r="BK256"/>
  <c r="J222"/>
  <c r="J203"/>
  <c r="J190"/>
  <c r="J163"/>
  <c r="J256"/>
  <c r="J242"/>
  <c r="J200"/>
  <c r="J176"/>
  <c r="J141"/>
  <c r="J211"/>
  <c r="J184"/>
  <c r="BK268"/>
  <c r="BK247"/>
  <c r="J209"/>
  <c r="BK183"/>
  <c r="BK142"/>
  <c r="J243"/>
  <c r="BK192"/>
  <c r="J162"/>
  <c r="J225"/>
  <c r="J189"/>
  <c r="BK149"/>
  <c r="BK252"/>
  <c r="BK200"/>
  <c r="J174"/>
  <c r="J145"/>
  <c r="BK178"/>
  <c r="BK163"/>
  <c r="BK151"/>
  <c i="8" r="J796"/>
  <c r="BK600"/>
  <c r="BK533"/>
  <c r="J498"/>
  <c r="BK404"/>
  <c r="BK297"/>
  <c r="BK256"/>
  <c r="BK171"/>
  <c r="J780"/>
  <c r="BK751"/>
  <c r="BK726"/>
  <c r="BK662"/>
  <c r="BK596"/>
  <c r="BK492"/>
  <c r="BK428"/>
  <c r="BK365"/>
  <c r="J299"/>
  <c r="BK264"/>
  <c r="BK234"/>
  <c r="BK206"/>
  <c r="BK801"/>
  <c r="J745"/>
  <c r="J714"/>
  <c r="BK675"/>
  <c r="BK625"/>
  <c r="J594"/>
  <c r="J569"/>
  <c r="J523"/>
  <c r="BK455"/>
  <c r="J369"/>
  <c r="BK326"/>
  <c r="BK272"/>
  <c r="J202"/>
  <c r="BK804"/>
  <c r="J755"/>
  <c r="J692"/>
  <c r="J637"/>
  <c r="BK545"/>
  <c r="BK502"/>
  <c r="BK457"/>
  <c r="J383"/>
  <c r="J344"/>
  <c r="BK289"/>
  <c r="J208"/>
  <c r="J788"/>
  <c r="BK696"/>
  <c r="J649"/>
  <c r="BK621"/>
  <c r="BK567"/>
  <c r="J531"/>
  <c r="J482"/>
  <c r="J418"/>
  <c r="BK357"/>
  <c r="BK299"/>
  <c r="BK224"/>
  <c r="J172"/>
  <c r="J735"/>
  <c r="J686"/>
  <c r="J615"/>
  <c r="BK547"/>
  <c r="BK496"/>
  <c r="J459"/>
  <c r="J443"/>
  <c r="J385"/>
  <c r="BK322"/>
  <c r="J272"/>
  <c r="BK238"/>
  <c r="J769"/>
  <c r="BK735"/>
  <c r="BK690"/>
  <c r="J672"/>
  <c r="BK613"/>
  <c r="J567"/>
  <c r="J504"/>
  <c r="BK475"/>
  <c r="BK434"/>
  <c r="BK387"/>
  <c r="BK324"/>
  <c r="BK244"/>
  <c r="BK184"/>
  <c r="J486"/>
  <c r="BK441"/>
  <c r="BK369"/>
  <c r="J285"/>
  <c r="J240"/>
  <c r="J182"/>
  <c i="9" r="J138"/>
  <c r="BK140"/>
  <c r="J149"/>
  <c r="J141"/>
  <c r="J140"/>
  <c i="10" r="J147"/>
  <c r="BK145"/>
  <c r="J148"/>
  <c r="BK147"/>
  <c r="BK155"/>
  <c r="BK150"/>
  <c i="11" r="J185"/>
  <c r="J168"/>
  <c r="BK182"/>
  <c r="J189"/>
  <c r="BK159"/>
  <c r="BK167"/>
  <c r="BK145"/>
  <c r="BK164"/>
  <c r="J152"/>
  <c r="BK142"/>
  <c r="BK156"/>
  <c r="BK185"/>
  <c r="J159"/>
  <c i="12" r="BK176"/>
  <c r="BK151"/>
  <c r="BK161"/>
  <c r="BK165"/>
  <c r="BK144"/>
  <c r="J165"/>
  <c r="BK142"/>
  <c r="J158"/>
  <c r="BK164"/>
  <c r="J168"/>
  <c i="13" r="BK186"/>
  <c r="J152"/>
  <c r="BK152"/>
  <c r="J159"/>
  <c r="J179"/>
  <c r="BK155"/>
  <c r="BK140"/>
  <c r="BK170"/>
  <c r="J154"/>
  <c r="J167"/>
  <c r="J138"/>
  <c r="J165"/>
  <c r="J151"/>
  <c i="14" r="BK137"/>
  <c i="15" r="J154"/>
  <c r="BK164"/>
  <c r="J149"/>
  <c r="J147"/>
  <c r="BK154"/>
  <c r="J138"/>
  <c r="BK155"/>
  <c i="16" r="BK186"/>
  <c r="J161"/>
  <c r="J191"/>
  <c r="BK156"/>
  <c r="BK189"/>
  <c r="J158"/>
  <c r="J148"/>
  <c r="BK183"/>
  <c r="BK153"/>
  <c r="J182"/>
  <c r="J147"/>
  <c r="J156"/>
  <c r="J176"/>
  <c r="J160"/>
  <c i="17" r="J148"/>
  <c r="J140"/>
  <c r="BK146"/>
  <c r="BK145"/>
  <c r="BK140"/>
  <c i="18" r="BK263"/>
  <c r="J232"/>
  <c r="J199"/>
  <c r="BK163"/>
  <c r="BK265"/>
  <c r="J216"/>
  <c r="BK201"/>
  <c r="J164"/>
  <c r="J253"/>
  <c r="J229"/>
  <c r="J204"/>
  <c r="BK168"/>
  <c r="J150"/>
  <c r="BK267"/>
  <c r="J234"/>
  <c r="J205"/>
  <c r="J168"/>
  <c r="J276"/>
  <c r="J257"/>
  <c r="BK238"/>
  <c r="BK194"/>
  <c r="BK159"/>
  <c r="BK276"/>
  <c r="BK258"/>
  <c r="BK217"/>
  <c r="J195"/>
  <c r="BK165"/>
  <c r="BK261"/>
  <c r="J244"/>
  <c r="BK209"/>
  <c r="J189"/>
  <c r="J169"/>
  <c r="J281"/>
  <c r="J265"/>
  <c r="BK228"/>
  <c r="BK211"/>
  <c r="BK170"/>
  <c r="BK151"/>
  <c i="19" r="J307"/>
  <c r="J288"/>
  <c r="BK255"/>
  <c r="BK223"/>
  <c r="J204"/>
  <c r="J184"/>
  <c r="J162"/>
  <c r="BK315"/>
  <c r="BK298"/>
  <c r="BK287"/>
  <c r="J218"/>
  <c r="BK199"/>
  <c r="J167"/>
  <c r="J316"/>
  <c r="BK305"/>
  <c r="J276"/>
  <c r="BK260"/>
  <c r="J237"/>
  <c r="J203"/>
  <c r="BK310"/>
  <c r="J282"/>
  <c r="BK256"/>
  <c r="BK237"/>
  <c r="BK208"/>
  <c r="J165"/>
  <c r="BK306"/>
  <c r="J285"/>
  <c r="J258"/>
  <c r="J239"/>
  <c r="J215"/>
  <c r="J196"/>
  <c r="J183"/>
  <c r="J305"/>
  <c r="J278"/>
  <c r="J261"/>
  <c r="J234"/>
  <c r="J220"/>
  <c r="J199"/>
  <c r="BK163"/>
  <c r="BK300"/>
  <c r="BK278"/>
  <c r="BK252"/>
  <c r="BK224"/>
  <c r="J176"/>
  <c r="BK288"/>
  <c r="BK270"/>
  <c r="J229"/>
  <c r="J202"/>
  <c r="J186"/>
  <c i="20" r="J729"/>
  <c r="J672"/>
  <c r="BK646"/>
  <c r="BK618"/>
  <c r="J586"/>
  <c r="BK559"/>
  <c r="BK534"/>
  <c r="BK494"/>
  <c r="BK448"/>
  <c r="BK427"/>
  <c r="J406"/>
  <c r="J345"/>
  <c r="J330"/>
  <c r="J285"/>
  <c r="J260"/>
  <c r="J222"/>
  <c r="BK196"/>
  <c r="BK735"/>
  <c r="J695"/>
  <c r="J646"/>
  <c r="BK613"/>
  <c r="BK580"/>
  <c r="J516"/>
  <c r="BK491"/>
  <c r="J451"/>
  <c r="J403"/>
  <c r="BK389"/>
  <c r="J364"/>
  <c r="J327"/>
  <c r="J293"/>
  <c r="J259"/>
  <c r="J232"/>
  <c r="J212"/>
  <c r="J735"/>
  <c r="BK701"/>
  <c r="J661"/>
  <c r="J612"/>
  <c r="J576"/>
  <c r="J505"/>
  <c r="J461"/>
  <c r="J419"/>
  <c r="J390"/>
  <c r="BK366"/>
  <c r="BK335"/>
  <c r="BK307"/>
  <c r="J265"/>
  <c r="J214"/>
  <c r="BK178"/>
  <c r="BK710"/>
  <c r="BK672"/>
  <c r="BK666"/>
  <c r="J663"/>
  <c r="BK649"/>
  <c r="J641"/>
  <c r="J601"/>
  <c r="J564"/>
  <c r="BK521"/>
  <c r="J492"/>
  <c r="BK457"/>
  <c r="BK418"/>
  <c r="BK390"/>
  <c r="BK367"/>
  <c r="BK321"/>
  <c r="BK295"/>
  <c r="J277"/>
  <c r="J249"/>
  <c r="BK226"/>
  <c r="J178"/>
  <c r="J693"/>
  <c r="BK660"/>
  <c r="BK644"/>
  <c r="J621"/>
  <c r="J594"/>
  <c r="BK567"/>
  <c r="J535"/>
  <c r="J519"/>
  <c r="BK489"/>
  <c r="J452"/>
  <c r="BK441"/>
  <c r="J411"/>
  <c r="BK377"/>
  <c r="J354"/>
  <c r="BK338"/>
  <c r="J313"/>
  <c r="BK287"/>
  <c r="J268"/>
  <c r="BK252"/>
  <c r="BK219"/>
  <c r="BK204"/>
  <c r="BK182"/>
  <c r="J723"/>
  <c r="BK691"/>
  <c r="J665"/>
  <c r="BK642"/>
  <c r="J599"/>
  <c r="BK568"/>
  <c r="BK538"/>
  <c r="BK509"/>
  <c r="BK480"/>
  <c r="J463"/>
  <c r="J440"/>
  <c r="J427"/>
  <c r="BK380"/>
  <c r="BK340"/>
  <c r="BK324"/>
  <c r="J284"/>
  <c r="BK262"/>
  <c r="BK221"/>
  <c r="J202"/>
  <c r="BK703"/>
  <c r="J673"/>
  <c r="BK635"/>
  <c r="J589"/>
  <c r="BK573"/>
  <c r="J558"/>
  <c r="J531"/>
  <c r="J495"/>
  <c r="J471"/>
  <c r="BK440"/>
  <c r="J426"/>
  <c r="BK397"/>
  <c r="BK368"/>
  <c r="BK333"/>
  <c r="J318"/>
  <c r="J270"/>
  <c r="BK244"/>
  <c r="J218"/>
  <c r="J192"/>
  <c r="BK704"/>
  <c r="BK676"/>
  <c r="BK664"/>
  <c r="BK645"/>
  <c r="BK624"/>
  <c r="BK601"/>
  <c r="J560"/>
  <c r="J538"/>
  <c r="BK486"/>
  <c r="BK471"/>
  <c r="BK443"/>
  <c r="BK394"/>
  <c r="J372"/>
  <c r="BK353"/>
  <c r="BK308"/>
  <c r="BK269"/>
  <c r="BK238"/>
  <c r="BK220"/>
  <c i="21" r="J136"/>
  <c r="J138"/>
  <c r="BK143"/>
  <c r="BK138"/>
  <c i="2" r="BK1965"/>
  <c r="BK1784"/>
  <c r="J1698"/>
  <c r="BK1610"/>
  <c r="J1524"/>
  <c r="BK1461"/>
  <c r="BK1397"/>
  <c r="J1356"/>
  <c r="J1325"/>
  <c r="J1178"/>
  <c r="BK1064"/>
  <c r="BK984"/>
  <c r="BK858"/>
  <c r="BK784"/>
  <c r="BK720"/>
  <c r="BK599"/>
  <c r="BK547"/>
  <c r="J456"/>
  <c r="BK380"/>
  <c r="J261"/>
  <c r="BK1813"/>
  <c r="J1711"/>
  <c r="BK1628"/>
  <c r="J1560"/>
  <c r="BK1502"/>
  <c r="BK1403"/>
  <c r="J1352"/>
  <c r="J1320"/>
  <c r="J1171"/>
  <c r="BK1027"/>
  <c r="BK936"/>
  <c r="J828"/>
  <c r="BK742"/>
  <c r="BK708"/>
  <c r="J632"/>
  <c r="BK443"/>
  <c r="J372"/>
  <c r="BK240"/>
  <c r="BK175"/>
  <c r="BK1889"/>
  <c r="J1743"/>
  <c r="J1685"/>
  <c r="J1626"/>
  <c r="BK1538"/>
  <c r="BK1453"/>
  <c r="BK1419"/>
  <c r="J1382"/>
  <c r="J1302"/>
  <c r="BK1238"/>
  <c r="BK1038"/>
  <c r="BK958"/>
  <c r="J770"/>
  <c r="J589"/>
  <c r="J501"/>
  <c r="BK446"/>
  <c r="BK331"/>
  <c r="BK261"/>
  <c r="J219"/>
  <c r="BK1994"/>
  <c r="J1935"/>
  <c r="J1747"/>
  <c r="J1681"/>
  <c r="BK1654"/>
  <c r="J1582"/>
  <c r="BK1520"/>
  <c r="J1471"/>
  <c r="BK1399"/>
  <c r="BK1358"/>
  <c r="BK1112"/>
  <c r="BK1019"/>
  <c r="J896"/>
  <c r="J800"/>
  <c r="BK1986"/>
  <c r="J1921"/>
  <c r="BK1862"/>
  <c r="J1737"/>
  <c r="J1697"/>
  <c r="J1667"/>
  <c r="BK1608"/>
  <c r="J1550"/>
  <c r="J1491"/>
  <c r="BK1443"/>
  <c r="BK1346"/>
  <c r="BK1294"/>
  <c r="BK1247"/>
  <c r="J1134"/>
  <c r="BK1043"/>
  <c r="J980"/>
  <c r="BK850"/>
  <c r="BK780"/>
  <c r="BK570"/>
  <c r="BK465"/>
  <c r="J397"/>
  <c r="J364"/>
  <c r="BK192"/>
  <c r="BK1976"/>
  <c r="BK1901"/>
  <c r="J1819"/>
  <c r="J1696"/>
  <c r="BK1659"/>
  <c r="BK1620"/>
  <c r="J1604"/>
  <c r="BK1552"/>
  <c r="J1506"/>
  <c r="BK1473"/>
  <c r="BK1455"/>
  <c r="J1405"/>
  <c r="J1289"/>
  <c r="J1164"/>
  <c r="J1027"/>
  <c r="J970"/>
  <c r="BK892"/>
  <c r="J756"/>
  <c r="BK609"/>
  <c r="BK510"/>
  <c r="J434"/>
  <c r="BK327"/>
  <c r="J247"/>
  <c r="J1811"/>
  <c r="J1727"/>
  <c r="BK1632"/>
  <c r="J1586"/>
  <c r="J1528"/>
  <c r="J1443"/>
  <c r="J1372"/>
  <c r="BK1328"/>
  <c r="J1294"/>
  <c r="J1096"/>
  <c r="BK944"/>
  <c r="BK871"/>
  <c r="J664"/>
  <c r="J605"/>
  <c r="J497"/>
  <c r="J407"/>
  <c r="J302"/>
  <c r="J184"/>
  <c r="BK1822"/>
  <c r="BK1747"/>
  <c r="J1689"/>
  <c r="BK1626"/>
  <c r="J1540"/>
  <c r="J1495"/>
  <c r="J1455"/>
  <c r="J1439"/>
  <c r="BK1401"/>
  <c r="BK1344"/>
  <c r="BK1241"/>
  <c r="J991"/>
  <c r="J885"/>
  <c r="BK833"/>
  <c r="BK732"/>
  <c r="BK589"/>
  <c r="J510"/>
  <c r="J279"/>
  <c r="J199"/>
  <c i="3" r="BK349"/>
  <c r="BK139"/>
  <c r="J430"/>
  <c r="BK283"/>
  <c r="BK468"/>
  <c r="J407"/>
  <c r="BK300"/>
  <c r="BK457"/>
  <c r="J187"/>
  <c r="J457"/>
  <c r="J175"/>
  <c r="BK447"/>
  <c r="BK364"/>
  <c r="BK442"/>
  <c r="BK245"/>
  <c i="4" r="J172"/>
  <c r="BK166"/>
  <c i="5" r="BK220"/>
  <c r="BK197"/>
  <c r="BK172"/>
  <c r="BK151"/>
  <c r="BK192"/>
  <c r="BK175"/>
  <c r="J226"/>
  <c r="J207"/>
  <c r="BK184"/>
  <c r="BK158"/>
  <c r="J215"/>
  <c r="BK196"/>
  <c r="J163"/>
  <c r="J225"/>
  <c r="BK198"/>
  <c r="BK161"/>
  <c r="J222"/>
  <c r="J197"/>
  <c r="J173"/>
  <c r="BK239"/>
  <c r="BK221"/>
  <c r="BK179"/>
  <c r="J238"/>
  <c r="BK214"/>
  <c r="J158"/>
  <c i="6" r="J272"/>
  <c r="J246"/>
  <c r="BK224"/>
  <c r="BK192"/>
  <c r="J154"/>
  <c r="J273"/>
  <c r="BK248"/>
  <c r="J234"/>
  <c r="BK207"/>
  <c r="J184"/>
  <c r="BK169"/>
  <c r="J269"/>
  <c r="J236"/>
  <c r="J222"/>
  <c r="J183"/>
  <c r="J266"/>
  <c r="BK234"/>
  <c i="8" r="BK790"/>
  <c r="BK214"/>
  <c r="J162"/>
  <c r="J772"/>
  <c r="J747"/>
  <c r="J708"/>
  <c r="J647"/>
  <c r="BK580"/>
  <c r="BK518"/>
  <c r="J404"/>
  <c r="J361"/>
  <c r="J322"/>
  <c r="BK270"/>
  <c r="J244"/>
  <c r="BK212"/>
  <c r="J171"/>
  <c r="J759"/>
  <c r="J724"/>
  <c r="BK666"/>
  <c r="J619"/>
  <c r="J582"/>
  <c r="BK563"/>
  <c r="BK488"/>
  <c r="BK396"/>
  <c r="BK336"/>
  <c r="BK316"/>
  <c r="BK250"/>
  <c r="BK780"/>
  <c r="J739"/>
  <c r="J679"/>
  <c r="J533"/>
  <c r="BK498"/>
  <c r="J453"/>
  <c r="J387"/>
  <c r="J326"/>
  <c r="BK291"/>
  <c r="BK222"/>
  <c r="BK162"/>
  <c r="BK755"/>
  <c r="BK672"/>
  <c r="J629"/>
  <c r="J586"/>
  <c r="J553"/>
  <c r="BK426"/>
  <c r="BK391"/>
  <c r="J328"/>
  <c r="J246"/>
  <c r="BK178"/>
  <c r="BK776"/>
  <c r="BK729"/>
  <c r="BK706"/>
  <c r="BK670"/>
  <c r="J609"/>
  <c r="J559"/>
  <c r="J514"/>
  <c r="BK463"/>
  <c r="J426"/>
  <c r="J371"/>
  <c r="BK351"/>
  <c r="BK276"/>
  <c r="BK242"/>
  <c r="J189"/>
  <c r="BK745"/>
  <c r="J694"/>
  <c r="BK647"/>
  <c r="J598"/>
  <c r="BK559"/>
  <c r="J479"/>
  <c r="J439"/>
  <c r="BK398"/>
  <c r="BK334"/>
  <c r="BK283"/>
  <c r="J222"/>
  <c r="J494"/>
  <c r="J445"/>
  <c r="J412"/>
  <c r="J330"/>
  <c r="BK246"/>
  <c r="BK201"/>
  <c i="9" r="BK152"/>
  <c r="BK145"/>
  <c r="J145"/>
  <c r="BK154"/>
  <c i="10" r="J154"/>
  <c i="11" r="J176"/>
  <c r="BK153"/>
  <c r="J156"/>
  <c r="J172"/>
  <c r="BK147"/>
  <c r="BK173"/>
  <c r="J153"/>
  <c r="J173"/>
  <c r="BK188"/>
  <c r="J148"/>
  <c r="J171"/>
  <c r="BK140"/>
  <c r="J170"/>
  <c r="BK144"/>
  <c i="12" r="BK155"/>
  <c r="J162"/>
  <c r="J142"/>
  <c r="BK160"/>
  <c r="BK172"/>
  <c r="J143"/>
  <c r="BK154"/>
  <c r="BK150"/>
  <c r="J171"/>
  <c r="J146"/>
  <c i="13" r="BK168"/>
  <c r="J145"/>
  <c r="J177"/>
  <c r="BK163"/>
  <c r="J148"/>
  <c r="BK166"/>
  <c r="BK150"/>
  <c r="J186"/>
  <c r="BK179"/>
  <c r="BK141"/>
  <c r="BK151"/>
  <c r="BK178"/>
  <c r="J161"/>
  <c r="BK146"/>
  <c i="14" r="BK138"/>
  <c i="15" r="BK143"/>
  <c r="BK148"/>
  <c r="BK153"/>
  <c r="J161"/>
  <c r="J159"/>
  <c r="BK138"/>
  <c r="BK140"/>
  <c r="BK142"/>
  <c i="16" r="BK180"/>
  <c r="J194"/>
  <c r="J162"/>
  <c r="BK142"/>
  <c r="BK168"/>
  <c r="J193"/>
  <c r="BK145"/>
  <c r="BK182"/>
  <c r="J151"/>
  <c r="BK163"/>
  <c r="J175"/>
  <c r="J154"/>
  <c r="BK175"/>
  <c r="BK158"/>
  <c i="17" r="BK141"/>
  <c r="J145"/>
  <c r="J153"/>
  <c r="J143"/>
  <c i="18" r="BK286"/>
  <c r="J240"/>
  <c r="BK206"/>
  <c r="J176"/>
  <c r="BK284"/>
  <c r="BK252"/>
  <c r="J223"/>
  <c r="J185"/>
  <c r="J170"/>
  <c r="J284"/>
  <c r="J233"/>
  <c r="BK208"/>
  <c r="J178"/>
  <c r="BK152"/>
  <c r="J261"/>
  <c r="J220"/>
  <c r="J191"/>
  <c r="J165"/>
  <c r="BK273"/>
  <c r="J241"/>
  <c r="J218"/>
  <c r="BK183"/>
  <c r="J289"/>
  <c r="BK268"/>
  <c r="BK235"/>
  <c r="BK207"/>
  <c r="BK182"/>
  <c r="BK153"/>
  <c r="J259"/>
  <c r="J238"/>
  <c r="J210"/>
  <c r="BK191"/>
  <c r="BK155"/>
  <c r="BK275"/>
  <c r="J242"/>
  <c r="BK216"/>
  <c r="BK171"/>
  <c r="J157"/>
  <c i="19" r="J314"/>
  <c r="BK296"/>
  <c r="J265"/>
  <c r="J221"/>
  <c r="BK194"/>
  <c r="BK173"/>
  <c r="J157"/>
  <c r="J299"/>
  <c r="J273"/>
  <c r="BK205"/>
  <c r="BK182"/>
  <c r="BK156"/>
  <c r="J315"/>
  <c r="J300"/>
  <c r="J270"/>
  <c r="BK245"/>
  <c r="J192"/>
  <c r="J306"/>
  <c r="J277"/>
  <c r="J255"/>
  <c r="J230"/>
  <c r="BK206"/>
  <c r="J163"/>
  <c r="BK314"/>
  <c r="BK282"/>
  <c r="J256"/>
  <c r="J235"/>
  <c r="BK209"/>
  <c r="BK185"/>
  <c r="J169"/>
  <c r="BK299"/>
  <c r="J228"/>
  <c r="BK218"/>
  <c r="BK176"/>
  <c r="J154"/>
  <c r="J287"/>
  <c r="J259"/>
  <c r="BK228"/>
  <c r="BK187"/>
  <c r="J156"/>
  <c r="BK274"/>
  <c r="BK258"/>
  <c r="J224"/>
  <c r="J194"/>
  <c r="J168"/>
  <c i="20" r="BK697"/>
  <c r="BK663"/>
  <c r="BK630"/>
  <c r="BK599"/>
  <c r="BK581"/>
  <c r="J550"/>
  <c r="J525"/>
  <c r="J502"/>
  <c r="J467"/>
  <c r="BK447"/>
  <c r="J423"/>
  <c r="J385"/>
  <c r="J349"/>
  <c r="BK327"/>
  <c r="BK296"/>
  <c r="J251"/>
  <c r="BK203"/>
  <c r="J188"/>
  <c r="BK716"/>
  <c r="J694"/>
  <c r="J650"/>
  <c r="BK631"/>
  <c r="BK605"/>
  <c r="J582"/>
  <c r="J523"/>
  <c r="J500"/>
  <c r="J453"/>
  <c r="BK419"/>
  <c r="BK396"/>
  <c r="J373"/>
  <c r="BK331"/>
  <c r="BK301"/>
  <c r="BK270"/>
  <c r="J252"/>
  <c r="BK223"/>
  <c r="J200"/>
  <c r="J179"/>
  <c r="BK711"/>
  <c r="J671"/>
  <c r="J626"/>
  <c r="J592"/>
  <c r="J562"/>
  <c r="J545"/>
  <c r="BK516"/>
  <c r="J473"/>
  <c r="J436"/>
  <c r="J404"/>
  <c r="J378"/>
  <c r="BK349"/>
  <c r="BK311"/>
  <c r="J299"/>
  <c r="J234"/>
  <c r="J191"/>
  <c r="BK724"/>
  <c r="BK687"/>
  <c r="J675"/>
  <c r="J664"/>
  <c r="J651"/>
  <c r="BK606"/>
  <c r="BK589"/>
  <c r="BK562"/>
  <c r="J522"/>
  <c r="J491"/>
  <c r="J470"/>
  <c r="J432"/>
  <c r="J397"/>
  <c r="J370"/>
  <c r="BK352"/>
  <c r="J317"/>
  <c r="J287"/>
  <c r="BK251"/>
  <c r="BK222"/>
  <c r="BK184"/>
  <c r="J713"/>
  <c r="BK667"/>
  <c r="J649"/>
  <c r="BK627"/>
  <c r="BK597"/>
  <c r="BK577"/>
  <c r="J547"/>
  <c r="J514"/>
  <c r="J454"/>
  <c r="J443"/>
  <c r="BK409"/>
  <c r="J362"/>
  <c r="BK351"/>
  <c r="BK330"/>
  <c r="BK305"/>
  <c r="J264"/>
  <c r="BK255"/>
  <c r="BK224"/>
  <c r="J207"/>
  <c r="J193"/>
  <c r="J731"/>
  <c r="J711"/>
  <c r="J682"/>
  <c r="J628"/>
  <c r="BK607"/>
  <c r="BK579"/>
  <c r="BK550"/>
  <c r="BK527"/>
  <c r="J493"/>
  <c r="BK469"/>
  <c r="BK439"/>
  <c r="BK425"/>
  <c r="J398"/>
  <c r="J351"/>
  <c r="BK329"/>
  <c r="J311"/>
  <c r="BK271"/>
  <c r="BK249"/>
  <c r="BK217"/>
  <c r="BK192"/>
  <c r="J719"/>
  <c r="J698"/>
  <c r="BK677"/>
  <c r="J638"/>
  <c r="J593"/>
  <c r="BK583"/>
  <c r="J561"/>
  <c r="J537"/>
  <c r="J506"/>
  <c r="J478"/>
  <c r="BK445"/>
  <c r="J430"/>
  <c r="J414"/>
  <c r="J383"/>
  <c r="J353"/>
  <c r="J323"/>
  <c r="BK293"/>
  <c r="J245"/>
  <c r="J220"/>
  <c r="BK187"/>
  <c r="J598"/>
  <c r="BK549"/>
  <c r="BK524"/>
  <c r="BK483"/>
  <c r="BK472"/>
  <c r="BK435"/>
  <c r="BK395"/>
  <c r="J375"/>
  <c r="J340"/>
  <c r="BK299"/>
  <c r="J272"/>
  <c r="BK241"/>
  <c r="J209"/>
  <c i="2" r="J1972"/>
  <c r="BK1799"/>
  <c r="J1729"/>
  <c r="J1661"/>
  <c r="J1596"/>
  <c r="J1522"/>
  <c r="J1451"/>
  <c r="BK1384"/>
  <c r="BK1354"/>
  <c r="BK1332"/>
  <c r="BK1214"/>
  <c r="BK1080"/>
  <c r="J1009"/>
  <c r="J471"/>
  <c r="BK368"/>
  <c r="J216"/>
  <c r="BK163"/>
  <c r="BK1921"/>
  <c r="BK1725"/>
  <c r="BK1697"/>
  <c r="BK1596"/>
  <c r="J1562"/>
  <c r="J1526"/>
  <c r="J1481"/>
  <c r="J1415"/>
  <c r="BK1391"/>
  <c r="J1350"/>
  <c r="J1284"/>
  <c r="BK1148"/>
  <c r="BK1005"/>
  <c r="J892"/>
  <c r="J826"/>
  <c r="BK715"/>
  <c r="J630"/>
  <c r="BK525"/>
  <c r="J380"/>
  <c r="BK257"/>
  <c r="BK199"/>
  <c r="J1905"/>
  <c r="BK1804"/>
  <c r="J1701"/>
  <c r="BK1652"/>
  <c r="BK1588"/>
  <c r="J1552"/>
  <c r="J1473"/>
  <c r="BK1413"/>
  <c r="BK1374"/>
  <c r="BK1271"/>
  <c r="BK1124"/>
  <c r="BK998"/>
  <c r="J858"/>
  <c r="BK775"/>
  <c r="BK664"/>
  <c r="J520"/>
  <c r="BK489"/>
  <c r="J376"/>
  <c r="BK249"/>
  <c r="J223"/>
  <c r="J1976"/>
  <c r="J1888"/>
  <c r="J1713"/>
  <c r="J1687"/>
  <c r="J1620"/>
  <c r="BK1572"/>
  <c r="BK1479"/>
  <c r="J1423"/>
  <c r="BK1360"/>
  <c r="BK1289"/>
  <c r="BK1076"/>
  <c r="BK952"/>
  <c r="BK826"/>
  <c r="J1981"/>
  <c r="J1929"/>
  <c r="J1841"/>
  <c r="BK1741"/>
  <c r="BK1707"/>
  <c r="BK1677"/>
  <c r="BK1616"/>
  <c r="BK1568"/>
  <c r="BK1514"/>
  <c r="J1489"/>
  <c r="J1447"/>
  <c r="J1399"/>
  <c r="J1275"/>
  <c r="J1214"/>
  <c r="BK1134"/>
  <c r="BK1095"/>
  <c r="J998"/>
  <c r="J862"/>
  <c r="BK795"/>
  <c r="J675"/>
  <c r="BK542"/>
  <c r="J446"/>
  <c r="J358"/>
  <c r="J1999"/>
  <c r="J1968"/>
  <c r="BK1888"/>
  <c r="J1799"/>
  <c r="BK1711"/>
  <c r="J1683"/>
  <c r="BK1640"/>
  <c r="J1616"/>
  <c r="BK1578"/>
  <c r="BK1510"/>
  <c r="J1463"/>
  <c r="J1445"/>
  <c r="BK1370"/>
  <c r="BK1326"/>
  <c r="J1188"/>
  <c r="BK1084"/>
  <c r="BK987"/>
  <c r="J911"/>
  <c r="BK770"/>
  <c r="J720"/>
  <c r="J599"/>
  <c r="J489"/>
  <c r="BK358"/>
  <c r="BK300"/>
  <c r="BK207"/>
  <c r="BK1745"/>
  <c r="BK1683"/>
  <c r="BK1622"/>
  <c r="BK1546"/>
  <c r="BK1512"/>
  <c r="BK1451"/>
  <c r="J1370"/>
  <c r="J1342"/>
  <c r="J1238"/>
  <c r="J1076"/>
  <c r="BK915"/>
  <c r="J727"/>
  <c r="BK629"/>
  <c r="J514"/>
  <c r="BK424"/>
  <c r="BK324"/>
  <c r="J249"/>
  <c r="BK1841"/>
  <c r="BK1759"/>
  <c r="J1725"/>
  <c r="BK1693"/>
  <c r="J1659"/>
  <c r="BK1562"/>
  <c r="BK1534"/>
  <c r="J1465"/>
  <c r="BK1427"/>
  <c r="BK1382"/>
  <c r="J1301"/>
  <c r="BK1016"/>
  <c r="BK922"/>
  <c r="J823"/>
  <c r="BK731"/>
  <c r="J631"/>
  <c r="J529"/>
  <c r="J481"/>
  <c r="BK364"/>
  <c r="J236"/>
  <c r="J203"/>
  <c i="3" r="BK492"/>
  <c r="J344"/>
  <c r="J188"/>
  <c r="J431"/>
  <c r="J372"/>
  <c r="BK188"/>
  <c r="BK437"/>
  <c r="BK339"/>
  <c r="J163"/>
  <c r="BK425"/>
  <c r="J145"/>
  <c r="BK367"/>
  <c r="BK163"/>
  <c r="J417"/>
  <c r="J176"/>
  <c r="J422"/>
  <c r="J307"/>
  <c i="4" r="J140"/>
  <c r="BK140"/>
  <c i="5" r="BK230"/>
  <c r="J193"/>
  <c r="BK170"/>
  <c r="BK240"/>
  <c r="J184"/>
  <c r="J245"/>
  <c r="J224"/>
  <c r="J201"/>
  <c r="BK166"/>
  <c r="BK245"/>
  <c r="BK205"/>
  <c r="BK174"/>
  <c r="J232"/>
  <c r="BK191"/>
  <c r="BK160"/>
  <c r="J230"/>
  <c r="BK206"/>
  <c r="J164"/>
  <c r="J236"/>
  <c r="BK215"/>
  <c r="J192"/>
  <c r="J152"/>
  <c r="J174"/>
  <c i="6" r="J276"/>
  <c r="BK256"/>
  <c r="BK245"/>
  <c r="J225"/>
  <c r="BK204"/>
  <c r="BK170"/>
  <c r="J149"/>
  <c r="J265"/>
  <c r="BK246"/>
  <c r="BK217"/>
  <c r="J201"/>
  <c r="BK175"/>
  <c r="BK163"/>
  <c r="J240"/>
  <c r="J204"/>
  <c r="J169"/>
  <c r="J270"/>
  <c r="BK243"/>
  <c r="J217"/>
  <c r="J191"/>
  <c r="J167"/>
  <c r="BK271"/>
  <c r="BK249"/>
  <c r="J235"/>
  <c r="J209"/>
  <c r="BK191"/>
  <c r="J162"/>
  <c r="J256"/>
  <c r="J232"/>
  <c r="BK212"/>
  <c r="J168"/>
  <c r="J147"/>
  <c r="J260"/>
  <c r="BK206"/>
  <c r="BK184"/>
  <c r="J157"/>
  <c r="BK188"/>
  <c r="BK165"/>
  <c i="7" r="BK260"/>
  <c r="BK220"/>
  <c r="J188"/>
  <c r="J152"/>
  <c r="BK244"/>
  <c r="J210"/>
  <c r="BK198"/>
  <c r="BK174"/>
  <c r="BK146"/>
  <c r="J246"/>
  <c r="BK205"/>
  <c r="J178"/>
  <c r="BK264"/>
  <c r="J244"/>
  <c r="BK202"/>
  <c r="J160"/>
  <c r="J258"/>
  <c r="J220"/>
  <c r="J180"/>
  <c r="J260"/>
  <c r="J212"/>
  <c r="J193"/>
  <c r="BK170"/>
  <c r="J259"/>
  <c r="BK216"/>
  <c r="BK159"/>
  <c r="J216"/>
  <c r="J171"/>
  <c i="8" r="BK765"/>
  <c r="J749"/>
  <c r="J741"/>
  <c r="J726"/>
  <c r="J706"/>
  <c r="BK686"/>
  <c r="BK668"/>
  <c r="BK641"/>
  <c r="J633"/>
  <c r="BK609"/>
  <c r="BK586"/>
  <c r="J555"/>
  <c r="J502"/>
  <c r="BK406"/>
  <c r="BK385"/>
  <c r="BK342"/>
  <c r="J266"/>
  <c r="BK180"/>
  <c r="J801"/>
  <c r="J765"/>
  <c r="BK731"/>
  <c r="BK664"/>
  <c r="BK619"/>
  <c r="J571"/>
  <c r="BK506"/>
  <c r="BK393"/>
  <c r="J324"/>
  <c r="J289"/>
  <c r="J232"/>
  <c r="BK197"/>
  <c r="BK805"/>
  <c r="J751"/>
  <c r="J696"/>
  <c r="J623"/>
  <c r="J590"/>
  <c r="J535"/>
  <c r="BK461"/>
  <c r="BK402"/>
  <c r="J334"/>
  <c r="BK280"/>
  <c r="J238"/>
  <c r="BK166"/>
  <c r="BK772"/>
  <c r="BK718"/>
  <c r="J651"/>
  <c r="J539"/>
  <c r="J516"/>
  <c r="BK484"/>
  <c r="BK447"/>
  <c r="J377"/>
  <c r="J308"/>
  <c r="J254"/>
  <c r="BK202"/>
  <c r="BK786"/>
  <c r="J753"/>
  <c r="BK704"/>
  <c r="BK651"/>
  <c r="J627"/>
  <c r="BK590"/>
  <c r="J551"/>
  <c r="J525"/>
  <c r="BK469"/>
  <c r="BK424"/>
  <c r="J379"/>
  <c r="BK338"/>
  <c r="J287"/>
  <c r="J193"/>
  <c r="BK767"/>
  <c r="J720"/>
  <c r="J698"/>
  <c r="BK653"/>
  <c r="BK578"/>
  <c r="BK539"/>
  <c r="J475"/>
  <c r="BK439"/>
  <c r="J381"/>
  <c r="J316"/>
  <c r="BK268"/>
  <c r="J212"/>
  <c r="J786"/>
  <c r="J700"/>
  <c r="BK658"/>
  <c r="J584"/>
  <c r="J520"/>
  <c r="J463"/>
  <c r="J428"/>
  <c r="BK377"/>
  <c r="BK328"/>
  <c r="BK274"/>
  <c r="J230"/>
  <c r="J178"/>
  <c r="BK467"/>
  <c r="J410"/>
  <c r="J349"/>
  <c r="J283"/>
  <c r="J236"/>
  <c r="J187"/>
  <c i="9" r="J153"/>
  <c r="J155"/>
  <c r="BK141"/>
  <c r="BK138"/>
  <c i="10" r="J155"/>
  <c r="BK146"/>
  <c r="BK152"/>
  <c r="J140"/>
  <c r="BK141"/>
  <c r="J144"/>
  <c r="BK139"/>
  <c i="11" r="BK172"/>
  <c r="BK189"/>
  <c r="BK152"/>
  <c r="J165"/>
  <c r="J158"/>
  <c r="J142"/>
  <c r="J166"/>
  <c r="BK157"/>
  <c r="BK146"/>
  <c r="J160"/>
  <c r="BK180"/>
  <c r="BK158"/>
  <c i="12" r="BK171"/>
  <c r="J145"/>
  <c r="J159"/>
  <c r="J176"/>
  <c r="BK147"/>
  <c r="BK163"/>
  <c r="BK175"/>
  <c r="BK174"/>
  <c r="J169"/>
  <c r="BK173"/>
  <c r="BK143"/>
  <c i="13" r="BK176"/>
  <c r="J153"/>
  <c r="BK180"/>
  <c r="J176"/>
  <c r="J149"/>
  <c r="BK172"/>
  <c r="BK154"/>
  <c r="BK182"/>
  <c r="J164"/>
  <c r="BK174"/>
  <c r="BK145"/>
  <c r="BK173"/>
  <c r="J157"/>
  <c r="J137"/>
  <c i="15" r="J156"/>
  <c r="BK152"/>
  <c r="J141"/>
  <c r="J160"/>
  <c r="J153"/>
  <c r="BK161"/>
  <c r="BK145"/>
  <c i="16" r="BK185"/>
  <c r="BK195"/>
  <c r="J167"/>
  <c r="J143"/>
  <c r="J174"/>
  <c r="BK148"/>
  <c r="BK150"/>
  <c r="J190"/>
  <c r="J164"/>
  <c r="J183"/>
  <c r="J149"/>
  <c r="BK176"/>
  <c r="BK159"/>
  <c r="J180"/>
  <c r="BK161"/>
  <c i="17" r="J138"/>
  <c r="BK143"/>
  <c r="BK144"/>
  <c i="18" r="J288"/>
  <c r="J258"/>
  <c r="J228"/>
  <c r="BK174"/>
  <c r="J277"/>
  <c r="J208"/>
  <c r="BK189"/>
  <c r="BK179"/>
  <c r="J287"/>
  <c r="J245"/>
  <c r="BK212"/>
  <c r="J180"/>
  <c r="J153"/>
  <c r="J272"/>
  <c r="BK242"/>
  <c r="J212"/>
  <c r="BK184"/>
  <c r="BK281"/>
  <c r="J262"/>
  <c r="J237"/>
  <c r="BK200"/>
  <c r="BK180"/>
  <c r="J282"/>
  <c r="J256"/>
  <c r="J213"/>
  <c r="BK193"/>
  <c r="BK167"/>
  <c r="BK264"/>
  <c r="BK229"/>
  <c r="BK205"/>
  <c r="J188"/>
  <c r="BK157"/>
  <c r="J274"/>
  <c r="BK250"/>
  <c r="J227"/>
  <c r="J197"/>
  <c r="J160"/>
  <c i="19" r="J312"/>
  <c r="BK290"/>
  <c r="J251"/>
  <c r="BK220"/>
  <c r="J191"/>
  <c r="BK180"/>
  <c r="BK160"/>
  <c r="BK313"/>
  <c r="BK289"/>
  <c r="BK234"/>
  <c r="BK201"/>
  <c r="J180"/>
  <c r="BK152"/>
  <c r="BK308"/>
  <c r="BK297"/>
  <c r="BK267"/>
  <c r="J243"/>
  <c r="J207"/>
  <c r="BK153"/>
  <c r="BK292"/>
  <c r="J268"/>
  <c r="J244"/>
  <c r="BK226"/>
  <c r="J178"/>
  <c r="BK148"/>
  <c r="J296"/>
  <c r="BK275"/>
  <c r="BK246"/>
  <c r="BK230"/>
  <c r="BK186"/>
  <c r="BK155"/>
  <c r="BK293"/>
  <c r="BK268"/>
  <c r="J246"/>
  <c r="J219"/>
  <c r="BK171"/>
  <c r="J151"/>
  <c r="BK311"/>
  <c r="BK273"/>
  <c r="BK244"/>
  <c r="BK202"/>
  <c r="J173"/>
  <c r="J152"/>
  <c r="BK272"/>
  <c r="J249"/>
  <c r="J223"/>
  <c r="BK189"/>
  <c i="20" r="J732"/>
  <c r="BK684"/>
  <c r="BK661"/>
  <c r="J636"/>
  <c r="BK594"/>
  <c r="BK576"/>
  <c r="J548"/>
  <c r="J521"/>
  <c r="BK492"/>
  <c r="BK450"/>
  <c r="J431"/>
  <c r="J417"/>
  <c r="BK388"/>
  <c r="BK354"/>
  <c r="BK334"/>
  <c r="J308"/>
  <c r="BK264"/>
  <c r="BK237"/>
  <c r="BK193"/>
  <c r="BK729"/>
  <c r="J697"/>
  <c r="J676"/>
  <c r="J634"/>
  <c r="BK617"/>
  <c r="J596"/>
  <c r="BK560"/>
  <c r="BK498"/>
  <c r="J447"/>
  <c r="J408"/>
  <c r="J395"/>
  <c r="BK356"/>
  <c r="BK319"/>
  <c r="BK300"/>
  <c r="BK275"/>
  <c r="J240"/>
  <c r="J216"/>
  <c r="J199"/>
  <c r="J733"/>
  <c r="J702"/>
  <c r="J668"/>
  <c r="J614"/>
  <c r="J580"/>
  <c r="BK554"/>
  <c r="J539"/>
  <c r="J518"/>
  <c r="J455"/>
  <c r="J409"/>
  <c r="J387"/>
  <c r="J361"/>
  <c r="J321"/>
  <c r="J306"/>
  <c r="J253"/>
  <c r="BK228"/>
  <c r="BK206"/>
  <c r="BK732"/>
  <c r="J704"/>
  <c r="BK682"/>
  <c r="BK662"/>
  <c r="BK626"/>
  <c r="BK591"/>
  <c r="J581"/>
  <c r="BK530"/>
  <c r="BK490"/>
  <c r="BK463"/>
  <c r="BK417"/>
  <c r="J389"/>
  <c r="BK359"/>
  <c r="J329"/>
  <c r="BK304"/>
  <c r="J283"/>
  <c r="BK232"/>
  <c r="J195"/>
  <c r="BK699"/>
  <c r="J687"/>
  <c r="J657"/>
  <c r="BK637"/>
  <c r="J617"/>
  <c r="J591"/>
  <c r="BK557"/>
  <c r="J526"/>
  <c r="BK495"/>
  <c r="BK479"/>
  <c r="BK446"/>
  <c r="J422"/>
  <c r="J384"/>
  <c r="J369"/>
  <c r="J342"/>
  <c r="BK337"/>
  <c r="J295"/>
  <c r="J286"/>
  <c r="BK257"/>
  <c r="J238"/>
  <c r="BK210"/>
  <c r="BK199"/>
  <c r="BK179"/>
  <c r="J689"/>
  <c r="J667"/>
  <c r="BK648"/>
  <c r="BK612"/>
  <c r="J590"/>
  <c r="J542"/>
  <c r="BK526"/>
  <c r="BK503"/>
  <c r="BK475"/>
  <c r="BK454"/>
  <c r="BK432"/>
  <c r="BK403"/>
  <c r="J367"/>
  <c r="J331"/>
  <c r="BK322"/>
  <c r="BK290"/>
  <c r="BK272"/>
  <c r="J231"/>
  <c r="BK215"/>
  <c r="BK726"/>
  <c r="J714"/>
  <c r="BK689"/>
  <c r="J645"/>
  <c r="BK611"/>
  <c r="J568"/>
  <c r="BK542"/>
  <c r="BK514"/>
  <c r="J498"/>
  <c r="BK477"/>
  <c r="J439"/>
  <c r="J418"/>
  <c r="J401"/>
  <c r="J382"/>
  <c r="J360"/>
  <c r="J328"/>
  <c r="BK317"/>
  <c r="J279"/>
  <c r="J254"/>
  <c r="J224"/>
  <c r="J197"/>
  <c r="BK722"/>
  <c r="BK688"/>
  <c r="J680"/>
  <c r="BK654"/>
  <c r="J644"/>
  <c r="J630"/>
  <c r="J611"/>
  <c r="BK574"/>
  <c r="BK546"/>
  <c r="BK518"/>
  <c r="BK485"/>
  <c r="J474"/>
  <c r="BK461"/>
  <c r="J399"/>
  <c r="BK383"/>
  <c r="BK363"/>
  <c r="J322"/>
  <c r="J288"/>
  <c r="BK274"/>
  <c r="J239"/>
  <c r="J225"/>
  <c r="J196"/>
  <c i="21" r="J143"/>
  <c r="J152"/>
  <c r="BK148"/>
  <c r="BK157"/>
  <c r="BK142"/>
  <c i="2" l="1" r="P273"/>
  <c r="R564"/>
  <c r="BK838"/>
  <c r="J838"/>
  <c r="J107"/>
  <c r="R838"/>
  <c r="P953"/>
  <c r="P1149"/>
  <c r="R1315"/>
  <c r="T1595"/>
  <c r="T1825"/>
  <c r="P1913"/>
  <c r="P1967"/>
  <c r="T1977"/>
  <c r="R1996"/>
  <c i="3" r="R314"/>
  <c r="P446"/>
  <c r="BK491"/>
  <c r="J491"/>
  <c r="J106"/>
  <c i="4" r="BK130"/>
  <c r="BK129"/>
  <c r="J129"/>
  <c r="J97"/>
  <c i="5" r="BK149"/>
  <c r="J149"/>
  <c r="J102"/>
  <c r="T157"/>
  <c r="T188"/>
  <c r="P243"/>
  <c i="6" r="R143"/>
  <c r="P158"/>
  <c r="BK181"/>
  <c r="J181"/>
  <c r="J105"/>
  <c r="T181"/>
  <c r="BK247"/>
  <c r="J247"/>
  <c r="J108"/>
  <c r="R274"/>
  <c i="7" r="BK140"/>
  <c r="BK221"/>
  <c r="J221"/>
  <c r="J102"/>
  <c r="P257"/>
  <c i="8" r="P164"/>
  <c r="R186"/>
  <c r="BK305"/>
  <c r="J305"/>
  <c r="J109"/>
  <c r="R305"/>
  <c r="P395"/>
  <c r="BK481"/>
  <c r="J481"/>
  <c r="J113"/>
  <c r="T522"/>
  <c r="R608"/>
  <c r="R685"/>
  <c r="P771"/>
  <c r="BK803"/>
  <c r="J803"/>
  <c r="J125"/>
  <c i="9" r="T137"/>
  <c i="10" r="P137"/>
  <c i="11" r="R163"/>
  <c r="R181"/>
  <c i="12" r="T139"/>
  <c r="T170"/>
  <c i="13" r="BK136"/>
  <c r="J136"/>
  <c r="J101"/>
  <c i="15" r="P158"/>
  <c i="16" r="P157"/>
  <c r="BK181"/>
  <c r="J181"/>
  <c r="J104"/>
  <c r="T188"/>
  <c i="17" r="T137"/>
  <c i="18" r="BK154"/>
  <c r="J154"/>
  <c r="J102"/>
  <c r="T154"/>
  <c r="T203"/>
  <c r="R222"/>
  <c r="BK260"/>
  <c r="J260"/>
  <c r="J109"/>
  <c r="P279"/>
  <c i="19" r="BK145"/>
  <c r="J145"/>
  <c r="J101"/>
  <c r="P179"/>
  <c r="P197"/>
  <c r="BK231"/>
  <c r="J231"/>
  <c r="J106"/>
  <c r="R248"/>
  <c r="T283"/>
  <c i="20" r="P227"/>
  <c r="T247"/>
  <c r="BK292"/>
  <c r="J292"/>
  <c r="J106"/>
  <c r="R292"/>
  <c r="BK332"/>
  <c r="J332"/>
  <c r="J109"/>
  <c r="R348"/>
  <c r="P413"/>
  <c r="T449"/>
  <c r="P460"/>
  <c r="T460"/>
  <c r="T497"/>
  <c r="P508"/>
  <c r="T508"/>
  <c r="BK570"/>
  <c r="T604"/>
  <c r="BK615"/>
  <c r="J615"/>
  <c r="J130"/>
  <c r="R615"/>
  <c r="P659"/>
  <c r="T679"/>
  <c r="T706"/>
  <c r="R728"/>
  <c r="R727"/>
  <c i="2" r="BK248"/>
  <c r="J248"/>
  <c r="J99"/>
  <c r="T248"/>
  <c r="BK564"/>
  <c r="J564"/>
  <c r="J105"/>
  <c r="R819"/>
  <c r="T849"/>
  <c r="R884"/>
  <c r="P1042"/>
  <c r="BK1390"/>
  <c r="J1390"/>
  <c r="J116"/>
  <c r="R1595"/>
  <c r="BK1825"/>
  <c r="J1825"/>
  <c r="J121"/>
  <c r="P1922"/>
  <c r="BK1977"/>
  <c r="J1977"/>
  <c r="J125"/>
  <c r="P1991"/>
  <c i="3" r="P138"/>
  <c r="R421"/>
  <c r="T436"/>
  <c i="8" r="R160"/>
  <c r="P170"/>
  <c r="T170"/>
  <c r="P176"/>
  <c r="BK249"/>
  <c r="J249"/>
  <c r="J107"/>
  <c r="R282"/>
  <c r="P346"/>
  <c r="T436"/>
  <c r="R481"/>
  <c r="R573"/>
  <c r="P655"/>
  <c r="P728"/>
  <c r="T787"/>
  <c i="9" r="P137"/>
  <c i="10" r="T143"/>
  <c i="11" r="P139"/>
  <c r="BK177"/>
  <c r="J177"/>
  <c r="J103"/>
  <c r="T177"/>
  <c i="12" r="BK152"/>
  <c r="J152"/>
  <c r="J102"/>
  <c r="R166"/>
  <c i="13" r="R136"/>
  <c r="R135"/>
  <c i="15" r="BK137"/>
  <c r="T158"/>
  <c i="16" r="BK140"/>
  <c r="J140"/>
  <c r="J101"/>
  <c r="R171"/>
  <c r="P188"/>
  <c i="17" r="BK137"/>
  <c r="J137"/>
  <c r="J101"/>
  <c r="T147"/>
  <c i="18" r="P145"/>
  <c r="T173"/>
  <c r="BK203"/>
  <c r="J203"/>
  <c r="J105"/>
  <c r="P231"/>
  <c r="R249"/>
  <c r="R279"/>
  <c i="19" r="BK161"/>
  <c r="J161"/>
  <c r="J102"/>
  <c r="T179"/>
  <c r="R213"/>
  <c r="P248"/>
  <c r="BK283"/>
  <c r="J283"/>
  <c r="J109"/>
  <c r="BK301"/>
  <c r="J301"/>
  <c r="J110"/>
  <c i="20" r="BK497"/>
  <c r="J497"/>
  <c r="J121"/>
  <c r="R497"/>
  <c r="R508"/>
  <c r="P552"/>
  <c r="BK565"/>
  <c r="J565"/>
  <c r="J126"/>
  <c r="R565"/>
  <c r="R604"/>
  <c i="21" r="R135"/>
  <c r="P154"/>
  <c i="2" r="BK162"/>
  <c r="J162"/>
  <c r="J98"/>
  <c r="BK273"/>
  <c r="J273"/>
  <c r="J101"/>
  <c r="P564"/>
  <c r="BK884"/>
  <c r="J884"/>
  <c r="J110"/>
  <c r="T884"/>
  <c r="BK1039"/>
  <c r="J1039"/>
  <c r="J112"/>
  <c r="P1039"/>
  <c r="T1039"/>
  <c r="R1042"/>
  <c r="BK1315"/>
  <c r="J1315"/>
  <c r="J115"/>
  <c r="P1390"/>
  <c r="BK1750"/>
  <c r="J1750"/>
  <c r="J118"/>
  <c r="R1825"/>
  <c r="T1913"/>
  <c r="BK1967"/>
  <c r="J1967"/>
  <c r="J124"/>
  <c r="T1996"/>
  <c i="3" r="T138"/>
  <c r="P421"/>
  <c r="P436"/>
  <c r="T446"/>
  <c r="R491"/>
  <c i="4" r="P130"/>
  <c r="P129"/>
  <c r="P128"/>
  <c i="1" r="AU97"/>
  <c i="5" r="R149"/>
  <c r="R144"/>
  <c r="BK171"/>
  <c r="J171"/>
  <c r="J107"/>
  <c r="R171"/>
  <c r="BK227"/>
  <c r="J227"/>
  <c r="J109"/>
  <c r="T243"/>
  <c i="6" r="BK143"/>
  <c r="J143"/>
  <c r="J100"/>
  <c r="BK152"/>
  <c r="J152"/>
  <c r="J101"/>
  <c r="R158"/>
  <c r="P181"/>
  <c r="R181"/>
  <c r="P247"/>
  <c i="7" r="R221"/>
  <c r="BK266"/>
  <c r="J266"/>
  <c r="J105"/>
  <c i="8" r="BK160"/>
  <c r="J160"/>
  <c r="J101"/>
  <c r="T160"/>
  <c r="BK176"/>
  <c r="J176"/>
  <c r="J104"/>
  <c r="T176"/>
  <c r="P249"/>
  <c r="P305"/>
  <c r="BK395"/>
  <c r="J395"/>
  <c r="J111"/>
  <c r="T395"/>
  <c r="P522"/>
  <c r="T573"/>
  <c r="BK685"/>
  <c r="J685"/>
  <c r="J118"/>
  <c r="BK728"/>
  <c r="J728"/>
  <c r="J119"/>
  <c r="R771"/>
  <c r="T803"/>
  <c r="T802"/>
  <c i="9" r="R147"/>
  <c i="10" r="BK137"/>
  <c r="T137"/>
  <c i="11" r="T163"/>
  <c r="R177"/>
  <c i="12" r="T152"/>
  <c r="BK170"/>
  <c r="J170"/>
  <c r="J104"/>
  <c i="14" r="T136"/>
  <c r="T135"/>
  <c i="15" r="T137"/>
  <c r="T136"/>
  <c i="16" r="T140"/>
  <c r="BK171"/>
  <c r="J171"/>
  <c r="J103"/>
  <c r="R181"/>
  <c i="17" r="R137"/>
  <c i="18" r="P154"/>
  <c r="BK192"/>
  <c r="J192"/>
  <c r="J104"/>
  <c r="R203"/>
  <c r="P222"/>
  <c r="BK249"/>
  <c r="J249"/>
  <c r="J108"/>
  <c r="R260"/>
  <c i="19" r="P161"/>
  <c r="BK197"/>
  <c r="J197"/>
  <c r="J104"/>
  <c r="T213"/>
  <c r="T248"/>
  <c r="P283"/>
  <c i="2" r="T162"/>
  <c r="R273"/>
  <c r="T564"/>
  <c r="BK849"/>
  <c r="J849"/>
  <c r="J109"/>
  <c r="R953"/>
  <c r="R1149"/>
  <c r="R1390"/>
  <c r="P1750"/>
  <c r="P1825"/>
  <c r="BK1913"/>
  <c r="J1913"/>
  <c r="J122"/>
  <c r="R1913"/>
  <c r="R1967"/>
  <c r="BK1991"/>
  <c r="J1991"/>
  <c r="J129"/>
  <c r="P1996"/>
  <c i="3" r="BK138"/>
  <c r="T314"/>
  <c r="BK436"/>
  <c r="T491"/>
  <c i="4" r="R130"/>
  <c r="R129"/>
  <c r="R128"/>
  <c i="5" r="T149"/>
  <c r="T144"/>
  <c r="P188"/>
  <c r="BK243"/>
  <c r="J243"/>
  <c r="J110"/>
  <c i="6" r="BK158"/>
  <c r="J158"/>
  <c r="J102"/>
  <c r="T158"/>
  <c r="BK196"/>
  <c r="J196"/>
  <c r="J106"/>
  <c r="T219"/>
  <c r="P274"/>
  <c i="7" r="P221"/>
  <c r="T257"/>
  <c i="20" r="BK177"/>
  <c r="J177"/>
  <c r="J100"/>
  <c r="BK247"/>
  <c r="J247"/>
  <c r="J104"/>
  <c r="P281"/>
  <c r="P298"/>
  <c r="P332"/>
  <c r="T348"/>
  <c r="R413"/>
  <c r="R465"/>
  <c r="R464"/>
  <c r="P497"/>
  <c r="BK508"/>
  <c r="J508"/>
  <c r="J122"/>
  <c r="BK552"/>
  <c r="J552"/>
  <c r="J125"/>
  <c r="R570"/>
  <c r="R569"/>
  <c r="T620"/>
  <c r="BK679"/>
  <c r="J679"/>
  <c r="J136"/>
  <c r="P700"/>
  <c r="R706"/>
  <c r="T728"/>
  <c r="T727"/>
  <c i="21" r="T147"/>
  <c r="BK162"/>
  <c r="J162"/>
  <c r="J103"/>
  <c i="3" r="R138"/>
  <c r="R137"/>
  <c r="BK421"/>
  <c r="J421"/>
  <c r="J101"/>
  <c r="R436"/>
  <c i="5" r="P157"/>
  <c r="T171"/>
  <c r="P227"/>
  <c i="6" r="P152"/>
  <c r="P164"/>
  <c r="P196"/>
  <c r="P219"/>
  <c r="T274"/>
  <c i="7" r="P140"/>
  <c r="BK257"/>
  <c r="J257"/>
  <c r="J103"/>
  <c r="R266"/>
  <c r="R265"/>
  <c i="8" r="BK170"/>
  <c r="J170"/>
  <c r="J103"/>
  <c r="R170"/>
  <c r="R176"/>
  <c r="R249"/>
  <c r="T282"/>
  <c r="T305"/>
  <c r="P436"/>
  <c r="T481"/>
  <c r="BK608"/>
  <c r="J608"/>
  <c r="J116"/>
  <c r="R655"/>
  <c r="T685"/>
  <c r="T771"/>
  <c r="R803"/>
  <c r="R802"/>
  <c i="9" r="P147"/>
  <c i="10" r="P143"/>
  <c r="P136"/>
  <c i="1" r="AU106"/>
  <c i="11" r="BK139"/>
  <c r="J139"/>
  <c r="J101"/>
  <c r="P163"/>
  <c r="T181"/>
  <c i="12" r="R152"/>
  <c r="R170"/>
  <c i="14" r="P136"/>
  <c r="P135"/>
  <c i="1" r="AU110"/>
  <c i="15" r="BK158"/>
  <c r="J158"/>
  <c r="J102"/>
  <c i="16" r="R157"/>
  <c r="P181"/>
  <c i="17" r="P137"/>
  <c i="18" r="P173"/>
  <c r="T192"/>
  <c r="R231"/>
  <c r="P260"/>
  <c i="19" r="T145"/>
  <c r="R179"/>
  <c r="P213"/>
  <c r="BK248"/>
  <c r="J248"/>
  <c r="J107"/>
  <c r="P266"/>
  <c r="R283"/>
  <c i="20" r="R177"/>
  <c r="T227"/>
  <c r="P242"/>
  <c r="T242"/>
  <c r="R281"/>
  <c r="T298"/>
  <c r="T297"/>
  <c r="T332"/>
  <c r="P343"/>
  <c r="T343"/>
  <c r="P392"/>
  <c r="T413"/>
  <c r="T412"/>
  <c r="T465"/>
  <c r="T464"/>
  <c r="R513"/>
  <c r="T552"/>
  <c r="BK604"/>
  <c r="J604"/>
  <c r="J129"/>
  <c r="R620"/>
  <c r="P679"/>
  <c r="P678"/>
  <c r="P706"/>
  <c r="R720"/>
  <c i="21" r="P147"/>
  <c r="T154"/>
  <c r="R162"/>
  <c i="2" r="R248"/>
  <c r="BK363"/>
  <c r="J363"/>
  <c r="J103"/>
  <c r="R363"/>
  <c r="T390"/>
  <c r="T819"/>
  <c r="P838"/>
  <c r="T838"/>
  <c r="BK953"/>
  <c r="J953"/>
  <c r="J111"/>
  <c r="T1149"/>
  <c r="T1390"/>
  <c r="R1750"/>
  <c r="P1798"/>
  <c r="BK1812"/>
  <c r="J1812"/>
  <c r="J120"/>
  <c r="T1812"/>
  <c r="R1922"/>
  <c r="P1977"/>
  <c r="T1991"/>
  <c r="T1984"/>
  <c i="3" r="BK314"/>
  <c r="J314"/>
  <c r="J100"/>
  <c r="T421"/>
  <c r="R446"/>
  <c r="P491"/>
  <c i="5" r="BK188"/>
  <c r="J188"/>
  <c r="J108"/>
  <c r="R227"/>
  <c i="6" r="T143"/>
  <c r="BK164"/>
  <c r="J164"/>
  <c r="J103"/>
  <c r="T196"/>
  <c r="R247"/>
  <c i="7" r="T140"/>
  <c r="T266"/>
  <c r="T265"/>
  <c i="8" r="R164"/>
  <c r="BK186"/>
  <c r="J186"/>
  <c r="J105"/>
  <c r="T249"/>
  <c r="BK346"/>
  <c r="J346"/>
  <c r="J110"/>
  <c r="R436"/>
  <c r="P481"/>
  <c r="BK573"/>
  <c r="J573"/>
  <c r="J115"/>
  <c r="T608"/>
  <c r="P685"/>
  <c r="BK771"/>
  <c r="J771"/>
  <c r="J120"/>
  <c r="P787"/>
  <c r="P803"/>
  <c r="P802"/>
  <c i="9" r="BK137"/>
  <c r="J137"/>
  <c r="J101"/>
  <c r="T147"/>
  <c i="10" r="BK143"/>
  <c r="J143"/>
  <c r="J102"/>
  <c i="11" r="T139"/>
  <c r="T138"/>
  <c r="P177"/>
  <c i="12" r="P139"/>
  <c r="BK166"/>
  <c r="J166"/>
  <c r="J103"/>
  <c r="T166"/>
  <c i="13" r="P136"/>
  <c r="P135"/>
  <c i="1" r="AU109"/>
  <c i="14" r="R136"/>
  <c r="R135"/>
  <c i="15" r="P137"/>
  <c r="P136"/>
  <c i="1" r="AU111"/>
  <c i="16" r="R140"/>
  <c r="T157"/>
  <c r="T181"/>
  <c i="17" r="R147"/>
  <c i="18" r="T145"/>
  <c r="R173"/>
  <c r="P192"/>
  <c r="BK222"/>
  <c r="J222"/>
  <c r="J106"/>
  <c r="T222"/>
  <c r="P249"/>
  <c r="T279"/>
  <c i="19" r="BK179"/>
  <c r="J179"/>
  <c r="J103"/>
  <c r="BK213"/>
  <c r="J213"/>
  <c r="J105"/>
  <c r="R231"/>
  <c r="T266"/>
  <c r="T301"/>
  <c i="20" r="BK227"/>
  <c r="J227"/>
  <c r="J101"/>
  <c r="R247"/>
  <c r="R246"/>
  <c r="T281"/>
  <c r="P292"/>
  <c r="T292"/>
  <c r="P348"/>
  <c r="P347"/>
  <c r="T392"/>
  <c r="P407"/>
  <c r="T407"/>
  <c r="P449"/>
  <c r="BK465"/>
  <c r="J465"/>
  <c r="J120"/>
  <c r="P513"/>
  <c r="P512"/>
  <c r="R552"/>
  <c r="P565"/>
  <c r="T565"/>
  <c r="P604"/>
  <c r="P615"/>
  <c r="T615"/>
  <c r="BK659"/>
  <c r="J659"/>
  <c r="J133"/>
  <c r="R679"/>
  <c r="BK706"/>
  <c r="J706"/>
  <c r="J139"/>
  <c r="T720"/>
  <c i="21" r="P135"/>
  <c r="BK147"/>
  <c r="J147"/>
  <c r="J100"/>
  <c r="R154"/>
  <c i="2" r="R162"/>
  <c r="T273"/>
  <c r="P363"/>
  <c r="T363"/>
  <c r="R390"/>
  <c r="P819"/>
  <c r="P849"/>
  <c r="T953"/>
  <c r="R1039"/>
  <c r="BK1149"/>
  <c r="J1149"/>
  <c r="J114"/>
  <c r="P1315"/>
  <c r="BK1595"/>
  <c r="J1595"/>
  <c r="J117"/>
  <c r="T1750"/>
  <c r="R1798"/>
  <c r="R1812"/>
  <c r="T1922"/>
  <c r="R1977"/>
  <c r="BK1996"/>
  <c r="J1996"/>
  <c r="J130"/>
  <c i="3" r="P314"/>
  <c r="BK446"/>
  <c r="J446"/>
  <c r="J104"/>
  <c i="4" r="T130"/>
  <c r="T129"/>
  <c r="T128"/>
  <c i="5" r="BK157"/>
  <c r="J157"/>
  <c r="J104"/>
  <c r="R188"/>
  <c r="R243"/>
  <c i="6" r="P143"/>
  <c r="P142"/>
  <c r="T152"/>
  <c r="T164"/>
  <c r="BK219"/>
  <c r="J219"/>
  <c r="J107"/>
  <c r="T247"/>
  <c i="7" r="T221"/>
  <c r="P266"/>
  <c r="P265"/>
  <c i="8" r="P160"/>
  <c r="T164"/>
  <c r="P186"/>
  <c r="P282"/>
  <c r="R346"/>
  <c r="R395"/>
  <c r="BK522"/>
  <c r="J522"/>
  <c r="J114"/>
  <c r="P608"/>
  <c r="BK655"/>
  <c r="J655"/>
  <c r="J117"/>
  <c r="R728"/>
  <c r="BK787"/>
  <c r="J787"/>
  <c r="J121"/>
  <c i="9" r="R137"/>
  <c r="R136"/>
  <c i="10" r="R137"/>
  <c i="11" r="R139"/>
  <c r="R138"/>
  <c r="BK181"/>
  <c r="J181"/>
  <c r="J104"/>
  <c i="12" r="BK139"/>
  <c r="J139"/>
  <c r="J101"/>
  <c r="R139"/>
  <c r="R138"/>
  <c r="P170"/>
  <c i="14" r="BK136"/>
  <c r="J136"/>
  <c r="J101"/>
  <c i="15" r="R158"/>
  <c i="16" r="T171"/>
  <c r="R188"/>
  <c i="17" r="BK147"/>
  <c r="J147"/>
  <c r="J102"/>
  <c i="18" r="R145"/>
  <c r="R154"/>
  <c r="P203"/>
  <c r="T231"/>
  <c r="T260"/>
  <c i="19" r="R145"/>
  <c r="T161"/>
  <c r="T197"/>
  <c r="T231"/>
  <c r="BK266"/>
  <c r="J266"/>
  <c r="J108"/>
  <c r="P301"/>
  <c i="20" r="P177"/>
  <c r="P176"/>
  <c r="R227"/>
  <c r="BK242"/>
  <c r="J242"/>
  <c r="J102"/>
  <c r="R242"/>
  <c r="BK281"/>
  <c r="J281"/>
  <c r="J105"/>
  <c r="BK298"/>
  <c r="J298"/>
  <c r="J108"/>
  <c r="BK348"/>
  <c r="J348"/>
  <c r="J112"/>
  <c r="R392"/>
  <c r="BK407"/>
  <c r="J407"/>
  <c r="J114"/>
  <c r="R407"/>
  <c r="BK449"/>
  <c r="J449"/>
  <c r="J117"/>
  <c r="P465"/>
  <c r="P464"/>
  <c r="T513"/>
  <c r="T512"/>
  <c r="T570"/>
  <c r="T569"/>
  <c r="BK620"/>
  <c r="J620"/>
  <c r="J132"/>
  <c r="T659"/>
  <c r="P674"/>
  <c r="T674"/>
  <c r="R700"/>
  <c r="BK720"/>
  <c r="J720"/>
  <c r="J140"/>
  <c r="P728"/>
  <c r="P727"/>
  <c i="21" r="BK135"/>
  <c r="BK154"/>
  <c r="J154"/>
  <c r="J101"/>
  <c r="P162"/>
  <c i="2" r="P162"/>
  <c r="P248"/>
  <c r="BK390"/>
  <c r="J390"/>
  <c r="J104"/>
  <c r="P390"/>
  <c r="BK819"/>
  <c r="J819"/>
  <c r="J106"/>
  <c r="R849"/>
  <c r="R848"/>
  <c r="P884"/>
  <c r="BK1042"/>
  <c r="J1042"/>
  <c r="J113"/>
  <c r="T1042"/>
  <c r="T1315"/>
  <c r="P1595"/>
  <c r="BK1798"/>
  <c r="J1798"/>
  <c r="J119"/>
  <c r="T1798"/>
  <c r="P1812"/>
  <c r="BK1922"/>
  <c r="J1922"/>
  <c r="J123"/>
  <c r="T1967"/>
  <c r="R1991"/>
  <c r="R1984"/>
  <c i="5" r="P149"/>
  <c r="P144"/>
  <c r="R157"/>
  <c r="R156"/>
  <c r="P171"/>
  <c r="T227"/>
  <c i="6" r="R152"/>
  <c r="R164"/>
  <c r="R196"/>
  <c r="R219"/>
  <c r="BK274"/>
  <c r="J274"/>
  <c r="J109"/>
  <c i="7" r="R140"/>
  <c r="R139"/>
  <c r="R257"/>
  <c i="8" r="BK164"/>
  <c r="J164"/>
  <c r="J102"/>
  <c r="T186"/>
  <c r="BK282"/>
  <c r="J282"/>
  <c r="J108"/>
  <c r="T346"/>
  <c r="BK436"/>
  <c r="J436"/>
  <c r="J112"/>
  <c r="R522"/>
  <c r="P573"/>
  <c r="T655"/>
  <c r="T728"/>
  <c r="R787"/>
  <c i="9" r="BK147"/>
  <c r="J147"/>
  <c r="J102"/>
  <c i="10" r="R143"/>
  <c r="R136"/>
  <c i="11" r="BK163"/>
  <c r="J163"/>
  <c r="J102"/>
  <c r="P181"/>
  <c i="12" r="P152"/>
  <c r="P166"/>
  <c i="13" r="T136"/>
  <c r="T135"/>
  <c i="15" r="R137"/>
  <c r="R136"/>
  <c i="16" r="P140"/>
  <c r="P139"/>
  <c i="1" r="AU112"/>
  <c i="16" r="BK157"/>
  <c r="J157"/>
  <c r="J102"/>
  <c r="P171"/>
  <c r="BK188"/>
  <c r="J188"/>
  <c r="J105"/>
  <c i="17" r="P147"/>
  <c i="18" r="BK145"/>
  <c r="BK173"/>
  <c r="J173"/>
  <c r="J103"/>
  <c r="R192"/>
  <c r="BK231"/>
  <c r="J231"/>
  <c r="J107"/>
  <c r="T249"/>
  <c r="BK279"/>
  <c r="J279"/>
  <c r="J110"/>
  <c i="19" r="P145"/>
  <c r="R161"/>
  <c r="R197"/>
  <c r="P231"/>
  <c r="R266"/>
  <c r="R301"/>
  <c i="20" r="T177"/>
  <c r="T176"/>
  <c r="P247"/>
  <c r="P246"/>
  <c r="R298"/>
  <c r="R297"/>
  <c r="R332"/>
  <c r="BK343"/>
  <c r="J343"/>
  <c r="J110"/>
  <c r="R343"/>
  <c r="BK392"/>
  <c r="J392"/>
  <c r="J113"/>
  <c r="BK413"/>
  <c r="BK412"/>
  <c r="J412"/>
  <c r="J115"/>
  <c r="R449"/>
  <c r="BK460"/>
  <c r="J460"/>
  <c r="J118"/>
  <c r="R460"/>
  <c r="BK513"/>
  <c r="J513"/>
  <c r="J124"/>
  <c r="P570"/>
  <c r="P569"/>
  <c r="P620"/>
  <c r="P619"/>
  <c r="R659"/>
  <c r="BK674"/>
  <c r="J674"/>
  <c r="J134"/>
  <c r="R674"/>
  <c r="BK700"/>
  <c r="J700"/>
  <c r="J137"/>
  <c r="T700"/>
  <c r="P720"/>
  <c r="BK728"/>
  <c r="BK727"/>
  <c r="J727"/>
  <c r="J142"/>
  <c i="21" r="T135"/>
  <c r="T134"/>
  <c r="T133"/>
  <c r="R147"/>
  <c r="T162"/>
  <c i="3" r="BK299"/>
  <c r="J299"/>
  <c r="J99"/>
  <c i="2" r="BK361"/>
  <c r="J361"/>
  <c r="J102"/>
  <c r="BK1980"/>
  <c r="J1980"/>
  <c r="J126"/>
  <c i="3" r="BK467"/>
  <c r="J467"/>
  <c r="J105"/>
  <c i="5" r="BK147"/>
  <c r="J147"/>
  <c r="J101"/>
  <c r="BK167"/>
  <c r="J167"/>
  <c r="J105"/>
  <c r="BK169"/>
  <c r="J169"/>
  <c r="J106"/>
  <c i="20" r="BK725"/>
  <c r="J725"/>
  <c r="J141"/>
  <c i="21" r="BK144"/>
  <c r="J144"/>
  <c r="J99"/>
  <c i="2" r="BK268"/>
  <c r="J268"/>
  <c r="J100"/>
  <c i="5" r="BK246"/>
  <c r="J246"/>
  <c r="J111"/>
  <c i="8" r="BK247"/>
  <c r="J247"/>
  <c r="J106"/>
  <c i="5" r="BK145"/>
  <c r="J145"/>
  <c r="J100"/>
  <c i="8" r="BK800"/>
  <c r="J800"/>
  <c r="J123"/>
  <c i="2" r="BK1985"/>
  <c r="BK1984"/>
  <c r="J1984"/>
  <c r="J127"/>
  <c i="21" r="BK159"/>
  <c r="J159"/>
  <c r="J102"/>
  <c i="20" r="J413"/>
  <c r="J116"/>
  <c r="J728"/>
  <c r="J143"/>
  <c i="21" r="J92"/>
  <c r="F130"/>
  <c r="BE140"/>
  <c i="20" r="BK678"/>
  <c r="J678"/>
  <c r="J135"/>
  <c i="21" r="F129"/>
  <c r="BE160"/>
  <c i="20" r="BK176"/>
  <c r="J176"/>
  <c r="J99"/>
  <c r="BK246"/>
  <c r="J246"/>
  <c r="J103"/>
  <c r="BK297"/>
  <c r="J297"/>
  <c r="J107"/>
  <c r="BK347"/>
  <c r="J347"/>
  <c r="J111"/>
  <c r="BK464"/>
  <c r="J464"/>
  <c r="J119"/>
  <c i="21" r="E85"/>
  <c r="J127"/>
  <c r="BE138"/>
  <c i="20" r="BK512"/>
  <c r="J512"/>
  <c r="J123"/>
  <c i="21" r="J129"/>
  <c r="BE142"/>
  <c r="BE152"/>
  <c i="20" r="J570"/>
  <c r="J128"/>
  <c i="21" r="BE136"/>
  <c r="BE143"/>
  <c r="BE145"/>
  <c r="BE163"/>
  <c i="20" r="BK705"/>
  <c r="J705"/>
  <c r="J138"/>
  <c i="21" r="BE165"/>
  <c i="20" r="BK619"/>
  <c r="J619"/>
  <c r="J131"/>
  <c i="21" r="BE148"/>
  <c r="BE150"/>
  <c r="BE155"/>
  <c r="BE157"/>
  <c i="20" r="F93"/>
  <c r="J172"/>
  <c r="BE178"/>
  <c r="BE189"/>
  <c r="BE191"/>
  <c r="BE192"/>
  <c r="BE193"/>
  <c r="BE194"/>
  <c r="BE201"/>
  <c r="BE207"/>
  <c r="BE212"/>
  <c r="BE218"/>
  <c r="BE222"/>
  <c r="BE245"/>
  <c r="BE263"/>
  <c r="BE273"/>
  <c r="BE279"/>
  <c r="BE290"/>
  <c r="BE305"/>
  <c r="BE313"/>
  <c r="BE317"/>
  <c r="BE319"/>
  <c r="BE330"/>
  <c r="BE331"/>
  <c r="BE334"/>
  <c r="BE349"/>
  <c r="BE356"/>
  <c r="BE364"/>
  <c r="BE366"/>
  <c r="BE367"/>
  <c r="BE368"/>
  <c r="BE369"/>
  <c r="BE377"/>
  <c r="BE380"/>
  <c r="BE384"/>
  <c r="BE389"/>
  <c r="BE390"/>
  <c r="BE400"/>
  <c r="BE401"/>
  <c r="BE402"/>
  <c r="BE404"/>
  <c r="BE408"/>
  <c r="BE409"/>
  <c r="BE410"/>
  <c r="BE414"/>
  <c r="BE417"/>
  <c r="BE418"/>
  <c r="BE419"/>
  <c r="BE426"/>
  <c r="BE439"/>
  <c r="BE444"/>
  <c r="BE448"/>
  <c r="BE450"/>
  <c r="BE451"/>
  <c r="BE453"/>
  <c r="BE454"/>
  <c r="BE468"/>
  <c r="BE469"/>
  <c r="BE510"/>
  <c r="BE515"/>
  <c r="BE520"/>
  <c r="BE521"/>
  <c r="BE522"/>
  <c r="BE526"/>
  <c r="BE527"/>
  <c r="BE529"/>
  <c r="BE535"/>
  <c r="BE542"/>
  <c r="BE563"/>
  <c r="BE571"/>
  <c r="BE587"/>
  <c r="BE588"/>
  <c r="BE589"/>
  <c r="BE593"/>
  <c r="BE605"/>
  <c r="BE606"/>
  <c r="BE623"/>
  <c r="BE626"/>
  <c r="BE632"/>
  <c r="BE649"/>
  <c r="BE660"/>
  <c r="BE662"/>
  <c r="BE670"/>
  <c r="BE696"/>
  <c r="BE698"/>
  <c r="BE708"/>
  <c r="BE715"/>
  <c r="BE195"/>
  <c r="BE199"/>
  <c r="BE213"/>
  <c r="BE214"/>
  <c r="BE216"/>
  <c r="BE221"/>
  <c r="BE243"/>
  <c r="BE251"/>
  <c r="BE256"/>
  <c r="BE257"/>
  <c r="BE264"/>
  <c r="BE265"/>
  <c r="BE266"/>
  <c r="BE271"/>
  <c r="BE276"/>
  <c r="BE284"/>
  <c r="BE302"/>
  <c r="BE311"/>
  <c r="BE325"/>
  <c r="BE329"/>
  <c r="BE355"/>
  <c r="BE381"/>
  <c r="BE386"/>
  <c r="BE422"/>
  <c r="BE452"/>
  <c r="BE458"/>
  <c r="BE459"/>
  <c r="BE489"/>
  <c r="BE490"/>
  <c r="BE492"/>
  <c r="BE507"/>
  <c r="BE518"/>
  <c r="BE524"/>
  <c r="BE528"/>
  <c r="BE534"/>
  <c r="BE553"/>
  <c r="BE554"/>
  <c r="BE575"/>
  <c r="BE577"/>
  <c r="BE578"/>
  <c r="BE580"/>
  <c r="BE582"/>
  <c r="BE591"/>
  <c r="BE596"/>
  <c r="BE597"/>
  <c r="BE599"/>
  <c r="BE601"/>
  <c r="BE654"/>
  <c r="BE655"/>
  <c r="BE656"/>
  <c r="BE666"/>
  <c r="BE691"/>
  <c r="BE701"/>
  <c r="BE709"/>
  <c r="BE710"/>
  <c r="BE711"/>
  <c r="BE734"/>
  <c r="BE735"/>
  <c i="19" r="BK144"/>
  <c r="J144"/>
  <c r="J100"/>
  <c r="J34"/>
  <c i="20" r="J93"/>
  <c r="F172"/>
  <c r="BE184"/>
  <c r="BE186"/>
  <c r="BE190"/>
  <c r="BE225"/>
  <c r="BE238"/>
  <c r="BE252"/>
  <c r="BE259"/>
  <c r="BE269"/>
  <c r="BE282"/>
  <c r="BE285"/>
  <c r="BE286"/>
  <c r="BE287"/>
  <c r="BE288"/>
  <c r="BE289"/>
  <c r="BE309"/>
  <c r="BE310"/>
  <c r="BE320"/>
  <c r="BE345"/>
  <c r="BE353"/>
  <c r="BE362"/>
  <c r="BE376"/>
  <c r="BE383"/>
  <c r="BE391"/>
  <c r="BE396"/>
  <c r="BE399"/>
  <c r="BE416"/>
  <c r="BE436"/>
  <c r="BE461"/>
  <c r="BE471"/>
  <c r="BE472"/>
  <c r="BE479"/>
  <c r="BE498"/>
  <c r="BE511"/>
  <c r="BE514"/>
  <c r="BE530"/>
  <c r="BE531"/>
  <c r="BE532"/>
  <c r="BE545"/>
  <c r="BE547"/>
  <c r="BE555"/>
  <c r="BE556"/>
  <c r="BE558"/>
  <c r="BE561"/>
  <c r="BE562"/>
  <c r="BE576"/>
  <c r="BE581"/>
  <c r="BE583"/>
  <c r="BE584"/>
  <c r="BE585"/>
  <c r="BE586"/>
  <c r="BE630"/>
  <c r="BE631"/>
  <c r="BE646"/>
  <c r="BE657"/>
  <c r="BE661"/>
  <c r="BE675"/>
  <c r="BE676"/>
  <c r="BE683"/>
  <c r="BE684"/>
  <c r="BE685"/>
  <c r="BE686"/>
  <c r="BE693"/>
  <c r="BE703"/>
  <c r="BE721"/>
  <c r="J91"/>
  <c r="BE229"/>
  <c r="BE231"/>
  <c r="BE233"/>
  <c r="BE236"/>
  <c r="BE240"/>
  <c r="BE249"/>
  <c r="BE250"/>
  <c r="BE274"/>
  <c r="BE277"/>
  <c r="BE278"/>
  <c r="BE280"/>
  <c r="BE296"/>
  <c r="BE299"/>
  <c r="BE303"/>
  <c r="BE304"/>
  <c r="BE307"/>
  <c r="BE308"/>
  <c r="BE312"/>
  <c r="BE314"/>
  <c r="BE321"/>
  <c r="BE357"/>
  <c r="BE358"/>
  <c r="BE359"/>
  <c r="BE363"/>
  <c r="BE370"/>
  <c r="BE371"/>
  <c r="BE387"/>
  <c r="BE388"/>
  <c r="BE393"/>
  <c r="BE395"/>
  <c r="BE397"/>
  <c r="BE420"/>
  <c r="BE433"/>
  <c r="BE438"/>
  <c r="BE440"/>
  <c r="BE442"/>
  <c r="BE447"/>
  <c r="BE462"/>
  <c r="BE477"/>
  <c r="BE491"/>
  <c r="BE493"/>
  <c r="BE500"/>
  <c r="BE509"/>
  <c r="BE538"/>
  <c r="BE551"/>
  <c r="BE566"/>
  <c r="BE573"/>
  <c r="BE602"/>
  <c r="BE612"/>
  <c r="BE614"/>
  <c r="BE663"/>
  <c r="BE664"/>
  <c r="BE665"/>
  <c r="BE673"/>
  <c r="BE680"/>
  <c r="BE704"/>
  <c r="BE714"/>
  <c r="BE724"/>
  <c r="BE726"/>
  <c r="BE729"/>
  <c r="BE732"/>
  <c r="E163"/>
  <c r="BE187"/>
  <c r="BE202"/>
  <c r="BE203"/>
  <c r="BE204"/>
  <c r="BE205"/>
  <c r="BE208"/>
  <c r="BE220"/>
  <c r="BE244"/>
  <c r="BE248"/>
  <c r="BE253"/>
  <c r="BE254"/>
  <c r="BE262"/>
  <c r="BE270"/>
  <c r="BE291"/>
  <c r="BE323"/>
  <c r="BE324"/>
  <c r="BE326"/>
  <c r="BE327"/>
  <c r="BE336"/>
  <c r="BE373"/>
  <c r="BE375"/>
  <c r="BE378"/>
  <c r="BE379"/>
  <c r="BE385"/>
  <c r="BE403"/>
  <c r="BE405"/>
  <c r="BE406"/>
  <c r="BE423"/>
  <c r="BE428"/>
  <c r="BE434"/>
  <c r="BE435"/>
  <c r="BE441"/>
  <c r="BE443"/>
  <c r="BE446"/>
  <c r="BE467"/>
  <c r="BE481"/>
  <c r="BE484"/>
  <c r="BE487"/>
  <c r="BE488"/>
  <c r="BE494"/>
  <c r="BE495"/>
  <c r="BE499"/>
  <c r="BE501"/>
  <c r="BE504"/>
  <c r="BE505"/>
  <c r="BE516"/>
  <c r="BE533"/>
  <c r="BE536"/>
  <c r="BE549"/>
  <c r="BE572"/>
  <c r="BE594"/>
  <c r="BE609"/>
  <c r="BE610"/>
  <c r="BE616"/>
  <c r="BE617"/>
  <c r="BE618"/>
  <c r="BE621"/>
  <c r="BE634"/>
  <c r="BE636"/>
  <c r="BE637"/>
  <c r="BE639"/>
  <c r="BE647"/>
  <c r="BE658"/>
  <c r="BE671"/>
  <c r="BE677"/>
  <c r="BE689"/>
  <c r="BE697"/>
  <c r="BE699"/>
  <c r="BE702"/>
  <c r="BE719"/>
  <c r="BE181"/>
  <c r="BE182"/>
  <c r="BE188"/>
  <c r="BE196"/>
  <c r="BE197"/>
  <c r="BE198"/>
  <c r="BE200"/>
  <c r="BE209"/>
  <c r="BE210"/>
  <c r="BE223"/>
  <c r="BE224"/>
  <c r="BE232"/>
  <c r="BE237"/>
  <c r="BE241"/>
  <c r="BE260"/>
  <c r="BE261"/>
  <c r="BE267"/>
  <c r="BE272"/>
  <c r="BE295"/>
  <c r="BE315"/>
  <c r="BE322"/>
  <c r="BE337"/>
  <c r="BE340"/>
  <c r="BE372"/>
  <c r="BE374"/>
  <c r="BE424"/>
  <c r="BE463"/>
  <c r="BE466"/>
  <c r="BE480"/>
  <c r="BE502"/>
  <c r="BE503"/>
  <c r="BE506"/>
  <c r="BE541"/>
  <c r="BE544"/>
  <c r="BE550"/>
  <c r="BE559"/>
  <c r="BE560"/>
  <c r="BE564"/>
  <c r="BE568"/>
  <c r="BE595"/>
  <c r="BE598"/>
  <c r="BE600"/>
  <c r="BE608"/>
  <c r="BE624"/>
  <c r="BE627"/>
  <c r="BE633"/>
  <c r="BE635"/>
  <c r="BE638"/>
  <c r="BE640"/>
  <c r="BE642"/>
  <c r="BE643"/>
  <c r="BE645"/>
  <c r="BE648"/>
  <c r="BE687"/>
  <c r="BE692"/>
  <c r="BE716"/>
  <c r="BE723"/>
  <c r="BE185"/>
  <c r="BE206"/>
  <c r="BE217"/>
  <c r="BE219"/>
  <c r="BE230"/>
  <c r="BE268"/>
  <c r="BE316"/>
  <c r="BE318"/>
  <c r="BE328"/>
  <c r="BE335"/>
  <c r="BE338"/>
  <c r="BE341"/>
  <c r="BE342"/>
  <c r="BE344"/>
  <c r="BE346"/>
  <c r="BE354"/>
  <c r="BE365"/>
  <c r="BE411"/>
  <c r="BE421"/>
  <c r="BE425"/>
  <c r="BE427"/>
  <c r="BE429"/>
  <c r="BE430"/>
  <c r="BE431"/>
  <c r="BE437"/>
  <c r="BE445"/>
  <c r="BE455"/>
  <c r="BE456"/>
  <c r="BE457"/>
  <c r="BE470"/>
  <c r="BE473"/>
  <c r="BE474"/>
  <c r="BE475"/>
  <c r="BE476"/>
  <c r="BE482"/>
  <c r="BE483"/>
  <c r="BE496"/>
  <c r="BE519"/>
  <c r="BE525"/>
  <c r="BE537"/>
  <c r="BE543"/>
  <c r="BE548"/>
  <c r="BE567"/>
  <c r="BE603"/>
  <c r="BE611"/>
  <c r="BE628"/>
  <c r="BE653"/>
  <c r="BE669"/>
  <c r="BE672"/>
  <c r="BE707"/>
  <c r="BE731"/>
  <c r="BE179"/>
  <c r="BE180"/>
  <c r="BE183"/>
  <c r="BE211"/>
  <c r="BE215"/>
  <c r="BE226"/>
  <c r="BE228"/>
  <c r="BE234"/>
  <c r="BE235"/>
  <c r="BE239"/>
  <c r="BE255"/>
  <c r="BE258"/>
  <c r="BE275"/>
  <c r="BE283"/>
  <c r="BE293"/>
  <c r="BE294"/>
  <c r="BE300"/>
  <c r="BE301"/>
  <c r="BE306"/>
  <c r="BE333"/>
  <c r="BE339"/>
  <c r="BE350"/>
  <c r="BE351"/>
  <c r="BE352"/>
  <c r="BE360"/>
  <c r="BE361"/>
  <c r="BE382"/>
  <c r="BE394"/>
  <c r="BE398"/>
  <c r="BE415"/>
  <c r="BE432"/>
  <c r="BE478"/>
  <c r="BE485"/>
  <c r="BE486"/>
  <c r="BE517"/>
  <c r="BE523"/>
  <c r="BE539"/>
  <c r="BE540"/>
  <c r="BE546"/>
  <c r="BE557"/>
  <c r="BE574"/>
  <c r="BE579"/>
  <c r="BE590"/>
  <c r="BE592"/>
  <c r="BE607"/>
  <c r="BE613"/>
  <c r="BE622"/>
  <c r="BE625"/>
  <c r="BE629"/>
  <c r="BE641"/>
  <c r="BE644"/>
  <c r="BE650"/>
  <c r="BE651"/>
  <c r="BE652"/>
  <c r="BE667"/>
  <c r="BE668"/>
  <c r="BE681"/>
  <c r="BE682"/>
  <c r="BE688"/>
  <c r="BE690"/>
  <c r="BE694"/>
  <c r="BE695"/>
  <c r="BE712"/>
  <c r="BE713"/>
  <c r="BE717"/>
  <c r="BE718"/>
  <c r="BE722"/>
  <c r="BE730"/>
  <c r="BE733"/>
  <c i="19" r="BE148"/>
  <c r="BE150"/>
  <c r="BE196"/>
  <c r="BE198"/>
  <c r="BE199"/>
  <c r="BE209"/>
  <c r="BE230"/>
  <c r="BE239"/>
  <c r="BE241"/>
  <c r="BE243"/>
  <c r="BE275"/>
  <c r="BE281"/>
  <c r="BE282"/>
  <c r="BE292"/>
  <c r="BE296"/>
  <c r="F140"/>
  <c r="BE149"/>
  <c r="BE164"/>
  <c r="BE171"/>
  <c r="BE207"/>
  <c r="BE208"/>
  <c r="BE214"/>
  <c r="BE217"/>
  <c r="BE218"/>
  <c r="BE219"/>
  <c r="BE220"/>
  <c r="BE222"/>
  <c r="BE223"/>
  <c r="BE249"/>
  <c r="BE274"/>
  <c r="BE293"/>
  <c r="BE297"/>
  <c r="BE298"/>
  <c r="BE299"/>
  <c r="BE302"/>
  <c r="BE308"/>
  <c r="BE312"/>
  <c r="F96"/>
  <c r="BE165"/>
  <c r="BE169"/>
  <c r="BE174"/>
  <c r="BE183"/>
  <c r="BE186"/>
  <c r="BE188"/>
  <c r="BE190"/>
  <c r="BE201"/>
  <c r="BE203"/>
  <c r="BE215"/>
  <c r="BE224"/>
  <c r="BE232"/>
  <c r="BE237"/>
  <c r="BE244"/>
  <c r="BE256"/>
  <c r="BE264"/>
  <c r="BE276"/>
  <c r="BE284"/>
  <c r="BE285"/>
  <c r="BE304"/>
  <c r="BE314"/>
  <c r="E130"/>
  <c r="BE147"/>
  <c r="BE158"/>
  <c r="BE176"/>
  <c r="BE177"/>
  <c r="BE191"/>
  <c r="BE193"/>
  <c r="BE254"/>
  <c r="BE262"/>
  <c r="BE265"/>
  <c r="BE288"/>
  <c r="BE289"/>
  <c r="BE295"/>
  <c r="BE300"/>
  <c r="BE311"/>
  <c r="BE313"/>
  <c i="18" r="J145"/>
  <c r="J101"/>
  <c i="19" r="J95"/>
  <c r="BE153"/>
  <c r="BE154"/>
  <c r="BE157"/>
  <c r="BE170"/>
  <c r="BE173"/>
  <c r="BE180"/>
  <c r="BE184"/>
  <c r="BE185"/>
  <c r="BE187"/>
  <c r="BE189"/>
  <c r="BE200"/>
  <c r="BE202"/>
  <c r="BE233"/>
  <c r="BE234"/>
  <c r="BE246"/>
  <c r="BE252"/>
  <c r="BE253"/>
  <c r="BE269"/>
  <c r="BE278"/>
  <c r="BE279"/>
  <c r="BE287"/>
  <c r="BE290"/>
  <c r="BE291"/>
  <c r="J141"/>
  <c r="BE156"/>
  <c r="BE162"/>
  <c r="BE166"/>
  <c r="BE167"/>
  <c r="BE168"/>
  <c r="BE178"/>
  <c r="BE204"/>
  <c r="BE212"/>
  <c r="BE240"/>
  <c r="BE255"/>
  <c r="BE280"/>
  <c r="BE310"/>
  <c r="BE146"/>
  <c r="BE155"/>
  <c r="BE159"/>
  <c r="BE160"/>
  <c r="BE172"/>
  <c r="BE194"/>
  <c r="BE195"/>
  <c r="BE211"/>
  <c r="BE221"/>
  <c r="BE225"/>
  <c r="BE227"/>
  <c r="BE229"/>
  <c r="BE238"/>
  <c r="BE242"/>
  <c r="BE245"/>
  <c r="BE250"/>
  <c r="BE251"/>
  <c r="BE257"/>
  <c r="BE259"/>
  <c r="BE260"/>
  <c r="BE267"/>
  <c r="BE277"/>
  <c r="BE303"/>
  <c r="BE306"/>
  <c r="BE307"/>
  <c r="BE309"/>
  <c r="J93"/>
  <c r="BE151"/>
  <c r="BE152"/>
  <c r="BE163"/>
  <c r="BE175"/>
  <c r="BE181"/>
  <c r="BE182"/>
  <c r="BE192"/>
  <c r="BE205"/>
  <c r="BE206"/>
  <c r="BE210"/>
  <c r="BE216"/>
  <c r="BE226"/>
  <c r="BE228"/>
  <c r="BE235"/>
  <c r="BE236"/>
  <c r="BE247"/>
  <c r="BE258"/>
  <c r="BE261"/>
  <c r="BE263"/>
  <c r="BE268"/>
  <c r="BE270"/>
  <c r="BE271"/>
  <c r="BE272"/>
  <c r="BE273"/>
  <c r="BE286"/>
  <c r="BE294"/>
  <c r="BE305"/>
  <c r="BE315"/>
  <c r="BE316"/>
  <c i="18" r="E85"/>
  <c r="J93"/>
  <c r="BE148"/>
  <c r="BE168"/>
  <c r="BE174"/>
  <c r="BE179"/>
  <c r="BE188"/>
  <c r="BE190"/>
  <c r="BE194"/>
  <c r="BE206"/>
  <c r="BE207"/>
  <c r="BE213"/>
  <c r="BE223"/>
  <c r="BE224"/>
  <c r="BE229"/>
  <c r="BE230"/>
  <c r="BE233"/>
  <c r="BE247"/>
  <c r="BE257"/>
  <c r="BE263"/>
  <c r="J96"/>
  <c r="BE153"/>
  <c r="BE165"/>
  <c r="BE167"/>
  <c r="BE180"/>
  <c r="BE201"/>
  <c r="BE202"/>
  <c r="BE217"/>
  <c r="BE218"/>
  <c r="BE236"/>
  <c r="BE241"/>
  <c r="BE266"/>
  <c r="BE178"/>
  <c r="BE204"/>
  <c r="BE228"/>
  <c r="BE234"/>
  <c r="BE240"/>
  <c r="BE242"/>
  <c r="BE243"/>
  <c r="BE252"/>
  <c r="BE253"/>
  <c r="BE259"/>
  <c r="BE273"/>
  <c r="F96"/>
  <c r="BE160"/>
  <c r="BE161"/>
  <c r="BE166"/>
  <c r="BE169"/>
  <c r="BE176"/>
  <c r="BE208"/>
  <c r="BE216"/>
  <c r="BE235"/>
  <c r="BE244"/>
  <c r="BE265"/>
  <c r="BE267"/>
  <c r="BE268"/>
  <c r="BE277"/>
  <c r="BE278"/>
  <c r="BE288"/>
  <c r="J95"/>
  <c r="BE147"/>
  <c r="BE150"/>
  <c r="BE156"/>
  <c r="BE170"/>
  <c r="BE175"/>
  <c r="BE177"/>
  <c r="BE181"/>
  <c r="BE185"/>
  <c r="BE189"/>
  <c r="BE195"/>
  <c r="BE214"/>
  <c r="BE232"/>
  <c r="BE238"/>
  <c r="BE239"/>
  <c r="BE245"/>
  <c r="BE248"/>
  <c r="BE258"/>
  <c r="BE269"/>
  <c r="BE270"/>
  <c r="BE274"/>
  <c r="BE280"/>
  <c r="BE286"/>
  <c r="BE289"/>
  <c r="BE163"/>
  <c r="BE164"/>
  <c r="BE172"/>
  <c r="BE184"/>
  <c r="BE193"/>
  <c r="BE200"/>
  <c r="BE215"/>
  <c r="BE221"/>
  <c r="BE251"/>
  <c r="BE271"/>
  <c r="BE272"/>
  <c r="BE281"/>
  <c r="BE283"/>
  <c r="BE146"/>
  <c r="BE152"/>
  <c r="BE162"/>
  <c r="BE182"/>
  <c r="BE186"/>
  <c r="BE196"/>
  <c r="BE197"/>
  <c r="BE199"/>
  <c r="BE205"/>
  <c r="BE209"/>
  <c r="BE225"/>
  <c r="BE227"/>
  <c r="BE237"/>
  <c r="BE262"/>
  <c r="BE275"/>
  <c r="BE282"/>
  <c r="F95"/>
  <c r="BE151"/>
  <c r="BE155"/>
  <c r="BE157"/>
  <c r="BE158"/>
  <c r="BE159"/>
  <c r="BE171"/>
  <c r="BE183"/>
  <c r="BE187"/>
  <c r="BE191"/>
  <c r="BE210"/>
  <c r="BE211"/>
  <c r="BE212"/>
  <c r="BE219"/>
  <c r="BE220"/>
  <c r="BE246"/>
  <c r="BE250"/>
  <c r="BE254"/>
  <c r="BE256"/>
  <c r="BE261"/>
  <c r="BE264"/>
  <c r="BE276"/>
  <c r="BE284"/>
  <c r="BE287"/>
  <c i="17" r="F133"/>
  <c r="BE145"/>
  <c r="BE146"/>
  <c r="BE150"/>
  <c i="16" r="BK139"/>
  <c r="J139"/>
  <c r="J100"/>
  <c r="J34"/>
  <c i="17" r="J93"/>
  <c r="BE153"/>
  <c r="J95"/>
  <c r="BE148"/>
  <c r="BE151"/>
  <c r="E122"/>
  <c r="F132"/>
  <c r="BE138"/>
  <c r="BE139"/>
  <c r="BE140"/>
  <c r="BE141"/>
  <c r="BE142"/>
  <c r="BE144"/>
  <c r="BE143"/>
  <c r="BE152"/>
  <c r="J133"/>
  <c r="BE149"/>
  <c i="16" r="J93"/>
  <c r="BE153"/>
  <c r="BE162"/>
  <c r="BE163"/>
  <c r="BE184"/>
  <c r="BE191"/>
  <c r="J96"/>
  <c r="F136"/>
  <c r="BE148"/>
  <c r="BE166"/>
  <c r="BE187"/>
  <c r="BE190"/>
  <c r="BE192"/>
  <c r="J135"/>
  <c r="BE150"/>
  <c r="BE151"/>
  <c r="BE158"/>
  <c r="BE165"/>
  <c r="BE173"/>
  <c r="F95"/>
  <c r="BE143"/>
  <c r="BE145"/>
  <c r="BE154"/>
  <c r="BE155"/>
  <c r="BE156"/>
  <c r="BE159"/>
  <c r="BE174"/>
  <c r="BE177"/>
  <c r="BE178"/>
  <c r="BE180"/>
  <c r="BE160"/>
  <c r="BE161"/>
  <c r="BE168"/>
  <c r="BE169"/>
  <c r="BE170"/>
  <c r="BE172"/>
  <c r="BE175"/>
  <c r="BE176"/>
  <c r="BE179"/>
  <c i="15" r="J137"/>
  <c r="J101"/>
  <c i="16" r="E85"/>
  <c r="BE142"/>
  <c r="BE146"/>
  <c r="BE149"/>
  <c r="BE152"/>
  <c r="BE185"/>
  <c r="BE186"/>
  <c r="BE195"/>
  <c r="BE141"/>
  <c r="BE147"/>
  <c r="BE164"/>
  <c r="BE182"/>
  <c r="BE189"/>
  <c r="BE144"/>
  <c r="BE167"/>
  <c r="BE183"/>
  <c r="BE193"/>
  <c r="BE194"/>
  <c i="15" r="F95"/>
  <c r="E122"/>
  <c r="J132"/>
  <c r="BE140"/>
  <c r="BE146"/>
  <c r="J130"/>
  <c r="BE141"/>
  <c r="BE155"/>
  <c r="BE157"/>
  <c r="BE147"/>
  <c r="BE159"/>
  <c r="BE161"/>
  <c r="F96"/>
  <c r="BE143"/>
  <c r="BE148"/>
  <c r="BE149"/>
  <c r="BE154"/>
  <c r="BE164"/>
  <c r="BE138"/>
  <c r="BE142"/>
  <c r="BE151"/>
  <c r="BE153"/>
  <c r="BE160"/>
  <c r="BE165"/>
  <c r="J96"/>
  <c r="BE139"/>
  <c r="BE144"/>
  <c r="BE145"/>
  <c r="BE162"/>
  <c r="BE163"/>
  <c i="14" r="BK135"/>
  <c r="J135"/>
  <c r="J100"/>
  <c r="J34"/>
  <c i="15" r="BE150"/>
  <c r="BE156"/>
  <c r="BE152"/>
  <c i="14" r="F132"/>
  <c i="13" r="BK135"/>
  <c r="J135"/>
  <c r="J100"/>
  <c r="J34"/>
  <c i="14" r="F95"/>
  <c r="J95"/>
  <c r="E85"/>
  <c r="J96"/>
  <c r="J93"/>
  <c r="BE137"/>
  <c r="BE138"/>
  <c i="13" r="J93"/>
  <c r="BE142"/>
  <c r="BE143"/>
  <c r="BE144"/>
  <c r="BE145"/>
  <c r="BE156"/>
  <c r="BE176"/>
  <c r="BE182"/>
  <c r="J96"/>
  <c r="BE161"/>
  <c r="BE177"/>
  <c r="BE178"/>
  <c r="BE181"/>
  <c r="E85"/>
  <c r="J95"/>
  <c r="BE155"/>
  <c r="BE166"/>
  <c r="BE172"/>
  <c r="F132"/>
  <c r="BE148"/>
  <c r="BE151"/>
  <c r="BE152"/>
  <c r="BE153"/>
  <c r="BE157"/>
  <c r="BE160"/>
  <c r="BE162"/>
  <c r="BE165"/>
  <c r="F95"/>
  <c r="BE154"/>
  <c r="BE158"/>
  <c r="BE159"/>
  <c r="BE164"/>
  <c r="BE168"/>
  <c r="BE169"/>
  <c r="BE170"/>
  <c r="BE171"/>
  <c r="BE180"/>
  <c r="BE137"/>
  <c r="BE138"/>
  <c r="BE139"/>
  <c r="BE140"/>
  <c r="BE141"/>
  <c r="BE146"/>
  <c r="BE147"/>
  <c r="BE179"/>
  <c r="BE184"/>
  <c r="BE185"/>
  <c i="12" r="BK138"/>
  <c r="J138"/>
  <c r="J100"/>
  <c r="J34"/>
  <c i="13" r="BE149"/>
  <c r="BE150"/>
  <c r="BE163"/>
  <c r="BE167"/>
  <c r="BE173"/>
  <c r="BE174"/>
  <c r="BE175"/>
  <c r="BE183"/>
  <c r="BE186"/>
  <c i="12" r="E124"/>
  <c r="BE155"/>
  <c r="F96"/>
  <c r="BE142"/>
  <c r="BE147"/>
  <c r="BE153"/>
  <c r="BE174"/>
  <c i="11" r="BK138"/>
  <c r="J138"/>
  <c r="J100"/>
  <c r="J34"/>
  <c i="12" r="J135"/>
  <c r="BE141"/>
  <c r="BE159"/>
  <c r="BE167"/>
  <c r="BE169"/>
  <c r="F95"/>
  <c r="BE143"/>
  <c r="BE144"/>
  <c r="BE148"/>
  <c r="BE150"/>
  <c r="BE158"/>
  <c r="BE162"/>
  <c r="BE168"/>
  <c r="BE171"/>
  <c r="BE172"/>
  <c r="J93"/>
  <c r="BE146"/>
  <c r="BE151"/>
  <c r="BE161"/>
  <c r="BE175"/>
  <c r="J134"/>
  <c r="BE145"/>
  <c r="BE156"/>
  <c r="BE157"/>
  <c r="BE140"/>
  <c r="BE154"/>
  <c r="BE160"/>
  <c r="BE176"/>
  <c r="BE177"/>
  <c r="BE149"/>
  <c r="BE163"/>
  <c r="BE164"/>
  <c r="BE165"/>
  <c r="BE173"/>
  <c i="11" r="E124"/>
  <c r="BE140"/>
  <c r="BE150"/>
  <c r="BE160"/>
  <c r="BE162"/>
  <c r="BE164"/>
  <c r="BE168"/>
  <c r="BE171"/>
  <c r="BE172"/>
  <c r="BE173"/>
  <c r="BE174"/>
  <c r="BE178"/>
  <c r="J96"/>
  <c r="BE144"/>
  <c r="BE167"/>
  <c r="BE182"/>
  <c r="BE189"/>
  <c i="10" r="J137"/>
  <c r="J101"/>
  <c i="11" r="J95"/>
  <c r="F134"/>
  <c r="BE158"/>
  <c r="BE161"/>
  <c r="BE166"/>
  <c r="BE176"/>
  <c r="BE179"/>
  <c r="BE183"/>
  <c r="BE184"/>
  <c r="F96"/>
  <c r="BE141"/>
  <c r="BE148"/>
  <c r="BE149"/>
  <c r="BE151"/>
  <c r="BE152"/>
  <c r="BE175"/>
  <c r="BE156"/>
  <c r="BE165"/>
  <c r="J93"/>
  <c r="BE142"/>
  <c r="BE145"/>
  <c r="BE153"/>
  <c r="BE154"/>
  <c r="BE157"/>
  <c r="BE169"/>
  <c r="BE170"/>
  <c r="BE180"/>
  <c r="BE185"/>
  <c r="BE186"/>
  <c r="BE143"/>
  <c r="BE187"/>
  <c r="BE188"/>
  <c r="BE146"/>
  <c r="BE147"/>
  <c r="BE155"/>
  <c r="BE159"/>
  <c i="10" r="J95"/>
  <c r="E122"/>
  <c r="BE141"/>
  <c r="BE146"/>
  <c r="BE147"/>
  <c r="BE153"/>
  <c i="9" r="BK136"/>
  <c r="J136"/>
  <c r="J100"/>
  <c r="J34"/>
  <c i="10" r="F96"/>
  <c r="J133"/>
  <c r="BE148"/>
  <c r="BE149"/>
  <c r="BE150"/>
  <c r="BE154"/>
  <c r="F132"/>
  <c r="J93"/>
  <c r="BE144"/>
  <c r="BE145"/>
  <c r="BE155"/>
  <c r="BE138"/>
  <c r="BE142"/>
  <c r="BE152"/>
  <c r="BE156"/>
  <c r="BE151"/>
  <c r="BE139"/>
  <c r="BE140"/>
  <c r="BE157"/>
  <c i="9" r="F132"/>
  <c r="BE138"/>
  <c r="J93"/>
  <c r="J132"/>
  <c r="BE144"/>
  <c r="BE145"/>
  <c r="J96"/>
  <c r="E122"/>
  <c r="BE149"/>
  <c r="BE155"/>
  <c r="F133"/>
  <c r="BE140"/>
  <c r="BE154"/>
  <c i="8" r="BK802"/>
  <c r="J802"/>
  <c r="J124"/>
  <c i="9" r="BE152"/>
  <c r="BE139"/>
  <c r="BE148"/>
  <c r="BE141"/>
  <c r="BE142"/>
  <c r="BE143"/>
  <c r="BE150"/>
  <c r="BE151"/>
  <c r="BE153"/>
  <c i="8" r="BE165"/>
  <c r="BE166"/>
  <c r="BE168"/>
  <c r="BE189"/>
  <c r="BE191"/>
  <c r="BE193"/>
  <c r="BE195"/>
  <c r="BE214"/>
  <c r="BE230"/>
  <c r="BE264"/>
  <c r="BE274"/>
  <c r="BE276"/>
  <c r="BE291"/>
  <c r="BE301"/>
  <c r="BE357"/>
  <c r="BE359"/>
  <c r="BE377"/>
  <c r="BE379"/>
  <c r="BE396"/>
  <c r="BE400"/>
  <c r="BE404"/>
  <c r="BE416"/>
  <c r="BE424"/>
  <c r="BE467"/>
  <c r="BE479"/>
  <c r="BE498"/>
  <c r="BE502"/>
  <c r="BE514"/>
  <c r="BE525"/>
  <c r="BE533"/>
  <c r="BE549"/>
  <c r="BE553"/>
  <c i="7" r="BK265"/>
  <c r="J265"/>
  <c r="J104"/>
  <c i="8" r="J153"/>
  <c r="BE161"/>
  <c r="BE199"/>
  <c r="BE238"/>
  <c r="BE254"/>
  <c r="BE262"/>
  <c r="BE266"/>
  <c r="BE270"/>
  <c r="BE278"/>
  <c r="BE314"/>
  <c r="BE338"/>
  <c r="BE344"/>
  <c r="BE351"/>
  <c r="BE365"/>
  <c r="BE367"/>
  <c r="BE371"/>
  <c r="BE412"/>
  <c r="BE447"/>
  <c r="BE455"/>
  <c r="BE457"/>
  <c r="BE459"/>
  <c r="BE463"/>
  <c r="BE465"/>
  <c r="BE545"/>
  <c r="BE547"/>
  <c r="BE551"/>
  <c r="BE578"/>
  <c r="BE586"/>
  <c r="BE588"/>
  <c r="BE615"/>
  <c r="BE617"/>
  <c r="BE619"/>
  <c r="BE621"/>
  <c r="BE627"/>
  <c r="BE629"/>
  <c r="BE631"/>
  <c r="BE633"/>
  <c r="BE635"/>
  <c r="BE706"/>
  <c r="BE722"/>
  <c r="BE731"/>
  <c r="BE733"/>
  <c r="BE753"/>
  <c r="BE755"/>
  <c r="BE774"/>
  <c r="BE776"/>
  <c r="BE778"/>
  <c r="BE798"/>
  <c r="J95"/>
  <c r="F155"/>
  <c r="BE178"/>
  <c r="BE208"/>
  <c r="BE222"/>
  <c r="BE224"/>
  <c r="BE226"/>
  <c r="BE228"/>
  <c r="BE244"/>
  <c r="BE332"/>
  <c r="BE402"/>
  <c r="BE420"/>
  <c r="BE422"/>
  <c r="BE461"/>
  <c r="BE469"/>
  <c r="BE500"/>
  <c r="BE504"/>
  <c r="BE506"/>
  <c r="BE508"/>
  <c r="BE518"/>
  <c r="BE541"/>
  <c r="BE555"/>
  <c r="BE561"/>
  <c r="BE563"/>
  <c r="BE582"/>
  <c r="BE613"/>
  <c r="BE645"/>
  <c r="BE649"/>
  <c r="BE651"/>
  <c r="BE664"/>
  <c r="BE704"/>
  <c r="BE710"/>
  <c r="BE763"/>
  <c r="BE765"/>
  <c r="BE780"/>
  <c r="BE786"/>
  <c r="F156"/>
  <c r="BE162"/>
  <c r="BE232"/>
  <c r="BE236"/>
  <c r="BE252"/>
  <c r="BE256"/>
  <c r="BE258"/>
  <c r="BE320"/>
  <c r="BE324"/>
  <c r="BE361"/>
  <c r="BE363"/>
  <c r="BE381"/>
  <c r="BE383"/>
  <c r="BE385"/>
  <c r="BE441"/>
  <c r="BE445"/>
  <c r="BE453"/>
  <c r="BE477"/>
  <c r="BE490"/>
  <c r="BE510"/>
  <c r="BE512"/>
  <c r="BE516"/>
  <c r="BE535"/>
  <c r="BE537"/>
  <c r="BE569"/>
  <c r="BE571"/>
  <c r="BE580"/>
  <c r="BE594"/>
  <c r="BE609"/>
  <c r="BE611"/>
  <c r="BE647"/>
  <c r="BE660"/>
  <c r="BE662"/>
  <c r="BE681"/>
  <c r="BE683"/>
  <c r="BE694"/>
  <c r="BE700"/>
  <c r="BE702"/>
  <c r="BE718"/>
  <c r="BE720"/>
  <c r="BE772"/>
  <c r="BE790"/>
  <c r="BE804"/>
  <c i="7" r="J140"/>
  <c r="J101"/>
  <c i="8" r="E145"/>
  <c r="BE171"/>
  <c r="BE172"/>
  <c r="BE187"/>
  <c r="BE201"/>
  <c r="BE210"/>
  <c r="BE212"/>
  <c r="BE216"/>
  <c r="BE250"/>
  <c r="BE299"/>
  <c r="BE330"/>
  <c r="BE334"/>
  <c r="BE389"/>
  <c r="BE391"/>
  <c r="BE393"/>
  <c r="BE398"/>
  <c r="BE430"/>
  <c r="BE432"/>
  <c r="BE434"/>
  <c r="BE437"/>
  <c r="BE451"/>
  <c r="BE473"/>
  <c r="BE565"/>
  <c r="BE567"/>
  <c r="BE584"/>
  <c r="BE592"/>
  <c r="BE598"/>
  <c r="BE600"/>
  <c r="BE602"/>
  <c r="BE623"/>
  <c r="BE625"/>
  <c r="BE641"/>
  <c r="BE643"/>
  <c r="BE658"/>
  <c r="BE666"/>
  <c r="BE668"/>
  <c r="BE670"/>
  <c r="BE677"/>
  <c r="BE724"/>
  <c r="BE726"/>
  <c r="BE729"/>
  <c r="BE745"/>
  <c r="BE747"/>
  <c r="BE751"/>
  <c r="BE767"/>
  <c r="BE782"/>
  <c r="BE784"/>
  <c r="BE788"/>
  <c r="BE792"/>
  <c r="BE796"/>
  <c r="BE174"/>
  <c r="BE180"/>
  <c r="BE182"/>
  <c r="BE184"/>
  <c r="BE220"/>
  <c r="BE234"/>
  <c r="BE242"/>
  <c r="BE260"/>
  <c r="BE268"/>
  <c r="BE287"/>
  <c r="BE289"/>
  <c r="BE295"/>
  <c r="BE297"/>
  <c r="BE303"/>
  <c r="BE328"/>
  <c r="BE340"/>
  <c r="BE342"/>
  <c r="BE353"/>
  <c r="BE355"/>
  <c r="BE387"/>
  <c r="BE406"/>
  <c r="BE408"/>
  <c r="BE410"/>
  <c r="BE414"/>
  <c r="BE428"/>
  <c r="BE439"/>
  <c r="BE443"/>
  <c r="BE475"/>
  <c r="BE494"/>
  <c r="BE527"/>
  <c r="BE529"/>
  <c r="BE539"/>
  <c r="BE543"/>
  <c r="BE557"/>
  <c r="BE559"/>
  <c r="BE574"/>
  <c r="BE604"/>
  <c r="BE606"/>
  <c r="BE637"/>
  <c r="BE686"/>
  <c r="BE698"/>
  <c r="BE708"/>
  <c r="BE739"/>
  <c r="BE741"/>
  <c r="BE761"/>
  <c r="BE769"/>
  <c r="BE794"/>
  <c r="J156"/>
  <c r="BE177"/>
  <c r="BE204"/>
  <c r="BE240"/>
  <c r="BE280"/>
  <c r="BE283"/>
  <c r="BE285"/>
  <c r="BE293"/>
  <c r="BE318"/>
  <c r="BE326"/>
  <c r="BE336"/>
  <c r="BE369"/>
  <c r="BE426"/>
  <c r="BE449"/>
  <c r="BE471"/>
  <c r="BE482"/>
  <c r="BE488"/>
  <c r="BE496"/>
  <c r="BE520"/>
  <c r="BE523"/>
  <c r="BE531"/>
  <c r="BE653"/>
  <c r="BE656"/>
  <c r="BE672"/>
  <c r="BE679"/>
  <c r="BE688"/>
  <c r="BE692"/>
  <c r="BE735"/>
  <c r="BE737"/>
  <c r="BE743"/>
  <c r="BE749"/>
  <c r="BE757"/>
  <c r="BE759"/>
  <c r="BE805"/>
  <c r="BE197"/>
  <c r="BE202"/>
  <c r="BE206"/>
  <c r="BE218"/>
  <c r="BE246"/>
  <c r="BE248"/>
  <c r="BE272"/>
  <c r="BE306"/>
  <c r="BE308"/>
  <c r="BE310"/>
  <c r="BE312"/>
  <c r="BE316"/>
  <c r="BE322"/>
  <c r="BE347"/>
  <c r="BE349"/>
  <c r="BE373"/>
  <c r="BE375"/>
  <c r="BE418"/>
  <c r="BE484"/>
  <c r="BE486"/>
  <c r="BE492"/>
  <c r="BE576"/>
  <c r="BE590"/>
  <c r="BE596"/>
  <c r="BE639"/>
  <c r="BE673"/>
  <c r="BE675"/>
  <c r="BE690"/>
  <c r="BE696"/>
  <c r="BE712"/>
  <c r="BE714"/>
  <c r="BE716"/>
  <c r="BE801"/>
  <c i="7" r="J93"/>
  <c r="BE173"/>
  <c r="BE183"/>
  <c r="BE210"/>
  <c r="BE212"/>
  <c r="F96"/>
  <c r="J135"/>
  <c r="BE197"/>
  <c r="BE199"/>
  <c r="BE202"/>
  <c r="BE204"/>
  <c r="BE205"/>
  <c r="BE206"/>
  <c r="BE207"/>
  <c r="BE214"/>
  <c r="BE220"/>
  <c r="F135"/>
  <c r="BE144"/>
  <c r="BE163"/>
  <c r="BE164"/>
  <c r="BE168"/>
  <c r="BE172"/>
  <c r="BE174"/>
  <c r="BE175"/>
  <c r="BE176"/>
  <c r="BE184"/>
  <c r="BE185"/>
  <c r="BE200"/>
  <c r="BE211"/>
  <c r="BE215"/>
  <c r="BE219"/>
  <c r="BE222"/>
  <c r="BE244"/>
  <c r="BE245"/>
  <c r="BE246"/>
  <c r="BE251"/>
  <c r="BE252"/>
  <c r="BE253"/>
  <c r="BE254"/>
  <c r="BE256"/>
  <c r="BE264"/>
  <c r="BE141"/>
  <c r="BE145"/>
  <c r="BE147"/>
  <c r="BE152"/>
  <c r="BE157"/>
  <c r="BE160"/>
  <c r="BE169"/>
  <c r="BE182"/>
  <c r="BE186"/>
  <c r="BE187"/>
  <c r="BE255"/>
  <c i="6" r="BK142"/>
  <c i="7" r="E85"/>
  <c r="BE150"/>
  <c r="BE153"/>
  <c r="BE154"/>
  <c r="BE158"/>
  <c r="BE166"/>
  <c r="BE167"/>
  <c r="BE171"/>
  <c r="BE179"/>
  <c r="BE180"/>
  <c r="BE189"/>
  <c r="BE194"/>
  <c r="BE198"/>
  <c r="BE201"/>
  <c r="J96"/>
  <c r="BE146"/>
  <c r="BE151"/>
  <c r="BE156"/>
  <c r="BE161"/>
  <c r="BE162"/>
  <c r="BE170"/>
  <c r="BE191"/>
  <c r="BE192"/>
  <c r="BE209"/>
  <c r="BE213"/>
  <c r="BE225"/>
  <c r="BE242"/>
  <c r="BE267"/>
  <c r="BE148"/>
  <c r="BE149"/>
  <c r="BE159"/>
  <c r="BE165"/>
  <c r="BE181"/>
  <c r="BE188"/>
  <c r="BE190"/>
  <c r="BE193"/>
  <c r="BE203"/>
  <c r="BE216"/>
  <c r="BE223"/>
  <c r="BE224"/>
  <c r="BE247"/>
  <c r="BE248"/>
  <c r="BE249"/>
  <c r="BE250"/>
  <c r="BE258"/>
  <c r="BE259"/>
  <c r="BE260"/>
  <c r="BE268"/>
  <c r="BE142"/>
  <c r="BE143"/>
  <c r="BE155"/>
  <c r="BE177"/>
  <c r="BE178"/>
  <c r="BE195"/>
  <c r="BE196"/>
  <c r="BE208"/>
  <c r="BE217"/>
  <c r="BE243"/>
  <c r="BE261"/>
  <c r="BE262"/>
  <c r="BE269"/>
  <c i="5" r="BK156"/>
  <c r="J156"/>
  <c r="J103"/>
  <c i="6" r="BE154"/>
  <c r="BE160"/>
  <c r="BE161"/>
  <c r="BE162"/>
  <c r="BE172"/>
  <c r="BE190"/>
  <c r="BE198"/>
  <c r="BE201"/>
  <c r="BE225"/>
  <c r="BE226"/>
  <c r="BE233"/>
  <c r="BE238"/>
  <c r="BE241"/>
  <c r="J91"/>
  <c r="F138"/>
  <c r="BE165"/>
  <c r="BE168"/>
  <c r="BE182"/>
  <c r="BE220"/>
  <c r="BE221"/>
  <c r="BE222"/>
  <c r="BE223"/>
  <c r="BE227"/>
  <c r="BE228"/>
  <c r="BE230"/>
  <c r="BE231"/>
  <c r="BE243"/>
  <c r="BE244"/>
  <c r="BE245"/>
  <c r="BE256"/>
  <c r="BE257"/>
  <c r="BE263"/>
  <c r="E85"/>
  <c r="J137"/>
  <c r="BE144"/>
  <c r="BE145"/>
  <c r="BE156"/>
  <c r="BE174"/>
  <c r="BE185"/>
  <c r="BE207"/>
  <c r="BE208"/>
  <c r="BE217"/>
  <c r="BE224"/>
  <c r="BE246"/>
  <c r="BE251"/>
  <c r="BE252"/>
  <c r="BE264"/>
  <c r="J94"/>
  <c r="BE148"/>
  <c r="BE149"/>
  <c r="BE150"/>
  <c r="BE151"/>
  <c r="BE153"/>
  <c r="BE179"/>
  <c r="BE200"/>
  <c r="BE202"/>
  <c r="BE203"/>
  <c r="BE204"/>
  <c r="BE210"/>
  <c r="BE211"/>
  <c r="BE213"/>
  <c r="BE229"/>
  <c r="BE269"/>
  <c r="BE270"/>
  <c r="BE169"/>
  <c r="BE170"/>
  <c r="BE183"/>
  <c r="BE189"/>
  <c r="BE205"/>
  <c r="BE212"/>
  <c r="BE232"/>
  <c r="BE239"/>
  <c r="BE249"/>
  <c r="BE253"/>
  <c r="BE254"/>
  <c r="BE255"/>
  <c r="BE272"/>
  <c r="BE273"/>
  <c r="F93"/>
  <c r="BE155"/>
  <c r="BE157"/>
  <c r="BE159"/>
  <c r="BE163"/>
  <c r="BE171"/>
  <c r="BE177"/>
  <c r="BE191"/>
  <c r="BE192"/>
  <c r="BE193"/>
  <c r="BE199"/>
  <c r="BE206"/>
  <c r="BE215"/>
  <c r="BE216"/>
  <c r="BE234"/>
  <c r="BE237"/>
  <c r="BE242"/>
  <c r="BE250"/>
  <c r="BE259"/>
  <c r="BE260"/>
  <c r="BE261"/>
  <c r="BE262"/>
  <c r="BE265"/>
  <c r="BE266"/>
  <c r="BE271"/>
  <c r="BE146"/>
  <c r="BE188"/>
  <c r="BE197"/>
  <c r="BE214"/>
  <c r="BE235"/>
  <c r="BE236"/>
  <c r="BE240"/>
  <c r="BE275"/>
  <c r="BE277"/>
  <c r="BE147"/>
  <c r="BE166"/>
  <c r="BE167"/>
  <c r="BE173"/>
  <c r="BE175"/>
  <c r="BE176"/>
  <c r="BE178"/>
  <c r="BE184"/>
  <c r="BE186"/>
  <c r="BE187"/>
  <c r="BE194"/>
  <c r="BE195"/>
  <c r="BE209"/>
  <c r="BE218"/>
  <c r="BE248"/>
  <c r="BE258"/>
  <c r="BE267"/>
  <c r="BE268"/>
  <c r="BE276"/>
  <c i="5" r="J91"/>
  <c r="BE170"/>
  <c r="BE172"/>
  <c r="BE193"/>
  <c r="BE198"/>
  <c r="BE199"/>
  <c r="BE206"/>
  <c r="BE207"/>
  <c r="BE215"/>
  <c r="BE216"/>
  <c r="BE222"/>
  <c r="E85"/>
  <c r="F139"/>
  <c r="F140"/>
  <c r="BE148"/>
  <c r="BE150"/>
  <c r="BE175"/>
  <c r="BE211"/>
  <c r="BE212"/>
  <c r="BE213"/>
  <c r="BE233"/>
  <c r="BE238"/>
  <c r="BE247"/>
  <c i="4" r="BK128"/>
  <c r="J128"/>
  <c r="J96"/>
  <c r="J30"/>
  <c i="5" r="J140"/>
  <c r="BE155"/>
  <c r="BE158"/>
  <c r="BE166"/>
  <c r="BE182"/>
  <c r="BE192"/>
  <c r="BE201"/>
  <c r="BE203"/>
  <c r="BE204"/>
  <c r="BE214"/>
  <c r="BE220"/>
  <c r="BE224"/>
  <c r="BE153"/>
  <c r="BE173"/>
  <c r="BE174"/>
  <c r="BE176"/>
  <c r="BE184"/>
  <c r="BE185"/>
  <c r="BE186"/>
  <c r="BE200"/>
  <c r="BE229"/>
  <c r="BE230"/>
  <c r="BE236"/>
  <c r="BE237"/>
  <c r="BE239"/>
  <c r="BE240"/>
  <c r="BE151"/>
  <c r="BE152"/>
  <c r="BE161"/>
  <c r="BE168"/>
  <c r="BE179"/>
  <c r="BE180"/>
  <c r="BE181"/>
  <c r="BE202"/>
  <c r="BE223"/>
  <c r="BE225"/>
  <c r="BE231"/>
  <c r="BE232"/>
  <c r="BE146"/>
  <c r="BE164"/>
  <c r="BE190"/>
  <c r="BE191"/>
  <c r="BE205"/>
  <c r="BE210"/>
  <c r="BE219"/>
  <c r="J93"/>
  <c r="BE154"/>
  <c r="BE159"/>
  <c r="BE163"/>
  <c r="BE177"/>
  <c r="BE178"/>
  <c r="BE187"/>
  <c r="BE189"/>
  <c r="BE196"/>
  <c r="BE197"/>
  <c r="BE208"/>
  <c r="BE209"/>
  <c r="BE218"/>
  <c r="BE221"/>
  <c r="BE226"/>
  <c r="BE228"/>
  <c r="BE234"/>
  <c r="BE235"/>
  <c r="BE242"/>
  <c r="BE244"/>
  <c r="BE245"/>
  <c r="BE160"/>
  <c r="BE162"/>
  <c r="BE165"/>
  <c r="BE183"/>
  <c r="BE194"/>
  <c r="BE195"/>
  <c r="BE217"/>
  <c r="BE241"/>
  <c i="4" r="E85"/>
  <c r="J125"/>
  <c r="F91"/>
  <c i="3" r="J138"/>
  <c r="J98"/>
  <c r="J436"/>
  <c r="J103"/>
  <c i="4" r="J89"/>
  <c r="BE149"/>
  <c r="F92"/>
  <c r="J124"/>
  <c r="BE131"/>
  <c r="BE140"/>
  <c r="BE172"/>
  <c r="BE166"/>
  <c i="3" r="E85"/>
  <c r="BE208"/>
  <c r="BE344"/>
  <c r="BE349"/>
  <c r="F92"/>
  <c r="J133"/>
  <c r="BE169"/>
  <c r="BE377"/>
  <c r="BE430"/>
  <c r="J89"/>
  <c r="BE196"/>
  <c r="BE484"/>
  <c i="2" r="BK848"/>
  <c r="J848"/>
  <c r="J108"/>
  <c r="J1985"/>
  <c r="J128"/>
  <c i="3" r="BE245"/>
  <c r="BE282"/>
  <c r="BE283"/>
  <c r="BE354"/>
  <c r="BE359"/>
  <c r="BE364"/>
  <c r="BE383"/>
  <c r="BE390"/>
  <c r="BE437"/>
  <c r="BE442"/>
  <c r="BE447"/>
  <c i="2" r="BK161"/>
  <c r="J161"/>
  <c r="J97"/>
  <c i="3" r="F91"/>
  <c r="BE207"/>
  <c r="BE315"/>
  <c r="BE397"/>
  <c r="BE422"/>
  <c r="BE431"/>
  <c r="BE492"/>
  <c r="J132"/>
  <c r="BE139"/>
  <c r="BE145"/>
  <c r="BE187"/>
  <c r="BE188"/>
  <c r="BE434"/>
  <c r="BE466"/>
  <c r="BE163"/>
  <c r="BE175"/>
  <c r="BE176"/>
  <c r="BE300"/>
  <c r="BE307"/>
  <c r="BE325"/>
  <c r="BE339"/>
  <c r="BE445"/>
  <c r="BE457"/>
  <c r="BE495"/>
  <c r="BE155"/>
  <c r="BE201"/>
  <c r="BE367"/>
  <c r="BE372"/>
  <c r="BE407"/>
  <c r="BE417"/>
  <c r="BE425"/>
  <c r="BE428"/>
  <c r="BE468"/>
  <c r="BE498"/>
  <c i="2" r="J92"/>
  <c r="F157"/>
  <c r="BE219"/>
  <c r="BE261"/>
  <c r="BE264"/>
  <c r="BE351"/>
  <c r="BE391"/>
  <c r="BE397"/>
  <c r="BE407"/>
  <c r="BE413"/>
  <c r="BE424"/>
  <c r="BE426"/>
  <c r="BE485"/>
  <c r="BE571"/>
  <c r="BE639"/>
  <c r="BE728"/>
  <c r="BE788"/>
  <c r="BE850"/>
  <c r="BE874"/>
  <c r="BE883"/>
  <c r="BE941"/>
  <c r="BE980"/>
  <c r="BE984"/>
  <c r="BE1040"/>
  <c r="BE1064"/>
  <c r="BE1091"/>
  <c r="BE1092"/>
  <c r="BE1096"/>
  <c r="BE1105"/>
  <c r="BE1112"/>
  <c r="BE1157"/>
  <c r="BE1171"/>
  <c r="BE1235"/>
  <c r="BE1238"/>
  <c r="BE1271"/>
  <c r="BE1278"/>
  <c r="BE1294"/>
  <c r="BE1316"/>
  <c r="BE1321"/>
  <c r="BE1322"/>
  <c r="BE1354"/>
  <c r="BE1421"/>
  <c r="BE1479"/>
  <c r="BE1548"/>
  <c r="BE1584"/>
  <c r="BE1604"/>
  <c r="BE1634"/>
  <c r="BE1640"/>
  <c r="BE1673"/>
  <c r="BE1729"/>
  <c r="BE1731"/>
  <c r="BE1804"/>
  <c r="BE1862"/>
  <c r="J91"/>
  <c r="J154"/>
  <c r="BE213"/>
  <c r="BE247"/>
  <c r="BE269"/>
  <c r="BE339"/>
  <c r="BE358"/>
  <c r="BE442"/>
  <c r="BE443"/>
  <c r="BE468"/>
  <c r="BE530"/>
  <c r="BE531"/>
  <c r="BE538"/>
  <c r="BE542"/>
  <c r="BE547"/>
  <c r="BE556"/>
  <c r="BE569"/>
  <c r="BE599"/>
  <c r="BE617"/>
  <c r="BE631"/>
  <c r="BE645"/>
  <c r="BE680"/>
  <c r="BE720"/>
  <c r="BE731"/>
  <c r="BE970"/>
  <c r="BE987"/>
  <c r="BE1038"/>
  <c r="BE1087"/>
  <c r="BE1119"/>
  <c r="BE1134"/>
  <c r="BE1188"/>
  <c r="BE1193"/>
  <c r="BE1241"/>
  <c r="BE1289"/>
  <c r="BE1301"/>
  <c r="BE1320"/>
  <c r="BE1330"/>
  <c r="BE1348"/>
  <c r="BE1352"/>
  <c r="BE1364"/>
  <c r="BE1380"/>
  <c r="BE1384"/>
  <c r="BE1389"/>
  <c r="BE1401"/>
  <c r="BE1409"/>
  <c r="BE1419"/>
  <c r="BE1423"/>
  <c r="BE1431"/>
  <c r="BE1433"/>
  <c r="BE1435"/>
  <c r="BE1437"/>
  <c r="BE1445"/>
  <c r="BE1447"/>
  <c r="BE1502"/>
  <c r="BE1506"/>
  <c r="BE1518"/>
  <c r="BE1524"/>
  <c r="BE1534"/>
  <c r="BE1576"/>
  <c r="BE1606"/>
  <c r="BE1608"/>
  <c r="BE1646"/>
  <c r="BE1648"/>
  <c r="BE1650"/>
  <c r="BE1652"/>
  <c r="BE1685"/>
  <c r="BE1687"/>
  <c r="BE1689"/>
  <c r="BE1696"/>
  <c r="BE1698"/>
  <c r="BE1705"/>
  <c r="BE1709"/>
  <c r="BE1737"/>
  <c r="BE1824"/>
  <c r="BE1826"/>
  <c r="BE1850"/>
  <c r="F91"/>
  <c r="BE192"/>
  <c r="BE195"/>
  <c r="BE199"/>
  <c r="BE203"/>
  <c r="BE224"/>
  <c r="BE228"/>
  <c r="BE240"/>
  <c r="BE243"/>
  <c r="BE290"/>
  <c r="BE331"/>
  <c r="BE364"/>
  <c r="BE368"/>
  <c r="BE372"/>
  <c r="BE376"/>
  <c r="BE380"/>
  <c r="BE384"/>
  <c r="BE501"/>
  <c r="BE520"/>
  <c r="BE570"/>
  <c r="BE589"/>
  <c r="BE624"/>
  <c r="BE629"/>
  <c r="BE630"/>
  <c r="BE723"/>
  <c r="BE724"/>
  <c r="BE725"/>
  <c r="BE833"/>
  <c r="BE855"/>
  <c r="BE858"/>
  <c r="BE862"/>
  <c r="BE866"/>
  <c r="BE918"/>
  <c r="BE958"/>
  <c r="BE994"/>
  <c r="BE998"/>
  <c r="BE1059"/>
  <c r="BE1068"/>
  <c r="BE1095"/>
  <c r="BE1101"/>
  <c r="BE1138"/>
  <c r="BE1247"/>
  <c r="BE1252"/>
  <c r="BE1263"/>
  <c r="BE1324"/>
  <c r="BE1325"/>
  <c r="BE1334"/>
  <c r="BE1336"/>
  <c r="BE1382"/>
  <c r="BE1391"/>
  <c r="BE1427"/>
  <c r="BE1441"/>
  <c r="BE1481"/>
  <c r="BE1520"/>
  <c r="BE1522"/>
  <c r="BE1566"/>
  <c r="BE1568"/>
  <c r="BE1570"/>
  <c r="BE1572"/>
  <c r="BE1624"/>
  <c r="BE1630"/>
  <c r="BE1667"/>
  <c r="BE1679"/>
  <c r="BE1697"/>
  <c r="BE1727"/>
  <c r="BE1743"/>
  <c r="BE1784"/>
  <c r="BE1841"/>
  <c r="BE1889"/>
  <c r="BE1905"/>
  <c r="BE1935"/>
  <c r="BE1947"/>
  <c r="BE1952"/>
  <c r="BE1965"/>
  <c r="BE1976"/>
  <c r="BE1978"/>
  <c r="BE1986"/>
  <c r="BE1994"/>
  <c r="E85"/>
  <c r="BE286"/>
  <c r="BE349"/>
  <c r="BE362"/>
  <c r="BE434"/>
  <c r="BE560"/>
  <c r="BE565"/>
  <c r="BE609"/>
  <c r="BE632"/>
  <c r="BE749"/>
  <c r="BE770"/>
  <c r="BE775"/>
  <c r="BE808"/>
  <c r="BE826"/>
  <c r="BE828"/>
  <c r="BE837"/>
  <c r="BE1001"/>
  <c r="BE1023"/>
  <c r="BE1049"/>
  <c r="BE1129"/>
  <c r="BE1284"/>
  <c r="BE1323"/>
  <c r="BE1326"/>
  <c r="BE1378"/>
  <c r="BE1407"/>
  <c r="BE1439"/>
  <c r="BE1449"/>
  <c r="BE1457"/>
  <c r="BE1459"/>
  <c r="BE1497"/>
  <c r="BE1536"/>
  <c r="BE1544"/>
  <c r="BE1546"/>
  <c r="BE1554"/>
  <c r="BE1620"/>
  <c r="BE1654"/>
  <c r="BE1656"/>
  <c r="BE1733"/>
  <c r="BE1747"/>
  <c r="BE1797"/>
  <c r="BE1888"/>
  <c r="BE1998"/>
  <c r="BE784"/>
  <c r="BE820"/>
  <c r="BE839"/>
  <c r="BE907"/>
  <c r="BE911"/>
  <c r="BE922"/>
  <c r="BE925"/>
  <c r="BE1005"/>
  <c r="BE1013"/>
  <c r="BE1043"/>
  <c r="BE1124"/>
  <c r="BE1214"/>
  <c r="BE1302"/>
  <c r="BE1350"/>
  <c r="BE1356"/>
  <c r="BE1362"/>
  <c r="BE1368"/>
  <c r="BE1370"/>
  <c r="BE1372"/>
  <c r="BE1393"/>
  <c r="BE1395"/>
  <c r="BE1451"/>
  <c r="BE1453"/>
  <c r="BE1455"/>
  <c r="BE1461"/>
  <c r="BE1463"/>
  <c r="BE1465"/>
  <c r="BE1467"/>
  <c r="BE1483"/>
  <c r="BE1493"/>
  <c r="BE1504"/>
  <c r="BE1510"/>
  <c r="BE1512"/>
  <c r="BE1516"/>
  <c r="BE1538"/>
  <c r="BE1552"/>
  <c r="BE1560"/>
  <c r="BE1564"/>
  <c r="BE1586"/>
  <c r="BE1594"/>
  <c r="BE1596"/>
  <c r="BE1614"/>
  <c r="BE1616"/>
  <c r="BE1622"/>
  <c r="BE1626"/>
  <c r="BE1628"/>
  <c r="BE1659"/>
  <c r="BE1677"/>
  <c r="BE1695"/>
  <c r="BE1699"/>
  <c r="BE1723"/>
  <c r="BE1741"/>
  <c r="BE1788"/>
  <c r="BE1813"/>
  <c r="BE1836"/>
  <c r="BE1884"/>
  <c r="BE1901"/>
  <c r="BE1921"/>
  <c r="BE1966"/>
  <c r="BE1979"/>
  <c r="BE1992"/>
  <c r="BE163"/>
  <c r="BE167"/>
  <c r="BE171"/>
  <c r="BE175"/>
  <c r="BE180"/>
  <c r="BE207"/>
  <c r="BE216"/>
  <c r="BE236"/>
  <c r="BE257"/>
  <c r="BE296"/>
  <c r="BE327"/>
  <c r="BE350"/>
  <c r="BE404"/>
  <c r="BE416"/>
  <c r="BE476"/>
  <c r="BE481"/>
  <c r="BE484"/>
  <c r="BE525"/>
  <c r="BE529"/>
  <c r="BE575"/>
  <c r="BE581"/>
  <c r="BE585"/>
  <c r="BE613"/>
  <c r="BE694"/>
  <c r="BE708"/>
  <c r="BE715"/>
  <c r="BE742"/>
  <c r="BE780"/>
  <c r="BE834"/>
  <c r="BE871"/>
  <c r="BE885"/>
  <c r="BE889"/>
  <c r="BE892"/>
  <c r="BE896"/>
  <c r="BE936"/>
  <c r="BE944"/>
  <c r="BE954"/>
  <c r="BE1009"/>
  <c r="BE1027"/>
  <c r="BE1076"/>
  <c r="BE1080"/>
  <c r="BE1084"/>
  <c r="BE1148"/>
  <c r="BE1164"/>
  <c r="BE1267"/>
  <c r="BE1279"/>
  <c r="BE1300"/>
  <c r="BE1338"/>
  <c r="BE1340"/>
  <c r="BE1346"/>
  <c r="BE1397"/>
  <c r="BE1399"/>
  <c r="BE1403"/>
  <c r="BE1405"/>
  <c r="BE1417"/>
  <c r="BE1443"/>
  <c r="BE1469"/>
  <c r="BE1491"/>
  <c r="BE1500"/>
  <c r="BE1508"/>
  <c r="BE1514"/>
  <c r="BE1526"/>
  <c r="BE1540"/>
  <c r="BE1556"/>
  <c r="BE1558"/>
  <c r="BE1562"/>
  <c r="BE1632"/>
  <c r="BE1638"/>
  <c r="BE1669"/>
  <c r="BE1703"/>
  <c r="BE1707"/>
  <c r="BE1717"/>
  <c r="BE1719"/>
  <c r="BE1721"/>
  <c r="BE1735"/>
  <c r="BE1739"/>
  <c r="BE1775"/>
  <c r="BE1822"/>
  <c r="BE1871"/>
  <c r="BE1875"/>
  <c r="BE184"/>
  <c r="BE253"/>
  <c r="BE274"/>
  <c r="BE279"/>
  <c r="BE302"/>
  <c r="BE303"/>
  <c r="BE446"/>
  <c r="BE450"/>
  <c r="BE456"/>
  <c r="BE465"/>
  <c r="BE471"/>
  <c r="BE489"/>
  <c r="BE493"/>
  <c r="BE669"/>
  <c r="BE675"/>
  <c r="BE721"/>
  <c r="BE726"/>
  <c r="BE727"/>
  <c r="BE735"/>
  <c r="BE800"/>
  <c r="BE815"/>
  <c r="BE823"/>
  <c r="BE845"/>
  <c r="BE899"/>
  <c r="BE904"/>
  <c r="BE915"/>
  <c r="BE962"/>
  <c r="BE1016"/>
  <c r="BE1019"/>
  <c r="BE1041"/>
  <c r="BE1056"/>
  <c r="BE1072"/>
  <c r="BE1150"/>
  <c r="BE1178"/>
  <c r="BE1183"/>
  <c r="BE1275"/>
  <c r="BE1307"/>
  <c r="BE1314"/>
  <c r="BE1328"/>
  <c r="BE1332"/>
  <c r="BE1358"/>
  <c r="BE1360"/>
  <c r="BE1429"/>
  <c r="BE1471"/>
  <c r="BE1475"/>
  <c r="BE1477"/>
  <c r="BE1485"/>
  <c r="BE1495"/>
  <c r="BE1530"/>
  <c r="BE1532"/>
  <c r="BE1542"/>
  <c r="BE1550"/>
  <c r="BE1580"/>
  <c r="BE1602"/>
  <c r="BE1610"/>
  <c r="BE1612"/>
  <c r="BE1618"/>
  <c r="BE1657"/>
  <c r="BE1661"/>
  <c r="BE1665"/>
  <c r="BE1675"/>
  <c r="BE1681"/>
  <c r="BE1713"/>
  <c r="BE1715"/>
  <c r="BE1749"/>
  <c r="BE1751"/>
  <c r="BE1759"/>
  <c r="BE1799"/>
  <c r="BE1831"/>
  <c r="BE1912"/>
  <c r="BE1914"/>
  <c r="BE1951"/>
  <c r="BE1972"/>
  <c r="BE1981"/>
  <c r="BE1993"/>
  <c r="BE188"/>
  <c r="BE210"/>
  <c r="BE223"/>
  <c r="BE232"/>
  <c r="BE249"/>
  <c r="BE300"/>
  <c r="BE301"/>
  <c r="BE313"/>
  <c r="BE324"/>
  <c r="BE388"/>
  <c r="BE421"/>
  <c r="BE497"/>
  <c r="BE502"/>
  <c r="BE506"/>
  <c r="BE510"/>
  <c r="BE514"/>
  <c r="BE515"/>
  <c r="BE516"/>
  <c r="BE605"/>
  <c r="BE652"/>
  <c r="BE658"/>
  <c r="BE664"/>
  <c r="BE687"/>
  <c r="BE722"/>
  <c r="BE732"/>
  <c r="BE734"/>
  <c r="BE756"/>
  <c r="BE763"/>
  <c r="BE795"/>
  <c r="BE842"/>
  <c r="BE949"/>
  <c r="BE952"/>
  <c r="BE973"/>
  <c r="BE977"/>
  <c r="BE991"/>
  <c r="BE1342"/>
  <c r="BE1344"/>
  <c r="BE1366"/>
  <c r="BE1374"/>
  <c r="BE1376"/>
  <c r="BE1411"/>
  <c r="BE1413"/>
  <c r="BE1415"/>
  <c r="BE1425"/>
  <c r="BE1473"/>
  <c r="BE1487"/>
  <c r="BE1489"/>
  <c r="BE1499"/>
  <c r="BE1528"/>
  <c r="BE1574"/>
  <c r="BE1578"/>
  <c r="BE1582"/>
  <c r="BE1588"/>
  <c r="BE1593"/>
  <c r="BE1636"/>
  <c r="BE1642"/>
  <c r="BE1644"/>
  <c r="BE1663"/>
  <c r="BE1671"/>
  <c r="BE1683"/>
  <c r="BE1691"/>
  <c r="BE1693"/>
  <c r="BE1701"/>
  <c r="BE1711"/>
  <c r="BE1725"/>
  <c r="BE1745"/>
  <c r="BE1767"/>
  <c r="BE1811"/>
  <c r="BE1819"/>
  <c r="BE1858"/>
  <c r="BE1923"/>
  <c r="BE1929"/>
  <c r="BE1940"/>
  <c r="BE1958"/>
  <c r="BE1968"/>
  <c r="BE1997"/>
  <c r="BE1999"/>
  <c i="3" r="F37"/>
  <c i="1" r="BB96"/>
  <c i="3" r="J36"/>
  <c i="1" r="AW96"/>
  <c i="4" r="J107"/>
  <c r="J101"/>
  <c r="J31"/>
  <c r="J32"/>
  <c i="1" r="AG97"/>
  <c i="4" r="F39"/>
  <c i="1" r="BD97"/>
  <c i="4" r="F36"/>
  <c i="1" r="BA97"/>
  <c i="5" r="F41"/>
  <c i="1" r="BD99"/>
  <c i="6" r="F40"/>
  <c i="1" r="BC100"/>
  <c i="6" r="F39"/>
  <c i="1" r="BB100"/>
  <c i="7" r="F43"/>
  <c i="1" r="BD102"/>
  <c i="8" r="F41"/>
  <c i="1" r="BB103"/>
  <c i="9" r="J111"/>
  <c r="BF111"/>
  <c r="F40"/>
  <c i="1" r="BA105"/>
  <c i="9" r="F43"/>
  <c i="1" r="BD105"/>
  <c i="10" r="F42"/>
  <c i="1" r="BC106"/>
  <c i="10" r="F43"/>
  <c i="1" r="BD106"/>
  <c i="11" r="F41"/>
  <c i="1" r="BB107"/>
  <c i="13" r="F43"/>
  <c i="1" r="BD109"/>
  <c i="14" r="F43"/>
  <c i="1" r="BD110"/>
  <c i="16" r="F42"/>
  <c i="1" r="BC112"/>
  <c i="18" r="F41"/>
  <c i="1" r="BB115"/>
  <c i="19" r="J119"/>
  <c r="J113"/>
  <c r="J35"/>
  <c r="J36"/>
  <c i="1" r="AG116"/>
  <c i="21" r="F37"/>
  <c i="1" r="BB118"/>
  <c i="21" r="F39"/>
  <c i="1" r="BD118"/>
  <c i="2" r="J36"/>
  <c i="1" r="AW95"/>
  <c i="11" r="F43"/>
  <c i="1" r="BD107"/>
  <c i="13" r="J110"/>
  <c r="J104"/>
  <c r="J112"/>
  <c i="14" r="J110"/>
  <c r="J104"/>
  <c r="J112"/>
  <c r="F42"/>
  <c i="1" r="BC110"/>
  <c i="15" r="F43"/>
  <c i="1" r="BD111"/>
  <c i="17" r="F43"/>
  <c i="1" r="BD113"/>
  <c i="18" r="F43"/>
  <c i="1" r="BD115"/>
  <c i="20" r="F39"/>
  <c i="1" r="BB117"/>
  <c i="2" r="F39"/>
  <c i="1" r="BD95"/>
  <c i="11" r="J113"/>
  <c r="J107"/>
  <c r="J115"/>
  <c i="12" r="F41"/>
  <c i="1" r="BB108"/>
  <c i="14" r="J40"/>
  <c i="1" r="AW110"/>
  <c i="15" r="F41"/>
  <c i="1" r="BB111"/>
  <c i="17" r="F42"/>
  <c i="1" r="BC113"/>
  <c i="18" r="F42"/>
  <c i="1" r="BC115"/>
  <c i="19" r="J40"/>
  <c i="1" r="AW116"/>
  <c i="3" r="F36"/>
  <c i="1" r="BA96"/>
  <c i="4" r="J36"/>
  <c i="1" r="AW97"/>
  <c i="4" r="F38"/>
  <c i="1" r="BC97"/>
  <c i="4" r="F37"/>
  <c i="1" r="BB97"/>
  <c i="5" r="F39"/>
  <c i="1" r="BB99"/>
  <c i="6" r="F38"/>
  <c i="1" r="BA100"/>
  <c i="6" r="F41"/>
  <c i="1" r="BD100"/>
  <c i="8" r="F43"/>
  <c i="1" r="BD103"/>
  <c i="9" r="F42"/>
  <c i="1" r="BC105"/>
  <c i="10" r="F40"/>
  <c i="1" r="BA106"/>
  <c i="10" r="J40"/>
  <c i="1" r="AW106"/>
  <c i="11" r="F40"/>
  <c i="1" r="BA107"/>
  <c i="13" r="F42"/>
  <c i="1" r="BC109"/>
  <c i="15" r="F42"/>
  <c i="1" r="BC111"/>
  <c i="17" r="J40"/>
  <c i="1" r="AW113"/>
  <c i="19" r="F41"/>
  <c i="1" r="BB116"/>
  <c i="20" r="J38"/>
  <c i="1" r="AW117"/>
  <c i="2" r="F38"/>
  <c i="1" r="BC95"/>
  <c i="11" r="J40"/>
  <c i="1" r="AW107"/>
  <c i="13" r="F40"/>
  <c i="1" r="BA109"/>
  <c i="15" r="F40"/>
  <c i="1" r="BA111"/>
  <c i="17" r="F40"/>
  <c i="1" r="BA113"/>
  <c i="19" r="F42"/>
  <c i="1" r="BC116"/>
  <c i="21" r="F38"/>
  <c i="1" r="BC118"/>
  <c i="20" r="F41"/>
  <c i="1" r="BD117"/>
  <c i="2" r="F36"/>
  <c i="1" r="BA95"/>
  <c i="12" r="F42"/>
  <c i="1" r="BC108"/>
  <c i="14" r="F40"/>
  <c i="1" r="BA110"/>
  <c i="15" r="J40"/>
  <c i="1" r="AW111"/>
  <c i="17" r="F41"/>
  <c i="1" r="BB113"/>
  <c i="18" r="F40"/>
  <c i="1" r="BA115"/>
  <c i="19" r="F40"/>
  <c i="1" r="BA116"/>
  <c i="2" r="F37"/>
  <c i="1" r="BB95"/>
  <c i="12" r="J113"/>
  <c r="J107"/>
  <c r="J35"/>
  <c r="J36"/>
  <c i="1" r="AG108"/>
  <c i="12" r="F43"/>
  <c i="1" r="BD108"/>
  <c i="13" r="F41"/>
  <c i="1" r="BB109"/>
  <c i="16" r="J114"/>
  <c r="BF114"/>
  <c r="J40"/>
  <c i="1" r="AW112"/>
  <c i="16" r="F41"/>
  <c i="1" r="BB112"/>
  <c i="19" r="F43"/>
  <c i="1" r="BD116"/>
  <c i="20" r="F40"/>
  <c i="1" r="BC117"/>
  <c r="AS98"/>
  <c r="AS94"/>
  <c i="3" r="F38"/>
  <c i="1" r="BC96"/>
  <c i="3" r="F39"/>
  <c i="1" r="BD96"/>
  <c i="5" r="F40"/>
  <c i="1" r="BC99"/>
  <c i="6" r="J38"/>
  <c i="1" r="AW100"/>
  <c i="7" r="F42"/>
  <c i="1" r="BC102"/>
  <c i="7" r="F41"/>
  <c i="1" r="BB102"/>
  <c i="8" r="F42"/>
  <c i="1" r="BC103"/>
  <c i="9" r="F41"/>
  <c i="1" r="BB105"/>
  <c i="10" r="F41"/>
  <c i="1" r="BB106"/>
  <c i="11" r="F42"/>
  <c i="1" r="BC107"/>
  <c i="13" r="J40"/>
  <c i="1" r="AW109"/>
  <c i="14" r="F41"/>
  <c i="1" r="BB110"/>
  <c i="16" r="F43"/>
  <c i="1" r="BD112"/>
  <c i="18" r="J40"/>
  <c i="1" r="AW115"/>
  <c i="21" r="F36"/>
  <c i="1" r="BA118"/>
  <c i="21" r="J36"/>
  <c i="1" r="AW118"/>
  <c i="20" r="F38"/>
  <c i="1" r="BA117"/>
  <c i="20" l="1" r="R678"/>
  <c r="R512"/>
  <c i="5" r="P156"/>
  <c r="P143"/>
  <c i="1" r="AU99"/>
  <c i="16" r="T139"/>
  <c i="15" r="BK136"/>
  <c r="J136"/>
  <c r="J100"/>
  <c r="J34"/>
  <c i="20" r="BK569"/>
  <c r="J569"/>
  <c r="J127"/>
  <c i="17" r="T136"/>
  <c i="21" r="BK134"/>
  <c r="J134"/>
  <c r="J97"/>
  <c i="12" r="P138"/>
  <c i="1" r="AU108"/>
  <c i="7" r="P139"/>
  <c i="1" r="AU102"/>
  <c i="20" r="R705"/>
  <c i="8" r="T159"/>
  <c i="6" r="R180"/>
  <c i="9" r="P136"/>
  <c i="1" r="AU105"/>
  <c i="19" r="P144"/>
  <c i="1" r="AU116"/>
  <c i="18" r="BK144"/>
  <c r="J144"/>
  <c r="J100"/>
  <c r="J34"/>
  <c r="R144"/>
  <c i="8" r="P159"/>
  <c i="1" r="AU103"/>
  <c i="20" r="R619"/>
  <c i="3" r="R435"/>
  <c r="R136"/>
  <c r="BK435"/>
  <c r="J435"/>
  <c r="J102"/>
  <c r="P137"/>
  <c i="2" r="P1984"/>
  <c r="T848"/>
  <c i="20" r="R347"/>
  <c i="6" r="T180"/>
  <c r="R142"/>
  <c r="R141"/>
  <c i="5" r="T156"/>
  <c r="T143"/>
  <c i="2" r="P848"/>
  <c i="20" r="R412"/>
  <c i="2" r="T161"/>
  <c r="T160"/>
  <c i="5" r="R143"/>
  <c i="3" r="P435"/>
  <c i="20" r="P412"/>
  <c i="19" r="R144"/>
  <c i="21" r="P134"/>
  <c r="P133"/>
  <c i="1" r="AU118"/>
  <c i="16" r="R139"/>
  <c i="20" r="R176"/>
  <c r="R175"/>
  <c i="21" r="R134"/>
  <c r="R133"/>
  <c i="10" r="T136"/>
  <c i="2" r="P161"/>
  <c r="P160"/>
  <c i="1" r="AU95"/>
  <c i="2" r="R161"/>
  <c r="R160"/>
  <c i="7" r="T139"/>
  <c i="3" r="BK137"/>
  <c r="J137"/>
  <c r="J97"/>
  <c i="17" r="R136"/>
  <c i="3" r="T137"/>
  <c i="11" r="P138"/>
  <c i="1" r="AU107"/>
  <c i="8" r="R159"/>
  <c i="18" r="T144"/>
  <c i="6" r="T142"/>
  <c r="T141"/>
  <c i="19" r="T144"/>
  <c i="20" r="T619"/>
  <c r="P297"/>
  <c r="P175"/>
  <c i="1" r="AU117"/>
  <c i="10" r="BK136"/>
  <c r="J136"/>
  <c r="J100"/>
  <c r="J34"/>
  <c i="6" r="P180"/>
  <c r="P141"/>
  <c i="1" r="AU100"/>
  <c i="18" r="P144"/>
  <c i="1" r="AU115"/>
  <c i="20" r="T678"/>
  <c i="12" r="T138"/>
  <c i="9" r="T136"/>
  <c i="20" r="P705"/>
  <c i="17" r="P136"/>
  <c i="1" r="AU113"/>
  <c i="20" r="T347"/>
  <c i="3" r="T435"/>
  <c i="20" r="T705"/>
  <c r="T246"/>
  <c r="T175"/>
  <c i="5" r="BK144"/>
  <c r="J144"/>
  <c r="J99"/>
  <c i="21" r="J135"/>
  <c r="J98"/>
  <c i="4" r="J130"/>
  <c r="J98"/>
  <c i="6" r="BK180"/>
  <c r="J180"/>
  <c r="J104"/>
  <c i="8" r="BK799"/>
  <c r="J799"/>
  <c r="J122"/>
  <c i="17" r="BK136"/>
  <c r="J136"/>
  <c r="J100"/>
  <c r="J34"/>
  <c i="20" r="BK175"/>
  <c r="J175"/>
  <c r="J98"/>
  <c r="J32"/>
  <c i="19" r="BE119"/>
  <c i="14" r="J35"/>
  <c r="BE110"/>
  <c i="13" r="BE110"/>
  <c r="J35"/>
  <c i="12" r="BF113"/>
  <c i="11" r="BE113"/>
  <c r="J35"/>
  <c i="7" r="BK139"/>
  <c r="J139"/>
  <c r="J100"/>
  <c r="J34"/>
  <c i="6" r="J142"/>
  <c r="J99"/>
  <c i="5" r="BK143"/>
  <c r="J143"/>
  <c r="J98"/>
  <c r="J32"/>
  <c i="4" r="BE107"/>
  <c i="2" r="BK160"/>
  <c r="J160"/>
  <c r="J96"/>
  <c r="J30"/>
  <c i="4" r="J109"/>
  <c i="1" r="BB101"/>
  <c r="AX101"/>
  <c i="8" r="J39"/>
  <c i="1" r="AV103"/>
  <c i="15" r="J111"/>
  <c r="J105"/>
  <c r="J35"/>
  <c r="J36"/>
  <c i="1" r="AG111"/>
  <c i="17" r="J111"/>
  <c r="J105"/>
  <c r="J35"/>
  <c r="J36"/>
  <c i="1" r="AG113"/>
  <c r="BC101"/>
  <c r="AY101"/>
  <c r="BD101"/>
  <c i="8" r="F39"/>
  <c i="1" r="AZ103"/>
  <c i="5" r="J37"/>
  <c i="1" r="AV99"/>
  <c i="12" r="F39"/>
  <c i="1" r="AZ108"/>
  <c i="16" r="F39"/>
  <c i="1" r="AZ112"/>
  <c i="19" r="F39"/>
  <c i="1" r="AZ116"/>
  <c i="5" r="J120"/>
  <c r="J114"/>
  <c r="J122"/>
  <c i="7" r="J39"/>
  <c i="1" r="AV102"/>
  <c i="13" r="J36"/>
  <c i="1" r="AG109"/>
  <c i="14" r="J36"/>
  <c i="1" r="AG110"/>
  <c i="14" r="J39"/>
  <c i="1" r="AV110"/>
  <c r="AT110"/>
  <c i="16" r="J108"/>
  <c r="J116"/>
  <c i="1" r="BB104"/>
  <c r="AX104"/>
  <c r="BA114"/>
  <c r="AW114"/>
  <c r="BB114"/>
  <c r="AX114"/>
  <c i="10" r="J111"/>
  <c r="J105"/>
  <c r="J35"/>
  <c r="J36"/>
  <c i="1" r="AG106"/>
  <c i="7" r="F39"/>
  <c i="1" r="AZ102"/>
  <c i="13" r="F39"/>
  <c i="1" r="AZ109"/>
  <c i="19" r="J121"/>
  <c i="18" r="J119"/>
  <c r="BE119"/>
  <c r="F39"/>
  <c i="1" r="AZ115"/>
  <c i="4" r="J35"/>
  <c i="1" r="AV97"/>
  <c r="AT97"/>
  <c i="9" r="F39"/>
  <c i="1" r="AZ105"/>
  <c i="11" r="F39"/>
  <c i="1" r="AZ107"/>
  <c r="BC104"/>
  <c r="AY104"/>
  <c r="BD114"/>
  <c i="5" r="F37"/>
  <c i="1" r="AZ99"/>
  <c i="11" r="J36"/>
  <c i="1" r="AG107"/>
  <c i="12" r="J40"/>
  <c i="1" r="AW108"/>
  <c i="16" r="F40"/>
  <c i="1" r="BA112"/>
  <c r="BD104"/>
  <c r="BC114"/>
  <c r="AY114"/>
  <c i="20" r="J152"/>
  <c r="BE152"/>
  <c r="F37"/>
  <c i="1" r="AZ117"/>
  <c i="7" r="J114"/>
  <c r="J108"/>
  <c r="J116"/>
  <c i="9" r="J105"/>
  <c r="J35"/>
  <c r="J36"/>
  <c i="1" r="AG105"/>
  <c i="9" r="J40"/>
  <c i="1" r="AW105"/>
  <c i="9" r="J39"/>
  <c i="1" r="AV105"/>
  <c i="12" r="J115"/>
  <c r="J39"/>
  <c i="1" r="AV108"/>
  <c i="16" r="J39"/>
  <c i="1" r="AV112"/>
  <c r="AT112"/>
  <c i="2" r="J139"/>
  <c r="J133"/>
  <c r="J141"/>
  <c i="3" l="1" r="P136"/>
  <c i="1" r="AU96"/>
  <c i="3" r="T136"/>
  <c i="17" r="BE111"/>
  <c i="10" r="BE111"/>
  <c i="15" r="BE111"/>
  <c i="21" r="BK133"/>
  <c r="J133"/>
  <c r="J96"/>
  <c r="J30"/>
  <c i="6" r="BK141"/>
  <c r="J141"/>
  <c r="J98"/>
  <c r="J32"/>
  <c i="3" r="BK136"/>
  <c r="J136"/>
  <c r="J96"/>
  <c r="J30"/>
  <c i="8" r="BK159"/>
  <c r="J159"/>
  <c r="J100"/>
  <c r="J34"/>
  <c i="16" r="J35"/>
  <c i="14" r="J45"/>
  <c i="12" r="J45"/>
  <c i="9" r="J45"/>
  <c i="7" r="BF114"/>
  <c r="J35"/>
  <c i="5" r="BF120"/>
  <c r="J33"/>
  <c i="4" r="J41"/>
  <c i="2" r="BE139"/>
  <c r="J31"/>
  <c i="1" r="AN97"/>
  <c r="AN110"/>
  <c i="17" r="J113"/>
  <c r="F39"/>
  <c i="1" r="AZ113"/>
  <c r="AU114"/>
  <c i="18" r="J39"/>
  <c i="1" r="AV115"/>
  <c r="AT115"/>
  <c i="3" r="J115"/>
  <c r="BE115"/>
  <c r="J35"/>
  <c i="1" r="AV96"/>
  <c r="AT96"/>
  <c i="5" r="F38"/>
  <c i="1" r="BA99"/>
  <c i="11" r="J39"/>
  <c i="1" r="AV107"/>
  <c r="AT107"/>
  <c i="20" r="J37"/>
  <c i="1" r="AV117"/>
  <c r="AT117"/>
  <c r="AU104"/>
  <c i="10" r="J113"/>
  <c i="21" r="J112"/>
  <c r="J106"/>
  <c r="J114"/>
  <c i="2" r="J35"/>
  <c i="1" r="AV95"/>
  <c r="AT95"/>
  <c r="AU101"/>
  <c i="15" r="F39"/>
  <c i="1" r="AZ111"/>
  <c i="2" r="J32"/>
  <c i="1" r="AG95"/>
  <c i="5" r="J34"/>
  <c i="1" r="AG99"/>
  <c i="7" r="F40"/>
  <c i="1" r="BA102"/>
  <c i="13" r="J39"/>
  <c i="1" r="AV109"/>
  <c r="AT109"/>
  <c r="BB98"/>
  <c r="AX98"/>
  <c r="BC98"/>
  <c r="AY98"/>
  <c i="18" r="J113"/>
  <c r="J121"/>
  <c i="10" r="F39"/>
  <c i="1" r="AZ106"/>
  <c i="4" r="F35"/>
  <c i="1" r="AZ97"/>
  <c i="7" r="J36"/>
  <c i="1" r="AG102"/>
  <c r="AZ101"/>
  <c r="AV101"/>
  <c r="AT105"/>
  <c i="9" r="J113"/>
  <c i="10" r="J39"/>
  <c i="1" r="AV106"/>
  <c r="AT106"/>
  <c i="12" r="F40"/>
  <c i="1" r="BA108"/>
  <c r="BA104"/>
  <c r="AW104"/>
  <c i="16" r="J36"/>
  <c i="1" r="AG112"/>
  <c r="AN112"/>
  <c i="20" r="J146"/>
  <c r="J154"/>
  <c i="1" r="BD98"/>
  <c i="15" r="J113"/>
  <c i="6" r="J118"/>
  <c r="J112"/>
  <c r="J33"/>
  <c r="J34"/>
  <c i="1" r="AG100"/>
  <c i="5" r="J38"/>
  <c i="1" r="AW99"/>
  <c r="AT99"/>
  <c r="AT108"/>
  <c i="15" r="J39"/>
  <c i="1" r="AV111"/>
  <c r="AT111"/>
  <c r="AZ114"/>
  <c r="AV114"/>
  <c r="AT114"/>
  <c i="19" r="J39"/>
  <c i="1" r="AV116"/>
  <c r="AT116"/>
  <c i="8" r="J134"/>
  <c r="J128"/>
  <c r="J35"/>
  <c r="J36"/>
  <c i="1" r="AG103"/>
  <c i="2" r="F35"/>
  <c i="1" r="AZ95"/>
  <c i="7" r="J40"/>
  <c i="1" r="AW102"/>
  <c r="AT102"/>
  <c i="14" r="F39"/>
  <c i="1" r="AZ110"/>
  <c i="18" l="1" r="J35"/>
  <c i="8" r="BF134"/>
  <c i="6" r="BE118"/>
  <c i="21" r="BE112"/>
  <c r="J31"/>
  <c i="20" r="J33"/>
  <c i="19" r="J45"/>
  <c i="16" r="J45"/>
  <c i="15" r="J45"/>
  <c i="13" r="J45"/>
  <c i="11" r="J45"/>
  <c i="10" r="J45"/>
  <c i="7" r="J45"/>
  <c i="1" r="AN102"/>
  <c i="5" r="J43"/>
  <c i="2" r="J41"/>
  <c i="1" r="AN95"/>
  <c r="AN99"/>
  <c r="AN105"/>
  <c r="AN106"/>
  <c r="AN107"/>
  <c r="AN108"/>
  <c r="AN109"/>
  <c r="AN111"/>
  <c r="AN116"/>
  <c r="AG101"/>
  <c r="AZ104"/>
  <c r="AV104"/>
  <c r="AT104"/>
  <c r="AU98"/>
  <c r="AU94"/>
  <c i="17" r="J39"/>
  <c i="1" r="AV113"/>
  <c r="AT113"/>
  <c r="AN113"/>
  <c i="8" r="J136"/>
  <c i="6" r="J37"/>
  <c i="1" r="AV100"/>
  <c r="AT100"/>
  <c i="6" r="J120"/>
  <c i="3" r="J109"/>
  <c r="J31"/>
  <c r="J32"/>
  <c i="1" r="AG96"/>
  <c r="AN96"/>
  <c i="18" r="J36"/>
  <c i="1" r="AG115"/>
  <c r="AG114"/>
  <c r="AN114"/>
  <c i="3" r="F35"/>
  <c i="1" r="AZ96"/>
  <c r="BB94"/>
  <c r="AX94"/>
  <c i="8" r="J40"/>
  <c i="1" r="AW103"/>
  <c r="AT103"/>
  <c r="AN103"/>
  <c i="21" r="F35"/>
  <c i="1" r="AZ118"/>
  <c r="BD94"/>
  <c r="W33"/>
  <c r="AG104"/>
  <c i="20" r="J34"/>
  <c i="1" r="AG117"/>
  <c r="AN117"/>
  <c r="BC94"/>
  <c r="W32"/>
  <c i="21" r="J32"/>
  <c i="1" r="AG118"/>
  <c l="1" r="AN115"/>
  <c i="17" r="J45"/>
  <c i="18" r="J45"/>
  <c i="8" r="J45"/>
  <c i="3" r="J41"/>
  <c i="6" r="J43"/>
  <c i="20" r="J43"/>
  <c i="1" r="AN100"/>
  <c r="AN104"/>
  <c i="3" r="J117"/>
  <c i="21" r="J35"/>
  <c i="1" r="AV118"/>
  <c r="AT118"/>
  <c r="AG98"/>
  <c i="6" r="F37"/>
  <c i="1" r="AZ100"/>
  <c r="AZ98"/>
  <c r="AV98"/>
  <c r="W31"/>
  <c i="8" r="F40"/>
  <c i="1" r="BA103"/>
  <c r="BA101"/>
  <c r="AW101"/>
  <c r="AT101"/>
  <c r="AN101"/>
  <c r="AY94"/>
  <c i="21" l="1" r="J41"/>
  <c i="1" r="AN118"/>
  <c r="BA98"/>
  <c r="AW98"/>
  <c r="AT98"/>
  <c r="AN98"/>
  <c r="AZ94"/>
  <c r="W29"/>
  <c r="AG94"/>
  <c l="1" r="BA94"/>
  <c r="AW94"/>
  <c r="AK30"/>
  <c r="AV94"/>
  <c r="AK29"/>
  <c r="AK26"/>
  <c l="1" r="AK35"/>
  <c r="AT94"/>
  <c r="W30"/>
  <c l="1" r="AN94"/>
</calcChain>
</file>

<file path=xl/sharedStrings.xml><?xml version="1.0" encoding="utf-8"?>
<sst xmlns="http://schemas.openxmlformats.org/spreadsheetml/2006/main">
  <si>
    <t>Export Komplet</t>
  </si>
  <si>
    <t/>
  </si>
  <si>
    <t>2.0</t>
  </si>
  <si>
    <t>ZAMOK</t>
  </si>
  <si>
    <t>False</t>
  </si>
  <si>
    <t>{bbc027dd-0732-4085-8923-e630d9e8f12f}</t>
  </si>
  <si>
    <t>0,01</t>
  </si>
  <si>
    <t>21</t>
  </si>
  <si>
    <t>15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</si>
  <si>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</si>
  <si>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</si>
  <si>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</si>
  <si>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</si>
  <si>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</si>
  <si>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3778A_2022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</si>
  <si>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</si>
  <si>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</si>
  <si>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OU - STAVEBNÍ ÚPRAVY BUDOVY E, ČS.LEGIÍ 9, OSTRAVA</t>
  </si>
  <si>
    <t>KSO:</t>
  </si>
  <si>
    <t>CC-CZ:</t>
  </si>
  <si>
    <t>Místo:</t>
  </si>
  <si>
    <t>Čs.Legií 9, Ostrava</t>
  </si>
  <si>
    <t>Datum:</t>
  </si>
  <si>
    <t>30. 3. 2022</t>
  </si>
  <si>
    <t>Zadavatel:</t>
  </si>
  <si>
    <t>IČ:</t>
  </si>
  <si>
    <t>Ostravská univerzita</t>
  </si>
  <si>
    <t>DIČ:</t>
  </si>
  <si>
    <t>Uchazeč:</t>
  </si>
  <si>
    <t>Vyplň údaj</t>
  </si>
  <si>
    <t>Projektant:</t>
  </si>
  <si>
    <t>MARPO s.r.o.</t>
  </si>
  <si>
    <t>True</t>
  </si>
  <si>
    <t>Zpracovatel:</t>
  </si>
  <si>
    <t xml:space="preserve"> 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</si>
  <si>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</si>
  <si>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</si>
  <si>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</si>
  <si>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</si>
  <si>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</si>
  <si>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</si>
  <si>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</si>
  <si>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</si>
  <si>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</si>
  <si>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</si>
  <si>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</si>
  <si>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</si>
  <si>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</si>
  <si>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</si>
  <si>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</si>
  <si>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</si>
  <si>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</si>
  <si>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</si>
  <si>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</si>
  <si>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</si>
  <si>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</si>
  <si>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</si>
  <si>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</si>
  <si>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</si>
  <si>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</si>
  <si>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</si>
  <si>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</si>
  <si>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</si>
  <si>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</si>
  <si>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</si>
  <si>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</si>
  <si>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</si>
  <si>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</si>
  <si>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</si>
  <si>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</si>
  <si>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</si>
  <si>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</si>
  <si>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</si>
  <si>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</si>
  <si>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</si>
  <si>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</si>
  <si>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</si>
  <si>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</si>
  <si>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</si>
  <si>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</si>
  <si>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/</t>
  </si>
  <si>
    <t>D.1.1</t>
  </si>
  <si>
    <t>ARCHITEKTONICKO-STAVEBNÍ ŘEŠENÍ</t>
  </si>
  <si>
    <t>STA</t>
  </si>
  <si>
    <t>1</t>
  </si>
  <si>
    <t>{715655e3-fed3-49e7-84f1-585c6c9177a0}</t>
  </si>
  <si>
    <t>2</t>
  </si>
  <si>
    <t>D.1.2</t>
  </si>
  <si>
    <t>STAVEBNĚ KONSTRUKČNÍ ŘEŠENÍ</t>
  </si>
  <si>
    <t>{b84f4cc8-1045-4c87-8e5f-91f0762d8f00}</t>
  </si>
  <si>
    <t>D.1.3</t>
  </si>
  <si>
    <t>POŽÁRNĚ BEZPEČNOSTNÍ ŘEŠENÍ</t>
  </si>
  <si>
    <t>{6e72e910-0ba6-4614-8281-703fb8fe7951}</t>
  </si>
  <si>
    <t>D.1.4</t>
  </si>
  <si>
    <t>TECHNIKA PROSTŘEDÍ STAVEB</t>
  </si>
  <si>
    <t>{631d8a62-3abe-41de-b984-8261eaef9eb6}</t>
  </si>
  <si>
    <t>D.1.4.1</t>
  </si>
  <si>
    <t>VYTÁPĚNÍ</t>
  </si>
  <si>
    <t>Soupis</t>
  </si>
  <si>
    <t>{a93975ae-6b53-49ca-96af-92c4d461414a}</t>
  </si>
  <si>
    <t>D.1.4.2</t>
  </si>
  <si>
    <t>ZDRAVOTNĚ TECHNICKÉ INSTALACE</t>
  </si>
  <si>
    <t>{1eaf2659-a7e4-42a3-8970-3a63e47a430c}</t>
  </si>
  <si>
    <t>D.1.4.3</t>
  </si>
  <si>
    <t>SILNOPROUDÁ ELEKTROTECHNIKA A BLESKOSVODY</t>
  </si>
  <si>
    <t>{a7d88ef3-3e65-4c65-ae27-4e04d08ad062}</t>
  </si>
  <si>
    <t>Elektroinstalace</t>
  </si>
  <si>
    <t>3</t>
  </si>
  <si>
    <t>{33fda6fd-95c7-4307-b340-08949cfcbfaf}</t>
  </si>
  <si>
    <t>Rozvaděče</t>
  </si>
  <si>
    <t>{4f84a15d-b7c9-4314-b28b-eef4ef1f9324}</t>
  </si>
  <si>
    <t>D.1.4.4</t>
  </si>
  <si>
    <t>SLABOPROUDÁ ZAŘÍZENÍ</t>
  </si>
  <si>
    <t>{0aa4231e-2954-416d-90c9-955f998242a7}</t>
  </si>
  <si>
    <t>CCTV</t>
  </si>
  <si>
    <t>Kamerový systém</t>
  </si>
  <si>
    <t>{f84fd714-e541-4a20-a4c8-615e5ccf1e6b}</t>
  </si>
  <si>
    <t>EKV</t>
  </si>
  <si>
    <t>Elektronická kontrola vstupu</t>
  </si>
  <si>
    <t>{c8544f10-02d0-4792-a1d8-4dbfe06480cb}</t>
  </si>
  <si>
    <t>EPS</t>
  </si>
  <si>
    <t>Elektrická požární signalizace</t>
  </si>
  <si>
    <t>{41e71cba-e02b-470b-9077-77c8f6252617}</t>
  </si>
  <si>
    <t>ER</t>
  </si>
  <si>
    <t>Evakuační rozhlas</t>
  </si>
  <si>
    <t>{acfdb3c0-aec1-4701-9a56-a4e4b9d8ea0d}</t>
  </si>
  <si>
    <t>KT</t>
  </si>
  <si>
    <t>Kabelové trasy slaboproudých rozvodů</t>
  </si>
  <si>
    <t>{9bb65fde-12fb-421a-80b4-c791951ffcba}</t>
  </si>
  <si>
    <t>OST</t>
  </si>
  <si>
    <t>Ostatní</t>
  </si>
  <si>
    <t>{563e3d55-fcef-42f1-aeb3-4b022c99c791}</t>
  </si>
  <si>
    <t>PZTS</t>
  </si>
  <si>
    <t>Poplachový zabezpečovací a tísňový systém</t>
  </si>
  <si>
    <t>{e93e9f9a-f0de-4070-85ba-a9476ccd11d2}</t>
  </si>
  <si>
    <t>SK</t>
  </si>
  <si>
    <t>Strukturovaná kabeláž</t>
  </si>
  <si>
    <t>{39df45fb-707e-4815-8a84-adfe4d702d45}</t>
  </si>
  <si>
    <t>VDT</t>
  </si>
  <si>
    <t>Domovní telefony - videotelefony</t>
  </si>
  <si>
    <t>{6bce54db-b58e-46e1-a46c-0177a1db8f44}</t>
  </si>
  <si>
    <t>D.1.4.5</t>
  </si>
  <si>
    <t>MĚŘENÍ A REGULACE</t>
  </si>
  <si>
    <t>{d68c4c70-c290-46e5-9ffe-382c4afbb98c}</t>
  </si>
  <si>
    <t>{d6fbde3f-370f-4036-9628-547439b88db6}</t>
  </si>
  <si>
    <t>Prvky MaR</t>
  </si>
  <si>
    <t>{9286543b-8feb-43be-b3df-7da3fc67974a}</t>
  </si>
  <si>
    <t>D.1.4.6</t>
  </si>
  <si>
    <t>VZDUCHOTECHNIKA A OCHLAZOVÁNÍ</t>
  </si>
  <si>
    <t>{e752f9db-ec2f-4c80-b343-89ada8502789}</t>
  </si>
  <si>
    <t>VON</t>
  </si>
  <si>
    <t>VEDLEJŠÍ A OSTATNÍ NÁKLADY</t>
  </si>
  <si>
    <t>{7deab0d1-e58e-4b27-8fc0-c4e1679a232f}</t>
  </si>
  <si>
    <t>KRYCÍ LIST SOUPISU PRACÍ</t>
  </si>
  <si>
    <t>Objekt:</t>
  </si>
  <si>
    <t>D.1.1 - ARCHITEKTONICKO-STAVEBNÍ ŘEŠENÍ</t>
  </si>
  <si>
    <t>Náklady z rozpočtu</t>
  </si>
  <si>
    <t>Ostatní náklady</t>
  </si>
  <si>
    <t>REKAPITULACE ČLENĚNÍ SOUPISU PRACÍ</t>
  </si>
  <si>
    <t>Kód dílu - Popis</t>
  </si>
  <si>
    <t>Cena celkem [CZK]</t>
  </si>
  <si>
    <t>1) Náklady ze soupisu prací</t>
  </si>
  <si>
    <t>-1</t>
  </si>
  <si>
    <t>HSV - Práce a dodávky HSV</t>
  </si>
  <si>
    <t xml:space="preserve">    1 - Zemní práce</t>
  </si>
  <si>
    <t xml:space="preserve">    18 - Zemní práce - povrchové úpravy terénu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</si>
  <si>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</si>
  <si>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</si>
  <si>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</si>
  <si>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</si>
  <si>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</si>
  <si>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9 - Ostatní konstrukce a práce, bourání</t>
  </si>
  <si>
    <t xml:space="preserve">    997 - Přesun sutě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</si>
  <si>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</si>
  <si>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</si>
  <si>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</si>
  <si>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</si>
  <si>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</si>
  <si>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721 - Zdravotechnika - vnitřní kanalizace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</si>
  <si>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</si>
  <si>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</si>
  <si>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</si>
  <si>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</si>
  <si>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</si>
  <si>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</si>
  <si>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772 - Podlahy z kamene</t>
  </si>
  <si>
    <t xml:space="preserve">    773 - Podlahy z litého teraca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</si>
  <si>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</si>
  <si>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</si>
  <si>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</si>
  <si>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</si>
  <si>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</si>
  <si>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>HZS - Hodinové zúčtovací sazby</t>
  </si>
  <si>
    <t>Ostatní - Ostatní</t>
  </si>
  <si>
    <t xml:space="preserve">    OST01 - Ostatní konstrukce a skladby</t>
  </si>
  <si>
    <t xml:space="preserve">    OST05 - Ostatní</t>
  </si>
  <si>
    <t xml:space="preserve">    OST09 - Záchytný systém proti pádu </t>
  </si>
  <si>
    <t>2) Ostatní náklady</t>
  </si>
  <si>
    <t>Zařízení staveniště</t>
  </si>
  <si>
    <t>VRN</t>
  </si>
  <si>
    <t>Projektové práce</t>
  </si>
  <si>
    <t>Územní vlivy</t>
  </si>
  <si>
    <t>Provozní vlivy</t>
  </si>
  <si>
    <t>Jiné VRN</t>
  </si>
  <si>
    <t>Kompletační činnost</t>
  </si>
  <si>
    <t>KOMPLETACNA</t>
  </si>
  <si>
    <t>Celkové náklady za stavbu 1) + 2)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</si>
  <si>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</si>
  <si>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</si>
  <si>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</si>
  <si>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</si>
  <si>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</si>
  <si>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</si>
  <si>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</si>
  <si>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</si>
  <si>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</si>
  <si>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</si>
  <si>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</si>
  <si>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</si>
  <si>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</si>
  <si>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</si>
  <si>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</si>
  <si>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</si>
  <si>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</si>
  <si>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</si>
  <si>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113106171</t>
  </si>
  <si>
    <t>Rozebrání dlažeb vozovek ze zámkové dlažby s ložem z kameniva ručně</t>
  </si>
  <si>
    <t>m2</t>
  </si>
  <si>
    <t>4</t>
  </si>
  <si>
    <t>VV</t>
  </si>
  <si>
    <t xml:space="preserve">"rozsah_D.1.1b_BP-v.č. 01,11-12 , BP-v.č.19, 27-28, TZ" </t>
  </si>
  <si>
    <t>73,0</t>
  </si>
  <si>
    <t>Součet</t>
  </si>
  <si>
    <t>113107125</t>
  </si>
  <si>
    <t>Odstranění podkladu z kameniva tl 500 mm ručně</t>
  </si>
  <si>
    <t>121112003</t>
  </si>
  <si>
    <t>Sejmutí ornice tl vrstvy do 200 mm ručně</t>
  </si>
  <si>
    <t>6</t>
  </si>
  <si>
    <t>23,0</t>
  </si>
  <si>
    <t>131213101</t>
  </si>
  <si>
    <t>Hloubení jam v soudržných horninách třídy těžitelnosti I, skupiny 3 ručně</t>
  </si>
  <si>
    <t>m3</t>
  </si>
  <si>
    <t>8</t>
  </si>
  <si>
    <t>"ZP" (73*(1,0-0,45))+(20,0*0,45)</t>
  </si>
  <si>
    <t>"NZP" 23*(1,0-0,2)</t>
  </si>
  <si>
    <t>5</t>
  </si>
  <si>
    <t>139751101</t>
  </si>
  <si>
    <t>Vykopávky v uzavřených prostorech v hornině třídy těžitelnosti I, skupiny 1 až 3 ručně</t>
  </si>
  <si>
    <t>10</t>
  </si>
  <si>
    <t>"rozsah_D.1.1b_BP-v.č. 01-05 , NS-v.č. 19-24, TZ"</t>
  </si>
  <si>
    <t>"1.PP" (47)*(1,0-0,2)</t>
  </si>
  <si>
    <t>161111502</t>
  </si>
  <si>
    <t>Svislé přemístění výkopku z horniny třídy těžitelnosti I, skupiny 1 až 3 hl výkopu do 3 m nošením</t>
  </si>
  <si>
    <t>12</t>
  </si>
  <si>
    <t>7</t>
  </si>
  <si>
    <t>162211311</t>
  </si>
  <si>
    <t>Vodorovné přemístění výkopku z horniny třídy těžitelnosti I, skupiny 1 až 3 stavebním kolečkem do 10 m</t>
  </si>
  <si>
    <t>14</t>
  </si>
  <si>
    <t>162211319</t>
  </si>
  <si>
    <t>Příplatek k vodorovnému přemístění výkopku z horniny třídy těžitelnosti I, skupiny 1 až 3 stavebním kolečkem ZKD 10 m</t>
  </si>
  <si>
    <t>16</t>
  </si>
  <si>
    <t>37,6*4 "Přepočtené koeficientem množství</t>
  </si>
  <si>
    <t>9</t>
  </si>
  <si>
    <t>162251102</t>
  </si>
  <si>
    <t>Vodorovné přemístění do 50 m výkopku/sypaniny z horniny třídy těžitelnosti I, skupiny 1 až 3</t>
  </si>
  <si>
    <t>18</t>
  </si>
  <si>
    <t>P</t>
  </si>
  <si>
    <t>Poznámka k položce:_x000d_
Poznámka k položce: -pro zpětné zásypy _ tam a zpět</t>
  </si>
  <si>
    <t>12,8*2 "Přepočtené koeficientem množství</t>
  </si>
  <si>
    <t>162751117</t>
  </si>
  <si>
    <t>Vodorovné přemístění do 10000 m výkopku/sypaniny z horniny třídy těžitelnosti I, skupiny 1 až 3</t>
  </si>
  <si>
    <t>20</t>
  </si>
  <si>
    <t>11</t>
  </si>
  <si>
    <t>22</t>
  </si>
  <si>
    <t>162751119</t>
  </si>
  <si>
    <t>Příplatek k vodorovnému přemístění výkopku/sypaniny z horniny třídy těžitelnosti I, skupiny 1 až 3 ZKD 1000 m přes 10000 m</t>
  </si>
  <si>
    <t>24</t>
  </si>
  <si>
    <t>37,6*10 "Přepočtené koeficientem množství</t>
  </si>
  <si>
    <t>13</t>
  </si>
  <si>
    <t>26</t>
  </si>
  <si>
    <t>49,15*10 "Přepočtené koeficientem množství</t>
  </si>
  <si>
    <t>171201231</t>
  </si>
  <si>
    <t>Poplatek za uložení zeminy a kamení na skládce (skládkovné)</t>
  </si>
  <si>
    <t>t</t>
  </si>
  <si>
    <t>28</t>
  </si>
  <si>
    <t>49,15*1,8 "Přepočtené koeficientem množství</t>
  </si>
  <si>
    <t>30</t>
  </si>
  <si>
    <t>37,6*1,8 "Přepočtené koeficientem množství</t>
  </si>
  <si>
    <t>171251201</t>
  </si>
  <si>
    <t>Uložení sypaniny na skládky nebo meziskládky</t>
  </si>
  <si>
    <t>32</t>
  </si>
  <si>
    <t>17</t>
  </si>
  <si>
    <t>34</t>
  </si>
  <si>
    <t>174151101</t>
  </si>
  <si>
    <t>Zásyp jam, šachet rýh nebo kolem objektů sypaninou se zhutněním</t>
  </si>
  <si>
    <t>36</t>
  </si>
  <si>
    <t>"NZP" 16*(1,0-0,2)</t>
  </si>
  <si>
    <t>19</t>
  </si>
  <si>
    <t>38</t>
  </si>
  <si>
    <t>"skladba_BN1" (32,0+61,0)*(1,0-0,45)</t>
  </si>
  <si>
    <t>M</t>
  </si>
  <si>
    <t>58344197</t>
  </si>
  <si>
    <t>externí zásypový, nenamrzavý, zhutnitelný drcený materiál</t>
  </si>
  <si>
    <t>40</t>
  </si>
  <si>
    <t>Poznámka k položce:_x000d_
Poznámka k položce: -kompletní specifikace materiálu _ viz PD a TZ</t>
  </si>
  <si>
    <t>51,15*1,8 "Přepočtené koeficientem množství</t>
  </si>
  <si>
    <t>175111101</t>
  </si>
  <si>
    <t>Obsypání potrubí ručně sypaninou bez prohození, uloženou do 3 m</t>
  </si>
  <si>
    <t>42</t>
  </si>
  <si>
    <t>"1.PP" (47)*(0,7)</t>
  </si>
  <si>
    <t>58331200</t>
  </si>
  <si>
    <t>štěrkopísek tříděný zásypový</t>
  </si>
  <si>
    <t>44</t>
  </si>
  <si>
    <t>32,9*2 "Přepočtené koeficientem množství</t>
  </si>
  <si>
    <t>23</t>
  </si>
  <si>
    <t>181951R12</t>
  </si>
  <si>
    <t>Úprava pláně v hornině třídy těžitelnosti I, skupiny 1 až 3 se zhutněním_ručním vibračním pěchem nebo válcem</t>
  </si>
  <si>
    <t>46</t>
  </si>
  <si>
    <t>"skladba_BN1" (32,0+61,0)</t>
  </si>
  <si>
    <t>460120016</t>
  </si>
  <si>
    <t>Naložení výkopku ručně z hornin třídy 1 až 4</t>
  </si>
  <si>
    <t>48</t>
  </si>
  <si>
    <t>Zemní práce - povrchové úpravy terénu</t>
  </si>
  <si>
    <t>25</t>
  </si>
  <si>
    <t>181111111</t>
  </si>
  <si>
    <t>Plošná úprava terénu do 500 m2 zemina tř 1 až 4 nerovnosti do 100 mm v rovinně a svahu do 1:5</t>
  </si>
  <si>
    <t>50</t>
  </si>
  <si>
    <t xml:space="preserve">"plochy nezpevněné" 16,0 </t>
  </si>
  <si>
    <t>181311103</t>
  </si>
  <si>
    <t>Rozprostření ornice tl vrstvy do 200 mm v rovině nebo ve svahu do 1:5 ručně</t>
  </si>
  <si>
    <t>52</t>
  </si>
  <si>
    <t>27</t>
  </si>
  <si>
    <t>181411131</t>
  </si>
  <si>
    <t>Založení parkového trávníku výsevem plochy do 1000 m2 v rovině a ve svahu do 1:5</t>
  </si>
  <si>
    <t>54</t>
  </si>
  <si>
    <t>00572410</t>
  </si>
  <si>
    <t>osivo směs travní parková</t>
  </si>
  <si>
    <t>kg</t>
  </si>
  <si>
    <t>56</t>
  </si>
  <si>
    <t>16*0,03 "Přepočtené koeficientem množství</t>
  </si>
  <si>
    <t>29</t>
  </si>
  <si>
    <t>181951111</t>
  </si>
  <si>
    <t>Úprava pláně v hornině třídy těžitelnosti I, skupiny 1 až 3 bez zhutnění</t>
  </si>
  <si>
    <t>58</t>
  </si>
  <si>
    <t>Zakládání</t>
  </si>
  <si>
    <t>213311141</t>
  </si>
  <si>
    <t>Polštáře zhutněné pod základy ze štěrkopísku tříděného</t>
  </si>
  <si>
    <t>60</t>
  </si>
  <si>
    <t>"1.PP" (47)*(0,1)</t>
  </si>
  <si>
    <t>Svislé a kompletní konstrukce</t>
  </si>
  <si>
    <t>31</t>
  </si>
  <si>
    <t>310237241</t>
  </si>
  <si>
    <t>Zazdívka otvorů pl do 0,25 m2 ve zdivu nadzákladovém cihlami pálenými tl do 300 mm</t>
  </si>
  <si>
    <t>kus</t>
  </si>
  <si>
    <t>62</t>
  </si>
  <si>
    <t xml:space="preserve">"rozsah_D.1.1b_BP-v.č.07-09, TZ_stropní konstrukce" </t>
  </si>
  <si>
    <t xml:space="preserve">(zazdívka otvorů po vybouraných/demontovaných stropních trámech) </t>
  </si>
  <si>
    <t>"viz 1.PP_2.NP" (27+51+21+27)+(49+158+66)</t>
  </si>
  <si>
    <t>310237251</t>
  </si>
  <si>
    <t>Zazdívka otvorů pl do 0,25 m2 ve zdivu nadzákladovém cihlami pálenými tl do 450 mm</t>
  </si>
  <si>
    <t>64</t>
  </si>
  <si>
    <t>"viz 1.PP" 0</t>
  </si>
  <si>
    <t>"viz 1.NP" 154*2</t>
  </si>
  <si>
    <t>"viz 2.NP" 140*2</t>
  </si>
  <si>
    <t>33</t>
  </si>
  <si>
    <t>311231117</t>
  </si>
  <si>
    <t>Zdivo nosné z cihel dl 290 mm P7 až 15 na SMS 10 MPa</t>
  </si>
  <si>
    <t>66</t>
  </si>
  <si>
    <t>"rozsah_D.1.1b_BP-v.č.05-06,11-12, NS-v.č.24-28,TZ"</t>
  </si>
  <si>
    <t>"předpoklad zpětné dozdívky-zdiva napadeného dřevokaznými houbami" 5,0</t>
  </si>
  <si>
    <t>68</t>
  </si>
  <si>
    <t>"rozsah_D.1.1b_v.č. 19-22, 27-28,TZ"</t>
  </si>
  <si>
    <t>"zazdívky a přizdívky_NS_odměřeno elektronicky" 18,48</t>
  </si>
  <si>
    <t>Mezisoučet</t>
  </si>
  <si>
    <t>"přezdění uvolněného zdiva_předpoklad_bude upřesněno v rámci realizace" 13,5</t>
  </si>
  <si>
    <t>35</t>
  </si>
  <si>
    <t>311236311</t>
  </si>
  <si>
    <t>Zdivo jednovrstvé zvukově izolační na tenkovrstvou maltu z cihel děrovaných broušených P20 tloušťky 190 mm</t>
  </si>
  <si>
    <t>70</t>
  </si>
  <si>
    <t>"1.NP_odměřeno elektronicky" 4,7*(3,37)</t>
  </si>
  <si>
    <t>317168012</t>
  </si>
  <si>
    <t>Překlad keramický plochý š 115 mm dl 1250 mm</t>
  </si>
  <si>
    <t>72</t>
  </si>
  <si>
    <t>37</t>
  </si>
  <si>
    <t>317168016</t>
  </si>
  <si>
    <t>Překlad keramický plochý š 115 mm dl 2250 mm</t>
  </si>
  <si>
    <t>74</t>
  </si>
  <si>
    <t>317168022</t>
  </si>
  <si>
    <t>Překlad keramický plochý š 145 mm dl 1250 mm</t>
  </si>
  <si>
    <t>76</t>
  </si>
  <si>
    <t>39</t>
  </si>
  <si>
    <t>317944321</t>
  </si>
  <si>
    <t>Válcované nosníky do č.12 dodatečně osazované do připravených otvorů</t>
  </si>
  <si>
    <t>78</t>
  </si>
  <si>
    <t>"1.PP" (27,76+1,88)/1000</t>
  </si>
  <si>
    <t>"1.NP" (89,4+8,46)/1000</t>
  </si>
  <si>
    <t>"2.NP" (11,92+1,88)/1000</t>
  </si>
  <si>
    <t>"3.NP" (18,42+2,82)/1000</t>
  </si>
  <si>
    <t>"4.NP" (52,12+4,7)/1000</t>
  </si>
  <si>
    <t>"související prvky_viz dílenská dokumentace" 0,25*(0,220)</t>
  </si>
  <si>
    <t>317944323</t>
  </si>
  <si>
    <t>Válcované nosníky č.14 až 22 dodatečně osazované do připravených otvorů</t>
  </si>
  <si>
    <t>80</t>
  </si>
  <si>
    <t xml:space="preserve">"rozsah_D.1.1b_BP-v.č.01-05/11-12, TZ" </t>
  </si>
  <si>
    <t>"1.NP" (1672,73+73,42)/1000</t>
  </si>
  <si>
    <t>"2.NP" (484,12+44,18)/1000</t>
  </si>
  <si>
    <t>"3.NP" (269,88+15,04)/1000</t>
  </si>
  <si>
    <t>"viz 1.NP" (79,52+6,28)/1000</t>
  </si>
  <si>
    <t>"související prvky_viz dílenská dokumentace" 0,25*(2,559+0,086)</t>
  </si>
  <si>
    <t>41</t>
  </si>
  <si>
    <t>319201321</t>
  </si>
  <si>
    <t>Vyrovnání nerovného povrchu zdiva tl do 30 mm maltou</t>
  </si>
  <si>
    <t>82</t>
  </si>
  <si>
    <t>3758,365*0,8 "Přepočtené koeficientem množství</t>
  </si>
  <si>
    <t>331231117</t>
  </si>
  <si>
    <t>Zdivo pilířů a podezdívek z cihel dl 290 mm pevnosti P 15 na SMS 10 MPa</t>
  </si>
  <si>
    <t>84</t>
  </si>
  <si>
    <t>"1.NP-3.NP_odměřeno elektronicky_statické zajištění" (6,5+4,5+0,75)</t>
  </si>
  <si>
    <t>43</t>
  </si>
  <si>
    <t>342244211</t>
  </si>
  <si>
    <t>Příčka z cihel broušených na tenkovrstvou maltu tloušťky 115 mm</t>
  </si>
  <si>
    <t>86</t>
  </si>
  <si>
    <t>"1.NP_odměřeno elektronicky" 4,7*(25,15)</t>
  </si>
  <si>
    <t>"2.NP_odměřeno elektronicky" 4,7*(35,34)</t>
  </si>
  <si>
    <t>"3.NP_odměřeno elektronicky" 4,65*(29,52)</t>
  </si>
  <si>
    <t>"odečet výplní_odměřeno elektronicky" -(25,25)</t>
  </si>
  <si>
    <t>342244221</t>
  </si>
  <si>
    <t>Příčka z cihel broušených na tenkovrstvou maltu tloušťky 140 mm</t>
  </si>
  <si>
    <t>88</t>
  </si>
  <si>
    <t>"1.PP_odměřeno elektronicky" 2,1*(4,79)</t>
  </si>
  <si>
    <t>"1.NP_odměřeno elektronicky" 4,7*(70,61)</t>
  </si>
  <si>
    <t>"2.NP_odměřeno elektronicky" 4,7*(70,78)</t>
  </si>
  <si>
    <t>"3.NP_odměřeno elektronicky" 4,65*(12,44)</t>
  </si>
  <si>
    <t>"4.NP_odměřeno elektronicky" 2,7*(18,8)</t>
  </si>
  <si>
    <t>"odečet výplní_odměřeno elektronicky" -(46,85)</t>
  </si>
  <si>
    <t>45</t>
  </si>
  <si>
    <t>342291121</t>
  </si>
  <si>
    <t>Ukotvení příček k cihelným konstrukcím plochými kotvami</t>
  </si>
  <si>
    <t>m</t>
  </si>
  <si>
    <t>90</t>
  </si>
  <si>
    <t>346244381</t>
  </si>
  <si>
    <t>Plentování v do 200 mm válcovaných nosníků</t>
  </si>
  <si>
    <t>92</t>
  </si>
  <si>
    <t>47</t>
  </si>
  <si>
    <t>346272266</t>
  </si>
  <si>
    <t>Přizdívka z pórobetonových tvárnic tl do 200 mm</t>
  </si>
  <si>
    <t>94</t>
  </si>
  <si>
    <t>(instalační přizdívky)</t>
  </si>
  <si>
    <t>"1.NP_odměřeno elektronicky" (1,65*(5,11+8,56))</t>
  </si>
  <si>
    <t>"2.NP_odměřeno elektronicky" (1,65*(12,98+5,28))+(4,7*0,9)</t>
  </si>
  <si>
    <t>"3.NP_odměřeno elektronicky" (1,65*(19,65))</t>
  </si>
  <si>
    <t>346272R0</t>
  </si>
  <si>
    <t>Zaslepení nefunkčních komínových průduchů (ztracené bednění + zabetonování C 16/20)</t>
  </si>
  <si>
    <t>96</t>
  </si>
  <si>
    <t>"rozsah_D.1.1b_v.č. 19-22, 27-28,TZ" 12,5</t>
  </si>
  <si>
    <t>Vodorovné konstrukce</t>
  </si>
  <si>
    <t>49</t>
  </si>
  <si>
    <t>413232211</t>
  </si>
  <si>
    <t>Zazdívka zhlaví válcovaných nosníků v do 150 mm</t>
  </si>
  <si>
    <t>98</t>
  </si>
  <si>
    <t>Komunikace pozemní</t>
  </si>
  <si>
    <t>564201111</t>
  </si>
  <si>
    <t>Podklad nebo podsyp ze štěrkopísku ŠP tl 40 mm</t>
  </si>
  <si>
    <t>100</t>
  </si>
  <si>
    <t>51</t>
  </si>
  <si>
    <t>564231111</t>
  </si>
  <si>
    <t>Podklad nebo podsyp ze štěrkopísku ŠP tl 100 mm</t>
  </si>
  <si>
    <t>102</t>
  </si>
  <si>
    <t>564811111</t>
  </si>
  <si>
    <t>Podklad ze štěrkodrtě ŠD tl 50 mm</t>
  </si>
  <si>
    <t>104</t>
  </si>
  <si>
    <t>53</t>
  </si>
  <si>
    <t>564871111</t>
  </si>
  <si>
    <t>Podklad ze štěrkodrtě ŠD tl 250 mm</t>
  </si>
  <si>
    <t>106</t>
  </si>
  <si>
    <t>596211220</t>
  </si>
  <si>
    <t>Kladení zámkové dlažby komunikací pro pěší tl 80 mm skupiny B pl do 50 m2</t>
  </si>
  <si>
    <t>108</t>
  </si>
  <si>
    <t>"skladba_BN1" (32,0)</t>
  </si>
  <si>
    <t>55</t>
  </si>
  <si>
    <t>596211221</t>
  </si>
  <si>
    <t>Kladení zámkové dlažby komunikací pro pěší tl 80 mm skupiny B pl do 100 m2</t>
  </si>
  <si>
    <t>110</t>
  </si>
  <si>
    <t>"skladba_BN1" (61,0)</t>
  </si>
  <si>
    <t>59245R13</t>
  </si>
  <si>
    <t>dlažba zámková betonová tl. 80mm</t>
  </si>
  <si>
    <t>112</t>
  </si>
  <si>
    <t>Poznámka k položce:_x000d_
Poznámka k položce: -kompletní specifikace materiálu viz PD a TZ</t>
  </si>
  <si>
    <t>Úpravy povrchů, podlahy a osazování výplní</t>
  </si>
  <si>
    <t>57</t>
  </si>
  <si>
    <t>611131101</t>
  </si>
  <si>
    <t>Cementový postřik vnitřních stropů nanášený celoplošně ručně</t>
  </si>
  <si>
    <t>114</t>
  </si>
  <si>
    <t xml:space="preserve">"rozsah_D.1.1b_v.č. 19-22/29-31, TZ" </t>
  </si>
  <si>
    <t>"podhledová skladba_1.NP_viz tabul. místn_v.č. 19-22" 6,5+50,4+23,3</t>
  </si>
  <si>
    <t>"podhledová skladba_2.NP_viz tabul. místn_v.č. 19-22" 11,3</t>
  </si>
  <si>
    <t>"podhledová skladba_3.NP_viz tabul. místn_v.č. 19-22" 12,6+38,95</t>
  </si>
  <si>
    <t>611135101</t>
  </si>
  <si>
    <t>Hrubá výplň rýh ve stropech maltou jakékoli šířky rýhy</t>
  </si>
  <si>
    <t>116</t>
  </si>
  <si>
    <t>-předpoklad_bude upřesněno v rámci realizace</t>
  </si>
  <si>
    <t>"podhledová skladba_1.NP_viz tabul. místn_v.č. 19-22" (6,5+50,4+23,3)*0,1</t>
  </si>
  <si>
    <t>"podhledová skladba_2.NP_viz tabul. místn_v.č. 19-22" 11,3*0,1</t>
  </si>
  <si>
    <t>"podhledová skladba_3.NP_viz tabul. místn_v.č. 19-22" (12,6+38,95)*0,1</t>
  </si>
  <si>
    <t>59</t>
  </si>
  <si>
    <t>611142001</t>
  </si>
  <si>
    <t>Potažení vnitřních stropů sklovláknitým pletivem vtlačeným do tenkovrstvé hmoty</t>
  </si>
  <si>
    <t>118</t>
  </si>
  <si>
    <t>14,305*1,2 "Přepočtené koeficientem množství</t>
  </si>
  <si>
    <t>611311141</t>
  </si>
  <si>
    <t>Vápenná omítka štuková dvouvrstvá vnitřních stropů rovných nanášená ručně</t>
  </si>
  <si>
    <t>120</t>
  </si>
  <si>
    <t>61</t>
  </si>
  <si>
    <t>611311191</t>
  </si>
  <si>
    <t>Příplatek k vápenné omítce vnitřních stropů za každých dalších 5 mm tloušťky ručně</t>
  </si>
  <si>
    <t>122</t>
  </si>
  <si>
    <t>143,05*2 "Přepočtené koeficientem množství</t>
  </si>
  <si>
    <t>62232R01</t>
  </si>
  <si>
    <t>Oprava vápenné štukové omítky, reprofilace a oprava zdobných prvků římsy v.0,75m, vzhled dle původní římsy</t>
  </si>
  <si>
    <t>1702999607</t>
  </si>
  <si>
    <t>"chodba" (2,50+24,50)*4</t>
  </si>
  <si>
    <t>"zádveří" (3,40+2,75)*4</t>
  </si>
  <si>
    <t>"schodiště" (6,80+4,40)*2</t>
  </si>
  <si>
    <t>63</t>
  </si>
  <si>
    <t>62232R02</t>
  </si>
  <si>
    <t>Oprava vápenné štukové omítky IÓNSKÉ SLOUPOVÉ HLAVICE, vzhled dle původní hlavice, oprava a reprofilace zdobných štuků</t>
  </si>
  <si>
    <t>ks</t>
  </si>
  <si>
    <t>-1851963492</t>
  </si>
  <si>
    <t>"rozsah - velikost hlavic - 0,50*0,50" 19</t>
  </si>
  <si>
    <t>62232R03</t>
  </si>
  <si>
    <t>Odborné zrestaurování fresky nad hlavním vstupem</t>
  </si>
  <si>
    <t>1723163337</t>
  </si>
  <si>
    <t xml:space="preserve">Poznámka k položce:_x000d_
-vyčištění malby; _x000d_
-vyretušování malby; _x000d_
-odstranění poškození malby; _x000d_
-zafixování malby._x000d_
-popis +fotodokumentace viz TZ, PD_x000d_
_x000d_
</t>
  </si>
  <si>
    <t>65</t>
  </si>
  <si>
    <t>612131101</t>
  </si>
  <si>
    <t>Cementový postřik vnitřních stěn nanášený celoplošně ručně</t>
  </si>
  <si>
    <t>128</t>
  </si>
  <si>
    <t>"viz otlučení stávajících povrchů"</t>
  </si>
  <si>
    <t>"1.NP-3.NP_odměřeno elektronicky" (4,7*464,08)+(4,7*466,66)+(4,65*393,54)</t>
  </si>
  <si>
    <t>"odečet výplní otvorů_odměřeno elektronicky" -(310,25)</t>
  </si>
  <si>
    <t>"viz nové zdivo a zazdívky"</t>
  </si>
  <si>
    <t>(2*736,348)+(2*396,321)+(2*15,839)</t>
  </si>
  <si>
    <t>612131121</t>
  </si>
  <si>
    <t>Penetrační disperzní nátěr vnitřních stěn nanášený ručně</t>
  </si>
  <si>
    <t>130</t>
  </si>
  <si>
    <t>67</t>
  </si>
  <si>
    <t>612135101</t>
  </si>
  <si>
    <t>Hrubá výplň rýh ve stěnách maltou jakékoli šířky rýhy</t>
  </si>
  <si>
    <t>132</t>
  </si>
  <si>
    <t>612142001</t>
  </si>
  <si>
    <t>Potažení vnitřních stěn sklovláknitým pletivem vtlačeným do tenkovrstvé hmoty</t>
  </si>
  <si>
    <t>134</t>
  </si>
  <si>
    <t>819,12*1,5 "Přepočtené koeficientem množství</t>
  </si>
  <si>
    <t>69</t>
  </si>
  <si>
    <t>6121430R0</t>
  </si>
  <si>
    <t>Příplatek za dodávku a osazení veškerých omítkových lišt, rohovníků a profilů vnitřních omítek stěn - viz specifikace systému a TP výrobce, TZ</t>
  </si>
  <si>
    <t>136</t>
  </si>
  <si>
    <t>"kompletní provedení dle specifikace PD a TZ vč. přímo souvisejících prací a dodávek"</t>
  </si>
  <si>
    <t>"množství/rozsah vztažen na celkové štukové plochy" 143,05+7405,235+885,04+1233,54</t>
  </si>
  <si>
    <t>612311121</t>
  </si>
  <si>
    <t>Vápenná omítka hladká jednovrstvá vnitřních stěn nanášená ručně</t>
  </si>
  <si>
    <t>138</t>
  </si>
  <si>
    <t>"keramické obklady_odměřeno elektronicky_1NP+2.NP+3.NP"</t>
  </si>
  <si>
    <t>2,0*((143,65)+(142,95)+(141,76))</t>
  </si>
  <si>
    <t>"odečet výplní otvorů_odměřeno elektronicky" -70,75</t>
  </si>
  <si>
    <t>71</t>
  </si>
  <si>
    <t>612311141</t>
  </si>
  <si>
    <t>Vápenná omítka štuková dvouvrstvá vnitřních stěn nanášená ručně</t>
  </si>
  <si>
    <t>140</t>
  </si>
  <si>
    <t>"odečet omítky vápenné hladké" -785,97</t>
  </si>
  <si>
    <t>612311191</t>
  </si>
  <si>
    <t>Příplatek k vápenné omítce vnitřních stěn za každých dalších 5 mm tloušťky ručně</t>
  </si>
  <si>
    <t>142</t>
  </si>
  <si>
    <t>7405,235*2 "Přepočtené koeficientem množství</t>
  </si>
  <si>
    <t>73</t>
  </si>
  <si>
    <t>144</t>
  </si>
  <si>
    <t>785,97*2 "Přepočtené koeficientem množství</t>
  </si>
  <si>
    <t>6128210_R</t>
  </si>
  <si>
    <t>Vnitřní sanační štuková omítka pro vlhké a zasolené zdivo prováděná ručně</t>
  </si>
  <si>
    <t>146</t>
  </si>
  <si>
    <t>Poznámka k položce:_x000d_
Poznámka k položce: Ručně i strojově zpracovatelná jednovrstvá vápenotrasová omítka dle WTA pro exteriér i interiér, se zvýšenou hydrofobizací, vyztužena vlákny, vhodná i pro objekty památkové péče. -Třída dle ČSN EN 998-1	R CS II -Zrnitost:	1 mm -Pevnost v tlaku:	CS II --Objem vzduchových pórů v čerstvě maltě	30% -Pórovitost zatvrdlé malty	≥55% -Přídržnost dle EN 1015:12:2000	≥0,15 MPa -Součinitel tepelné vodivosti λ:	cca. 0,54 W/m*K -Faktor difúzního odporu µ:	5/20</t>
  </si>
  <si>
    <t>"podhledový omítkový systém_1.PP" (769,6*1,15)</t>
  </si>
  <si>
    <t>75</t>
  </si>
  <si>
    <t>148</t>
  </si>
  <si>
    <t>"1.PP-viz otlučení povrchů" (2,1*(624,9))-(78,75)</t>
  </si>
  <si>
    <t>6128211_R</t>
  </si>
  <si>
    <t>Vnitřní vyrovnávací sanační omítka prováděná ručně</t>
  </si>
  <si>
    <t>150</t>
  </si>
  <si>
    <t>1233,54*2 "Přepočtené koeficientem množství</t>
  </si>
  <si>
    <t>77</t>
  </si>
  <si>
    <t>152</t>
  </si>
  <si>
    <t>6128212_R</t>
  </si>
  <si>
    <t>Příplatek k vnitřní sanační omítce pro vlhké zdivo ZKD 10 mm omítky prováděné ručně ve více vrstvách</t>
  </si>
  <si>
    <t>154</t>
  </si>
  <si>
    <t>79</t>
  </si>
  <si>
    <t>156</t>
  </si>
  <si>
    <t>612821R54</t>
  </si>
  <si>
    <t>Příplatek k vnitřnímu sanačnímu omítkovému systému za výztužná vlákna</t>
  </si>
  <si>
    <t>158</t>
  </si>
  <si>
    <t>81</t>
  </si>
  <si>
    <t>612821R55</t>
  </si>
  <si>
    <t>Příplatek k vnitřnímu sanačnímu omítkovému systému za podhledové provedení + výztužná vlákna</t>
  </si>
  <si>
    <t>160</t>
  </si>
  <si>
    <t>615142012</t>
  </si>
  <si>
    <t>Potažení vnitřních nosníků a překladů rabicovým pletivem</t>
  </si>
  <si>
    <t>162</t>
  </si>
  <si>
    <t>83</t>
  </si>
  <si>
    <t>619991001</t>
  </si>
  <si>
    <t>Zakrytí podlah fólií přilepenou lepící páskou</t>
  </si>
  <si>
    <t>164</t>
  </si>
  <si>
    <t>Ochrana stávajících podlah _ 3.NP</t>
  </si>
  <si>
    <t>(7,6+17,1+16,5+17,4+14,3+58,3+25,7+26,1+18,5)</t>
  </si>
  <si>
    <t>619996115</t>
  </si>
  <si>
    <t>Ochrana podlahy obedněním z řeziva</t>
  </si>
  <si>
    <t>166</t>
  </si>
  <si>
    <t>85</t>
  </si>
  <si>
    <t>619996145</t>
  </si>
  <si>
    <t>Ochrana konstrukcí nebo samostatných prvků geotextilií</t>
  </si>
  <si>
    <t>168</t>
  </si>
  <si>
    <t>622215134</t>
  </si>
  <si>
    <t>Oprava kontaktního zateplení stěn z polystyrenových desek tloušťky do 160 mm</t>
  </si>
  <si>
    <t>170</t>
  </si>
  <si>
    <t>87</t>
  </si>
  <si>
    <t>622532021</t>
  </si>
  <si>
    <t>Tenkovrstvá silikonová hydrofilní zrnitá omítka tl. 2,0 mm včetně penetrace vnějších stěn</t>
  </si>
  <si>
    <t>172</t>
  </si>
  <si>
    <t>631311115</t>
  </si>
  <si>
    <t>Mazanina tl do 80 mm z betonu prostého bez zvýšených nároků na prostředí tř. C 20/25</t>
  </si>
  <si>
    <t>174</t>
  </si>
  <si>
    <t>"skladba_SN2" ((3,25*3,6)+(2,85*4,8))*0,08</t>
  </si>
  <si>
    <t>89</t>
  </si>
  <si>
    <t>631311125</t>
  </si>
  <si>
    <t>Mazanina tl do 120 mm z betonu prostého bez zvýšených nároků na prostředí tř. C 20/25</t>
  </si>
  <si>
    <t>176</t>
  </si>
  <si>
    <t>"1.PP" (47)*(0,1)*2</t>
  </si>
  <si>
    <t>"skladba podlahová_AN2_1.NP_viz tabulka místno." 107,9*0,12</t>
  </si>
  <si>
    <t>631319022</t>
  </si>
  <si>
    <t>Příplatek k mazanině tl do 120 mm za přehlazení ocelovým hladítkem</t>
  </si>
  <si>
    <t>178</t>
  </si>
  <si>
    <t>91</t>
  </si>
  <si>
    <t>631319171</t>
  </si>
  <si>
    <t>Příplatek k mazanině tl do 80 mm za stržení povrchu spodní vrstvy před vložením výztuže</t>
  </si>
  <si>
    <t>180</t>
  </si>
  <si>
    <t>631319173</t>
  </si>
  <si>
    <t>Příplatek k mazanině tl do 120 mm za stržení povrchu spodní vrstvy před vložením výztuže</t>
  </si>
  <si>
    <t>182</t>
  </si>
  <si>
    <t>93</t>
  </si>
  <si>
    <t>631342322</t>
  </si>
  <si>
    <t>Cementová litá pěna s polystyrenem objemové hmotnosti 400 kg/m3</t>
  </si>
  <si>
    <t>184</t>
  </si>
  <si>
    <t>"skladba podlahová_AN1_1.NP_viz tabulka místno." 753,2*0,25</t>
  </si>
  <si>
    <t>"skladba podlahová_AN3_2-3.NP_viz tabulka místno." (717,91+512,7)*0,05</t>
  </si>
  <si>
    <t>"skladba podlahová_AN4_2.NP_viz tabulka místno." (62,85)*0,25</t>
  </si>
  <si>
    <t>"skladba podlahová_AN5_2.NP_viz tabulka místno." (17,64)*0,1</t>
  </si>
  <si>
    <t>631362021</t>
  </si>
  <si>
    <t>Výztuž mazanin svařovanými sítěmi Kari</t>
  </si>
  <si>
    <t>186</t>
  </si>
  <si>
    <t>"skladba_SN2" ((3,25*3,6)+(2,85*4,8))*(3,03*5,0)/1000</t>
  </si>
  <si>
    <t>95</t>
  </si>
  <si>
    <t>188</t>
  </si>
  <si>
    <t>"1.PP" (47)*2*(5,0*1,2)/1000</t>
  </si>
  <si>
    <t>"skladba podlahová_AN2_1.NP_viz tabulka místno." 107,9*(5,0*1,2)/1000</t>
  </si>
  <si>
    <t>632451254</t>
  </si>
  <si>
    <t>Potěr cementový samonivelační litý C30 tl do 50 mm</t>
  </si>
  <si>
    <t>190</t>
  </si>
  <si>
    <t>"skladba podlahová_AN1_1.NP_viz tabulka místno." 753,2</t>
  </si>
  <si>
    <t>"skladba podlahová_AN2_1.NP_viz tabulka místno." 107,9</t>
  </si>
  <si>
    <t>"skladba podlahová_AN3_2-3.NP_viz tabulka místno." (717,91+512,7)</t>
  </si>
  <si>
    <t>"skladba podlahová_AN4_2.NP_viz tabulka místno." (62,85)</t>
  </si>
  <si>
    <t>"skladba podlahová_AN5_2.NP_viz tabulka místno." (17,64)</t>
  </si>
  <si>
    <t>"skladba podlahová_AN6_4.NP_viz tabulka místno." (167,8)</t>
  </si>
  <si>
    <t>97</t>
  </si>
  <si>
    <t>632451293</t>
  </si>
  <si>
    <t>Příplatek k cementovému samonivelačnímu litému potěru C30 ZKD 5 mm tloušťky přes 50 mm</t>
  </si>
  <si>
    <t>192</t>
  </si>
  <si>
    <t>"skladba podlahová_AN6_4.NP_viz tabulka místno." (167,8)*2</t>
  </si>
  <si>
    <t>635112111</t>
  </si>
  <si>
    <t>Smíšený násyp pod podlahy ze strusky</t>
  </si>
  <si>
    <t>194</t>
  </si>
  <si>
    <t>"skladba podlahová_AN2_1.NP_viz tabulka místno." 107,9*0,25</t>
  </si>
  <si>
    <t>Ostatní konstrukce a práce, bourání</t>
  </si>
  <si>
    <t>99</t>
  </si>
  <si>
    <t>949101111</t>
  </si>
  <si>
    <t>Lešení pomocné pro objekty pozemních staveb s lešeňovou podlahou v do 1,9 m zatížení do 150 kg/m2</t>
  </si>
  <si>
    <t>196</t>
  </si>
  <si>
    <t>"podhledové skladby_BP + NS_viz tabulkjy místností" 10344,0</t>
  </si>
  <si>
    <t>952901111</t>
  </si>
  <si>
    <t>Vyčištění budov bytové a občanské výstavby při výšce podlaží do 4 m</t>
  </si>
  <si>
    <t>198</t>
  </si>
  <si>
    <t>101</t>
  </si>
  <si>
    <t>952901114</t>
  </si>
  <si>
    <t>Vyčištění budov bytové a občanské výstavby</t>
  </si>
  <si>
    <t>200</t>
  </si>
  <si>
    <t>952902121</t>
  </si>
  <si>
    <t>Čištění budov zametení drsných podlah</t>
  </si>
  <si>
    <t>202</t>
  </si>
  <si>
    <t>"1.PP" (769,6)</t>
  </si>
  <si>
    <t>103</t>
  </si>
  <si>
    <t>962031133</t>
  </si>
  <si>
    <t>Bourání příček z cihel pálených na MVC tl do 150 mm</t>
  </si>
  <si>
    <t>204</t>
  </si>
  <si>
    <t>"1.NP_odměřeno elektronicky" (4,7*(34,36+9,76))</t>
  </si>
  <si>
    <t>"2.NP_odměřeno elektronicky" (4,7*(42,82+51,95))</t>
  </si>
  <si>
    <t>"3.NP_odměřeno elektronicky" (4,65*(28,48+8,54))</t>
  </si>
  <si>
    <t>962032230</t>
  </si>
  <si>
    <t>Bourání zdiva z cihel pálených nebo vápenopískových na MV nebo MVC do 1 m3</t>
  </si>
  <si>
    <t>206</t>
  </si>
  <si>
    <t>"předpoklad bourání zdiva napadeného dřevokaznými houbami" 5,0</t>
  </si>
  <si>
    <t>105</t>
  </si>
  <si>
    <t>208</t>
  </si>
  <si>
    <t>"předpoklad uvolněného zdiva_bude upřesněno při realizaci" 13,5</t>
  </si>
  <si>
    <t>962032231</t>
  </si>
  <si>
    <t>Bourání zdiva z cihel pálených nebo vápenopískových na MV nebo MVC přes 1 m3</t>
  </si>
  <si>
    <t>210</t>
  </si>
  <si>
    <t xml:space="preserve">"1.PP-3.NP_odměřeno elektronicky_válcované překlady" </t>
  </si>
  <si>
    <t>(2,1*4,4*0,15)</t>
  </si>
  <si>
    <t>(4,7*0,2*15,43)</t>
  </si>
  <si>
    <t>(4,7*0,3*6,65)+(4,7*0,25*3,3)+(4,7*0,2*2,2)</t>
  </si>
  <si>
    <t>(4,65*0,2*0,75)+(4,65*0,31*2,96)</t>
  </si>
  <si>
    <t>"související konstrukce_bude upřesněno při realizaci stavby" 5,43</t>
  </si>
  <si>
    <t>107</t>
  </si>
  <si>
    <t>964035111</t>
  </si>
  <si>
    <t>Bourání cihelných klenbových pásů jakéhokoliv průřezu</t>
  </si>
  <si>
    <t>212</t>
  </si>
  <si>
    <t>"viz 1.PP" 0,375*619,1</t>
  </si>
  <si>
    <t>"viz 1.NP" 0,375*(54,1+31,5)</t>
  </si>
  <si>
    <t>"viz 2.NP" 0,375*(22,7+31,5)</t>
  </si>
  <si>
    <t>965031131</t>
  </si>
  <si>
    <t>Bourání podlah z cihel kladených na plocho pl přes 1 m2</t>
  </si>
  <si>
    <t>214</t>
  </si>
  <si>
    <t xml:space="preserve">"skladba BP_AB7-9_odměřeno elektronicky_viz tabul.místnost." (1135,4) </t>
  </si>
  <si>
    <t>109</t>
  </si>
  <si>
    <t>965032131</t>
  </si>
  <si>
    <t>Bourání podlah z cihel kladených na stojato pl přes 1 m2</t>
  </si>
  <si>
    <t>216</t>
  </si>
  <si>
    <t>"skladba BP_AB5_odměřeno elektronicky_viz tabul.místnost." (30,7+29,3)</t>
  </si>
  <si>
    <t>965042141</t>
  </si>
  <si>
    <t>Bourání podkladů pod dlažby nebo mazanin betonových nebo z litého asfaltu tl do 100 mm pl přes 4 m2</t>
  </si>
  <si>
    <t>218</t>
  </si>
  <si>
    <t>"1.PP" (47*0,1)*2</t>
  </si>
  <si>
    <t>111</t>
  </si>
  <si>
    <t>220</t>
  </si>
  <si>
    <t>"skladba BP_AB4_odměřeno elektronicky_viz tabul.místnost." (69,5)*(0,05+0,06)</t>
  </si>
  <si>
    <t>"skladba BP_AB5_odměřeno elektronicky_viz tabul.místnost." (30,7+29,3)*0,05</t>
  </si>
  <si>
    <t>"skladba BP_AB6_odměřeno elektronicky_viz tabul.místnost." (11,1)*0,06</t>
  </si>
  <si>
    <t>"skladba BP_AB13_odměřeno elektronicky_viz tabul.místnost." (109,4) *(0,1+0,1)</t>
  </si>
  <si>
    <t>965042241</t>
  </si>
  <si>
    <t>Bourání podkladů pod dlažby nebo mazanin betonových nebo z litého asfaltu tl přes 100 mm pl přes 4 m2</t>
  </si>
  <si>
    <t>222</t>
  </si>
  <si>
    <t>"skladba BP_AB3_odměřeno elektronicky_viz tabul.místnost." (52,5)*0,15</t>
  </si>
  <si>
    <t>"skladba BP_AB6_odměřeno elektronicky_viz tabul.místnost." (11,1)*0,15</t>
  </si>
  <si>
    <t>113</t>
  </si>
  <si>
    <t>965049111</t>
  </si>
  <si>
    <t>Příplatek k bourání betonových mazanin za bourání mazanin se svařovanou sítí tl do 100 mm</t>
  </si>
  <si>
    <t>224</t>
  </si>
  <si>
    <t>226</t>
  </si>
  <si>
    <t>115</t>
  </si>
  <si>
    <t>965049112</t>
  </si>
  <si>
    <t>Příplatek k bourání betonových mazanin za bourání mazanin se svařovanou sítí tl přes 100 mm</t>
  </si>
  <si>
    <t>228</t>
  </si>
  <si>
    <t>965081213</t>
  </si>
  <si>
    <t>Bourání podlah z dlaždic keramických nebo xylolitových tl do 10 mm plochy přes 1 m2</t>
  </si>
  <si>
    <t>230</t>
  </si>
  <si>
    <t>Poznámka k položce:_x000d_
Poznámka k položce: V jednotkové ceně zahrnuty náklady na bourání souvisejících obvodových soklů v = do 150 mm.</t>
  </si>
  <si>
    <t>"1.NP_odměřeno elektronicky_viz tab.místností" 99,2</t>
  </si>
  <si>
    <t>"2.NP_odměřeno elektronicky_viz tab.místností" 126,9</t>
  </si>
  <si>
    <t>"3.NP_odměřeno elektronicky_viz tab.místností" 98,2</t>
  </si>
  <si>
    <t>117</t>
  </si>
  <si>
    <t>965082923</t>
  </si>
  <si>
    <t>Odstranění násypů pod podlahami tl do 100 mm pl přes 2 m2</t>
  </si>
  <si>
    <t>232</t>
  </si>
  <si>
    <t>"skladba BP_AB7-9_odměřeno elektronicky_viz tabul.místnost." (1135,4) *(0,05*2)</t>
  </si>
  <si>
    <t>"skladba BP_AB13_odměřeno elektronicky_viz tabul.místnost." (109,4) *0,05</t>
  </si>
  <si>
    <t>965082933</t>
  </si>
  <si>
    <t>Odstranění násypů pod podlahami tl do 200 mm pl přes 2 m2</t>
  </si>
  <si>
    <t>234</t>
  </si>
  <si>
    <t>"skladba BP_AB1_odměřeno elektronicky_viz tabul.místnost." (158,2+611,75)*0,2</t>
  </si>
  <si>
    <t>"skladba BP_AB2_odměřeno elektronicky_viz tabul.místnost." (146,35+275,9)*0,15</t>
  </si>
  <si>
    <t>"skladba BP_AB5_odměřeno elektronicky_viz tabul.místnost." (30,7+29,3)*0,1</t>
  </si>
  <si>
    <t>119</t>
  </si>
  <si>
    <t>965082941</t>
  </si>
  <si>
    <t>Odstranění násypů pod podlahami tl přes 200 mm</t>
  </si>
  <si>
    <t>236</t>
  </si>
  <si>
    <t>"skladba BP_AB4_odměřeno elektronicky_viz tabul.místnost." (69,5)*0,25</t>
  </si>
  <si>
    <t>"skladba BP_AB10_odměřeno elektronicky_viz tabul.místnost." (489,6+72,1)*0,4</t>
  </si>
  <si>
    <t>"skladba BP_AB11_odměřeno elektronicky_viz tabul.místnost." (159,3) *0,25</t>
  </si>
  <si>
    <t>966071131</t>
  </si>
  <si>
    <t>Demontáž ocelových kcí a nosníků z valcovaných profilů</t>
  </si>
  <si>
    <t>238</t>
  </si>
  <si>
    <t>"viz 1.PP" 1,303</t>
  </si>
  <si>
    <t>"viz 1.NP" 13,891</t>
  </si>
  <si>
    <t>"viz 2.NP" 3,509</t>
  </si>
  <si>
    <t>121</t>
  </si>
  <si>
    <t>966080111</t>
  </si>
  <si>
    <t>Bourání zateplení stropů z desek z minerální vlny tloušťky do 60 mm</t>
  </si>
  <si>
    <t>240</t>
  </si>
  <si>
    <t>"skladba BP_AB10_odměřeno elektronicky_viz tabul.místnost." (489,6+72,1)*1,15</t>
  </si>
  <si>
    <t>"skladba BP_AB11_odměřeno elektronicky_viz tabul.místnost." (159,3)</t>
  </si>
  <si>
    <t>967031732</t>
  </si>
  <si>
    <t>Přisekání plošné zdiva z cihel pálených na MV nebo MVC tl do 100 mm</t>
  </si>
  <si>
    <t>242</t>
  </si>
  <si>
    <t>"viz otlučení stávajících povrchů_předpoklad-bude upřesněno v rámci realizace"</t>
  </si>
  <si>
    <t>"1.PP-viz otlučení povrchů" (2,1*(624,9))*0,5</t>
  </si>
  <si>
    <t>"1.NP-3.NP_odměřeno elektronicky" ((4,7*464,08)+(4,7*466,66)+(4,65*393,54))*0,5</t>
  </si>
  <si>
    <t>123</t>
  </si>
  <si>
    <t>968062R00</t>
  </si>
  <si>
    <t>Vybourání výplní otvorů bez materiálového a plošného rozlišení</t>
  </si>
  <si>
    <t>244</t>
  </si>
  <si>
    <t xml:space="preserve">Poznámka k položce:_x000d_
Poznámka k položce: Specifikace / rozsah: -vyvěšení křídel (v případě otevíravých výplní) -vybourání rámu (bez rozlišení systému otevírání) -------------------------------------------------------- -vybourání pevných (neotevíravých) výplní bez rozlišení  -------------------------------------------------------- -demontáže a odstranění přímo souvisejících příslušenství a doplňků --------------------------------------------------------- -veškeré demontážní práce a přesuny jesou zahrnuty v jednotkové ceně</t>
  </si>
  <si>
    <t>"kompletní provedení dle specifikace PD a TZ vč. všech souvisejících prací a dodávek"</t>
  </si>
  <si>
    <t>"rozsah_D.1.1b_BP-v.č.01-05/11-12, TZ" (2,1*2,29)+(2,75)+(2,714)</t>
  </si>
  <si>
    <t>124</t>
  </si>
  <si>
    <t>968072455</t>
  </si>
  <si>
    <t>Vybourání dveřních zárubní včetně vyvěšení křídel</t>
  </si>
  <si>
    <t>246</t>
  </si>
  <si>
    <t>"1.PP_odměřeno elektronicky" 8,0</t>
  </si>
  <si>
    <t>"1.NP_odměřeno elektronicky" 102,0</t>
  </si>
  <si>
    <t>"2.NP_odměřeno elektronicky" 86,0</t>
  </si>
  <si>
    <t>"3.NP_odměřeno elektronicky" 48,0</t>
  </si>
  <si>
    <t>125</t>
  </si>
  <si>
    <t>971033561</t>
  </si>
  <si>
    <t>Vybourání otvorů ve zdivu cihelném na MVC nebo MV</t>
  </si>
  <si>
    <t>248</t>
  </si>
  <si>
    <t>Svislé konstrukce_1.PP-4.NP_prostupy.</t>
  </si>
  <si>
    <t>(0,5*0,25*0,15)+(0,5*0,25*0,35)+(0,5*0,35*0,35)+(1*0,35*0,5)+(1,0*0,35*0,68)</t>
  </si>
  <si>
    <t>(0,5*0,5*0,3*2)+(0,5*0,5*0,6*2)+(0,5*0,5*0,6)+(0,6*0,25*0,35)+(0,6*0,25*0,5*4)</t>
  </si>
  <si>
    <t>(0,5*0,3*0,3)+(0,5*0,3*0,6)+(1,45*0,25*0,5*4)</t>
  </si>
  <si>
    <t>126</t>
  </si>
  <si>
    <t>971033651</t>
  </si>
  <si>
    <t>250</t>
  </si>
  <si>
    <t>"1.PP" (2,1*0,3*14,24)</t>
  </si>
  <si>
    <t>"1.NP"</t>
  </si>
  <si>
    <t>(2*3*0,6)+(1,95*3*0,6)+(1,715*3*0,6)+(1,2*2,2*0,6)</t>
  </si>
  <si>
    <t>(1,0*2,02*0,6)+(0,8*2,02*0,6)+(1,1*2,02*0,6)+(2,5*2,1*0,3)</t>
  </si>
  <si>
    <t>(1,6*1,22*0,68)+(0,55*2,05*0,45)</t>
  </si>
  <si>
    <t>"2.NP"</t>
  </si>
  <si>
    <t>(1*2,15*0,6)+(1,17*2,05*0,6*4)+(1,02*2,05*0,63)</t>
  </si>
  <si>
    <t>"3.NP"</t>
  </si>
  <si>
    <t>(1,5*2,05*0,62)+(0,7*2,02*0,62)</t>
  </si>
  <si>
    <t>"související kce_předpoklad_bude upřesněno při realizaci stavby" 5,82</t>
  </si>
  <si>
    <t>127</t>
  </si>
  <si>
    <t>972033461</t>
  </si>
  <si>
    <t>Vybourání otvorů v klenbách z cihel tl do 300 mm</t>
  </si>
  <si>
    <t>252</t>
  </si>
  <si>
    <t>Vodorovné konstrukce_1.PP-4.NP_prostupy.</t>
  </si>
  <si>
    <t>(0,3*((0,5*0,15*2)+(0,45*0,15)+(0,5*1,0*2)+(0,45*0,7)+(0,46*1,35)+(0,5*1)))</t>
  </si>
  <si>
    <t>(0,3*((0,5*1,4)+(0,6*1,15)+(0,45*0,45*2)+(0,7*0,45)+(0,95*0,45)+(1*0,5)))</t>
  </si>
  <si>
    <t>(0,3*((1,4*0,5*2)+(1,0*0,6*2)))</t>
  </si>
  <si>
    <t>973031335</t>
  </si>
  <si>
    <t>Vysekání kapes ve zdivu cihelném na MV nebo MVC pl do 0,16 m2 hl do 300 mm</t>
  </si>
  <si>
    <t>254</t>
  </si>
  <si>
    <t>(4,5/0,018)+(1,908/0,018)+(0,9/0,018)</t>
  </si>
  <si>
    <t>129</t>
  </si>
  <si>
    <t>973031813</t>
  </si>
  <si>
    <t>Vysekání kapes ve zdivu cihelném na MV nebo MVC pro zavázání příček tl do 150 mm</t>
  </si>
  <si>
    <t>256</t>
  </si>
  <si>
    <t>973031826</t>
  </si>
  <si>
    <t>Vysekání kapes ve zdivu cihelném na MV nebo MVC pro zavázání zdí tl do 600 mm</t>
  </si>
  <si>
    <t>258</t>
  </si>
  <si>
    <t>131</t>
  </si>
  <si>
    <t>974031154</t>
  </si>
  <si>
    <t>Vysekání rýh ve zdivu cihelném hl do 100 mm š do 150 mm</t>
  </si>
  <si>
    <t>260</t>
  </si>
  <si>
    <t>974031164</t>
  </si>
  <si>
    <t>Vysekání rýh ve zdivu cihelném hl do 150 mm š do 150 mm</t>
  </si>
  <si>
    <t>262</t>
  </si>
  <si>
    <t>133</t>
  </si>
  <si>
    <t>974031167</t>
  </si>
  <si>
    <t>Vysekání rýh ve zdivu cihelném hl do 150 mm š do 300 mm</t>
  </si>
  <si>
    <t>264</t>
  </si>
  <si>
    <t>974031169</t>
  </si>
  <si>
    <t>Příplatek k vysekání rýh ve zdivu cihelném hl do 150 mm ZKD 100 mm š rýhy</t>
  </si>
  <si>
    <t>266</t>
  </si>
  <si>
    <t>135</t>
  </si>
  <si>
    <t>974031285</t>
  </si>
  <si>
    <t>Vysekání rýh ve zdivu cihelném u stropu hl do 300 mm š do 200 mm</t>
  </si>
  <si>
    <t>268</t>
  </si>
  <si>
    <t>975053R41</t>
  </si>
  <si>
    <t>Víceřadové podchycení stropů v do 4,0 m</t>
  </si>
  <si>
    <t>270</t>
  </si>
  <si>
    <t>137</t>
  </si>
  <si>
    <t>975074R21</t>
  </si>
  <si>
    <t>Jednostranné podchycení střešních konstrukcí</t>
  </si>
  <si>
    <t>272</t>
  </si>
  <si>
    <t>"předpoklad_bude upřesněno při realizaci stavby" 95,0</t>
  </si>
  <si>
    <t>975111341</t>
  </si>
  <si>
    <t>Zřízení plošného podchycení konstrukcí systémovými stojkami s nosníky v do 4 m zatížení přes 11 do 15 kPa, vč. dodávky stojek, nosníků, pomocného materiálu, kompletní konstrukce</t>
  </si>
  <si>
    <t>-705053866</t>
  </si>
  <si>
    <t>139</t>
  </si>
  <si>
    <t>975111342</t>
  </si>
  <si>
    <t>Příplatek k plošnému podchycení konstrukcí systémovými stojkami s nosníky v do 4 m zatížení přes 11 do 15 kPa za první a ZKD den použití</t>
  </si>
  <si>
    <t>577836779</t>
  </si>
  <si>
    <t>325*30 'Přepočtené koeficientem množství</t>
  </si>
  <si>
    <t>975111343</t>
  </si>
  <si>
    <t xml:space="preserve">Odstranění plošného podchycení konstrukcí systémovými stojkami s nosníky v do 4 m zatížení  přes 11 do 15 kPa</t>
  </si>
  <si>
    <t>-829121161</t>
  </si>
  <si>
    <t>141</t>
  </si>
  <si>
    <t>977151118</t>
  </si>
  <si>
    <t>Jádrové vrty diamantovými korunkami do D 100 mm do stavebních materiálů</t>
  </si>
  <si>
    <t>274</t>
  </si>
  <si>
    <t>Svislé konstrukce_1.PP-4.NP.</t>
  </si>
  <si>
    <t>(0,15+0,2+1,2+0,65+0,75+3,9+1,2)</t>
  </si>
  <si>
    <t>Vodorovné konstrukce_1.PP-4.NP.</t>
  </si>
  <si>
    <t>(0,3*(20+45+25+11))</t>
  </si>
  <si>
    <t>977151123</t>
  </si>
  <si>
    <t>Jádrové vrty diamantovými korunkami do D 150 mm do stavebních materiálů</t>
  </si>
  <si>
    <t>276</t>
  </si>
  <si>
    <t>0,15*(3*0,6)+0,65+(0,75*2)+1,15+0,45+1,1+1,15+0,45+0,5+0,75+2,45</t>
  </si>
  <si>
    <t>(0,3*(9+5+1+13+8+8))</t>
  </si>
  <si>
    <t>143</t>
  </si>
  <si>
    <t>977151125</t>
  </si>
  <si>
    <t>Jádrové vrty diamantovými korunkami do D 200 mm do stavebních materiálů</t>
  </si>
  <si>
    <t>278</t>
  </si>
  <si>
    <t>0,15+0,24+0,6+0,75+0,3+0,45+1,55</t>
  </si>
  <si>
    <t>(0,3*(1,0+8,0))</t>
  </si>
  <si>
    <t>977151127</t>
  </si>
  <si>
    <t>Jádrové vrty diamantovými korunkami do D 250 mm do stavebních materiálů</t>
  </si>
  <si>
    <t>280</t>
  </si>
  <si>
    <t>0,75+0,15+0,6+0,35+1,35+1,5+1,65+1,2+1,35+1,0+1,35+1,45+5,0+1,05+2,05</t>
  </si>
  <si>
    <t>(0,3*(1+1+6+3+1+1))</t>
  </si>
  <si>
    <t>145</t>
  </si>
  <si>
    <t>977151128</t>
  </si>
  <si>
    <t>Jádrové vrty diamantovými korunkami do D 300 mm do stavebních materiálů</t>
  </si>
  <si>
    <t>282</t>
  </si>
  <si>
    <t>0,7+0,15+0,3+0,6</t>
  </si>
  <si>
    <t>(0,3*(3+1+1+6))</t>
  </si>
  <si>
    <t>977151129</t>
  </si>
  <si>
    <t>Jádrové vrty diamantovými korunkami do D 350 mm do stavebních materiálů</t>
  </si>
  <si>
    <t>284</t>
  </si>
  <si>
    <t>0,5+1,75</t>
  </si>
  <si>
    <t>147</t>
  </si>
  <si>
    <t>977151131</t>
  </si>
  <si>
    <t>Jádrové vrty diamantovými korunkami do D 400 mm do stavebních materiálů</t>
  </si>
  <si>
    <t>286</t>
  </si>
  <si>
    <t>(0,3*(2+1+1+2+1+1+1))</t>
  </si>
  <si>
    <t>977311112</t>
  </si>
  <si>
    <t>Řezání stávajících betonových mazanin nevyztužených hl do 100 mm</t>
  </si>
  <si>
    <t>288</t>
  </si>
  <si>
    <t>"1.PP" 2*(94)*2</t>
  </si>
  <si>
    <t>149</t>
  </si>
  <si>
    <t>978011191</t>
  </si>
  <si>
    <t>Otlučení (osekání) vnitřní vápenné nebo vápenocementové omítky stropů v rozsahu do 100 %</t>
  </si>
  <si>
    <t>290</t>
  </si>
  <si>
    <t>292</t>
  </si>
  <si>
    <t>"skladba BP_AB4_odměřeno elektronicky_viz tabul.místnost." (69,5)</t>
  </si>
  <si>
    <t>"skladba BP_AB5_odměřeno elektronicky_viz tabul.místnost." (30,7+29,3)*1,15</t>
  </si>
  <si>
    <t>151</t>
  </si>
  <si>
    <t>978012191</t>
  </si>
  <si>
    <t>Otlučení (osekání) vnitřní vápenné nebo vápenocementové omítky stropů rákosových v rozsahu do 100 %</t>
  </si>
  <si>
    <t>294</t>
  </si>
  <si>
    <t>Poznámka k položce:_x000d_
Poznámka k položce: V jednotkové ceně jsou také zahrnuty náklady na demontáž výztužného ocel. pletiva</t>
  </si>
  <si>
    <t xml:space="preserve">"skladba BP_ABx_odměřeno elektronicky_viz tabul.místnost." (2380,1) </t>
  </si>
  <si>
    <t>978013191</t>
  </si>
  <si>
    <t>Otlučení (osekání) vnitřní vápenné nebo vápenocementové omítky stěn v rozsahu do 100 %</t>
  </si>
  <si>
    <t>296</t>
  </si>
  <si>
    <t>"1.PP_odměřeno elektronicky" (2,1*624,9)</t>
  </si>
  <si>
    <t>"1.NP_odměřeno elektronicky" (4,7*464,08)</t>
  </si>
  <si>
    <t>"2.NP_odměřeno elektronicky" (4,7*466,66)</t>
  </si>
  <si>
    <t>"3.NP_odměřeno elektronicky" (4,65*393,54)</t>
  </si>
  <si>
    <t>"odečet výplní otvorů_odměřeno elektronicky" -(78,75+310,25)</t>
  </si>
  <si>
    <t>153</t>
  </si>
  <si>
    <t>978059541</t>
  </si>
  <si>
    <t>Odsekání a odebrání obkladů stěn z vnitřních obkládaček plochy přes 1 m2</t>
  </si>
  <si>
    <t>298</t>
  </si>
  <si>
    <t xml:space="preserve">"1-3.PP_odměřeno elektronicky" </t>
  </si>
  <si>
    <t>(2*12,35)+(1,8*118,32)+(1,5*10,73)+(0,9*3,76)</t>
  </si>
  <si>
    <t>(1,8*125,75)+(1,5*19,56)</t>
  </si>
  <si>
    <t>(1,8*142,42)+(1,5*7,05)</t>
  </si>
  <si>
    <t>981011314</t>
  </si>
  <si>
    <t>Demolice budov zděných na MVC podíl konstrukcí do 25 % postupným rozebíráním</t>
  </si>
  <si>
    <t>300</t>
  </si>
  <si>
    <t>"rozvodna NN" 3,3*3,85*(3,25*0,7)</t>
  </si>
  <si>
    <t>997</t>
  </si>
  <si>
    <t>Přesun sutě</t>
  </si>
  <si>
    <t>155</t>
  </si>
  <si>
    <t>997013156</t>
  </si>
  <si>
    <t>Vnitrostaveništní doprava suti a vybouraných hmot pro budovy v do 21 m s omezením mechanizace</t>
  </si>
  <si>
    <t>302</t>
  </si>
  <si>
    <t>4030,364*0,8 "Přepočtené koeficientem množství</t>
  </si>
  <si>
    <t>997013216</t>
  </si>
  <si>
    <t>Vnitrostaveništní doprava suti a vybouraných hmot pro budovy v do 21 m ručně</t>
  </si>
  <si>
    <t>304</t>
  </si>
  <si>
    <t>4030,364*0,2 "Přepočtené koeficientem množství</t>
  </si>
  <si>
    <t>157</t>
  </si>
  <si>
    <t>997013R31</t>
  </si>
  <si>
    <t>Poplatek za uložení na skládce (skládkovné) stavebního odpadu bez rozlišení</t>
  </si>
  <si>
    <t>306</t>
  </si>
  <si>
    <t>Poznámka k položce:_x000d_
Poznámka k položce: Jednotková cena stanovena pro stavební odpad BEZ ROZLIŠENÍ _včetně nebezpečných odpadů. ----------------------------------------------------------------------------------------------------------------------</t>
  </si>
  <si>
    <t>997013R99</t>
  </si>
  <si>
    <t xml:space="preserve">Příplatek za přesuny a likvidaci(skládkovné)  odpadů napadeného dřevokaznými houbami</t>
  </si>
  <si>
    <t>308</t>
  </si>
  <si>
    <t>"předpoklad bourání zdiva napadeného dřevokaznými houbami" 5,0*1,8</t>
  </si>
  <si>
    <t>159</t>
  </si>
  <si>
    <t>997321511</t>
  </si>
  <si>
    <t>Vodorovná doprava suti a vybouraných hmot po suchu do 1 km</t>
  </si>
  <si>
    <t>310</t>
  </si>
  <si>
    <t>997321519</t>
  </si>
  <si>
    <t>Příplatek ZKD 1km vodorovné dopravy suti a vybouraných hmot po suchu</t>
  </si>
  <si>
    <t>312</t>
  </si>
  <si>
    <t>4030,364*20 "Přepočtené koeficientem množství</t>
  </si>
  <si>
    <t>161</t>
  </si>
  <si>
    <t>997321611</t>
  </si>
  <si>
    <t>Nakládání nebo překládání suti a vybouraných hmot</t>
  </si>
  <si>
    <t>314</t>
  </si>
  <si>
    <t>998</t>
  </si>
  <si>
    <t>Přesun hmot</t>
  </si>
  <si>
    <t>998011003</t>
  </si>
  <si>
    <t>Přesun hmot pro budovy zděné v do 24 m</t>
  </si>
  <si>
    <t>316</t>
  </si>
  <si>
    <t>1840,053*0,2 "Přepočtené koeficientem množství</t>
  </si>
  <si>
    <t>163</t>
  </si>
  <si>
    <t>998017003</t>
  </si>
  <si>
    <t>Přesun hmot s omezením mechanizace pro budovy v do 24 m</t>
  </si>
  <si>
    <t>318</t>
  </si>
  <si>
    <t>1840,053*0,6 "Přepočtené koeficientem množství</t>
  </si>
  <si>
    <t>998018003</t>
  </si>
  <si>
    <t>Přesun hmot ruční pro budovy v do 24 m</t>
  </si>
  <si>
    <t>320</t>
  </si>
  <si>
    <t>PSV</t>
  </si>
  <si>
    <t>Práce a dodávky PSV</t>
  </si>
  <si>
    <t>711</t>
  </si>
  <si>
    <t>Izolace proti vodě, vlhkosti a plynům</t>
  </si>
  <si>
    <t>165</t>
  </si>
  <si>
    <t>711111001</t>
  </si>
  <si>
    <t>Provedení izolace proti zemní vlhkosti vodorovné za studena nátěrem penetračním</t>
  </si>
  <si>
    <t>322</t>
  </si>
  <si>
    <t>"1.PP" (74,0)</t>
  </si>
  <si>
    <t>11163150</t>
  </si>
  <si>
    <t>lak penetrační asfaltový</t>
  </si>
  <si>
    <t>324</t>
  </si>
  <si>
    <t>181,9*0,0003 "Přepočtené koeficientem množství</t>
  </si>
  <si>
    <t>167</t>
  </si>
  <si>
    <t>711131811</t>
  </si>
  <si>
    <t>Odstranění izolace proti zemní vlhkosti vodorovné</t>
  </si>
  <si>
    <t>326</t>
  </si>
  <si>
    <t>328</t>
  </si>
  <si>
    <t xml:space="preserve">"skladba BP_AB13_odměřeno elektronicky_viz tabul.místnost." (109,4) </t>
  </si>
  <si>
    <t>169</t>
  </si>
  <si>
    <t>711141559</t>
  </si>
  <si>
    <t>Provedení izolace proti zemní vlhkosti pásy přitavením vodorovné NAIP</t>
  </si>
  <si>
    <t>330</t>
  </si>
  <si>
    <t>"skladba podlahová_AN2_1.NP_viz tabulka místno." 107,9*2</t>
  </si>
  <si>
    <t>62853004</t>
  </si>
  <si>
    <t>pás asfaltový natavitelný modifikovaný SBS tl 4,0mm s vložkou ze skleněné tkaniny a spalitelnou PE fólií nebo jemnozrnný minerálním posypem na horním povrchu</t>
  </si>
  <si>
    <t>332</t>
  </si>
  <si>
    <t>289,8*1,15 "Přepočtené koeficientem množství</t>
  </si>
  <si>
    <t>171</t>
  </si>
  <si>
    <t>711493112</t>
  </si>
  <si>
    <t>Izolace proti vodě vodorovná těsnicí stěrkou</t>
  </si>
  <si>
    <t>334</t>
  </si>
  <si>
    <t>Poznámka k položce:_x000d_
Poznámka k položce: Specifikace: -------------------------------------- V jednotkové ceně zahrnuty náklady na systémové koutové pásky/profily. Tl. hydroizolační stěrky 2x2 mm. ---------------------------------------</t>
  </si>
  <si>
    <t>"nášlapná vrstva_viz tabul.místnost_1.NP" 80,7</t>
  </si>
  <si>
    <t>"nášlapná vrstva_viz tabul.místnost_2.NP" 94,5</t>
  </si>
  <si>
    <t>"nášlapná vrstva_viz tabul.místnost_3.NP" 99,5</t>
  </si>
  <si>
    <t>"výklenky a ostatní plocha" 0,1*274,7</t>
  </si>
  <si>
    <t>998711202</t>
  </si>
  <si>
    <t>Přesun hmot procentní pro izolace proti vodě, vlhkosti a plynům</t>
  </si>
  <si>
    <t>%</t>
  </si>
  <si>
    <t>336</t>
  </si>
  <si>
    <t>712</t>
  </si>
  <si>
    <t>Povlakové krytiny</t>
  </si>
  <si>
    <t>173</t>
  </si>
  <si>
    <t>712311101</t>
  </si>
  <si>
    <t>Provedení povlakové krytiny střech do 10° za studena lakem penetračním nebo asfaltovým</t>
  </si>
  <si>
    <t>338</t>
  </si>
  <si>
    <t>"skladba_SN2" ((3,25*3,6)+(2,85*4,8))</t>
  </si>
  <si>
    <t>340</t>
  </si>
  <si>
    <t>25,38*0,0003 "Přepočtené koeficientem množství</t>
  </si>
  <si>
    <t>175</t>
  </si>
  <si>
    <t>712341559</t>
  </si>
  <si>
    <t>Provedení povlakové krytiny střech do 10° pásy NAIP přitavením v plné ploše</t>
  </si>
  <si>
    <t>342</t>
  </si>
  <si>
    <t>344</t>
  </si>
  <si>
    <t>25,38*1,15 "Přepočtené koeficientem množství</t>
  </si>
  <si>
    <t>177</t>
  </si>
  <si>
    <t>712341659</t>
  </si>
  <si>
    <t>Provedení povlakové krytiny střech do 10° pásy NAIP přitavením bodově</t>
  </si>
  <si>
    <t>346</t>
  </si>
  <si>
    <t>"PROVIZORNÍ KCE/VRTSVY" (1,2*(1311,0+(215,0*0,5)))</t>
  </si>
  <si>
    <t>(opatření proti zatečení do objektu)</t>
  </si>
  <si>
    <t>348</t>
  </si>
  <si>
    <t>1702,2*1,15 "Přepočtené koeficientem množství</t>
  </si>
  <si>
    <t>179</t>
  </si>
  <si>
    <t>712440831</t>
  </si>
  <si>
    <t>Odstranění povlakové krytiny střech přes 10° do 30° z pásů NAIP přitavených v plné ploše jednovrstvé</t>
  </si>
  <si>
    <t>350</t>
  </si>
  <si>
    <t>(98,0+85,0)</t>
  </si>
  <si>
    <t>712411101</t>
  </si>
  <si>
    <t>Provedení povlakové krytiny střech do 30° za studena nátěrem penetračním</t>
  </si>
  <si>
    <t>352</t>
  </si>
  <si>
    <t>"viz v.č. 26" 295,0/2</t>
  </si>
  <si>
    <t>181</t>
  </si>
  <si>
    <t>354</t>
  </si>
  <si>
    <t>147,5*0,0003 "Přepočtené koeficientem množství</t>
  </si>
  <si>
    <t>712441559</t>
  </si>
  <si>
    <t>Provedení povlakové krytiny střech do 30° pásy přitavením NAIP v plné ploše</t>
  </si>
  <si>
    <t>356</t>
  </si>
  <si>
    <t>183</t>
  </si>
  <si>
    <t>62855001</t>
  </si>
  <si>
    <t>pás asfaltový natavitelný modifikovaný SBS tl 4,0mm s vložkou a spalitelnou PE fólií nebo jemnozrnný minerálním posypem na horním povrchu</t>
  </si>
  <si>
    <t>358</t>
  </si>
  <si>
    <t>147,5*1,15 "Přepočtené koeficientem množství</t>
  </si>
  <si>
    <t>712525R01</t>
  </si>
  <si>
    <t>Střešní povlaková krytina , mechanicky kotvená do nosného podkladu, PVC-P folie tl. 1,5 mm - kompletní, systémové provedení</t>
  </si>
  <si>
    <t>360</t>
  </si>
  <si>
    <t xml:space="preserve">Poznámka k položce:_x000d_
Poznámka k položce: Cena obsahuje kompletní systémové řešení jednoho výrobce (lišty, doplňky, příslušenství, řešení detailů a ukončení) -------------------------------------------------------------------------- -střešní krytina je navržena rozměrově stálá střešní hydroizolační fólie z PVC-P tloušťky DLE ZADÁVACÍ DOKUMENTACE ; fólie vyztužena PES tkaninou;. Součásti dodávky střešní krytiny jsou veškeré přechodové a ukončovací profily z poplastovaného plechu (přechod krytiny na svislé konstrukce, ukončovací a přítlačné lišty apod.)  -podkladní ochranná separační vrstva (např. geotextílie 300 g/m2).  Součásti dodávky povlakové krytiny je dále ošetření prostupů střechou/terasou - budou využity typové doplňky ze sortimentu použité povlakové krytiny  (tj. manžety s otvorem 2/3 průměru prostupu, doplňková fólie bude vytažena na prostupující potrubí do výšky min.150mm na úroveň střešní krytiny, fólie bude stažena systémovou plechovou objímkou a spoj zatmelen PU tmelem) Hydroizolace bude ukončena na prostupujících konstrukcích a u stěn min. 150 mm nad vnější povrch přiléhající střešní plochy, u atiky bude ukončena na koruně. -----------------------------------------------------------------------------------------------------------------------------------------------------------------------------------------------</t>
  </si>
  <si>
    <t>KOMPLETNÍ SYSTÉMOVÉ ŘEŠENÍ ROVNÝCH STŘECH / TERAS</t>
  </si>
  <si>
    <t>-mechanické kotvení přes všechny vrstvy střešního pláště do nosné konstrukce</t>
  </si>
  <si>
    <t>v jednotkové ceně zahrnuty náklady na veškeré systémové lišty, profily, doplňky, příslušenství, detaily</t>
  </si>
  <si>
    <t>v jednotkové ceně zahrnuty všechny prořezy a navýšení materiálů</t>
  </si>
  <si>
    <t>"skladba_SN2" ((3,25+3,6+3,6)+(2,85+4,8+4,8))*0,3</t>
  </si>
  <si>
    <t>185</t>
  </si>
  <si>
    <t>712811101</t>
  </si>
  <si>
    <t>Provedení povlakové krytiny vytažením na konstrukce za studena nátěrem penetračním</t>
  </si>
  <si>
    <t>362</t>
  </si>
  <si>
    <t>364</t>
  </si>
  <si>
    <t>154,37*0,00035 "Přepočtené koeficientem množství</t>
  </si>
  <si>
    <t>187</t>
  </si>
  <si>
    <t>712841559</t>
  </si>
  <si>
    <t>Provedení povlakové krytiny vytažením na konstrukce pásy přitavením NAIP</t>
  </si>
  <si>
    <t>366</t>
  </si>
  <si>
    <t>368</t>
  </si>
  <si>
    <t>154,37*1,2 "Přepočtené koeficientem množství</t>
  </si>
  <si>
    <t>189</t>
  </si>
  <si>
    <t>998712203</t>
  </si>
  <si>
    <t>Přesun hmot procentní pro krytiny povlakové</t>
  </si>
  <si>
    <t>370</t>
  </si>
  <si>
    <t>713</t>
  </si>
  <si>
    <t>Izolace tepelné</t>
  </si>
  <si>
    <t>713018R01</t>
  </si>
  <si>
    <t>Odstranění pojistné a parotěsné folie podlah</t>
  </si>
  <si>
    <t>372</t>
  </si>
  <si>
    <t>"skladba BP_AB12_odměřeno elektronicky_viz tabul.místnost." (1135,4) *2</t>
  </si>
  <si>
    <t>191</t>
  </si>
  <si>
    <t>713120811</t>
  </si>
  <si>
    <t>Odstranění tepelné izolace podlah volně kladené z vláknitých materiálů suchých tl do 100 mm</t>
  </si>
  <si>
    <t>374</t>
  </si>
  <si>
    <t>713121111</t>
  </si>
  <si>
    <t>Montáž izolace tepelné podlah volně kladenými rohožemi, pásy, dílci, deskami 1 vrstva</t>
  </si>
  <si>
    <t>376</t>
  </si>
  <si>
    <t>193</t>
  </si>
  <si>
    <t>28375671</t>
  </si>
  <si>
    <t>deska pro kročejový útlum tl do 20mm</t>
  </si>
  <si>
    <t>378</t>
  </si>
  <si>
    <t>2232,1*1,05 "Přepočtené koeficientem množství</t>
  </si>
  <si>
    <t>380</t>
  </si>
  <si>
    <t>195</t>
  </si>
  <si>
    <t>28375912</t>
  </si>
  <si>
    <t>deska EPS 150 do plochých střech a podlah tl 80mm</t>
  </si>
  <si>
    <t>382</t>
  </si>
  <si>
    <t>107,9*1,05 "Přepočtené koeficientem množství</t>
  </si>
  <si>
    <t>713121121</t>
  </si>
  <si>
    <t>Montáž izolace tepelné podlah volně kladenými rohožemi, pásy, dílci, deskami 2 vrstvy</t>
  </si>
  <si>
    <t>384</t>
  </si>
  <si>
    <t>"skladba podlahová_AN7_4.NP_viz tabulka místno." (882,8)</t>
  </si>
  <si>
    <t>197</t>
  </si>
  <si>
    <t>28372R00</t>
  </si>
  <si>
    <t>deska MW podlahová tl 100mm</t>
  </si>
  <si>
    <t>386</t>
  </si>
  <si>
    <t>882,8*2,1 "Přepočtené koeficientem množství</t>
  </si>
  <si>
    <t>713121131</t>
  </si>
  <si>
    <t>Montáž izolace tepelné podlah parotěsné vrstvy</t>
  </si>
  <si>
    <t>388</t>
  </si>
  <si>
    <t>199</t>
  </si>
  <si>
    <t>28329011</t>
  </si>
  <si>
    <t>fólie PE vyztužená pro parotěsnou vrstvu 110g/m2</t>
  </si>
  <si>
    <t>390</t>
  </si>
  <si>
    <t>882,8*1,1 "Přepočtené koeficientem množství</t>
  </si>
  <si>
    <t>713141136</t>
  </si>
  <si>
    <t>Montáž izolace tepelné střech plochých lepené za studena nízkoexpanzní (PUR) pěnou 1 vrstva desek</t>
  </si>
  <si>
    <t>392</t>
  </si>
  <si>
    <t>201</t>
  </si>
  <si>
    <t>28372022</t>
  </si>
  <si>
    <t>deska EPS 150 střešní</t>
  </si>
  <si>
    <t>394</t>
  </si>
  <si>
    <t>25,38*0,25 "Přepočtené koeficientem množství</t>
  </si>
  <si>
    <t>713151111</t>
  </si>
  <si>
    <t>Montáž izolace tepelné střech šikmých kladené volně mezi krokve rohoží, pásů, desek</t>
  </si>
  <si>
    <t>396</t>
  </si>
  <si>
    <t>"TI1-TI5" 178,3</t>
  </si>
  <si>
    <t>203</t>
  </si>
  <si>
    <t>63153R30</t>
  </si>
  <si>
    <t>deska tepelně izolační minerální tl 200mm</t>
  </si>
  <si>
    <t>398</t>
  </si>
  <si>
    <t>Poznámka k položce:_x000d_
Poznámka k položce: -kompletní specifikace viz PD a TZ</t>
  </si>
  <si>
    <t>178,3*1,05 "Přepočtené koeficientem množství</t>
  </si>
  <si>
    <t>400</t>
  </si>
  <si>
    <t>"podhledová skladba_4.NP_viz tabul. místn" 232,6*2</t>
  </si>
  <si>
    <t>205</t>
  </si>
  <si>
    <t>63148R00</t>
  </si>
  <si>
    <t>deska tepelně izolační minerální tl 40mm</t>
  </si>
  <si>
    <t>402</t>
  </si>
  <si>
    <t>465,2*0,55 "Přepočtené koeficientem množství</t>
  </si>
  <si>
    <t>63148R03</t>
  </si>
  <si>
    <t>deska tepelně izolační minerální tl 80mm</t>
  </si>
  <si>
    <t>404</t>
  </si>
  <si>
    <t>207</t>
  </si>
  <si>
    <t>713191133</t>
  </si>
  <si>
    <t>Montáž izolace tepelné podlah, stropů vrchem nebo střech překrytí fólií s přelepeným spojem</t>
  </si>
  <si>
    <t>406</t>
  </si>
  <si>
    <t>28329R00</t>
  </si>
  <si>
    <t>fólie pojistná difuzně otevřená , ochranná</t>
  </si>
  <si>
    <t>408</t>
  </si>
  <si>
    <t>Poznámka k položce:_x000d_
Poznámka k položce: -kompletní specifikace dle PD a TZ</t>
  </si>
  <si>
    <t>209</t>
  </si>
  <si>
    <t>713191R32</t>
  </si>
  <si>
    <t>Překrytí izolace tepelné separační fólií tl 0,2 mm u podlah a stropů vč. vytažení na svislé konstrukce v = do cca 150 mm</t>
  </si>
  <si>
    <t>410</t>
  </si>
  <si>
    <t>v jednotkové ceně započítány náklady na obvodové dilatační pásky tl. min 10 mm v = min 150 mm</t>
  </si>
  <si>
    <t>"skladba podlahová_AN1_1.NP_viz tabulka místno." 753,2*1,15</t>
  </si>
  <si>
    <t>"skladba podlahová_AN2_1.NP_viz tabulka místno." 107,9*1,15</t>
  </si>
  <si>
    <t>"skladba podlahová_AN3_2-3.NP_viz tabulka místno." (717,91+512,7)*1,15</t>
  </si>
  <si>
    <t>"skladba podlahová_AN4_2.NP_viz tabulka místno." (62,85)*1,15</t>
  </si>
  <si>
    <t>"skladba podlahová_AN5_2.NP_viz tabulka místno." (17,64)*1,15</t>
  </si>
  <si>
    <t>"skladba podlahová_AN6_4.NP_viz tabulka místno." (167,8)*1,15</t>
  </si>
  <si>
    <t>998713203</t>
  </si>
  <si>
    <t>Přesun hmot procentní pro izolace tepelné</t>
  </si>
  <si>
    <t>412</t>
  </si>
  <si>
    <t>721</t>
  </si>
  <si>
    <t>Zdravotechnika - vnitřní kanalizace</t>
  </si>
  <si>
    <t>211</t>
  </si>
  <si>
    <t>721210824</t>
  </si>
  <si>
    <t>Demontáž vpustí střešních do DN 150</t>
  </si>
  <si>
    <t>414</t>
  </si>
  <si>
    <t>998721203</t>
  </si>
  <si>
    <t>Přesun hmot procentní pro vnitřní kanalizace</t>
  </si>
  <si>
    <t>416</t>
  </si>
  <si>
    <t>762</t>
  </si>
  <si>
    <t>Konstrukce tesařské</t>
  </si>
  <si>
    <t>213</t>
  </si>
  <si>
    <t>762015R01</t>
  </si>
  <si>
    <t>D+M dřevěné prvky konstrukcí</t>
  </si>
  <si>
    <t>418</t>
  </si>
  <si>
    <t xml:space="preserve">Poznámka k položce:_x000d_
Poznámka k položce: Specifikace / obsah jednotkové ceny: -dodávka, výroba řeziva/prvků, (případné hoblování prvků) - kvalita dle PD a TZ  -přesuny vč. potřebné zdvihací techniky -kompletní osazení/montážní práce/kotvení vč. kotevních prvků -spojovací prostředky, ošetření a impregnace řeziva vč. příslušných finálních povrchových úprav (ochranné povrchové úpravy dle požadavků PBŘ)  ------------------ -dílenská a výrobní dokumentace vč. příslušných statických výpočtů ------------------ -ostatní, jinde neuvedené. přímo související práce a dodávky (včetně ztratného)</t>
  </si>
  <si>
    <t>"kompletní provedení dle specifikace PD a TZ vč. všech souvisejících prací a dodávek</t>
  </si>
  <si>
    <t>"4.NP_konstrukce pochozích lávek_viz v.č. 23" 9,99</t>
  </si>
  <si>
    <t>762017R01</t>
  </si>
  <si>
    <t>D+M dřevěné prvky konstrukcí _ krovu</t>
  </si>
  <si>
    <t>420</t>
  </si>
  <si>
    <t xml:space="preserve">Poznámka k položce:_x000d_
Poznámka k položce: Specifikace / obsah jednotkové ceny: -dodávka, výroba řeziva/prvků, (případné hoblování prvků) - kvalita dle PD a TZ  -přesuny vč. potřebné zdvihací techniky -kompletní osazení/montážní práce/kotvení vč. všech kotevních prvků -spojovací prostředky -ošetření a impregnace řeziva vč. příslušných finálních povrchových úprav -ochranné povrchové úpravy (případné obložení) dle požadavků PBŘ ---------------------------------------------------------------------------------- -dílenská a výrobní dokumentace vč. příslušných statických výpočtů -------------------------------------------------------------------------------------------- -ostatní, jinde neuvedené. přímo související práce a dodávky (vč. ztratného)</t>
  </si>
  <si>
    <t>"krokve_viz výpis prvků" 14,37</t>
  </si>
  <si>
    <t>"ostatní_viz výpis prvků" 19,49</t>
  </si>
  <si>
    <t>215</t>
  </si>
  <si>
    <t>762083121</t>
  </si>
  <si>
    <t>Impregnace řeziva proti dřevokaznému hmyzu, houbám a plísním máčením třída ohrožení 1 a 2</t>
  </si>
  <si>
    <t>422</t>
  </si>
  <si>
    <t>(36,0+1,794)</t>
  </si>
  <si>
    <t>762112811</t>
  </si>
  <si>
    <t>Demontáž stěn a příček lehkých demontovatelných</t>
  </si>
  <si>
    <t>424</t>
  </si>
  <si>
    <t>2,1*(30,16+35,91+35,55)</t>
  </si>
  <si>
    <t>(4,7*3,58)</t>
  </si>
  <si>
    <t>217</t>
  </si>
  <si>
    <t>762331812</t>
  </si>
  <si>
    <t>Demontáž vázaných kcí krovů z hranolů průřezové plochy do 224 cm2</t>
  </si>
  <si>
    <t>426</t>
  </si>
  <si>
    <t>"viz tabulka prvků" (82+702+43+278)</t>
  </si>
  <si>
    <t>762331813</t>
  </si>
  <si>
    <t>Demontáž vázaných kcí krovů z hranolů průřezové plochy do 288 cm2</t>
  </si>
  <si>
    <t>428</t>
  </si>
  <si>
    <t>"viz tabulka prvků" (68,6+18,4+195,0+95,16)</t>
  </si>
  <si>
    <t>219</t>
  </si>
  <si>
    <t>762331814</t>
  </si>
  <si>
    <t>Demontáž vázaných kcí krovů z hranolů průřezové plochy do 450 cm2</t>
  </si>
  <si>
    <t>430</t>
  </si>
  <si>
    <t>"viz tabulka prvků" (128,0)</t>
  </si>
  <si>
    <t>762331815</t>
  </si>
  <si>
    <t>Demontáž vázaných kcí krovů z hranolů průřezové plochy přes 450 cm2</t>
  </si>
  <si>
    <t>432</t>
  </si>
  <si>
    <t>"viz tabulka prvků" (83,7)</t>
  </si>
  <si>
    <t>221</t>
  </si>
  <si>
    <t>762341210</t>
  </si>
  <si>
    <t>Montáž bednění střech rovných a šikmých sklonu do 60° z hrubých prken na sraz</t>
  </si>
  <si>
    <t>434</t>
  </si>
  <si>
    <t>1200,0</t>
  </si>
  <si>
    <t>60515111</t>
  </si>
  <si>
    <t>řezivo jehličnaté boční prkno 20-30mm</t>
  </si>
  <si>
    <t>436</t>
  </si>
  <si>
    <t>1200*0,03 "Přepočtené koeficientem množství</t>
  </si>
  <si>
    <t>223</t>
  </si>
  <si>
    <t>762341811</t>
  </si>
  <si>
    <t>Demontáž bednění střech z prken</t>
  </si>
  <si>
    <t>438</t>
  </si>
  <si>
    <t>"viz tabulka prvků" (1019,0)</t>
  </si>
  <si>
    <t>762342314</t>
  </si>
  <si>
    <t>Montáž laťování na střechách složitých sklonu do 60°</t>
  </si>
  <si>
    <t>440</t>
  </si>
  <si>
    <t>225</t>
  </si>
  <si>
    <t>60514101</t>
  </si>
  <si>
    <t>řezivo jehličnaté lať 10-25cm2</t>
  </si>
  <si>
    <t>442</t>
  </si>
  <si>
    <t>149,5*0,012 "Přepočtené koeficientem množství</t>
  </si>
  <si>
    <t>762395000</t>
  </si>
  <si>
    <t>Spojovací prostředky krovů, bednění, laťování, nadstřešních konstrukcí</t>
  </si>
  <si>
    <t>444</t>
  </si>
  <si>
    <t>227</t>
  </si>
  <si>
    <t>762510859</t>
  </si>
  <si>
    <t>Demontáž kce podkladové z desek OSB tl přes 20 mm na pero a drážku šroubovaných</t>
  </si>
  <si>
    <t>446</t>
  </si>
  <si>
    <t>"m.č. 401" 64,9</t>
  </si>
  <si>
    <t>"revizní lávky_podkroví" 155,0</t>
  </si>
  <si>
    <t>762511273</t>
  </si>
  <si>
    <t>Podlahové kce podkladové z desek OSB tl 15 mm broušených na pero a drážku šroubovaných</t>
  </si>
  <si>
    <t>448</t>
  </si>
  <si>
    <t>"4.NP_konstrukce pochozích lávek_viz v.č. 23" 161,5*2</t>
  </si>
  <si>
    <t>229</t>
  </si>
  <si>
    <t>762521811</t>
  </si>
  <si>
    <t>Demontáž podlah bez polštářů z prken a desek tloušťky do 32 mm</t>
  </si>
  <si>
    <t>450</t>
  </si>
  <si>
    <t>"skladba BP_AB1_odměřeno elektronicky_viz tabul.místnost." (158,2+611,75)*2</t>
  </si>
  <si>
    <t>"skladba BP_AB2_odměřeno elektronicky_viz tabul.místnost." (146,35+275,9)*3</t>
  </si>
  <si>
    <t>"skladba BP_AB10_odměřeno elektronicky_viz tabul.místnost." (489,6+72,1)*3</t>
  </si>
  <si>
    <t>"skladba BP_AB11_odměřeno elektronicky_viz tabul.místnost." (159,3)*2</t>
  </si>
  <si>
    <t>762522811</t>
  </si>
  <si>
    <t>Demontáž podlah s polštáři z prken a desek tloušťky do 32 mm</t>
  </si>
  <si>
    <t>452</t>
  </si>
  <si>
    <t>"skladba BP_AB1_odměřeno elektronicky_viz tabul.místnost." (158,2+611,75)</t>
  </si>
  <si>
    <t>"skladba BP_AB2_odměřeno elektronicky_viz tabul.místnost." (146,35+275,9)</t>
  </si>
  <si>
    <t>"skladba BP_AB3_odměřeno elektronicky_viz tabul.místnost." (52,5)*1,5</t>
  </si>
  <si>
    <t>"skladba BP_AB7-9_odměřeno elektronicky_viz tabul.místnost." (1135,4) *1,5</t>
  </si>
  <si>
    <t>231</t>
  </si>
  <si>
    <t>762822820</t>
  </si>
  <si>
    <t>Demontáž stropních trámů z hraněného řeziva průřezové plochy do 288 cm2</t>
  </si>
  <si>
    <t>454</t>
  </si>
  <si>
    <t>"viz 1.NP" 583,0</t>
  </si>
  <si>
    <t>"viz 2.NP" 189,1</t>
  </si>
  <si>
    <t>762822830</t>
  </si>
  <si>
    <t>Demontáž stropních trámů z hraněného řeziva průřezové plochy do 450 cm2</t>
  </si>
  <si>
    <t>456</t>
  </si>
  <si>
    <t>"viz 1.NP" 175,0</t>
  </si>
  <si>
    <t>"viz 2.NP" 321,7</t>
  </si>
  <si>
    <t>233</t>
  </si>
  <si>
    <t>762822850</t>
  </si>
  <si>
    <t>Demontáž stropních trámů z hraněného řeziva průřezové plochy přes 540 cm2</t>
  </si>
  <si>
    <t>458</t>
  </si>
  <si>
    <t>"viz 1.NP" 168,0</t>
  </si>
  <si>
    <t>"viz 2.NP" 123,7+198,0</t>
  </si>
  <si>
    <t>762841812</t>
  </si>
  <si>
    <t>Demontáž podbíjení obkladů stropů a střech sklonu do 60° z hrubých prken s omítkou</t>
  </si>
  <si>
    <t>460</t>
  </si>
  <si>
    <t>235</t>
  </si>
  <si>
    <t>762841R01</t>
  </si>
  <si>
    <t>Demontáž konstrukce stupňovité podlahy</t>
  </si>
  <si>
    <t>462</t>
  </si>
  <si>
    <t>Poznámka k položce:_x000d_
Poznámka k položce: Kompletní provedení dle specifikace PD a TZ včetně všech přímo souvisejících prací/činností a dodávek ------------------------------------------------------------------------------------------------------------------------------</t>
  </si>
  <si>
    <t>"m.č. 204" 9,7*6,35</t>
  </si>
  <si>
    <t>"m.č. 205" 8,8*6,35</t>
  </si>
  <si>
    <t>"m.č. 323" 7,02*6,5</t>
  </si>
  <si>
    <t>"m.č. 301" 8,61*6,47</t>
  </si>
  <si>
    <t>"m.č. 308" 9,1*6,72</t>
  </si>
  <si>
    <t>"m.č. 309" (113,7)</t>
  </si>
  <si>
    <t>998762203</t>
  </si>
  <si>
    <t>Přesun hmot procentní pro kce tesařské</t>
  </si>
  <si>
    <t>464</t>
  </si>
  <si>
    <t>763</t>
  </si>
  <si>
    <t>Konstrukce suché výstavby</t>
  </si>
  <si>
    <t>237</t>
  </si>
  <si>
    <t>763015R11</t>
  </si>
  <si>
    <t>D+M _ "A" zavěšený akustický kazetový podhled a polozapuštěným roštem _ kazety 600/600-600/1200/20 mm (skelné vlákno)</t>
  </si>
  <si>
    <t>466</t>
  </si>
  <si>
    <t>Poznámka k položce:_x000d_
Poznámka k položce: Kompletní systémová dodávka a provedení dle specifikace PD a TZ včetně všech přímo souvisejících prací/činností a dodávek/doplňků a příslušenství ---------------------------------------------------------------------------------------------------------------------------------------------------------------------------------</t>
  </si>
  <si>
    <t>"podhledová skladba_1.NP_viz tabul. místn_v.č. 29-31" 473,6</t>
  </si>
  <si>
    <t>"podhledová skladba_2.NP_viz tabul. místn_v.č. 29-31" 473,6</t>
  </si>
  <si>
    <t>"podhledová skladba_3.NP_viz tabul. místn_v.č. 29-31" 413,0</t>
  </si>
  <si>
    <t>763015R12</t>
  </si>
  <si>
    <t>D+M _ "AS" zavěšený akustický kazetový podhled a viditelným roštem _ kazety 600/600-600/1200/8 mm (SDK s jemnými vpichy)</t>
  </si>
  <si>
    <t>468</t>
  </si>
  <si>
    <t>"podhledová skladba_1.NP_viz tabul. místn_v.č. 29-31" 308,4</t>
  </si>
  <si>
    <t>"podhledová skladba_2.NP_viz tabul. místn_v.č. 29-31" 385,1</t>
  </si>
  <si>
    <t>"podhledová skladba_3.NP_viz tabul. místn_v.č. 29-31" 77,7</t>
  </si>
  <si>
    <t>239</t>
  </si>
  <si>
    <t>763015R13</t>
  </si>
  <si>
    <t>D+M _ "S" zavěšený kazetový podhled a viditelným roštem _ kazety 600/600/12,5 mm (SDK)</t>
  </si>
  <si>
    <t>470</t>
  </si>
  <si>
    <t>"podhledová skladba_1.NP_viz tabul. místn_v.č. 29-31" 30,9</t>
  </si>
  <si>
    <t>"podhledová skladba_2.NP_viz tabul. místn_v.č. 29-31" 21,2</t>
  </si>
  <si>
    <t>"podhledová skladba_3.NP_viz tabul. místn_v.č. 29-31" 2,1</t>
  </si>
  <si>
    <t>763015R14</t>
  </si>
  <si>
    <t>D+M _ "SI" zavěšený kazetový podhled a viditelným roštem _ kazety 600/600/12,5 mm (SDK impregnovaný)</t>
  </si>
  <si>
    <t>472</t>
  </si>
  <si>
    <t>"podhledová skladba_1.NP_viz tabul. místn_v.č. 29-31" 60,0</t>
  </si>
  <si>
    <t>"podhledová skladba_2.NP_viz tabul. místn_v.č. 29-31" 88,9</t>
  </si>
  <si>
    <t>"podhledová skladba_3.NP_viz tabul. místn_v.č. 29-31" 89,5</t>
  </si>
  <si>
    <t>241</t>
  </si>
  <si>
    <t>763111341</t>
  </si>
  <si>
    <t>SDK příčka tl 75 mm profil CW+UW 50 desky 1xDFH2 12,5 s izolací</t>
  </si>
  <si>
    <t>474</t>
  </si>
  <si>
    <t>LP4</t>
  </si>
  <si>
    <t>"2.NP_odměřeno elektronicky" 4,7*(0,7)</t>
  </si>
  <si>
    <t>763111426</t>
  </si>
  <si>
    <t>SDK příčka tl 150 mm profil CW+UW 100 desky 2xDF 12,5 s izolací</t>
  </si>
  <si>
    <t>476</t>
  </si>
  <si>
    <t>LP1</t>
  </si>
  <si>
    <t>"4.NP_odměřeno elektronicky" 2,95*(122,53)</t>
  </si>
  <si>
    <t>243</t>
  </si>
  <si>
    <t>763111460</t>
  </si>
  <si>
    <t>SDK příčka tl 125 mm profil CW+UW 75 desky 2x DF akustická 12,5 s izolací</t>
  </si>
  <si>
    <t>478</t>
  </si>
  <si>
    <t>LP2</t>
  </si>
  <si>
    <t>"1.NP_odměřeno elektronicky" 4,7*(9,96)</t>
  </si>
  <si>
    <t>763111717</t>
  </si>
  <si>
    <t>SDK příčka základní penetrační nátěr (oboustranně)</t>
  </si>
  <si>
    <t>480</t>
  </si>
  <si>
    <t>LP5</t>
  </si>
  <si>
    <t>"2.NP_odměřeno elektronicky" 4,7*(2,87)</t>
  </si>
  <si>
    <t>LP3</t>
  </si>
  <si>
    <t>"1.NP_odměřeno elektronicky" 4,7*(6,6)</t>
  </si>
  <si>
    <t>"2.NP_odměřeno elektronicky" 4,7*(10,66)</t>
  </si>
  <si>
    <t>"3.NP_odměřeno elektronicky" 4,65*(13,56)</t>
  </si>
  <si>
    <t>LP6</t>
  </si>
  <si>
    <t>"1.NP_odměřeno elektronicky" 4,7*(1,035)</t>
  </si>
  <si>
    <t>"2.NP_odměřeno elektronicky" 4,7*(3,17)</t>
  </si>
  <si>
    <t>"3.NP_odměřeno elektronicky" 4,65*(2,48)</t>
  </si>
  <si>
    <t>245</t>
  </si>
  <si>
    <t>763111741</t>
  </si>
  <si>
    <t>Montáž parotěsné zábrany do SDK příčky</t>
  </si>
  <si>
    <t>482</t>
  </si>
  <si>
    <t>"2.NP_odměřeno elektronicky" 4,7*(0,7)*2</t>
  </si>
  <si>
    <t>"4.NP_odměřeno elektronicky" 2,95*(122,53)*2</t>
  </si>
  <si>
    <t>"1.NP_odměřeno elektronicky" 4,7*(9,96)*2</t>
  </si>
  <si>
    <t>28329274</t>
  </si>
  <si>
    <t>fólie PE vyztužená pro parotěsnou vrstvu</t>
  </si>
  <si>
    <t>484</t>
  </si>
  <si>
    <t>1012,092*1,1 "Přepočtené koeficientem množství</t>
  </si>
  <si>
    <t>247</t>
  </si>
  <si>
    <t>763111771</t>
  </si>
  <si>
    <t>Příplatek k SDK příčce za rovinnost kvality Q3</t>
  </si>
  <si>
    <t>486</t>
  </si>
  <si>
    <t>600,527*2 "Přepočtené koeficientem množství</t>
  </si>
  <si>
    <t>763111811</t>
  </si>
  <si>
    <t>Demontáž SDK příčky s jednoduchou ocelovou nosnou konstrukcí opláštění jednoduché</t>
  </si>
  <si>
    <t>488</t>
  </si>
  <si>
    <t>"1.NP_odměřeno elektronicky" (4,7*8,445)+(1,2*8,95)</t>
  </si>
  <si>
    <t>"2.NP_odměřeno elektronicky" (4,7*9,29)+(1,2*13,09)</t>
  </si>
  <si>
    <t>"3.NP_odměřeno elektronicky" (4,65*9,28)+(1,2*13,28)</t>
  </si>
  <si>
    <t>249</t>
  </si>
  <si>
    <t>763121425</t>
  </si>
  <si>
    <t>SDK stěna předsazená profil CW+UW deska 1xDF 12,5 s izolací</t>
  </si>
  <si>
    <t>490</t>
  </si>
  <si>
    <t>763121467</t>
  </si>
  <si>
    <t>SDK stěna předsazená profil CW+UW desky 2xDFH2 12,5 s izolací</t>
  </si>
  <si>
    <t>492</t>
  </si>
  <si>
    <t>251</t>
  </si>
  <si>
    <t>763131541</t>
  </si>
  <si>
    <t>SDK podhled desky 2xDF 12,5 jednovrstvá spodní kce profil CD+UD</t>
  </si>
  <si>
    <t>494</t>
  </si>
  <si>
    <t>"podhledová skladba_4.NP_viz tabul. místn" 232,6</t>
  </si>
  <si>
    <t>763131714</t>
  </si>
  <si>
    <t>SDK podhled základní penetrační nátěr</t>
  </si>
  <si>
    <t>496</t>
  </si>
  <si>
    <t>253</t>
  </si>
  <si>
    <t>763131751</t>
  </si>
  <si>
    <t>Montáž parotěsné zábrany do SDK podhledu</t>
  </si>
  <si>
    <t>498</t>
  </si>
  <si>
    <t>500</t>
  </si>
  <si>
    <t>232,6*1,1 "Přepočtené koeficientem množství</t>
  </si>
  <si>
    <t>255</t>
  </si>
  <si>
    <t>763131771</t>
  </si>
  <si>
    <t>Příplatek k SDK podhledu za rovinnost kvality Q3</t>
  </si>
  <si>
    <t>502</t>
  </si>
  <si>
    <t>763131831</t>
  </si>
  <si>
    <t>Demontáž SDK podhledu s jednovrstvou nosnou kcí z ocelových profilů opláštění jednoduché</t>
  </si>
  <si>
    <t>504</t>
  </si>
  <si>
    <t>"1.NP_odměřeno elektronicky_viz tab.místností" 42,4</t>
  </si>
  <si>
    <t>"3.NP_odměřeno elektronicky_viz tab.místností" 36,7</t>
  </si>
  <si>
    <t>257</t>
  </si>
  <si>
    <t>763131R12</t>
  </si>
  <si>
    <t>Oprava kazetového zavěšeného podhledu</t>
  </si>
  <si>
    <t>506</t>
  </si>
  <si>
    <t>Poznámka k položce:_x000d_
Poznámka k položce: -demontáže + zpětná montáž s dodáním poškozených prvků SYSTÉMU</t>
  </si>
  <si>
    <t>"podhledová skladba_3.NP_PŘEDPOKLAD_bude upřesněno v rámci realizace" 269,7</t>
  </si>
  <si>
    <t>763131R13</t>
  </si>
  <si>
    <t>Oprava SDK plného podhledu na zavěšené nosné jednovrstvé konstrukci</t>
  </si>
  <si>
    <t>508</t>
  </si>
  <si>
    <t>"podhledová skladba_3.NP_PŘEDPOKLAD_bude upřesněno v rámci realizace" 15,0</t>
  </si>
  <si>
    <t>259</t>
  </si>
  <si>
    <t>763135812</t>
  </si>
  <si>
    <t>Demontáž podhledu kazetového na zavěšeném roštu</t>
  </si>
  <si>
    <t>510</t>
  </si>
  <si>
    <t>"1.NP_odměřeno elektronicky_viz tab.místností" 61,1</t>
  </si>
  <si>
    <t>"2.NP_odměřeno elektronicky_viz tab.místností" 103,5</t>
  </si>
  <si>
    <t>"3.NP_odměřeno elektronicky_viz tab.místností" 46,5</t>
  </si>
  <si>
    <t>763164617</t>
  </si>
  <si>
    <t>SDK obklad kcí š do 0,6 m desky 2xDF 12,5</t>
  </si>
  <si>
    <t>512</t>
  </si>
  <si>
    <t>261</t>
  </si>
  <si>
    <t>763164637</t>
  </si>
  <si>
    <t>SDK obklad kcí š do 1,2 m desky 2xDF 12,5</t>
  </si>
  <si>
    <t>514</t>
  </si>
  <si>
    <t>763755R11</t>
  </si>
  <si>
    <t>Dodávka a osazení veškerých doplňkových prvků SDK PODHLEDOVÝCH konstrukcí (lišt, profilů, výztužných profilů, ukončovacích prvků, dilatačních a přechodových prvků , napojení na okolní konstrukce, atd)</t>
  </si>
  <si>
    <t>516</t>
  </si>
  <si>
    <t>Poznámka k položce:_x000d_
Poznámka k položce: SYSTÉMOVÉ PROVEDENÍ (DLE KONKRÉTNÍHO DODAVATELE SYSTÉMU) (specifikace materiálů dle PD a TZ)_SPECIFIKACE A ROZSAH DLE TP KONKRÉTNĚ VYBRANÉHO DODAVATELE</t>
  </si>
  <si>
    <t xml:space="preserve">"kompletní provedení dle specifikace PD a TZ  vč. všech souvisejících prací a dodávek"</t>
  </si>
  <si>
    <t>"rozsah a množství vztaženo na celkovou plochu SDK konstrukcí" 232,6+15,0</t>
  </si>
  <si>
    <t>263</t>
  </si>
  <si>
    <t>763755R12</t>
  </si>
  <si>
    <t>Dodávka a osazení veškerých doplňkových prvků SDK SVISLÝCH konstrukcí (lišt, profilů, výztužných profilů, ukončovacích prvků, dilatačních a přechodových prvků , napojení na okolní konstrukce, atd)</t>
  </si>
  <si>
    <t>518</t>
  </si>
  <si>
    <t xml:space="preserve">"rozsah a množství vztaženo na celkovou plochu SDK konstrukcí" </t>
  </si>
  <si>
    <t>(3,29+361,464+46,812)</t>
  </si>
  <si>
    <t>(13,489+175,472)</t>
  </si>
  <si>
    <t>998763202</t>
  </si>
  <si>
    <t>Přesun hmot procentní pro dřevostavby</t>
  </si>
  <si>
    <t>520</t>
  </si>
  <si>
    <t>764</t>
  </si>
  <si>
    <t>Konstrukce klempířské</t>
  </si>
  <si>
    <t>265</t>
  </si>
  <si>
    <t>764001821</t>
  </si>
  <si>
    <t>Demontáž krytiny ze svitků nebo tabulí do suti</t>
  </si>
  <si>
    <t>522</t>
  </si>
  <si>
    <t>"ID_ST1-ST16" 1161,0</t>
  </si>
  <si>
    <t>764002841</t>
  </si>
  <si>
    <t>Demontáž oplechování horních ploch zdí a nadezdívek do suti</t>
  </si>
  <si>
    <t>524</t>
  </si>
  <si>
    <t>267</t>
  </si>
  <si>
    <t>764002851</t>
  </si>
  <si>
    <t>Demontáž oplechování parapetů do suti</t>
  </si>
  <si>
    <t>526</t>
  </si>
  <si>
    <t>764002871</t>
  </si>
  <si>
    <t>Demontáž lemování a oplechování konstrukcí do suti</t>
  </si>
  <si>
    <t>528</t>
  </si>
  <si>
    <t>269</t>
  </si>
  <si>
    <t>764004801</t>
  </si>
  <si>
    <t>Demontáž podokapního žlabu do suti</t>
  </si>
  <si>
    <t>530</t>
  </si>
  <si>
    <t>764004821</t>
  </si>
  <si>
    <t>Demontáž nástřešního žlabu do suti</t>
  </si>
  <si>
    <t>532</t>
  </si>
  <si>
    <t>271</t>
  </si>
  <si>
    <t>764004861</t>
  </si>
  <si>
    <t>Demontáž svodu do suti</t>
  </si>
  <si>
    <t>534</t>
  </si>
  <si>
    <t>764020C01</t>
  </si>
  <si>
    <t>KL-1 - D+M Oplechování atikového zdiva š. 450mm, r.š. 550mm, TiZn plech tl. 0,8mm</t>
  </si>
  <si>
    <t>bm</t>
  </si>
  <si>
    <t>536</t>
  </si>
  <si>
    <t>Poznámka k položce:_x000d_
Poznámka k položce: 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klempířských výrobků.</t>
  </si>
  <si>
    <t>273</t>
  </si>
  <si>
    <t>764020C02</t>
  </si>
  <si>
    <t>KL-2 - D+M Chrlič PVC hranatý s integrovanou manžetou z hydroizolační folie, délka 900mm, 100x100mm</t>
  </si>
  <si>
    <t>538</t>
  </si>
  <si>
    <t>764020C03</t>
  </si>
  <si>
    <t>KL-3 - D+M Okapní žlab podokapní půlkruhový, průměr 190mm, r.š. 400mm, TiZn plech tl. 0,8mm</t>
  </si>
  <si>
    <t>540</t>
  </si>
  <si>
    <t>275</t>
  </si>
  <si>
    <t>764020C04</t>
  </si>
  <si>
    <t>KL-4 - D+M Kotlík hranatý sběrný, TiZn plech tl. 0,8mm, napojen na odpadní koleno DN150</t>
  </si>
  <si>
    <t>542</t>
  </si>
  <si>
    <t>764020C05</t>
  </si>
  <si>
    <t>KL-5 - D+M Chrlič PVC hranatý s integrovanou manžetou z hydroizolační folie, délka 700mm, 100x100mm</t>
  </si>
  <si>
    <t>544</t>
  </si>
  <si>
    <t>277</t>
  </si>
  <si>
    <t>764020C06</t>
  </si>
  <si>
    <t>KL-6 - D+M Oplechování venkovního parapetu, pozinkovaný plech tl. 0,8mm, r.š. 450mm</t>
  </si>
  <si>
    <t>546</t>
  </si>
  <si>
    <t>764020C07</t>
  </si>
  <si>
    <t>KL-7 - D+M Lemování zdi s krycím plechem dělícího zdiva, r.š. 450+2x350mm, TiZn plech tl. 0,8mm</t>
  </si>
  <si>
    <t>548</t>
  </si>
  <si>
    <t>279</t>
  </si>
  <si>
    <t>764020C08</t>
  </si>
  <si>
    <t>KL-8 - D+M Okapní žlab půlkruhový průměr 190mm, r.š. 400mm, TIZn plech tl. 0,8mm</t>
  </si>
  <si>
    <t>550</t>
  </si>
  <si>
    <t>764020C09</t>
  </si>
  <si>
    <t>KL-9 - D+M Oplechování střechy, TiZn plech tl. 0,8mm, r.š. 460mm</t>
  </si>
  <si>
    <t>552</t>
  </si>
  <si>
    <t>281</t>
  </si>
  <si>
    <t>764020C10</t>
  </si>
  <si>
    <t>KL-10 - D+M Oplechování střechy, TiZn plech tl. 0,8mm, r.š. 550mm</t>
  </si>
  <si>
    <t>554</t>
  </si>
  <si>
    <t>764020C11</t>
  </si>
  <si>
    <t>KL-11 - D+M Okapnice u okraje střechy, TiZn plech tl. 0,8mm, r.š. 150mm</t>
  </si>
  <si>
    <t>556</t>
  </si>
  <si>
    <t>283</t>
  </si>
  <si>
    <t>764020C12</t>
  </si>
  <si>
    <t>KL-12 - D+M Okapní žlab půlkruhový průměr 190mm, r.š. 400mm, TIZn plech tl. 0,8mm</t>
  </si>
  <si>
    <t>558</t>
  </si>
  <si>
    <t>764020C13</t>
  </si>
  <si>
    <t>KL-13 - D+M Oplechování střechy, TiZn plech tl. 0,8mm, r.š. 550mm</t>
  </si>
  <si>
    <t>560</t>
  </si>
  <si>
    <t>285</t>
  </si>
  <si>
    <t>764020C14</t>
  </si>
  <si>
    <t>KL-14 - D+M Oplechování střechy, TiZn plech tl. 0,8mm, r.š. 460mm</t>
  </si>
  <si>
    <t>562</t>
  </si>
  <si>
    <t>764020C15</t>
  </si>
  <si>
    <t>KL-15 - D+M Okapnice u okraje střechy, TiZn plech tl. 0,8mm, r.š. 150mm</t>
  </si>
  <si>
    <t>564</t>
  </si>
  <si>
    <t>287</t>
  </si>
  <si>
    <t>764020C16</t>
  </si>
  <si>
    <t>KL-16 - D+M Oplechování štítu, TiZn plech tl. 0,8mm, r.š. 420mm</t>
  </si>
  <si>
    <t>566</t>
  </si>
  <si>
    <t>764020C17</t>
  </si>
  <si>
    <t>KL-17 - D+M Oplechování štítu, přesah pod KL-16 min. 100mm, TiZn plech tl. 0,8mm, r.š. 500mm</t>
  </si>
  <si>
    <t>568</t>
  </si>
  <si>
    <t>289</t>
  </si>
  <si>
    <t>764020C18</t>
  </si>
  <si>
    <t>KL-18 - D+M Závětrná lišta, TiZn plech tl. 0,8mm, r.š. 250mm</t>
  </si>
  <si>
    <t>570</t>
  </si>
  <si>
    <t>764020C19</t>
  </si>
  <si>
    <t>KL-19 - D+M Nástřešní žlab prům. 150mm, TiZn plech tl. 0,8mm, r.š. 660mm</t>
  </si>
  <si>
    <t>572</t>
  </si>
  <si>
    <t>291</t>
  </si>
  <si>
    <t>764020C20</t>
  </si>
  <si>
    <t>KL-20 - D+M Střešní vpusť s integrovanou bitumenovou manžetou, materiál PVC, DN 150</t>
  </si>
  <si>
    <t>574</t>
  </si>
  <si>
    <t>764020C21</t>
  </si>
  <si>
    <t>KL-21 - D+M Odvětrávací komínek kanalizace, do falcované krytiny, TiZn plech tl. 0,8mm, DN100</t>
  </si>
  <si>
    <t>576</t>
  </si>
  <si>
    <t>293</t>
  </si>
  <si>
    <t>764020C22</t>
  </si>
  <si>
    <t>KL-22 - D+M Prostup pro kabely do falcované krytiny, včetně oplechování, DN100</t>
  </si>
  <si>
    <t>578</t>
  </si>
  <si>
    <t>764020C23</t>
  </si>
  <si>
    <t xml:space="preserve">KL-23 - D+M Střešní vpusť s integrovanou bitumenovou manžetou, materiál PVC, DN 150 , včetně  kompletního odvodnění</t>
  </si>
  <si>
    <t>kpl.</t>
  </si>
  <si>
    <t>580</t>
  </si>
  <si>
    <t>295</t>
  </si>
  <si>
    <t>764020C24</t>
  </si>
  <si>
    <t>KL-24 - D+M Jednořadá sněhová zábrana na střeše s falcovanou krytinou</t>
  </si>
  <si>
    <t>582</t>
  </si>
  <si>
    <t>764020C25</t>
  </si>
  <si>
    <t>KL-25 - D+M Chrlič kulatý, vyhřívaný, DN150, délka 750mm</t>
  </si>
  <si>
    <t>584</t>
  </si>
  <si>
    <t>297</t>
  </si>
  <si>
    <t>764020C26</t>
  </si>
  <si>
    <t xml:space="preserve">KL-26 - D+M Střešní vpusť s integrovanou bitumenovou manžetou, materiál PVC, DN 150 , včetně  kompletního odvodnění</t>
  </si>
  <si>
    <t>586</t>
  </si>
  <si>
    <t>764020C27</t>
  </si>
  <si>
    <t>KL-27 - D+M Napojení z chrliče (KL-25) do stávajícího svislého svodu pomocí kolen a svodu DN150</t>
  </si>
  <si>
    <t>588</t>
  </si>
  <si>
    <t>299</t>
  </si>
  <si>
    <t>764020C28</t>
  </si>
  <si>
    <t>KL-28 - D+M Napojení ze střešní vpusti (KL-20) do stávajcího svislého svodu pomocí svodu DN150, délka svodu 1500mm</t>
  </si>
  <si>
    <t>590</t>
  </si>
  <si>
    <t>764020C29</t>
  </si>
  <si>
    <t>KL-29 - D+M Oplechování římsy, TiZn plech tl. 0,8mm, r.š. 1000mm</t>
  </si>
  <si>
    <t>592</t>
  </si>
  <si>
    <t>301</t>
  </si>
  <si>
    <t>764141R11</t>
  </si>
  <si>
    <t>Krytina střechy _ dvojitá stojatá drážka _ ze svitků z TiZn (tl. 0,7 mm, ISO 14 025 typ III) předzvětralého (břidlicově šadého) plechu rš 670 mm sklonu do 30° včetně pojistné HI a strukturované dělící vrstvy</t>
  </si>
  <si>
    <t>594</t>
  </si>
  <si>
    <t>Poznámka k položce:_x000d_
Poznámka k položce: Kompletní systémová dodávka a provedení dle specifikace PD a TZ včetně všech přímo souvisejících prací/činností a dodávek/doplňků a příslušenství ----------------------------------------------------------------------------------------------------------------------------------------------------------------------------------</t>
  </si>
  <si>
    <t>"skladba_SN1_S1/S15" 1164,9</t>
  </si>
  <si>
    <t>998764203</t>
  </si>
  <si>
    <t>Přesun hmot procentní pro konstrukce klempířské</t>
  </si>
  <si>
    <t>596</t>
  </si>
  <si>
    <t>766</t>
  </si>
  <si>
    <t>Konstrukce truhlářské</t>
  </si>
  <si>
    <t>303</t>
  </si>
  <si>
    <t>766018C01</t>
  </si>
  <si>
    <t>D-01 - D+M Dveře plné - odlehčené DTD, 700x1970mm</t>
  </si>
  <si>
    <t>598</t>
  </si>
  <si>
    <t>Poznámka k položce:_x000d_
Poznámka k položce: 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dveří.</t>
  </si>
  <si>
    <t>766018C02</t>
  </si>
  <si>
    <t>D-02 - D+M Dveře plné - odlehčené DTD, s nadsvětlíkem, 900x1970(2470)mm</t>
  </si>
  <si>
    <t>600</t>
  </si>
  <si>
    <t>305</t>
  </si>
  <si>
    <t>766018C03</t>
  </si>
  <si>
    <t>D-02a - D+M Dveře plné - odlehčené DTD, 900x1970mm</t>
  </si>
  <si>
    <t>602</t>
  </si>
  <si>
    <t>766018C04</t>
  </si>
  <si>
    <t>D-03 - D+M Dveře plné - odlehčené DTD, s nadsvětlíkem, 900x1970(2470)mm</t>
  </si>
  <si>
    <t>604</t>
  </si>
  <si>
    <t>307</t>
  </si>
  <si>
    <t>766018C05</t>
  </si>
  <si>
    <t>D-04 - D+M Dveře plné - odlehčené DTD, 800x1970mm</t>
  </si>
  <si>
    <t>606</t>
  </si>
  <si>
    <t>766018C06</t>
  </si>
  <si>
    <t>D-05 - D+M Dveře plné - odlehčené DTD, 800x1970mm</t>
  </si>
  <si>
    <t>608</t>
  </si>
  <si>
    <t>309</t>
  </si>
  <si>
    <t>766018C07</t>
  </si>
  <si>
    <t>D-06 - D+M Dveře plné - odlehčené DTD, 900x1970mm, s PO</t>
  </si>
  <si>
    <t>610</t>
  </si>
  <si>
    <t>766018C08</t>
  </si>
  <si>
    <t>D-07 - D+M Dveře plné - odlehčené DTD, 700x1970mm</t>
  </si>
  <si>
    <t>612</t>
  </si>
  <si>
    <t>311</t>
  </si>
  <si>
    <t>766018C09</t>
  </si>
  <si>
    <t>D-08 - D+M Dveře plné - odlehčené DTD, 900x1970mm</t>
  </si>
  <si>
    <t>614</t>
  </si>
  <si>
    <t>766018C10</t>
  </si>
  <si>
    <t>D-09 - D+M Dveře plné - odlehčené DTD, 900x1970mm</t>
  </si>
  <si>
    <t>616</t>
  </si>
  <si>
    <t>313</t>
  </si>
  <si>
    <t>766018C11</t>
  </si>
  <si>
    <t>D-10 - D+M Dveře plné - odlehčené DTD, 800x1970mm</t>
  </si>
  <si>
    <t>618</t>
  </si>
  <si>
    <t>766018C12</t>
  </si>
  <si>
    <t>D-11 - D+M Dveře plné - odlehčené DTD, 900x1970mm</t>
  </si>
  <si>
    <t>620</t>
  </si>
  <si>
    <t>315</t>
  </si>
  <si>
    <t>766018C13</t>
  </si>
  <si>
    <t>D-12 - D+M Dveře plné - odlehčené DTD, 800x1970mm</t>
  </si>
  <si>
    <t>622</t>
  </si>
  <si>
    <t>766018C13.1</t>
  </si>
  <si>
    <t>D-12a - D+M Dveře plné - odlehčené DTD, 800x1970mm, 37dB</t>
  </si>
  <si>
    <t>624</t>
  </si>
  <si>
    <t>317</t>
  </si>
  <si>
    <t>766018C14</t>
  </si>
  <si>
    <t>D-13 - D+M Dveře plné - odlehčené DTD, 900x1970mm, s PO</t>
  </si>
  <si>
    <t>626</t>
  </si>
  <si>
    <t>766018C15</t>
  </si>
  <si>
    <t>D-14 - D+M Dveře plné - odlehčené DTD, 700x1970mm</t>
  </si>
  <si>
    <t>628</t>
  </si>
  <si>
    <t>319</t>
  </si>
  <si>
    <t>766018C16</t>
  </si>
  <si>
    <t>D-15 - D+M Dveře plné - odlehčené DTD, 900x1970mm</t>
  </si>
  <si>
    <t>630</t>
  </si>
  <si>
    <t>766018C17</t>
  </si>
  <si>
    <t>D-16 - D+M Dveře plné - odlehčené DTD, 900x1970mm, s PO</t>
  </si>
  <si>
    <t>632</t>
  </si>
  <si>
    <t>321</t>
  </si>
  <si>
    <t>766018C18</t>
  </si>
  <si>
    <t>D-17 - D+M Dveře plné - odlehčené DTD, 900x1970mm, s PO</t>
  </si>
  <si>
    <t>634</t>
  </si>
  <si>
    <t>766018C19</t>
  </si>
  <si>
    <t>D-18 - D+M Dveře plné - odlehčené DTD, 900x1970mm</t>
  </si>
  <si>
    <t>636</t>
  </si>
  <si>
    <t>323</t>
  </si>
  <si>
    <t>766018C20</t>
  </si>
  <si>
    <t>D-18a - D+M Dveře plné - odlehčené DTD, 900x1970mm</t>
  </si>
  <si>
    <t>638</t>
  </si>
  <si>
    <t>766018C21</t>
  </si>
  <si>
    <t>D-19 - D+M Dveře plné - odlehčené DTD, 800x1970mm</t>
  </si>
  <si>
    <t>640</t>
  </si>
  <si>
    <t>325</t>
  </si>
  <si>
    <t>766018C22</t>
  </si>
  <si>
    <t>D-20 - D+M Dveře plné - odlehčené DTD, 700x1970mm</t>
  </si>
  <si>
    <t>642</t>
  </si>
  <si>
    <t>766018C23</t>
  </si>
  <si>
    <t>D-21 - D+M Dveře plné - odlehčené DTD, 1300x1970mm</t>
  </si>
  <si>
    <t>644</t>
  </si>
  <si>
    <t>327</t>
  </si>
  <si>
    <t>766018C24</t>
  </si>
  <si>
    <t>D-22 - D+M Dveře plné - odlehčené DTD, 900x1970mm</t>
  </si>
  <si>
    <t>646</t>
  </si>
  <si>
    <t>766018C25</t>
  </si>
  <si>
    <t>D-23 - D+M Dveře plné - odlehčené DTD, 800x1970mm, s PO</t>
  </si>
  <si>
    <t>648</t>
  </si>
  <si>
    <t>329</t>
  </si>
  <si>
    <t>766018C26</t>
  </si>
  <si>
    <t>D-24 - D+M Dveře plné - odlehčené DTD, 900x1970mm, s PO</t>
  </si>
  <si>
    <t>650</t>
  </si>
  <si>
    <t>766018C27</t>
  </si>
  <si>
    <t>D-25 - D+M Dveře plné - odlehčené DTD, posuvné s bočním světlíkem, posuvné křídlo 900x1970mm, otvor 2500x2020mm</t>
  </si>
  <si>
    <t>652</t>
  </si>
  <si>
    <t>331</t>
  </si>
  <si>
    <t>766018C28</t>
  </si>
  <si>
    <t>D-26 - D+M Dveře plné - odlehčené DTD, 900x1970mm</t>
  </si>
  <si>
    <t>654</t>
  </si>
  <si>
    <t>766018C29</t>
  </si>
  <si>
    <t>D-27 - D+M Dveře plné - odlehčené DTD, 900x1970mm</t>
  </si>
  <si>
    <t>656</t>
  </si>
  <si>
    <t>333</t>
  </si>
  <si>
    <t>766018C30</t>
  </si>
  <si>
    <t>D-28 - D+M Dveře plné - odlehčené DTD, 900x1970mm</t>
  </si>
  <si>
    <t>658</t>
  </si>
  <si>
    <t>766018C31</t>
  </si>
  <si>
    <t>D-29 - D+M Dveře plné - odlehčené DTD, 900x1970mm</t>
  </si>
  <si>
    <t>660</t>
  </si>
  <si>
    <t>335</t>
  </si>
  <si>
    <t>766018C32</t>
  </si>
  <si>
    <t>D-30 - D+M Dveře plné - odlehčené DTD, 900x1640mm, s PO</t>
  </si>
  <si>
    <t>662</t>
  </si>
  <si>
    <t>766018C33</t>
  </si>
  <si>
    <t>D-31 - D+M Dveře plné - odlehčené DTD, 800x1970mm</t>
  </si>
  <si>
    <t>664</t>
  </si>
  <si>
    <t>337</t>
  </si>
  <si>
    <t>766018C34</t>
  </si>
  <si>
    <t>D-32 - D+M Dveře plné - odlehčené DTD, 800x1970mm, s PO</t>
  </si>
  <si>
    <t>666</t>
  </si>
  <si>
    <t>766018C35</t>
  </si>
  <si>
    <t>D-33 - D+M Dveře plné - odlehčené DTD, 800x1970mm</t>
  </si>
  <si>
    <t>668</t>
  </si>
  <si>
    <t>339</t>
  </si>
  <si>
    <t>766018C36</t>
  </si>
  <si>
    <t>D-34 - D+M Dveře plné - odlehčené DTD, 800x1970mm</t>
  </si>
  <si>
    <t>670</t>
  </si>
  <si>
    <t>766018C37</t>
  </si>
  <si>
    <t>D-35 - D+M Dveře plné - odlehčené DTD, 600x1970mm</t>
  </si>
  <si>
    <t>672</t>
  </si>
  <si>
    <t>341</t>
  </si>
  <si>
    <t>766018C38</t>
  </si>
  <si>
    <t>D-36 - D+M Dveře plné - odlehčené DTD, 1600x1970mm, s PO</t>
  </si>
  <si>
    <t>674</t>
  </si>
  <si>
    <t>766018C39</t>
  </si>
  <si>
    <t>D-37 - D+M Dveře plné - odlehčené DTD, 1400x1970mm</t>
  </si>
  <si>
    <t>676</t>
  </si>
  <si>
    <t>343</t>
  </si>
  <si>
    <t>766018C40</t>
  </si>
  <si>
    <t>D-38 - D+M Dveře plné - dřevěné, 1100x2050mm, vstupní dveře</t>
  </si>
  <si>
    <t>678</t>
  </si>
  <si>
    <t>766018C41</t>
  </si>
  <si>
    <t>D-39 - D+M Dveře plné - odlehčené DTD, 900x1970mm, s PO</t>
  </si>
  <si>
    <t>680</t>
  </si>
  <si>
    <t>345</t>
  </si>
  <si>
    <t>766018C42</t>
  </si>
  <si>
    <t>D-40 - D+M Dveře plné - odlehčené DTD, 900x1970mm</t>
  </si>
  <si>
    <t>682</t>
  </si>
  <si>
    <t>766018C43</t>
  </si>
  <si>
    <t>D-41 - D+M Dveře plné - odlehčené DTD, 900x1970mm</t>
  </si>
  <si>
    <t>684</t>
  </si>
  <si>
    <t>347</t>
  </si>
  <si>
    <t>766018C44</t>
  </si>
  <si>
    <t>D-42 - D+M Dveře plné - odlehčené DTD, 800x1970mm</t>
  </si>
  <si>
    <t>686</t>
  </si>
  <si>
    <t>766018C45</t>
  </si>
  <si>
    <t>D-43 - D+M Dveře plné - odlehčené DTD, 800x1970mm, s PO</t>
  </si>
  <si>
    <t>688</t>
  </si>
  <si>
    <t>349</t>
  </si>
  <si>
    <t>766018C46</t>
  </si>
  <si>
    <t>D-44 - D+M Dveře plné - odlehčené DTD, 800x1970mm</t>
  </si>
  <si>
    <t>690</t>
  </si>
  <si>
    <t>766018C47</t>
  </si>
  <si>
    <t>D-45 - D+M Dveře plné - odlehčené DTD, 1300x1970mm</t>
  </si>
  <si>
    <t>692</t>
  </si>
  <si>
    <t>351</t>
  </si>
  <si>
    <t>766018C48</t>
  </si>
  <si>
    <t>D-46 - D+M Dveře plné - odlehčené DTD, 1100x1970mm, s PO</t>
  </si>
  <si>
    <t>694</t>
  </si>
  <si>
    <t>766018C49</t>
  </si>
  <si>
    <t>D-47 - D+M Dveře, dřevěný rám s požární výplní, prosklená výplň, 1600x1970mm, včetně dřevěné zárubně, s PO</t>
  </si>
  <si>
    <t>696</t>
  </si>
  <si>
    <t>353</t>
  </si>
  <si>
    <t>766018C50</t>
  </si>
  <si>
    <t>D-59 - D+M Dveře plné - odlehčené DTD, 800x1970mm, s PO</t>
  </si>
  <si>
    <t>698</t>
  </si>
  <si>
    <t>766018C51</t>
  </si>
  <si>
    <t>D-60 - D+M Dveře částečně prosklené - odlehčené DTD, s nadsvětlíkem, 1300x1970(2720)mm</t>
  </si>
  <si>
    <t>700</t>
  </si>
  <si>
    <t>355</t>
  </si>
  <si>
    <t>766018C52</t>
  </si>
  <si>
    <t>D-61 - D+M Dveře plné - plastové profily, 900x1850mm, včetně zárubně a AL prahu</t>
  </si>
  <si>
    <t>702</t>
  </si>
  <si>
    <t>766018C53</t>
  </si>
  <si>
    <t>D-62 - D+M Dveře plné - plastové profily, 900x1560mm, včetně zárubně a AL prahu</t>
  </si>
  <si>
    <t>704</t>
  </si>
  <si>
    <t>357</t>
  </si>
  <si>
    <t>766018C53_</t>
  </si>
  <si>
    <t>D-63 - D+M Dveře plné s PO - odlehčené DTD, 900x1970mm, včetně ptotipožární zárubně, kování a dřevěného prahu s těsněním</t>
  </si>
  <si>
    <t>-2145147933</t>
  </si>
  <si>
    <t>766018C54</t>
  </si>
  <si>
    <t>R1 - D+M Stávající dřevěné dvoukřídlé dveře 2180x3100+1100mm, křídla částečně prosklené - repase výrobku</t>
  </si>
  <si>
    <t>706</t>
  </si>
  <si>
    <t>Poznámka k položce:_x000d_
Poznámka k položce: 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dveří - historické dveře - repase.</t>
  </si>
  <si>
    <t>359</t>
  </si>
  <si>
    <t>766018C55</t>
  </si>
  <si>
    <t>R2 - D+M Stávající dřevěné dvoukřídlé dveře 2180x3100+1100mm, křídla částečně prosklené - repase výrobku</t>
  </si>
  <si>
    <t>708</t>
  </si>
  <si>
    <t>766018C56</t>
  </si>
  <si>
    <t>O-01 - D+M Okno dvoukřídlé s nadsvětlíkem, plastové rámy, 1180x2300mm</t>
  </si>
  <si>
    <t>710</t>
  </si>
  <si>
    <t>Poznámka k položce:_x000d_
Poznámka k položce: 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oken.</t>
  </si>
  <si>
    <t>361</t>
  </si>
  <si>
    <t>766018C57</t>
  </si>
  <si>
    <t>O-04 - D+M Okno pevné, dřevěné rámy, 1600x1220mm</t>
  </si>
  <si>
    <t>766018C58</t>
  </si>
  <si>
    <t>O-05 - D+M Okno výsuvné, dřevěné rámy, 2000x1450mm</t>
  </si>
  <si>
    <t>714</t>
  </si>
  <si>
    <t>363</t>
  </si>
  <si>
    <t>766018C58.1</t>
  </si>
  <si>
    <t>O-06 - D+M Okno pevné, bezrám. zasklení bezpečnostním sklem, výřez 250x20 mm, 1610x970 mm</t>
  </si>
  <si>
    <t>716</t>
  </si>
  <si>
    <t>766018C59</t>
  </si>
  <si>
    <t>SO-01 - D+M Střešní světlík, výklopný, dřevěné rámy, 450x550mm</t>
  </si>
  <si>
    <t>718</t>
  </si>
  <si>
    <t>Poznámka k položce:_x000d_
Poznámka k položce: 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střešních oken.</t>
  </si>
  <si>
    <t>365</t>
  </si>
  <si>
    <t>766018C60</t>
  </si>
  <si>
    <t>SO-02 - D+M Střešní výlez, otevíravý, dřevěné rámy, 800x820mm</t>
  </si>
  <si>
    <t>720</t>
  </si>
  <si>
    <t>766018C61</t>
  </si>
  <si>
    <t>Z-02 - D+M Zárubeň dřevěná obložková, tl. 100mm, 900x1970mm, zárubeň s nadsvětlíkem</t>
  </si>
  <si>
    <t>722</t>
  </si>
  <si>
    <t>Poznámka k položce:_x000d_
Poznámka k položce: 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zárubní - obložkové.</t>
  </si>
  <si>
    <t>367</t>
  </si>
  <si>
    <t>766018C62</t>
  </si>
  <si>
    <t>Z-03 - D+M Zárubeň dřevěná obložková, tl. 100mm, 900x1970mm, zárubeň s nadsvětlíkem</t>
  </si>
  <si>
    <t>724</t>
  </si>
  <si>
    <t>766018C63</t>
  </si>
  <si>
    <t>Z-05 - D+M Zárubeň dřevěná obložková, tl. 100mm, 1300x1970mm</t>
  </si>
  <si>
    <t>726</t>
  </si>
  <si>
    <t>369</t>
  </si>
  <si>
    <t>766018C64</t>
  </si>
  <si>
    <t>Z-06 - D+M Zárubeň dřevěná obložková, tl. 100mm, 1600x1970mm, s PO</t>
  </si>
  <si>
    <t>728</t>
  </si>
  <si>
    <t>766018C65</t>
  </si>
  <si>
    <t>Z-07 - D+M Zárubeň dřevěná obložková, tl. 100mm, 900x1970mm, s PO</t>
  </si>
  <si>
    <t>730</t>
  </si>
  <si>
    <t>371</t>
  </si>
  <si>
    <t>766018C66</t>
  </si>
  <si>
    <t>Z-11 - D+M Zárubeň dřevěná obložková, tl. 100mm, 1400x1970mm</t>
  </si>
  <si>
    <t>732</t>
  </si>
  <si>
    <t>766018C67</t>
  </si>
  <si>
    <t>Z-15 - D+M Zárubeň dřevěná obložková, tl. 100mm, 800x1970mm</t>
  </si>
  <si>
    <t>734</t>
  </si>
  <si>
    <t>373</t>
  </si>
  <si>
    <t>766018C68</t>
  </si>
  <si>
    <t>Z-16 - D+M Zárubeň dřevěná obložková, tl. 100mm, 900x1970mm</t>
  </si>
  <si>
    <t>736</t>
  </si>
  <si>
    <t>766018C69</t>
  </si>
  <si>
    <t>Z-17 - D+M Zárubeň dřevěná obložková, tl. 100mm, 800x1970mm</t>
  </si>
  <si>
    <t>738</t>
  </si>
  <si>
    <t>375</t>
  </si>
  <si>
    <t>766018C70</t>
  </si>
  <si>
    <t>Z-18 - D+M Zárubeň dřevěná obložková, tl. 100mm, 900x1970mm, s PO</t>
  </si>
  <si>
    <t>740</t>
  </si>
  <si>
    <t>766018C71</t>
  </si>
  <si>
    <t>Z-26 - D+M Zárubeň dřevěná obložková, tl. 100mm, 900x1970mm</t>
  </si>
  <si>
    <t>742</t>
  </si>
  <si>
    <t>377</t>
  </si>
  <si>
    <t>766018C72</t>
  </si>
  <si>
    <t>Z-27 - D+M Zárubeň dřevěná obložková, tl. 100mm, 900x1970mm, s PO</t>
  </si>
  <si>
    <t>744</t>
  </si>
  <si>
    <t>766018C73</t>
  </si>
  <si>
    <t>Z-28 - D+M Zárubeň dřevěná obložková, tl. 100mm, 1300x1970mm</t>
  </si>
  <si>
    <t>746</t>
  </si>
  <si>
    <t>379</t>
  </si>
  <si>
    <t>766018C74</t>
  </si>
  <si>
    <t>Z-32 - D+M Zárubeň dřevěná obložková, tl. 100mm, 800x1970mm, s PO</t>
  </si>
  <si>
    <t>748</t>
  </si>
  <si>
    <t>766018C75</t>
  </si>
  <si>
    <t>Z-38 - D+M Zárubeň dřevěná obložková, tl. 100mm, 800x1970mm, s PO</t>
  </si>
  <si>
    <t>750</t>
  </si>
  <si>
    <t>381</t>
  </si>
  <si>
    <t>766018C76</t>
  </si>
  <si>
    <t>T-01 - D+M WC kabina výšky 2,02m - LTD deska tl. 28mm</t>
  </si>
  <si>
    <t>752</t>
  </si>
  <si>
    <t>Poznámka k položce:_x000d_
Poznámka k položce: 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truhlářských výrobků - WC kabina.</t>
  </si>
  <si>
    <t>766018C77</t>
  </si>
  <si>
    <t>T-02 - D+M WC kabina výšky 2,02m - LTD deska tl. 28mm</t>
  </si>
  <si>
    <t>754</t>
  </si>
  <si>
    <t>383</t>
  </si>
  <si>
    <t>766018C78</t>
  </si>
  <si>
    <t>T-03 - D+M WC kabina výšky 2,02m - LTD deska tl. 28mm</t>
  </si>
  <si>
    <t>756</t>
  </si>
  <si>
    <t>766018C79</t>
  </si>
  <si>
    <t>T-04 - D+M WC kabina výšky 2,02m - LTD deska tl. 28mm</t>
  </si>
  <si>
    <t>758</t>
  </si>
  <si>
    <t>385</t>
  </si>
  <si>
    <t>766018C80</t>
  </si>
  <si>
    <t>T-05 - D+M WC kabina výšky 2,02m - LTD deska tl. 28mm</t>
  </si>
  <si>
    <t>760</t>
  </si>
  <si>
    <t>766018C81</t>
  </si>
  <si>
    <t>T-06 - D+M WC kabina výšky 2,02m - LTD deska tl. 28mm</t>
  </si>
  <si>
    <t>387</t>
  </si>
  <si>
    <t>766018C82</t>
  </si>
  <si>
    <t>T-07 - D+M WC kabina výšky 2,02m - LTD deska tl. 28mm</t>
  </si>
  <si>
    <t>766018C83</t>
  </si>
  <si>
    <t>T-08 - D+M WC kabina výšky 2,02m - LTD deska tl. 28mm</t>
  </si>
  <si>
    <t>389</t>
  </si>
  <si>
    <t>766018C84</t>
  </si>
  <si>
    <t>T-09 - D+M WC kabina výšky 2,02m - LTD deska tl. 28mm</t>
  </si>
  <si>
    <t>768</t>
  </si>
  <si>
    <t>766018C85</t>
  </si>
  <si>
    <t>T-10 - D+M WC kabina výšky 2,02m - LTD deska tl. 28mm</t>
  </si>
  <si>
    <t>770</t>
  </si>
  <si>
    <t>391</t>
  </si>
  <si>
    <t>766018C85.1</t>
  </si>
  <si>
    <t>T-10a - D+M WC kabina výšky 2,02m - LTD deska tl. 28mm</t>
  </si>
  <si>
    <t>772</t>
  </si>
  <si>
    <t>766018C86</t>
  </si>
  <si>
    <t>T-11 - D+M WC kabina výšky 2,02m - LTD deska tl. 28mm</t>
  </si>
  <si>
    <t>774</t>
  </si>
  <si>
    <t>393</t>
  </si>
  <si>
    <t>766018C87</t>
  </si>
  <si>
    <t>T-12 - D+M WC kabina výšky 2,02m - LTD deska tl. 28mm</t>
  </si>
  <si>
    <t>776</t>
  </si>
  <si>
    <t>766018C88</t>
  </si>
  <si>
    <t>T-13 - D+M WC kabina výšky 2,02m - LTD deska tl. 28mm</t>
  </si>
  <si>
    <t>778</t>
  </si>
  <si>
    <t>395</t>
  </si>
  <si>
    <t>766018C89</t>
  </si>
  <si>
    <t>T-14 - D+M WC kabina výšky 2,02m - LTD deska tl. 28mm</t>
  </si>
  <si>
    <t>780</t>
  </si>
  <si>
    <t>766018C90</t>
  </si>
  <si>
    <t>T-17 - D+M Vnitřní okenní parapet z masivu - dub, 2000/180/25mm</t>
  </si>
  <si>
    <t>782</t>
  </si>
  <si>
    <t>397</t>
  </si>
  <si>
    <t>766018C91</t>
  </si>
  <si>
    <t>T-18 - D+M Vnitřní okenní parapet z masivu - dub, 1600/600/25mm</t>
  </si>
  <si>
    <t>784</t>
  </si>
  <si>
    <t>766018C92</t>
  </si>
  <si>
    <t>T-19 - D+M Vnitřní okenní parapet z masivu - dub, 1600/80/25mm</t>
  </si>
  <si>
    <t>786</t>
  </si>
  <si>
    <t>399</t>
  </si>
  <si>
    <t>766018C93</t>
  </si>
  <si>
    <t>T-20 - D+M Vnitřní okenní parapet z masivu - dub, 1450/450/25mm</t>
  </si>
  <si>
    <t>788</t>
  </si>
  <si>
    <t>766018C94</t>
  </si>
  <si>
    <t>T-21 - D+M Vnitřní okenní parapet z masivu - dub, 2200/450/25mm</t>
  </si>
  <si>
    <t>790</t>
  </si>
  <si>
    <t>401</t>
  </si>
  <si>
    <t>766018C95</t>
  </si>
  <si>
    <t>T-22 - D+M Vnitřní okenní parapet z masivu - dub, 1180/250/25mm</t>
  </si>
  <si>
    <t>792</t>
  </si>
  <si>
    <t>766020R01</t>
  </si>
  <si>
    <t>D+M _ samolepící MDF panel podlah (3+4 mm , 5,3 kg/m2) + PP pěnovka laminovaná s metalickou PP folií (horní vrstva se samolepící páskou š 200 mm pro překrytí spojů) tl. 4,5 mm</t>
  </si>
  <si>
    <t>794</t>
  </si>
  <si>
    <t>Poznámka k položce:_x000d_
Poznámka k položce: Kompletní systémová dodávka a provedení dle specifikace PD a TZ včetně všech přímo souvisejících prací/činností a dodávek/doplňků a příslušenství --------------------------------------------------------------------------------------------------------------------------------------------------------------------------------</t>
  </si>
  <si>
    <t>"skladba podlahová_AN8_1.NP_viz SKŘ - md1-md4" 22+22+20+29</t>
  </si>
  <si>
    <t>403</t>
  </si>
  <si>
    <t>766629513</t>
  </si>
  <si>
    <t>Příplatek k montáži oken rovné ostění perlinka připojovací spára do 20 mm - pásky/folie</t>
  </si>
  <si>
    <t>796</t>
  </si>
  <si>
    <t>998766203</t>
  </si>
  <si>
    <t>Přesun hmot procentní pro konstrukce truhlářské</t>
  </si>
  <si>
    <t>798</t>
  </si>
  <si>
    <t>767</t>
  </si>
  <si>
    <t>Konstrukce zámečnické</t>
  </si>
  <si>
    <t>405</t>
  </si>
  <si>
    <t>767016R01</t>
  </si>
  <si>
    <t>D+M ocelových a zámečnických prvků / konstrukcí</t>
  </si>
  <si>
    <t>800</t>
  </si>
  <si>
    <t xml:space="preserve">Poznámka k položce:_x000d_
Poznámka k položce: Specifikace / rozsah provedení - viz TZ: -------------------------------------------------------- -dodávka a výroba ocelových prvků a konstrukcí - dle zadání a PD -dodávka veškerých spojovacích a kotevních prvků -podlití nebo podkladní vrstva pod kotevními prvky/zhlavím nosníků -kompletní provrchobvé úpravy prvků dle požadavků PD a PBŘ -veškeré přesuny/zdvihací technika a kompletní montážní práce -kompletní montážní / usazovací a kotevní práce -------------------------------------------------------- -dílenská dokumentace vč. statického přepočtu -ostatní nespecifikované práce a dodávky, které bezprostředně souvisí s provedení  předmětného prvku/konstrukce dle zadávací dokumentace -veškeré náklady na dodávku (vřetně ztratného) a provedení jsou obsaženy v jednotkové ceně</t>
  </si>
  <si>
    <t>"prvky krovu" 76,94+2189,42</t>
  </si>
  <si>
    <t>767019C01</t>
  </si>
  <si>
    <t>D-48 - D+M Dveře - AL profily, prosklená výplň, s nadsvětlíkem, s PO, 1790x2100(3300)mm</t>
  </si>
  <si>
    <t>802</t>
  </si>
  <si>
    <t>407</t>
  </si>
  <si>
    <t>767019C02</t>
  </si>
  <si>
    <t>D-49 - D+M Dveře - AL profily, prosklená výplň, s nadsvětlíkem, s PO, 2100x2100(3450)mm</t>
  </si>
  <si>
    <t>804</t>
  </si>
  <si>
    <t>767019C03</t>
  </si>
  <si>
    <t>D-50 - D+M Dveře - AL profily, prosklená výplň, s bočním a nad-světlíkem, s PO, dveře 1800x2100mm, otvor 2450x3300mm</t>
  </si>
  <si>
    <t>806</t>
  </si>
  <si>
    <t>409</t>
  </si>
  <si>
    <t>767019C04</t>
  </si>
  <si>
    <t>D-51 - D+M Dveře - AL profily, prosklená výplň, s bočním a nad-světlíkem, s PO, dveře 1800x2100mm, otvor 2500x3300mm</t>
  </si>
  <si>
    <t>808</t>
  </si>
  <si>
    <t>767019C05</t>
  </si>
  <si>
    <t>D-52 - D+M Dveře - AL profily, prosklená výplň, s bočním a nad-světlíkem, s PO, dveře 1800x2100mm, otvor 2770x3300mm</t>
  </si>
  <si>
    <t>810</t>
  </si>
  <si>
    <t>411</t>
  </si>
  <si>
    <t>767019C06</t>
  </si>
  <si>
    <t>D-53 - D+M Dveře - AL profily, prosklená výplň, s nadsvětlíkem, s PO, 1450x2100(2600)mm</t>
  </si>
  <si>
    <t>812</t>
  </si>
  <si>
    <t>767019C07</t>
  </si>
  <si>
    <t>D-54 - D+M Dveře - AL profily, prosklená výplň, s nadsvětlíkem, s PO, 1790x2100(3300)mm</t>
  </si>
  <si>
    <t>814</t>
  </si>
  <si>
    <t>413</t>
  </si>
  <si>
    <t>767019C08</t>
  </si>
  <si>
    <t>D-55 - D+M Dveře - AL profily, prosklená výplň, s bočním a nad-světlíkem, s PO, dveře 1800x2100mm, otvor 2500x3300mm</t>
  </si>
  <si>
    <t>816</t>
  </si>
  <si>
    <t>767019C09</t>
  </si>
  <si>
    <t>D-56 - D+M Dveře - AL profily, prosklená výplň, s bočním a nad-světlíkem, s PO, dveře 1800x2100mm, otvor 2500x3300mm</t>
  </si>
  <si>
    <t>818</t>
  </si>
  <si>
    <t>415</t>
  </si>
  <si>
    <t>767019C10</t>
  </si>
  <si>
    <t>D-57 - D+M Dveře - AL profily, prosklená výplň, s bočním a nad-světlíkem, s PO, dveře 1800x2100mm, otvor 2610x3300mm</t>
  </si>
  <si>
    <t>820</t>
  </si>
  <si>
    <t>767019C11</t>
  </si>
  <si>
    <t>D-58 - D+M Dveře - AL profily, prosklená výplň, s nadsvětlíkem, s PO, 2100x2100(3450)mm</t>
  </si>
  <si>
    <t>822</t>
  </si>
  <si>
    <t>417</t>
  </si>
  <si>
    <t>767019C12</t>
  </si>
  <si>
    <t>O-02 - D+M Okno pevné, AL rámeček, s PO, 1450x2500mm</t>
  </si>
  <si>
    <t>824</t>
  </si>
  <si>
    <t>767019C13</t>
  </si>
  <si>
    <t>O-03 - D+M Okno pevné, AL rámeček, s PO, 2200x2500mm</t>
  </si>
  <si>
    <t>826</t>
  </si>
  <si>
    <t>419</t>
  </si>
  <si>
    <t>767019C14</t>
  </si>
  <si>
    <t>Z-01 - D+M Zárubeň ocelová - YHt tl. 100mm, 700x1970mm</t>
  </si>
  <si>
    <t>828</t>
  </si>
  <si>
    <t>Poznámka k položce:_x000d_
Poznámka k položce: 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zárubní - plechové.</t>
  </si>
  <si>
    <t>767019C15</t>
  </si>
  <si>
    <t>Z-04 - D+M Zárubeň ocelová - YHt tl. 100mm, 1100x1970mm, s PO</t>
  </si>
  <si>
    <t>830</t>
  </si>
  <si>
    <t>421</t>
  </si>
  <si>
    <t>767019C16</t>
  </si>
  <si>
    <t>Z-08 - D+M Zárubeň ocelová - YHt tl. 100mm, 800x1970mm, s PO</t>
  </si>
  <si>
    <t>832</t>
  </si>
  <si>
    <t>767019C17</t>
  </si>
  <si>
    <t>Z-10 - D+M Zárubeň ocelová - YHt tl. 100mm, 1100x2050mm</t>
  </si>
  <si>
    <t>834</t>
  </si>
  <si>
    <t>423</t>
  </si>
  <si>
    <t>767019C18</t>
  </si>
  <si>
    <t>Z-12 - D+M Zárubeň ocelová - YHt tl. 100mm, 1450x2100mm, s PO, zárubeň s nadsvětlíkem</t>
  </si>
  <si>
    <t>836</t>
  </si>
  <si>
    <t>767019C19</t>
  </si>
  <si>
    <t>Z-13 - D+M Zárubeň ocelová - YHt tl. 100mm, 900x1970mm</t>
  </si>
  <si>
    <t>838</t>
  </si>
  <si>
    <t>425</t>
  </si>
  <si>
    <t>767019C20</t>
  </si>
  <si>
    <t>Z-14 - D+M Zárubeň ocelová - YHt tl. 125mm, 700x1970mm</t>
  </si>
  <si>
    <t>840</t>
  </si>
  <si>
    <t>767019C21</t>
  </si>
  <si>
    <t>Z-19 - D+M Zárubeň ocelová - SHt tl. 100mm, 900x1970mm, s PO</t>
  </si>
  <si>
    <t>842</t>
  </si>
  <si>
    <t>427</t>
  </si>
  <si>
    <t>767019C22</t>
  </si>
  <si>
    <t>Z-20 - D+M Zárubeň ocelová - YHt tl. 100mm, 900x1970mm</t>
  </si>
  <si>
    <t>844</t>
  </si>
  <si>
    <t>767019C23</t>
  </si>
  <si>
    <t>Z-21 - D+M Zárubeň ocelová - YHt tl. 100mm, 800x1970mm</t>
  </si>
  <si>
    <t>846</t>
  </si>
  <si>
    <t>429</t>
  </si>
  <si>
    <t>767019C24</t>
  </si>
  <si>
    <t>Z-22 - D+M Zárubeň ocelová - YHt tl. 125mm, 800x1970mm</t>
  </si>
  <si>
    <t>848</t>
  </si>
  <si>
    <t>767019C25</t>
  </si>
  <si>
    <t>Z-23 - D+M Zárubeň ocelová - YHt tl. 125mm, 800x1970mm</t>
  </si>
  <si>
    <t>850</t>
  </si>
  <si>
    <t>431</t>
  </si>
  <si>
    <t>767019C26</t>
  </si>
  <si>
    <t>Z-24 - D+M Zárubeň ocelová - YHt tl. 125mm, 700x1970mm</t>
  </si>
  <si>
    <t>852</t>
  </si>
  <si>
    <t>767019C27</t>
  </si>
  <si>
    <t>Z-25 - D+M Zárubeň ocelová - YHt tl. 100mm, 800x1970mm</t>
  </si>
  <si>
    <t>854</t>
  </si>
  <si>
    <t>433</t>
  </si>
  <si>
    <t>767019C28a</t>
  </si>
  <si>
    <t>Z-29 - D+M Zárubeň ocelová - YHt tl. 100mm, 1600x1970mm, s PO, pro dvoukřídlé dveře</t>
  </si>
  <si>
    <t>-1643191610</t>
  </si>
  <si>
    <t>767019C28</t>
  </si>
  <si>
    <t>Z-30 - D+M Zárubeň ocelová - YHt tl. 100mm, 600x1970mm</t>
  </si>
  <si>
    <t>856</t>
  </si>
  <si>
    <t>435</t>
  </si>
  <si>
    <t>767019C29</t>
  </si>
  <si>
    <t>Z-31 - D+M Zárubeň ocelová - YHt tl. 100mm, 700x1970mm</t>
  </si>
  <si>
    <t>858</t>
  </si>
  <si>
    <t>767019C30</t>
  </si>
  <si>
    <t>Z-33 - D+M Zárubeň ocelová - SHt tl. 100mm, 800x1970mm, s PO</t>
  </si>
  <si>
    <t>860</t>
  </si>
  <si>
    <t>437</t>
  </si>
  <si>
    <t>767019C31</t>
  </si>
  <si>
    <t>Z-34 - D+M Zárubeň ocelová - YHt tl. 100mm, 800x1970mm, s PO</t>
  </si>
  <si>
    <t>862</t>
  </si>
  <si>
    <t>767019C32</t>
  </si>
  <si>
    <t>Z-35 - D+M Zárubeň ocelová - YHt tl. 125mm, 900x1640mm, s PO</t>
  </si>
  <si>
    <t>864</t>
  </si>
  <si>
    <t>439</t>
  </si>
  <si>
    <t>767019C33</t>
  </si>
  <si>
    <t>Z-37 - D+M Zárubeň ocelová - YHt tl. 150mm, 900x1970mm, s PO</t>
  </si>
  <si>
    <t>866</t>
  </si>
  <si>
    <t>767019C34</t>
  </si>
  <si>
    <t>Z-39 - D+M Zárubeň ocelová - SHt tl. 100mm, 900x1970mm, s PO</t>
  </si>
  <si>
    <t>868</t>
  </si>
  <si>
    <t>441</t>
  </si>
  <si>
    <t>767019C35</t>
  </si>
  <si>
    <t>Z-41 - D+M Zárubeň ocelová - SHt tl. 125mm, 900x1970mm</t>
  </si>
  <si>
    <t>870</t>
  </si>
  <si>
    <t>767019C36</t>
  </si>
  <si>
    <t>Z-42 - D+M Zárubeň ocelová - YHt tl. 125mm, 1300x1970mm, zárubeň s nadsvětlíkem</t>
  </si>
  <si>
    <t>872</t>
  </si>
  <si>
    <t>443</t>
  </si>
  <si>
    <t>767019C37</t>
  </si>
  <si>
    <t>Z-43 - D+M Plně zatemňující roleta na okna v interiéru, elektromotor, 1650x2500mm</t>
  </si>
  <si>
    <t>874</t>
  </si>
  <si>
    <t>Poznámka k položce:_x000d_
Poznámka k položce: 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zámečnických výrobků - rolety, žaluzie.</t>
  </si>
  <si>
    <t>767019C38</t>
  </si>
  <si>
    <t>Z-44 - D+M Plně zatemňující roleta na okna v interiéru, elektromotor, 1000x2350mm</t>
  </si>
  <si>
    <t>876</t>
  </si>
  <si>
    <t>445</t>
  </si>
  <si>
    <t>767019C39</t>
  </si>
  <si>
    <t>Z-45 - D+M Plně zatemňující roleta na okna v interiéru, elektromotor, 1580x2500mm</t>
  </si>
  <si>
    <t>878</t>
  </si>
  <si>
    <t>767019C40</t>
  </si>
  <si>
    <t>Z-46 - D+M Plně zatemňující roleta na okna v interiéru, elektromotor, 2000x3500mm</t>
  </si>
  <si>
    <t>880</t>
  </si>
  <si>
    <t>447</t>
  </si>
  <si>
    <t>767019C41</t>
  </si>
  <si>
    <t>Z-47 - D+M Plně zatemňující roleta na okna v interiéru, elektromotor, 1600x2500mm</t>
  </si>
  <si>
    <t>882</t>
  </si>
  <si>
    <t>767019C42</t>
  </si>
  <si>
    <t>Z-48 - D+M Plně zatemňující roleta na okna v interiéru, elektromotor, 1380x2500mm</t>
  </si>
  <si>
    <t>884</t>
  </si>
  <si>
    <t>449</t>
  </si>
  <si>
    <t>767019C43</t>
  </si>
  <si>
    <t>Z-49 - D+M Plně zatemňující roleta na okna v interiéru, elektromotor, 1500x2500mm</t>
  </si>
  <si>
    <t>886</t>
  </si>
  <si>
    <t>767019C44</t>
  </si>
  <si>
    <t>dm - D+M Sklopné madlo k WC, délky 800mm, ocelová trubka prům. 32mm</t>
  </si>
  <si>
    <t>888</t>
  </si>
  <si>
    <t xml:space="preserve">Poznámka k položce:_x000d_
Poznámka k položce:  montáž/osazení/kotvení (vč.kotvících prvků)</t>
  </si>
  <si>
    <t>451</t>
  </si>
  <si>
    <t>767019C45</t>
  </si>
  <si>
    <t>dm - D+M Pevné madlo délky 450mm, ocelová trubka prům. 32mm</t>
  </si>
  <si>
    <t>890</t>
  </si>
  <si>
    <t>767019C46</t>
  </si>
  <si>
    <t>dm - D+M Pevné madlo délky 900mm, ocelová trubka prům. 32mm</t>
  </si>
  <si>
    <t>892</t>
  </si>
  <si>
    <t>453</t>
  </si>
  <si>
    <t>767019C47.1</t>
  </si>
  <si>
    <t>Z-53 - D+M Čistící zóna vhodná do interiéru, 3500x2450mm</t>
  </si>
  <si>
    <t>1640001941</t>
  </si>
  <si>
    <t>767019C48.1</t>
  </si>
  <si>
    <t>Z-66 - D+M Čistící zóna vhodná do interiéru, 2610x1500mm</t>
  </si>
  <si>
    <t>-1473690790</t>
  </si>
  <si>
    <t>455</t>
  </si>
  <si>
    <t>767019C49.1</t>
  </si>
  <si>
    <t>Z-54 - D+M Gumová čistící zóna, 3500x2050mm, výška 16mm, v AL rámu</t>
  </si>
  <si>
    <t>-1861818795</t>
  </si>
  <si>
    <t>767019C49a</t>
  </si>
  <si>
    <t>Z-64 - D+M Gumová čistící zóna, 2610x1960mm, výška 16mm, v AL rámu</t>
  </si>
  <si>
    <t>1662668740</t>
  </si>
  <si>
    <t>457</t>
  </si>
  <si>
    <t>767019C50</t>
  </si>
  <si>
    <t>Z-55 - D+M Interiérové vertikální látkové žaluzie, manuální ovládání, 1450x2600mm</t>
  </si>
  <si>
    <t>900</t>
  </si>
  <si>
    <t>767019C51</t>
  </si>
  <si>
    <t>Z-56 - D+M Interiérové vertikální látkové žaluzie, manuální ovládání, 1600x2600mm</t>
  </si>
  <si>
    <t>902</t>
  </si>
  <si>
    <t>459</t>
  </si>
  <si>
    <t>767019C52</t>
  </si>
  <si>
    <t>Z-57 - D+M Interiérové vertikální látkové žaluzie, manuální ovládání, 1350x2600mm</t>
  </si>
  <si>
    <t>904</t>
  </si>
  <si>
    <t>767019C53</t>
  </si>
  <si>
    <t>Z-58 - D+M Interiérové vertikální látkové žaluzie, manuální ovládání, 2950x2600mm</t>
  </si>
  <si>
    <t>906</t>
  </si>
  <si>
    <t>461</t>
  </si>
  <si>
    <t>767019C54</t>
  </si>
  <si>
    <t>Z-59 - D+M Protidešťová žaluzie pro VZT, osazena na fasádě, materiál AL, 600x800mm</t>
  </si>
  <si>
    <t>908</t>
  </si>
  <si>
    <t>767019C55</t>
  </si>
  <si>
    <t>Z-60 - D+M Protidešťová žaluzie pro VZT, osazena na fasádě, materiál AL, 900x800mm</t>
  </si>
  <si>
    <t>910</t>
  </si>
  <si>
    <t>463</t>
  </si>
  <si>
    <t>767019C56</t>
  </si>
  <si>
    <t>Z-61 - D+M Revizní dvířka neviditelná pod obklad, do SDK i do zděné stěny, 300x300mm</t>
  </si>
  <si>
    <t>912</t>
  </si>
  <si>
    <t>767019C57</t>
  </si>
  <si>
    <t>Z-62 - D+M Revizní dvířka neviditelná pod obklad, do zděné stěny, 400x300mm</t>
  </si>
  <si>
    <t>914</t>
  </si>
  <si>
    <t>465</t>
  </si>
  <si>
    <t>767019C58</t>
  </si>
  <si>
    <t>Z-63 - D+M Lehká dvoudílná opona na kolejnici, zakrývaná plocha 6580x4000mm, materiál polyesterový molton</t>
  </si>
  <si>
    <t>916</t>
  </si>
  <si>
    <t>767019C60</t>
  </si>
  <si>
    <t>Z-68 - D+M Dřevěné dubové madlo prům. 50mm + vnitřní vložená plochá ocel 30x16mm</t>
  </si>
  <si>
    <t>920</t>
  </si>
  <si>
    <t>467</t>
  </si>
  <si>
    <t>767019C61</t>
  </si>
  <si>
    <t>Z-70 - D+M Dřevěné dubové madlo prům. 50mm + vnitřní vložená plochá ocel 30x16mm</t>
  </si>
  <si>
    <t>922</t>
  </si>
  <si>
    <t>767019C62</t>
  </si>
  <si>
    <t>Z-74 - D+M Celoprosklené zábradlí galerie, výška 1m, včetně dubového madla</t>
  </si>
  <si>
    <t>924</t>
  </si>
  <si>
    <t>469</t>
  </si>
  <si>
    <t>767019C63</t>
  </si>
  <si>
    <t>Z-75 - D+M Celoprosklené zábradlí galerie, výška 1m, včetně dubového madla</t>
  </si>
  <si>
    <t>926</t>
  </si>
  <si>
    <t>767019C64</t>
  </si>
  <si>
    <t>Z-76 - D+M Celoprosklené zábradlí galerie, výška 1m, včetně dubového madla</t>
  </si>
  <si>
    <t>928</t>
  </si>
  <si>
    <t>471</t>
  </si>
  <si>
    <t>767019C65</t>
  </si>
  <si>
    <t>Z-77 - D+M Celoprosklené zábradlí galerie, výška 1m, včetně dubového madla</t>
  </si>
  <si>
    <t>930</t>
  </si>
  <si>
    <t>Poznámka k položce:_x000d_
Poznámka k položce: 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zámečnických výrobků.</t>
  </si>
  <si>
    <t>767019C66</t>
  </si>
  <si>
    <t>Z-78 - D+M Nerezové odnímatelné zábradlí prům. 42,4/2mm, výška horní hrany min. 900mm, délka 1480mm</t>
  </si>
  <si>
    <t>932</t>
  </si>
  <si>
    <t>473</t>
  </si>
  <si>
    <t>767019C67</t>
  </si>
  <si>
    <t>Z-79 - D+M Nerezové odnímatelné zábradlí prům. 42,4/2mm, výška horní hrany min. 900mm, délka 1680mm</t>
  </si>
  <si>
    <t>934</t>
  </si>
  <si>
    <t>767019C68</t>
  </si>
  <si>
    <t>Z-80 - D+M Nerezové odnímatelné zábradlí prům. 42,4/2mm, výška horní hrany min. 900mm, délka 1550mm</t>
  </si>
  <si>
    <t>936</t>
  </si>
  <si>
    <t>475</t>
  </si>
  <si>
    <t>767019C69</t>
  </si>
  <si>
    <t>Z-81 - D+M Nerezové odnímatelné zábradlí prům. 42,4/2mm, výška horní hrany min. 900mm, délka 2100mm</t>
  </si>
  <si>
    <t>938</t>
  </si>
  <si>
    <t>767019C70</t>
  </si>
  <si>
    <t>Z-82 - D+M Gumová čistící zóna, 2000x4810mm, výška 16mm, v AL rámu</t>
  </si>
  <si>
    <t>940</t>
  </si>
  <si>
    <t>477</t>
  </si>
  <si>
    <t>767019C71</t>
  </si>
  <si>
    <t>Z-83 - D+M AL žebřík, délky 2800mm</t>
  </si>
  <si>
    <t>942</t>
  </si>
  <si>
    <t>767019C72</t>
  </si>
  <si>
    <t>Z-84 - D+M Roleta ke kuchyňské lince, látková roleta ovládaná řetízkem, 2850x1250mm</t>
  </si>
  <si>
    <t>944</t>
  </si>
  <si>
    <t>479</t>
  </si>
  <si>
    <t>767019C73</t>
  </si>
  <si>
    <t>Z-85 - D+M Mříž s dvoukřídlými dveřmi 1420x1750mm, rozměr mříže 2290x1800mm</t>
  </si>
  <si>
    <t>946</t>
  </si>
  <si>
    <t>767019C74</t>
  </si>
  <si>
    <t>Z-86 - D+M repase kovového histor. profilovaného zábradlí schodiště, výška 900, dl. 6700 mm, bližší specifikace viz doplnění tabulek PSV</t>
  </si>
  <si>
    <t>KPL</t>
  </si>
  <si>
    <t>948</t>
  </si>
  <si>
    <t>481</t>
  </si>
  <si>
    <t>767019C75</t>
  </si>
  <si>
    <t>Z-87 - D+M repase kovového histor. profilovaného zábradlí schodiště, výška 900, dl. 4000 mm, bližší specifikace viz doplnění tabulek PSV</t>
  </si>
  <si>
    <t>950</t>
  </si>
  <si>
    <t>998767203</t>
  </si>
  <si>
    <t>Přesun hmot procentní pro zámečnické konstrukce</t>
  </si>
  <si>
    <t>952</t>
  </si>
  <si>
    <t>771</t>
  </si>
  <si>
    <t>Podlahy z dlaždic</t>
  </si>
  <si>
    <t>483</t>
  </si>
  <si>
    <t>771111011</t>
  </si>
  <si>
    <t>Vysátí podkladu před pokládkou dlažby</t>
  </si>
  <si>
    <t>954</t>
  </si>
  <si>
    <t>771121011</t>
  </si>
  <si>
    <t>Nátěr penetrační na podlahu</t>
  </si>
  <si>
    <t>956</t>
  </si>
  <si>
    <t>485</t>
  </si>
  <si>
    <t>771151012</t>
  </si>
  <si>
    <t>Samonivelační stěrka podlah pevnosti 20 MPa tl 5 mm</t>
  </si>
  <si>
    <t>958</t>
  </si>
  <si>
    <t>771574266</t>
  </si>
  <si>
    <t>Montáž podlah keramických protiskluzných lepených flexibilním lepidlem</t>
  </si>
  <si>
    <t>960</t>
  </si>
  <si>
    <t>Poznámka k položce:_x000d_
Poznámka k položce: V jednotkové ceně také zahrnuty náklady na montáž souvisejících obvodových systémových soklů + veškerých lišt a profilů</t>
  </si>
  <si>
    <t>487</t>
  </si>
  <si>
    <t>59761R30</t>
  </si>
  <si>
    <t>dlaždice keramické protiskluzné</t>
  </si>
  <si>
    <t>962</t>
  </si>
  <si>
    <t xml:space="preserve">Poznámka k položce:_x000d_
Poznámka k položce: -systémová dodávka + související systémové soklíky (viz PD a TZ) -------------------------------------------------------------------------------- V jednotkové ceně zahrnuty náklady na veškeré doplňky a příslušenství dle PD a TZ. (přechodové, dilatační a ukončovací lišty, ostatní doplňky) -------------------------------------------------------------------------------- KERAMICKÁ DLAŽBA 	12 mm -KERAMICKÁ DLAŽBA SE SPÁROVACÍ FLEXIBILNÍ HMOTOU  	9 mm  PROTISKLUZNOST ZA MOKRA R10  KOEFICIENT TŘENÍ ZA MOKRA μ ≥ 0,6  TŘÍDA ODOLNOSTI PEI 3 -POKLÁDACÍ LEPIDLO 	2-3 mm</t>
  </si>
  <si>
    <t>302,17*1,15 "Přepočtené koeficientem množství</t>
  </si>
  <si>
    <t>771577R04</t>
  </si>
  <si>
    <t>Příplatek k vnitřním dlažbám za dodávku a montáž ukončovacích, rohových a koutových profilů</t>
  </si>
  <si>
    <t>964</t>
  </si>
  <si>
    <t xml:space="preserve">Poznámka k položce:_x000d_
Poznámka k položce: Množství/rozsah - VZTAŽEN NA CELKOVOU PLOCHU vnitřních dlažeb. (specifikace materiálů dle PD a TZ)_SPECIFIKACE A ROZSAH DLE TP KONKRÉTNĚ VYBRANÉHO DODAVATELE  ------------------------------------------------------------------------------------------------------------------------------------</t>
  </si>
  <si>
    <t>489</t>
  </si>
  <si>
    <t>998771203</t>
  </si>
  <si>
    <t>Přesun hmot procentní pro podlahy z dlaždic</t>
  </si>
  <si>
    <t>966</t>
  </si>
  <si>
    <t>Podlahy z kamene</t>
  </si>
  <si>
    <t>772015R01</t>
  </si>
  <si>
    <t>Restaurování kamenných schodišť</t>
  </si>
  <si>
    <t>968</t>
  </si>
  <si>
    <t xml:space="preserve">Poznámka k položce:_x000d_
Poznámka k položce: Kompletní provedení dle specifikace PD a TZ včetně všech přímo souvisejících prací/činností a dodávek ----------------------------------------------------------------------------------------------------------------------------- restaurátorský záměr  zastavení procesu eroze, vyzdravení kamene v rámci konceptu Estetika&amp;Praktičnost (hezký vzhled a snadná údržba) je zapotřebí opravit veškerá poškození, repasovat spáry, mechanickým opracováním přetvořit aktuální zchátralý kámen na zcela nový povrch finální provedení je nutno ošetřit ochrannou impregnací - základní nátěr hydrofobním konsolidantem (proti erozi solí, proti vsakování vody) lze případně doplnit o další funkce  pískovec je díky své struktuře náchylný k zanášení, charakter brusného kamene vyžaduje specifické nástroje a povrch je nutno zanechat zcela hladký, bez drápanců po hrubém broušení či frézování  (zaleštěný povrch)  výsledkem procedury je zdravý, odolný, zcela nový a snadno udržovatelný kámen viz. Ilustrační fotografie z probíhající realizace  postup  formátování stupnic a čela podstupnic, založení fazet jehličkování profilovaných podstupnic  jehličkování nebo frézování a broušení boku ramen (bude upřesněno podle typu opracování a aktuálního stavu) laborace opravné směsi  oprava poškození, včetně tmelení konzol zábradlí, které kazí vzhled broušení hrubé a jemné stupnic, čela podstupnic a hran úprava hran fazet  zaleštění stupnic a čela podstupnic, vč. fazet repase spár  ochranná impregnace 3 aplikace (godulský pískovec je náchylný k erozi a má vysokou nasákavost, na impregnaci dramaticky závisí životnost a bezvadný stav kamene)</t>
  </si>
  <si>
    <t>"schodišťové stupně" (2*79*2)+(3,5*8)+(2,65*8)</t>
  </si>
  <si>
    <t>491</t>
  </si>
  <si>
    <t>772015R02</t>
  </si>
  <si>
    <t>Restaurování kamenných stávajících podlah</t>
  </si>
  <si>
    <t>970</t>
  </si>
  <si>
    <t xml:space="preserve">Poznámka k položce:_x000d_
Poznámka k položce: Kompletní provedení dle specifikace PD a TZ včetně všech přímo souvisejících prací/činností a dodávek ----------------------------------------------------------------------------------------------------------------------------- restaurátorský záměr  zastavení procesu eroze, vyzdravení kamene v rámci konceptu Estetika&amp;Praktičnost (hezký vzhled a snadná údržba) je zapotřebí opravit veškerá poškození, repasovat spáry, mechanickým opracováním přetvořit aktuální zchátralý kámen na zcela nový povrch finální provedení je nutno ošetřit ochrannou impregnací - základní nátěr hydrofobním konsolidantem (proti erozi solí, proti vsakování vody) lze případně doplnit o další funkce  pískovec je díky své struktuře náchylný k zanášení, charakter brusného kamene vyžaduje specifické nástroje a povrch je nutno zanechat zcela hladký, bez drápanců po hrubém broušení či frézování  (zaleštěný povrch)  výsledkem procedury je zdravý, odolný, zcela nový a snadno udržovatelný kámen viz. Ilustrační fotografie z probíhající realizace  postup  formátování povrchu / prvků   frézování a broušení (bude upřesněno podle typu opracování a aktuálního stavu) laborace opravné směsi  oprava poškození, včetně tmelení   zaleštění  ochranná impregnace 3 aplikace (godulský pískovec je náchylný k erozi a má vysokou nasákavost, na impregnaci dramaticky závisí životnost a bezvadný stav kamene)</t>
  </si>
  <si>
    <t>"podlahové nášlapy stávající_1.NP" 41,7+26,7</t>
  </si>
  <si>
    <t>"podlahové nášlapy stávající_2.NP" 32,9+26,5</t>
  </si>
  <si>
    <t>"podlahové nášlapy stávající_3.NP" 25,1+32,6</t>
  </si>
  <si>
    <t>998772202</t>
  </si>
  <si>
    <t>Přesun hmot procentní pro podlahy z kamene</t>
  </si>
  <si>
    <t>972</t>
  </si>
  <si>
    <t>773</t>
  </si>
  <si>
    <t>Podlahy z litého teraca</t>
  </si>
  <si>
    <t>493</t>
  </si>
  <si>
    <t>773511260</t>
  </si>
  <si>
    <t>Podlaha z přírodního litého teraca prostá tloušťky do 20 mm</t>
  </si>
  <si>
    <t>974</t>
  </si>
  <si>
    <t>"nášlapná vrstva_viz tabul.místnost_1.NP" 65,3</t>
  </si>
  <si>
    <t>"výklenky a ostatní plocha" 0,1*65,3</t>
  </si>
  <si>
    <t>58346R22</t>
  </si>
  <si>
    <t>drť pro teracové lité podlahy _ frakce 2/4</t>
  </si>
  <si>
    <t>976</t>
  </si>
  <si>
    <t>71,83*0,06 "Přepočtené koeficientem množství</t>
  </si>
  <si>
    <t>495</t>
  </si>
  <si>
    <t>773519195</t>
  </si>
  <si>
    <t>Příplatek k podlahám z přírodního litého teraca za každých dalších i započatých 5 mm tloušťky</t>
  </si>
  <si>
    <t>1234671315</t>
  </si>
  <si>
    <t>71,83*2 'Přepočtené koeficientem množství</t>
  </si>
  <si>
    <t>998773203</t>
  </si>
  <si>
    <t>Přesun hmot procentní pro podlahy teracové lité</t>
  </si>
  <si>
    <t>978</t>
  </si>
  <si>
    <t>Podlahy povlakové</t>
  </si>
  <si>
    <t>497</t>
  </si>
  <si>
    <t>776111311</t>
  </si>
  <si>
    <t>Vysátí podkladu povlakových podlah</t>
  </si>
  <si>
    <t>980</t>
  </si>
  <si>
    <t>"koberce" 173,14</t>
  </si>
  <si>
    <t>"PVC" 2710,158+114,07</t>
  </si>
  <si>
    <t>776121111</t>
  </si>
  <si>
    <t>Vodou ředitelná penetrace savého podkladu povlakových podlah ředěná v poměru 1:3</t>
  </si>
  <si>
    <t>982</t>
  </si>
  <si>
    <t>499</t>
  </si>
  <si>
    <t>776141112</t>
  </si>
  <si>
    <t>Vyrovnání podkladu povlakových podlah stěrkou pevnosti 20 MPa tl 5 mm</t>
  </si>
  <si>
    <t>984</t>
  </si>
  <si>
    <t>776201811</t>
  </si>
  <si>
    <t>Demontáž lepených povlakových podlah bez podložky ručně</t>
  </si>
  <si>
    <t>986</t>
  </si>
  <si>
    <t>Poznámka k položce:_x000d_
Poznámka k položce: V jednotkové ceně zahrnuty náklady na demontáž souvisejících obvodových soklů.</t>
  </si>
  <si>
    <t>"1.NP_odměřeno elektronicky_viz tab.místností" 580,6+78,5</t>
  </si>
  <si>
    <t>"2.NP_odměřeno elektronicky_viz tab.místností" 516,4+298,2</t>
  </si>
  <si>
    <t>"3.NP_odměřeno elektronicky_viz tab.místností" 417,7</t>
  </si>
  <si>
    <t>"druhé vrstvy nášlapů" (158,2+611,75)</t>
  </si>
  <si>
    <t>501</t>
  </si>
  <si>
    <t>776211111</t>
  </si>
  <si>
    <t>Lepení textilních pásů</t>
  </si>
  <si>
    <t>988</t>
  </si>
  <si>
    <t>"nášlapná vrstva_viz tabul.místnost_2.NP" 80,7</t>
  </si>
  <si>
    <t>"nášlapná vrstva_viz tabul.místnost_3.NP" 76,7</t>
  </si>
  <si>
    <t>"výklenky a ostatní plocha" 0,1*157,4</t>
  </si>
  <si>
    <t>69751R00</t>
  </si>
  <si>
    <t>dodávka povlakové podlahové krytiny - zátěžový koberec</t>
  </si>
  <si>
    <t>990</t>
  </si>
  <si>
    <t xml:space="preserve">Poznámka k položce:_x000d_
Poznámka k položce: -systémová dodávka + související systémové soklíky (viz PD a TZ) -------------------------------------------------------------------------------- V jednotkové ceně zahrnuty náklady na veškeré doplňky a příslušenství dle PD a TZ. (přechodové, dilatační a ukončovací lišty, ostatní doplňky) -------------------------------------------------------------------------------- KOBEREC  	7,2 mm -Zátěžový koberec, výška vlasu 3,5 mm, celková tl. 7,2 mm -Kročejový útlum ΔLw 26 dB -Třída hořlavosti Cfl - s1 (Euroclass) -Třída zátěže 33 (stálé zatížení kolečkovými židlemi - EN 1370)</t>
  </si>
  <si>
    <t>173,14*1,15 "Přepočtené koeficientem množství</t>
  </si>
  <si>
    <t>503</t>
  </si>
  <si>
    <t>776221111</t>
  </si>
  <si>
    <t>Lepení pásů z PVC standardním lepidlem</t>
  </si>
  <si>
    <t>992</t>
  </si>
  <si>
    <t>"nášlapná vrstva_viz tabul.místnost_1.NP" 813,08</t>
  </si>
  <si>
    <t>"nášlapná vrstva_viz tabul.místnost_2.NP" 823,4</t>
  </si>
  <si>
    <t>"nášlapná vrstva_viz tabul.místnost_3.NP" 827,3</t>
  </si>
  <si>
    <t>"výklenky a ostatní plocha" 0,1*2463,78</t>
  </si>
  <si>
    <t>28411R00</t>
  </si>
  <si>
    <t>dodávka povlakové podlahové krytiny - PVC</t>
  </si>
  <si>
    <t>994</t>
  </si>
  <si>
    <t xml:space="preserve">Poznámka k položce:_x000d_
Poznámka k položce: -systémová dodávka + související systémové soklíky (viz PD a TZ) -------------------------------------------------------------------------------- V jednotkové ceně zahrnuty náklady na veškeré doplňky a příslušenství dle PD a TZ. (přechodové, dilatační a ukončovací lišty, ostatní doplňky) -------------------------------------------------------------------------------- PVC - HOMOGENNÍ VINYL 	2 mm -Vysoce zátěžová homogenní biovinylová (PVC) podlahová krytina v rolích. -Celková tloušťka 2mm, lejzrem tvrzená povrchová úprava s vysokou odolností vůči chemikáliím  nevyžadující aplikaci ochranných emulzí. -Reakce na oheň Bfl-s1, obsahuje bioplastifikátor, váha ≤ 2580 g/m2, - součinitel smykového tření dle ČSN 744507 = 0,6. -TVOC po 28 dnech &lt; 10μg/ m3 dle ISO 16000-6. -Bez obsahu těžkých kovů a ftalátů spadajících do skupiny CMR (karcinogeny, mutageny, reprotoxika dle REACH).</t>
  </si>
  <si>
    <t>2710,158*1,1 "Přepočtené koeficientem množství</t>
  </si>
  <si>
    <t>505</t>
  </si>
  <si>
    <t>776221121</t>
  </si>
  <si>
    <t>Lepení antistatických pásů z PVC systémovým lepidlem</t>
  </si>
  <si>
    <t>996</t>
  </si>
  <si>
    <t>"nášlapná vrstva_viz tabul.místnost_1.NP" 24,1</t>
  </si>
  <si>
    <t>"nášlapná vrstva_viz tabul.místnost_2.NP" 8,7</t>
  </si>
  <si>
    <t>"nášlapná vrstva_viz tabul.místnost_3.NP" 70,9</t>
  </si>
  <si>
    <t>"výklenky a ostatní plocha" 0,1*103,7</t>
  </si>
  <si>
    <t>28411R05</t>
  </si>
  <si>
    <t>dodávka povlakové podlahové krytiny - PVC antistatické</t>
  </si>
  <si>
    <t xml:space="preserve">Poznámka k položce:_x000d_
Poznámka k položce: -systémová dodávka + související systémové soklíky (viz PD a TZ) -------------------------------------------------------------------------------- V jednotkové ceně zahrnuty náklady na veškeré doplňky a příslušenství dle PD a TZ. (přechodové, dilatační a ukončovací lišty, ostatní doplňky) -------------------------------------------------------------------------------- ANTISTATICKÉ PVC 	2 mm -Homogenní neválcované PVC ve čtvercích bez ftalátů -Hodnota el. odporu je 5x104 ≤ R ≤ 106 -Rozměry čtverců 615mm x 615mm -Celková tloušťka 2 mm -Třídy zátěže 34/43 -Rozměrová stálost dle EN 434 je ≤ 0,05% - Zbytkový otlak dle EN 433 je  0,035mm -Součinitel smykového tření dle ČSN je µ ≥ 0,6 -Reakce na oheň dle EN13501-1: třída Bƒl S1 -Splňuje normu pro čisté provozy ISO 14644-1 třída 4 -Splňuje normu pro čisté provozy ISO 14644-8  (TVOC 23°C/90°C) třída -9,1 -Biologická odolnost dle ISO 846 intenzita růstu 0 -Adheze mikroorganismů dle ISO 14698-1 třída A-B -Třída čistitelnosti dle ISO 14644-9 úspěšnost čištění více než 99 % - Vynikající chemická odolnost dle ISO 26787/ EN423 bez nutnosti nanášení  dalších povrchových úprav -Možnost oprav stejným materiálem bez nutnosti výměny čtverců</t>
  </si>
  <si>
    <t>114,07*1,15 "Přepočtené koeficientem množství</t>
  </si>
  <si>
    <t>507</t>
  </si>
  <si>
    <t>776223111</t>
  </si>
  <si>
    <t>Spoj povlakových podlahovin z PVC svařováním za tepla</t>
  </si>
  <si>
    <t>1000</t>
  </si>
  <si>
    <t>776521111</t>
  </si>
  <si>
    <t>Lepení pásů z PVC na stěnu</t>
  </si>
  <si>
    <t>1002</t>
  </si>
  <si>
    <t xml:space="preserve">"nášlapná vrstva_viz tabul.místnost_2.NP" </t>
  </si>
  <si>
    <t>"m.č. 204" 6,35*0,15*3</t>
  </si>
  <si>
    <t>"m.č. 205" 6,35*0,15*4</t>
  </si>
  <si>
    <t xml:space="preserve">"nášlapná vrstva_viz tabul.místnost_3.NP" </t>
  </si>
  <si>
    <t>"m.č. 323,301,308,309"</t>
  </si>
  <si>
    <t>6,68*0,2*4</t>
  </si>
  <si>
    <t>6,72*0,15*4</t>
  </si>
  <si>
    <t>6,47*0,15*4</t>
  </si>
  <si>
    <t>6,5*0,15*4</t>
  </si>
  <si>
    <t>509</t>
  </si>
  <si>
    <t>1004</t>
  </si>
  <si>
    <t>23,826*1,1 "Přepočtené koeficientem množství</t>
  </si>
  <si>
    <t>776850R01</t>
  </si>
  <si>
    <t>Dodávka a montáž _ podlahové vodící linie _ PVC s povrchovou strukturou , š = 300 mm</t>
  </si>
  <si>
    <t>1006</t>
  </si>
  <si>
    <t>Poznámka k položce:_x000d_
Poznámka k položce: Kompletní systémová dodávka a provedení dle specifikace PD a TZ včetně všech přímo souvisejících prací/činností a dodávek/doplňků</t>
  </si>
  <si>
    <t>"1.NP_odměřeno elektronicky" 101,0</t>
  </si>
  <si>
    <t>"2.NP_odměřeno elektronicky" 112,0</t>
  </si>
  <si>
    <t>"3.NP_odměřeno elektronicky" 106,5</t>
  </si>
  <si>
    <t>511</t>
  </si>
  <si>
    <t>998776203</t>
  </si>
  <si>
    <t>Přesun hmot procentní pro podlahy povlakové</t>
  </si>
  <si>
    <t>1008</t>
  </si>
  <si>
    <t>777</t>
  </si>
  <si>
    <t>Podlahy lité</t>
  </si>
  <si>
    <t>777511R05</t>
  </si>
  <si>
    <t>Krycí stěrkový systém _ lité podlahy</t>
  </si>
  <si>
    <t>1010</t>
  </si>
  <si>
    <t xml:space="preserve">Poznámka k položce:_x000d_
Poznámka k položce: Kompletní systémová dodávka a provedení dle specifikace PD a TZ včetně všech přímo souvisejících prací/činností a dodávek/doplňků a příslušenství --------------------------------------------------------------------------------------------------------------------------------------------------------------------------------- PODLAHOVÁ STĚRKA  - IMPREGNACE POVRCHU -STĚRKOVÁ HMOTA + PLNIVO KŘEMIČITÝ PÍSEK ZRNITOSTI 0,1-0,3 mm, DVOUKOMPONENTNÍ VÍCEÚČELOVÉ POJIVO NA BÁZI EPOXIDOVÉ PRYSKYŘICE, -DVOJNÁSOBNÝ JEDNOKOMPONENTNÍ PENETRAČNÍ NÁTĚR NA BETON</t>
  </si>
  <si>
    <t>"nášlapná vrstva_viz tabul.místnost_4.NP" 232,6</t>
  </si>
  <si>
    <t>"výklenky a ostatní plocha" 0,1*232,6</t>
  </si>
  <si>
    <t>513</t>
  </si>
  <si>
    <t>998777203</t>
  </si>
  <si>
    <t>Přesun hmot procentní pro podlahy lité</t>
  </si>
  <si>
    <t>1012</t>
  </si>
  <si>
    <t>781</t>
  </si>
  <si>
    <t>Dokončovací práce - obklady</t>
  </si>
  <si>
    <t>781121011</t>
  </si>
  <si>
    <t>Nátěr penetrační na stěnu</t>
  </si>
  <si>
    <t>1014</t>
  </si>
  <si>
    <t>"odměřeno elektronicky_1NP+2.NP+3.NP"</t>
  </si>
  <si>
    <t>515</t>
  </si>
  <si>
    <t>781131112</t>
  </si>
  <si>
    <t>Izolace pod obklad nátěrem nebo stěrkou ve dvou vrstvách</t>
  </si>
  <si>
    <t>1016</t>
  </si>
  <si>
    <t>781131264</t>
  </si>
  <si>
    <t>Izolace pod obklad těsnícími pásy mezi podlahou a stěnou / stěnami</t>
  </si>
  <si>
    <t>1018</t>
  </si>
  <si>
    <t>0,9*((143,65)+(142,95)+(141,76))</t>
  </si>
  <si>
    <t>517</t>
  </si>
  <si>
    <t>781474115</t>
  </si>
  <si>
    <t>Montáž obkladů vnitřních keramických hladkých lepených flexibilním lepidlem</t>
  </si>
  <si>
    <t>1020</t>
  </si>
  <si>
    <t xml:space="preserve">Poznámka k položce:_x000d_
Poznámka k položce: V jednotkové ceně zahrnuty náklady na montáž veškerých doplňků a příslušenství dle PD a TZ. (listely, dekory - specifikované v PD)  -------------------------------------------</t>
  </si>
  <si>
    <t>59761R00</t>
  </si>
  <si>
    <t>obklad keramický hladký</t>
  </si>
  <si>
    <t>1022</t>
  </si>
  <si>
    <t xml:space="preserve">Poznámka k položce:_x000d_
Poznámka k položce: V jednotkové ceně zahrnuty náklady na veškeré doplňky a příslušenství dle PD a TZ. (listely, dekory - specifikované v PD)  ------------------------------------------- -přesná specifikace _ viz PD a TZ</t>
  </si>
  <si>
    <t>785,97*1,1 "Přepočtené koeficientem množství</t>
  </si>
  <si>
    <t>519</t>
  </si>
  <si>
    <t>781477111</t>
  </si>
  <si>
    <t>Příplatek k montáži obkladů vnitřních keramických hladkých za plochu do 10 m2</t>
  </si>
  <si>
    <t>1024</t>
  </si>
  <si>
    <t>781477114</t>
  </si>
  <si>
    <t>Příplatek k montáži obkladů vnitřních keramických hladkých za spárování tmelem</t>
  </si>
  <si>
    <t>1026</t>
  </si>
  <si>
    <t>521</t>
  </si>
  <si>
    <t>781477R00</t>
  </si>
  <si>
    <t>Příplatek k vnitřním obladům za dodávku a montáž ukončovacích, rohových a koutových profilů</t>
  </si>
  <si>
    <t>1028</t>
  </si>
  <si>
    <t xml:space="preserve">Poznámka k položce:_x000d_
Poznámka k položce: Množství/rozsah - VZTAŽEN NA CELKOVOU PLOCHU vnitřních obkladů. (specifikace materiálů dle PD a TZ)_SPECIFIKACE A ROZSAH DLE TP KONKRÉTNĚ VYBRANÉHO DODAVATELE  ------------------------------------------------------------------------------------------------------------------------------------</t>
  </si>
  <si>
    <t>781495115</t>
  </si>
  <si>
    <t>Spárování vnitřních obkladů silikonem</t>
  </si>
  <si>
    <t>1030</t>
  </si>
  <si>
    <t>523</t>
  </si>
  <si>
    <t>998781203</t>
  </si>
  <si>
    <t>Přesun hmot procentní pro obklady keramické</t>
  </si>
  <si>
    <t>1032</t>
  </si>
  <si>
    <t>783</t>
  </si>
  <si>
    <t>Dokončovací práce - nátěry</t>
  </si>
  <si>
    <t>783923171</t>
  </si>
  <si>
    <t>Penetrační akrylátový nátěr hrubých betonových podlah</t>
  </si>
  <si>
    <t>1034</t>
  </si>
  <si>
    <t>525</t>
  </si>
  <si>
    <t>783933161</t>
  </si>
  <si>
    <t>Penetrační epoxidový nátěr pórovitých betonových podlah</t>
  </si>
  <si>
    <t>1036</t>
  </si>
  <si>
    <t>783937161</t>
  </si>
  <si>
    <t>Krycí dvojnásobný epoxidový vodou ředitelný nátěr betonové podlahy</t>
  </si>
  <si>
    <t>1038</t>
  </si>
  <si>
    <t>Dokončovací práce - malby a tapety</t>
  </si>
  <si>
    <t>527</t>
  </si>
  <si>
    <t>784181103</t>
  </si>
  <si>
    <t>Základní akrylátová jednonásobná penetrace podkladu v místnostech výšky bez rozlišení</t>
  </si>
  <si>
    <t>1040</t>
  </si>
  <si>
    <t>784221103</t>
  </si>
  <si>
    <t>Dvojnásobné bílé malby ze směsí za sucha dobře otěruvzdorných v místnostech bez rozlišení</t>
  </si>
  <si>
    <t>1042</t>
  </si>
  <si>
    <t>HZS</t>
  </si>
  <si>
    <t>Hodinové zúčtovací sazby</t>
  </si>
  <si>
    <t>529</t>
  </si>
  <si>
    <t>HZS1292</t>
  </si>
  <si>
    <t>Hodinová zúčtovací sazba stavební dělník</t>
  </si>
  <si>
    <t>hod</t>
  </si>
  <si>
    <t>262144</t>
  </si>
  <si>
    <t>1044</t>
  </si>
  <si>
    <t>"nepředvídatelné práce_bude odsouhlaseno při realizaci stavby" 1050,0</t>
  </si>
  <si>
    <t>OST01</t>
  </si>
  <si>
    <t>Ostatní konstrukce a skladby</t>
  </si>
  <si>
    <t>OST01_01_R01</t>
  </si>
  <si>
    <t>D+M _ Plnoplošná pevná zábrana na zavěšeném lešení</t>
  </si>
  <si>
    <t>1046</t>
  </si>
  <si>
    <t>Poznámka k položce:_x000d_
Poznámka k položce: Kompletní systémová dodávka a provedení dle specifikace PD a TZ včetně všech přímo souvisejících prací/činností a dodávek/příslušenství</t>
  </si>
  <si>
    <t>235,0</t>
  </si>
  <si>
    <t>OST05</t>
  </si>
  <si>
    <t>531</t>
  </si>
  <si>
    <t>OST05_R01</t>
  </si>
  <si>
    <t>Zhotovení / provedení _ montážních otvorů pro manipulaci a přesuny stavebních materiálů / odpadů (plocha cca do 9 m2)</t>
  </si>
  <si>
    <t>1048</t>
  </si>
  <si>
    <t>OST05_R02</t>
  </si>
  <si>
    <t>Zapravení včetně oprav finálních povrchů _ montážních otvorů pro manipulaci a přesuny stavebních materiálů / odpadů (plocha cca do 9 m2)</t>
  </si>
  <si>
    <t>1050</t>
  </si>
  <si>
    <t>533</t>
  </si>
  <si>
    <t>OST05_R03</t>
  </si>
  <si>
    <t>D+M _ Šikmá schodišťová plošina s přímou dráhou</t>
  </si>
  <si>
    <t>1052</t>
  </si>
  <si>
    <t>Poznámka k položce:_x000d_
Poznámka k položce: demontáž, uschování, zpětná montáž, uvedení do provozu</t>
  </si>
  <si>
    <t>OST09</t>
  </si>
  <si>
    <t xml:space="preserve">Záchytný systém proti pádu </t>
  </si>
  <si>
    <t>OST09_R01</t>
  </si>
  <si>
    <t>U1 _ kotvící bod _ pro kotvení do dře. konstrukce</t>
  </si>
  <si>
    <t>1054</t>
  </si>
  <si>
    <t>535</t>
  </si>
  <si>
    <t>OST09_R02</t>
  </si>
  <si>
    <t>Kompletní montážní práce</t>
  </si>
  <si>
    <t>1056</t>
  </si>
  <si>
    <t>OST09_R03</t>
  </si>
  <si>
    <t>Revize, předávací dokumentace , uvedení do provou</t>
  </si>
  <si>
    <t>1058</t>
  </si>
  <si>
    <t>D.1.2 - STAVEBNĚ KONSTRUKČNÍ ŘEŠENÍ</t>
  </si>
  <si>
    <t xml:space="preserve">    714 - Akustická a protiotřesová opatření</t>
  </si>
  <si>
    <t>411168306</t>
  </si>
  <si>
    <t>Strop keramický tl 25 cm z vložek MIAKO a keramobetonových nosníků OVN 50 cm</t>
  </si>
  <si>
    <t>"rozsah_D.1.2c_v.č. 04-06,TZ"</t>
  </si>
  <si>
    <t>(5,96*6,85)+(1,99*6,85)+(6,68*17,0)+(6,72*14,336)+(6,47*12,33)</t>
  </si>
  <si>
    <t>(7,0*2,96)+(6,72*9,78)+(6,75*4,402)+(3,99*2,53)+(6,5*12,21)</t>
  </si>
  <si>
    <t>411168327</t>
  </si>
  <si>
    <t>Strop keramický tl 29 cm z vložek MIAKO a keramobetonových nosníků OVN 50 cm</t>
  </si>
  <si>
    <t>"1NP"</t>
  </si>
  <si>
    <t>(7,43*1,99)+(3,3*5,63)+(6,6*6,35)+(6,6*6,27)+(6,65*21,205)+(6,4*6,25)</t>
  </si>
  <si>
    <t>(6,4*7,49)+(6,4*8,62)+(6,33*11,72)+(6,33*12,2)+(2,92*7,21)+(6,58*9,74)</t>
  </si>
  <si>
    <t>(6,6*3,34)+(3,99*2,5)+(6,35*9,18)</t>
  </si>
  <si>
    <t>(5,96*6,85)+(2,01*6,85)+(6,67*6,35)+(6,68*10,298)+(6,76*13,665)</t>
  </si>
  <si>
    <t>(6,35*12,2)+(7,1*2,98)+(6,75*9,77)+(3,99*2,59)+(6,35*12,22)</t>
  </si>
  <si>
    <t>411321414</t>
  </si>
  <si>
    <t>Stropy deskové ze ŽB tř. C 25/30</t>
  </si>
  <si>
    <t>"1-2.NP" (1238,264*(0,06))</t>
  </si>
  <si>
    <t>"3.NP" (549,746*(0,06))</t>
  </si>
  <si>
    <t>"1.NP_dobetonávky" 2,51</t>
  </si>
  <si>
    <t>"2.NP_dobetonávky" 1,51</t>
  </si>
  <si>
    <t>"3.NP_dobetonávky" 2,1</t>
  </si>
  <si>
    <t>411323434</t>
  </si>
  <si>
    <t>Skořepiny nebo klenby ze ŽB tř. C 25/30</t>
  </si>
  <si>
    <t>"rozsah_D.1.2c_v.č. 01-03,TZ_1.PP"</t>
  </si>
  <si>
    <t>"RS2.1-RS2.7" (66,3+44,2+44,2+143,6+45,0+51,3+59,0)*(1,2*0,1)</t>
  </si>
  <si>
    <t>"RS1.1-RS1.4" (25+20,5+16,4+26,4)*(1,2*0,1)</t>
  </si>
  <si>
    <t>"RS3.1-RS3.2" (77,0+77,0)*(1,2*0,1)</t>
  </si>
  <si>
    <t>411351021</t>
  </si>
  <si>
    <t>Zřízení bednění stropů deskových bez podpěrné kce</t>
  </si>
  <si>
    <t>"1.NP_dobetonávky" 8,7</t>
  </si>
  <si>
    <t>"2.NP_dobetonávky" 5,3</t>
  </si>
  <si>
    <t>"3.NP_dobetonávky" 8,5</t>
  </si>
  <si>
    <t>411351022</t>
  </si>
  <si>
    <t>Odstranění bednění stropů deskových bez podpěrné kce</t>
  </si>
  <si>
    <t>411354333</t>
  </si>
  <si>
    <t>Zřízení podpěrné konstrukce stropů výšky do 6 m tl do 25 cm</t>
  </si>
  <si>
    <t>"RS2.1-RS2.7" (66,3+44,2+44,2+143,6+45,0+51,3+59,0)*(1,15)</t>
  </si>
  <si>
    <t>"RS1.1-RS1.4" (25+20,5+16,4+26,4)*(1,15)</t>
  </si>
  <si>
    <t>"RS3.1-RS3.2" (77,0+77,0)*(1,15)</t>
  </si>
  <si>
    <t>"1-2.NP" (1238,264)</t>
  </si>
  <si>
    <t>"3.NP" (549,746)</t>
  </si>
  <si>
    <t>411354334</t>
  </si>
  <si>
    <t>Odstranění podpěrné konstrukce stropů výšky do 6 m tl do 25 cm</t>
  </si>
  <si>
    <t>411361821</t>
  </si>
  <si>
    <t>Výztuž stropů betonářskou ocelí 10 505</t>
  </si>
  <si>
    <t>"1.NP_dobetonávky" 0,049</t>
  </si>
  <si>
    <t>"2.NP_dobetonávky" 0,020</t>
  </si>
  <si>
    <t>"3.NP_dobetonávky" 0,03015</t>
  </si>
  <si>
    <t>"výztuž ostatní a rozdělovací_viz dílenská dokumentace" 0,25*0,099</t>
  </si>
  <si>
    <t>411362021</t>
  </si>
  <si>
    <t>Výztuž stropů svařovanými sítěmi Kari</t>
  </si>
  <si>
    <t>"1-2.NP" (1238,264*(3,5*1,2)/1000)</t>
  </si>
  <si>
    <t>"3.NP" (549,746*(3,5*1,2)/1000)</t>
  </si>
  <si>
    <t>411363021</t>
  </si>
  <si>
    <t>Výztuž kleneb svařovanými sítěmi Kari</t>
  </si>
  <si>
    <t>"RS2.1-RS2.7" (66,3+44,2+44,2+143,6+45,0+51,3+59,0)*(5,4*1,2)/1000</t>
  </si>
  <si>
    <t>"RS1.1-RS1.4" (25+20,5+16,4+26,4)*(5,4*1,2)/1000</t>
  </si>
  <si>
    <t>"RS3.1-RS3.2" (77,0+77,0)*(5,4*1,2)/1000</t>
  </si>
  <si>
    <t>413232221</t>
  </si>
  <si>
    <t>Zazdívka zhlaví válcovaných nosníků v do 300 mm</t>
  </si>
  <si>
    <t>417321515</t>
  </si>
  <si>
    <t>Ztužující pásy a věnce ze ŽB tř. C 25/30</t>
  </si>
  <si>
    <t xml:space="preserve">"rozsah_D.1.2c_v.č. 01-03,TZ_1.PP" </t>
  </si>
  <si>
    <t>"V2"</t>
  </si>
  <si>
    <t>"RS2.1-RS2.7" 0,15*0,35*(13,0+13,0+13,0+13,0+13,0+12,6+12,6)</t>
  </si>
  <si>
    <t>"RS1.1-RS1.4" 0,15*0,35*(13+11+12,6+13,2)</t>
  </si>
  <si>
    <t xml:space="preserve">"V3" </t>
  </si>
  <si>
    <t>"RS2.1-RS2.7" 0,2*0,15*(17,4+11,6+11,6+37,0+9,9+12,6+14,8)</t>
  </si>
  <si>
    <t>"RS1.1-RS1.4" 0,2*0,15*(6,8+6,2+4,0+6,8)</t>
  </si>
  <si>
    <t>"V4"</t>
  </si>
  <si>
    <t>"RS2.1-RS2.7" 0,9*0,35*(13+6,5+6,5+39+6,3+12,6+12,6)</t>
  </si>
  <si>
    <t xml:space="preserve">"1.NP_stropní kce" </t>
  </si>
  <si>
    <t>0,25*0,21*204</t>
  </si>
  <si>
    <t>0,33*0,21*34</t>
  </si>
  <si>
    <t>0,35*0,21*22</t>
  </si>
  <si>
    <t>0,4*0,21*43</t>
  </si>
  <si>
    <t>0,25*0,21*5</t>
  </si>
  <si>
    <t>0,25*0,17*39</t>
  </si>
  <si>
    <t>0,3*0,17*6</t>
  </si>
  <si>
    <t>0,42*0,17*8</t>
  </si>
  <si>
    <t xml:space="preserve">"2.NP_stropní kce" </t>
  </si>
  <si>
    <t>0,25*0,21*192</t>
  </si>
  <si>
    <t>0,35*0,21*23</t>
  </si>
  <si>
    <t>0,42*0,21*17</t>
  </si>
  <si>
    <t>0,22*0,21*7</t>
  </si>
  <si>
    <t>0,25*0,21*6</t>
  </si>
  <si>
    <t>0,25*0,17*17</t>
  </si>
  <si>
    <t>0,39*0,17*2</t>
  </si>
  <si>
    <t>0,25*0,17*3</t>
  </si>
  <si>
    <t xml:space="preserve">"3.NP_stropní kce" </t>
  </si>
  <si>
    <t>0,25*0,17*189</t>
  </si>
  <si>
    <t>0,22*0,17*49</t>
  </si>
  <si>
    <t>0,42*0,17*22</t>
  </si>
  <si>
    <t>0,25*0,17*6</t>
  </si>
  <si>
    <t>417351115</t>
  </si>
  <si>
    <t>Zřízení bednění ztužujících věnců</t>
  </si>
  <si>
    <t>"rozsah_D.1.2c_v.č. 01-03,TZ_1.PP" 0,25*(</t>
  </si>
  <si>
    <t>"RS2.1-RS2.7"2*0,35*(13,0+13,0+13,0+13,0+13,0+12,6+12,6)</t>
  </si>
  <si>
    <t>"RS1.1-RS1.4" 2*0,35*(13+11+12,6+13,2)</t>
  </si>
  <si>
    <t>"RS2.1-RS2.7" 0,2*2*(17,4+11,6+11,6+37,0+9,9+12,6+14,8)</t>
  </si>
  <si>
    <t>"RS1.1-RS1.4" 0,2*2*(6,8+6,2+4,0+6,8)</t>
  </si>
  <si>
    <t>"RS2.1-RS2.7" 2*0,35*(13+6,5+6,5+39+6,3+12,6+12,6)</t>
  </si>
  <si>
    <t>2*0,21*204</t>
  </si>
  <si>
    <t>2*0,21*34</t>
  </si>
  <si>
    <t>2*0,21*22</t>
  </si>
  <si>
    <t>2*0,21*43</t>
  </si>
  <si>
    <t>2*0,21*5</t>
  </si>
  <si>
    <t>2*0,17*39</t>
  </si>
  <si>
    <t>2*0,17*6</t>
  </si>
  <si>
    <t>2*0,17*8</t>
  </si>
  <si>
    <t>2*0,21*192</t>
  </si>
  <si>
    <t>2*0,21*23</t>
  </si>
  <si>
    <t>2*0,21*17</t>
  </si>
  <si>
    <t>2*0,21*7</t>
  </si>
  <si>
    <t>2*0,21*6</t>
  </si>
  <si>
    <t>2*0,17*17</t>
  </si>
  <si>
    <t>2*0,17*2</t>
  </si>
  <si>
    <t>2*0,17*3</t>
  </si>
  <si>
    <t>2*0,17*189</t>
  </si>
  <si>
    <t>2*0,17*49</t>
  </si>
  <si>
    <t>2*0,17*22</t>
  </si>
  <si>
    <t>417351116</t>
  </si>
  <si>
    <t>Odstranění bednění ztužujících věnců</t>
  </si>
  <si>
    <t>417361821</t>
  </si>
  <si>
    <t>Výztuž ztužujících pásů a věnců betonářskou ocelí 10 505</t>
  </si>
  <si>
    <t>"RS2.1-RS2.7" (65+65+65+65+65+63+63)/1000</t>
  </si>
  <si>
    <t>"RS1.1-RS1.4" (65+55+63+66)/1000</t>
  </si>
  <si>
    <t>"RS2.1-RS2.7" (377+189+189+1131+184+366+366)/1000</t>
  </si>
  <si>
    <t>"1.NP_stropní kce" 1,68</t>
  </si>
  <si>
    <t>"2.NP_stropní kce" 1,265</t>
  </si>
  <si>
    <t>"3.NP_stropní kce" 1,17</t>
  </si>
  <si>
    <t>"výztuž ostatní a rozdělovací_viz dílenská dokumentace" 0,2*(3,502+4,115)</t>
  </si>
  <si>
    <t>632450121</t>
  </si>
  <si>
    <t>Vyrovnávací cementový potěr tl do 20 mm ze suchých směsí provedený v pásu</t>
  </si>
  <si>
    <t>"rozsah_D.1.2c_v.č. 01-04-06,TZ"</t>
  </si>
  <si>
    <t>"podkladní vrstva_stropní nosníky"</t>
  </si>
  <si>
    <t>"stropy / nosníky_1.NP" 754,0*0,0625*0,4</t>
  </si>
  <si>
    <t>"stropy / nosníky_2.NP" 542,0*0,0625*0,4</t>
  </si>
  <si>
    <t>"stropy / nosníky_3.NP" 558,0*0,0625*0,4</t>
  </si>
  <si>
    <t>632450122</t>
  </si>
  <si>
    <t>Vyrovnávací cementový potěr tl do 30 mm ze suchých směsí provedený v pásu</t>
  </si>
  <si>
    <t>"stropy / nosníky_1.NP" 754,0*0,0625*0,6</t>
  </si>
  <si>
    <t>"stropy / nosníky_2.NP" 542,0*0,0625*0,6</t>
  </si>
  <si>
    <t>"stropy / nosníky_3.NP" 558,0*0,0625*0,6</t>
  </si>
  <si>
    <t>Vybourání otvorů v klenbách z cihel pl do 1 m2 tl do 300 mm</t>
  </si>
  <si>
    <t>(0,5*1,0*0,25*2)</t>
  </si>
  <si>
    <t>(0,45*0,7*0,25)+(0,46*1,35*0,25)+(0,5*1,0*0,25)+(0,5*1,4*0,25)+(0,6*1,15*0,25)</t>
  </si>
  <si>
    <t>(0,7*0,45*0,25)+(0,95*0,45*0,25)+(1*0,55*0,25)+(1,35*0,46*0,25)</t>
  </si>
  <si>
    <t>(1,0*0,5*0,25)+(1,4*0,5*0,25*2)</t>
  </si>
  <si>
    <t>973031325</t>
  </si>
  <si>
    <t>Vysekání kapes ve zdivu cihelném na MV nebo MVC pl do 0,10 m2 hl do 300 mm</t>
  </si>
  <si>
    <t>"rozsah_D.1.2c_v.č. 01-03,TZ_1.PP" (6*2)</t>
  </si>
  <si>
    <t>"stropy / nosníky_1.NP" 754,0</t>
  </si>
  <si>
    <t>"stropy / nosníky_2.NP" 542,0</t>
  </si>
  <si>
    <t>"stropy / nosníky_3.NP" 558,0</t>
  </si>
  <si>
    <t>"stropní OK nosníky_1.NP" 18,0</t>
  </si>
  <si>
    <t>"stropní OK nosníky_2.NP" 2,0</t>
  </si>
  <si>
    <t>"stropní OK nosníky_3.NP" 44,0</t>
  </si>
  <si>
    <t>"rozsah_D.1.2c_v.č. 08,TZ" 15+19</t>
  </si>
  <si>
    <t>"rozsah_D.1.2c_v.č. 11,TZ" 12</t>
  </si>
  <si>
    <t>"rozsah_D.1.2c_v.č. 01-03,TZ_1.PP" 0,25*(3+17)</t>
  </si>
  <si>
    <t>"1-3.NP" 0,25*(32+13+21+4+11)</t>
  </si>
  <si>
    <t>"rozsah_D.1.2c_v.č. 01-03,TZ_1.PP" 0,25*(9)</t>
  </si>
  <si>
    <t>"1-3.NP" 0,25*(5+13+7+8)</t>
  </si>
  <si>
    <t>"rozsah_D.1.2c_v.č. 01-03,TZ_1.PP" 0,25*(1,0)</t>
  </si>
  <si>
    <t>"1-3.NP" 0,25*(1+3+3+1+1+1)</t>
  </si>
  <si>
    <t>"rozsah_D.1.2c_v.č. 01-03,TZ_1.PP" 0,25*(2)</t>
  </si>
  <si>
    <t>"1-3.NP" 0,25*(3+2+1)</t>
  </si>
  <si>
    <t>"rozsah_D.1.2c_v.č. 01-03,TZ_1.PP" 0,25*(1)</t>
  </si>
  <si>
    <t>"1-3.NP" 0,25*(1+1+1+1+1+1+1)</t>
  </si>
  <si>
    <t>977151132</t>
  </si>
  <si>
    <t>Jádrové vrty diamantovými korunkami do D 450 mm do stavebních materiálů</t>
  </si>
  <si>
    <t>"1-3.NP" 0,25*(1+1+1+1+2+2)</t>
  </si>
  <si>
    <t>977151133</t>
  </si>
  <si>
    <t>Jádrové vrty diamantovými korunkami do D 500 mm do stavebních materiálů</t>
  </si>
  <si>
    <t>"1-3.NP" 0,25*(1)</t>
  </si>
  <si>
    <t>978023411</t>
  </si>
  <si>
    <t>Vyškrabání spár zdiva cihelného mimo komínového</t>
  </si>
  <si>
    <t>985331211</t>
  </si>
  <si>
    <t>Dodatečné vlepování betonářské výztuže D do 8 mm do chemické malty včetně vyvrtání otvoru</t>
  </si>
  <si>
    <t>t1</t>
  </si>
  <si>
    <t>"RS2.1-RS2.7" 0,15*(320+202+200+690+170+210+232)</t>
  </si>
  <si>
    <t>"RS1.1-RS1.4" 0,15*(108+72+60+105)</t>
  </si>
  <si>
    <t>"RS3.1-RS3.2" 0,15*(336+392)</t>
  </si>
  <si>
    <t>13021R10</t>
  </si>
  <si>
    <t>tyč ocelová výztuž do betonu D 6mm</t>
  </si>
  <si>
    <t>"RS2.1-RS2.7" (15+10+10+31+8+10+11)/1000</t>
  </si>
  <si>
    <t>"RS1.1-RS1.4" (5+3,2+2,7+5)/1000</t>
  </si>
  <si>
    <t>"RS3.1-RS3.2" (15+18)/1000</t>
  </si>
  <si>
    <t>985331215</t>
  </si>
  <si>
    <t>Dodatečné vlepování betonářské výztuže D 16 mm do chemické malty včetně vyvrtání otvoru</t>
  </si>
  <si>
    <t>K1</t>
  </si>
  <si>
    <t>"RS2.1-RS2.7" 0,3*(44+44+44+44+43+42+42)</t>
  </si>
  <si>
    <t>"RS1.1-RS1.4" 0,3*(44+36+44+44)</t>
  </si>
  <si>
    <t>K2</t>
  </si>
  <si>
    <t>"RS2.1-RS2.7" 0,3*(46+23+22+132+21+42+42)</t>
  </si>
  <si>
    <t>K3</t>
  </si>
  <si>
    <t>"RS3.1-RS3.2" 0,3*(42+42)</t>
  </si>
  <si>
    <t>13021R15</t>
  </si>
  <si>
    <t>tyč ocelová výztuž do betonu D 16mm</t>
  </si>
  <si>
    <t>"RS2.1-RS2.7" (29+29+29+29+29+29+29)/1000*1,1</t>
  </si>
  <si>
    <t>"RS1.1-RS1.4" (30+24+30+30)/1000*1,1</t>
  </si>
  <si>
    <t>"RS2.1-RS2.7" (30+15+15+86+14+29+29)/1000*1,1</t>
  </si>
  <si>
    <t>"RS3.1-RS3.2" 0,3*(12+12)/1000*1,1</t>
  </si>
  <si>
    <t>985422R00</t>
  </si>
  <si>
    <t>Injektáž trhlin v klenbových konstrukcích hl. do 300 mm polyuretanem včetně vrtů s hloubkovým přespárováním</t>
  </si>
  <si>
    <t>Poznámka k položce:_x000d_
Poznámka k položce: Kompletní systémová dodávka a provedení dle specifikace PD a TZ včetně všech přímo souvisejících prací/činností a dodávek -------------------------------------------------------------------------------------------------------------------------------------------------------</t>
  </si>
  <si>
    <t>"rozsah_D.1.2c_v.č. 01-03,TZ_1.PP" (60,0*4)*0,3</t>
  </si>
  <si>
    <t>81,503*0,8 "Přepočtené koeficientem množství</t>
  </si>
  <si>
    <t>81,503*0,2 "Přepočtené koeficientem množství</t>
  </si>
  <si>
    <t>81,503*20 "Přepočtené koeficientem množství</t>
  </si>
  <si>
    <t>Akustická a protiotřesová opatření</t>
  </si>
  <si>
    <t>714451011</t>
  </si>
  <si>
    <t>Montáž antivibračních rohoží z recyklované pryže celoplošně lepených vodorovně</t>
  </si>
  <si>
    <t>"rozsah_D.1.2c_v.č. 12,TZ_SP1-SP2" 3,5+2,9</t>
  </si>
  <si>
    <t>"rozsah_D.1.2c_v.č. 13,TZ_SP3-SP4" 3,6+3,6</t>
  </si>
  <si>
    <t>"rozsah_D.1.2c_v.č. 14,TZ_SP5-SP6" 3,6+3,9</t>
  </si>
  <si>
    <t>27245R10</t>
  </si>
  <si>
    <t>deska antivibrační recyklovaná pryž _specifikace dle PD a TZ</t>
  </si>
  <si>
    <t>21,1*1,1 "Přepočtené koeficientem množství</t>
  </si>
  <si>
    <t>998714203</t>
  </si>
  <si>
    <t>Přesun hmot procentní pro akustická a protiotřesová opatření</t>
  </si>
  <si>
    <t>762018R02</t>
  </si>
  <si>
    <t xml:space="preserve">"rozsah_D.1.2c_v.č. 10,TZ - kce z dubového dřeva" 1,5 </t>
  </si>
  <si>
    <t>"rozsah_D.1.2c_v.č. 12,TZ_SP1-SP2-kce z jehličnatého dřeva" 1,31+0,98</t>
  </si>
  <si>
    <t>"rozsah_D.1.2c_v.č. 13,TZ_SP3-SP4-kce z jehličnatého dřeva" 1,33+1,32</t>
  </si>
  <si>
    <t>"rozsah_D.1.2c_v.č. 14,TZ_SP5-SP6-kce z jehličnatého dřeva" 1,36+1,46</t>
  </si>
  <si>
    <t>762511277</t>
  </si>
  <si>
    <t>Podlahové kce z desek OSB tl 25 mm broušených na pero a drážku šroubovaných</t>
  </si>
  <si>
    <t xml:space="preserve">"rozsah_D.1.2c_v.č. 08,TZ" </t>
  </si>
  <si>
    <t>"md1-md4" (22,0+22,0+20,0+29,0)</t>
  </si>
  <si>
    <t>"rozsah_D.1.2c_v.č. 12,TZ_SP1-SP2" 58+48</t>
  </si>
  <si>
    <t>"rozsah_D.1.2c_v.č. 13,TZ_SP3-SP4" 60+60</t>
  </si>
  <si>
    <t>"rozsah_D.1.2c_v.č. 14,TZ_SP5-SP6" 60+60</t>
  </si>
  <si>
    <t>767015R01</t>
  </si>
  <si>
    <t>"rozsah_D.1.2c_v.č. 01-03,TZ" 318,68+15,7</t>
  </si>
  <si>
    <t>"1.NP" 3302,46+56,52</t>
  </si>
  <si>
    <t>"2.NP" 323,33+6,28</t>
  </si>
  <si>
    <t>"3.NP" 6126,77+106,76</t>
  </si>
  <si>
    <t>"rozsah_D.1.2c_v.č. 08,TZ" 3607,35+411,47+156</t>
  </si>
  <si>
    <t>"rozsah_D.1.2c_v.č. 10,TZ" 1450,0</t>
  </si>
  <si>
    <t>"rozsah_D.1.2c_v.č. 11,TZ" (490,32+8,34+13,2+235,0+345)</t>
  </si>
  <si>
    <t>"ostatní drobné související prvky_viz dílenská dokumentace" 0,1*(334,38+9922,12+6716,68)</t>
  </si>
  <si>
    <t>767015R02</t>
  </si>
  <si>
    <t>D+M ocelových a zámečnických prvků / konstrukcí _ nerez</t>
  </si>
  <si>
    <t xml:space="preserve">Poznámka k položce:_x000d_
Poznámka k položce: Specifikace / rozsah provedení - viz TZ: -------------------------------------------------------- -dodávka a výroba ocelových prvků a konstrukcí - dle zadání a PD -dodávka veškerých spojovacích a kotevních prvků -kompletní provrchobvé úpravy prvků dle požadavků PD  -veškeré přesuny/zdvihací technika a kompletní montážní práce -kompletní montážní / usazovací a kotevní práce -------------------------------------------------------- -dílenská dokumentace vč. statického přepočtu -ostatní nespecifikované práce a dodávky, které bezprostředně souvisí s provedení  předmětného prvku/konstrukce dle zadávací dokumentace -veškeré náklady na dodávku (vřetně ztratného) a provedení jsou obsaženy v jednotkové ceně</t>
  </si>
  <si>
    <t>"rozsah_D.1.2c_v.č. 10,TZ" 220,0+(219,0)</t>
  </si>
  <si>
    <t>"ostatní drobné související prvky_viz dílenská dokumentace" 0,1*(439,0)</t>
  </si>
  <si>
    <t>1580,744*0,2 "Přepočtené koeficientem množství</t>
  </si>
  <si>
    <t>1580,744*0,6 "Přepočtené koeficientem množství</t>
  </si>
  <si>
    <t>D.1.3 - POŽÁRNĚ BEZPEČNOSTNÍ ŘEŠENÍ</t>
  </si>
  <si>
    <t xml:space="preserve">    OST-01 - Požárně bezpečnostní řešení </t>
  </si>
  <si>
    <t>OST-01</t>
  </si>
  <si>
    <t xml:space="preserve">Požárně bezpečnostní řešení </t>
  </si>
  <si>
    <t>795666P03</t>
  </si>
  <si>
    <t>D+M Bezpečnostní a informativní tabulky</t>
  </si>
  <si>
    <t>Poznámka k položce:_x000d_
Poznámka k položce:</t>
  </si>
  <si>
    <t>"kompletní provedení dle specifikace PD a TZ vč. všech souvisejících prací dodávek, příslušenství a komponentů dle výpisu"</t>
  </si>
  <si>
    <t xml:space="preserve">"specifikace viz PBŘ" </t>
  </si>
  <si>
    <t xml:space="preserve">"vysměrování úniku, únikových východů a cest" </t>
  </si>
  <si>
    <t xml:space="preserve">"označení umístění hasebních prostředků" </t>
  </si>
  <si>
    <t xml:space="preserve">"ostatní-jiné" </t>
  </si>
  <si>
    <t>"viz specifikace PBŘ " 45,0</t>
  </si>
  <si>
    <t>795666P04</t>
  </si>
  <si>
    <t>D+M utěsnění prostupů a průrazů (neuvedených v ostatních soupisech prací)</t>
  </si>
  <si>
    <t>"prostup 100/100, zdivo tl. do 300mm = 4ks"</t>
  </si>
  <si>
    <t>"prostup 100/100, zdivo tl. 600mm = 1ks"</t>
  </si>
  <si>
    <t>"prostup 250/150, zdivo tl.300-600mm = 6ks"</t>
  </si>
  <si>
    <t>"prostup 200/200, zdivo tl. do 300mm = 1ks"</t>
  </si>
  <si>
    <t>"viz specifikace PBŘ - množství 1kus = kompletní zajištění pro celou stavbu" 1,0</t>
  </si>
  <si>
    <t>795666P12</t>
  </si>
  <si>
    <t>Dodávka a sazení/umístění přenosných hasicích přístrojů _ PHP práškový s hasicí schopností 21A</t>
  </si>
  <si>
    <t xml:space="preserve">Poznámka k položce:_x000d_
Poznámka k položce: Umístění stávajících a nově doplněných PHP je uvedeno ve výkresových přílohách PBŘ.  Ve smyslu vyhl. MV ČR č. 23/2008 Sb., ve znění pozdějších předpisů, přílohy č. 6, kapitoly C musí být k hasebním prostředkům zajištěn trvale volný přístup.</t>
  </si>
  <si>
    <t>"kompletní provedení dle specifikace PD a TZ vč. všech souvisejících prací dodávek, příslušenství a komponentů"</t>
  </si>
  <si>
    <t>"P1.01" 1</t>
  </si>
  <si>
    <t>"N3.01" 1</t>
  </si>
  <si>
    <t>"N1.01" 2</t>
  </si>
  <si>
    <t>"N1.02" 4</t>
  </si>
  <si>
    <t>"N1.03" 3</t>
  </si>
  <si>
    <t>"N2.01" 5</t>
  </si>
  <si>
    <t>"N3.02" 2</t>
  </si>
  <si>
    <t>"N3.03" 2</t>
  </si>
  <si>
    <t>"N4.01" 1</t>
  </si>
  <si>
    <t>"N4.02" 1</t>
  </si>
  <si>
    <t>"N4.03" 1</t>
  </si>
  <si>
    <t>"N4.04" 1</t>
  </si>
  <si>
    <t>"N4.05" 1</t>
  </si>
  <si>
    <t>795666P13</t>
  </si>
  <si>
    <t>Dodávka a sazení/umístění přenosných hasicích přístrojů _ PHP CO2 s hasicí schopností 55B</t>
  </si>
  <si>
    <t>"P1.02" 1</t>
  </si>
  <si>
    <t>795666P14</t>
  </si>
  <si>
    <t>Dodávka a sazení/umístění přenosných hasicích přístrojů _ PHP sněhový s hasicí schopností 55B</t>
  </si>
  <si>
    <t>"N2.02" 1</t>
  </si>
  <si>
    <t>D.1.4 - TECHNIKA PROSTŘEDÍ STAVEB</t>
  </si>
  <si>
    <t>Soupis:</t>
  </si>
  <si>
    <t>D.1.4.1 - VYTÁPĚNÍ</t>
  </si>
  <si>
    <t xml:space="preserve">    97 - Prorážení otvorů a ostatní bourací práce</t>
  </si>
  <si>
    <t xml:space="preserve">    727 - Zdravotechnika - požární ochrana</t>
  </si>
  <si>
    <t xml:space="preserve">    732 - Ústřední vytápění - strojovny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</si>
  <si>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</si>
  <si>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</si>
  <si>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</si>
  <si>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>OST - Ostatní</t>
  </si>
  <si>
    <t>411386611</t>
  </si>
  <si>
    <t>Zabetonování prostupů v instalačních šachtách ze suchých směsí pl do 0,09 m2 ve stropech</t>
  </si>
  <si>
    <t>952902031</t>
  </si>
  <si>
    <t>Čištění budov omytí hladkých podlah</t>
  </si>
  <si>
    <t>Prorážení otvorů a ostatní bourací práce</t>
  </si>
  <si>
    <t>972012211</t>
  </si>
  <si>
    <t>Vybourání výplní otvorů z lehkých betonů v prefabrikovaných stropech tl přes 120 mm pl 0,09 m2</t>
  </si>
  <si>
    <t>997013212</t>
  </si>
  <si>
    <t>Vnitrostaveništní doprava suti a vybouraných hmot pro budovy v do 9 m ručně</t>
  </si>
  <si>
    <t>997013219</t>
  </si>
  <si>
    <t>Příplatek k vnitrostaveništní dopravě suti a vybouraných hmot za zvětšenou dopravu suti ZKD 10 m</t>
  </si>
  <si>
    <t>997013802</t>
  </si>
  <si>
    <t>Poplatek za uložení stavebního železobetonového odpadu na skládce (skládkovné)</t>
  </si>
  <si>
    <t>997211511</t>
  </si>
  <si>
    <t>Vodorovná doprava suti po suchu na vzdálenost do 1 km</t>
  </si>
  <si>
    <t>997211519</t>
  </si>
  <si>
    <t>Příplatek ZKD 1 km u vodorovné dopravy suti</t>
  </si>
  <si>
    <t>713463121</t>
  </si>
  <si>
    <t>Montáž izolace tepelné potrubí potrubními pouzdry bez úpravy uchycenými sponami 1x</t>
  </si>
  <si>
    <t>63154012</t>
  </si>
  <si>
    <t>pouzdro izolační potrubní s jednostrannou Al fólií max. 250/100 °C 15/25 mm</t>
  </si>
  <si>
    <t>63154820</t>
  </si>
  <si>
    <t>pouzdro izolační potrubní ohebné s jednostrannou Al fólií max. 400/100 °C 18/25 mm</t>
  </si>
  <si>
    <t>63154821</t>
  </si>
  <si>
    <t>pouzdro izolační potrubní ohebné s jednostrannou Al fólií max. 400/100 °C 22/25 mm</t>
  </si>
  <si>
    <t>63154511</t>
  </si>
  <si>
    <t>pouzdro izolační potrubní s jednostrannou Al fólií max. 250/100 °C 28/25 mm</t>
  </si>
  <si>
    <t>63154512</t>
  </si>
  <si>
    <t>pouzdro izolační potrubní s jednostrannou Al fólií max. 250/100 °C 35/25 mm</t>
  </si>
  <si>
    <t>63154513</t>
  </si>
  <si>
    <t>pouzdro izolační potrubní s jednostrannou Al fólií max. 250/100 °C 42/25 mm</t>
  </si>
  <si>
    <t>63154014</t>
  </si>
  <si>
    <t>pouzdro izolační potrubní s jednostrannou Al fólií max. 250/100 °C 54/30 mm</t>
  </si>
  <si>
    <t>998713202</t>
  </si>
  <si>
    <t>Přesun hmot procentní pro izolace tepelné v objektech v do 12 m</t>
  </si>
  <si>
    <t>727</t>
  </si>
  <si>
    <t>Zdravotechnika - požární ochrana</t>
  </si>
  <si>
    <t>7271</t>
  </si>
  <si>
    <t>Protipožární ucpávka tmel DN50</t>
  </si>
  <si>
    <t>Ústřední vytápění - strojovny</t>
  </si>
  <si>
    <t>7324292</t>
  </si>
  <si>
    <t>Montáž čerpadla DN 25 pro VZT</t>
  </si>
  <si>
    <t>soubor</t>
  </si>
  <si>
    <t>733</t>
  </si>
  <si>
    <t>Ústřední vytápění - rozvodné potrubí</t>
  </si>
  <si>
    <t>Nerezový vlnovec DN25</t>
  </si>
  <si>
    <t>7331901</t>
  </si>
  <si>
    <t>Topná a tlaková zkouška</t>
  </si>
  <si>
    <t>kpl</t>
  </si>
  <si>
    <t>733223301</t>
  </si>
  <si>
    <t>Potrubí měděné spojované lisováním 15x1 ÚT</t>
  </si>
  <si>
    <t>733223302</t>
  </si>
  <si>
    <t>Potrubí měděné tvrdé spojované lisováním 18x1 ÚT</t>
  </si>
  <si>
    <t>733223302.1</t>
  </si>
  <si>
    <t>Potrubí měděné chránička 18x1 ÚT</t>
  </si>
  <si>
    <t>733223303</t>
  </si>
  <si>
    <t>Potrubí měděné spojované lisováním 22x1 ÚT</t>
  </si>
  <si>
    <t>733223304</t>
  </si>
  <si>
    <t>Potrubí měděné spojované lisováním 28x1 ÚT</t>
  </si>
  <si>
    <t>733223304.1</t>
  </si>
  <si>
    <t>Potrubí měděné chránička 28x1 ÚT</t>
  </si>
  <si>
    <t>733223305</t>
  </si>
  <si>
    <t>Potrubí měděné tvrdé spojované lisováním 35x1,5 ÚT</t>
  </si>
  <si>
    <t>733223305.1</t>
  </si>
  <si>
    <t>Potrubí měděné chránička 35x1,5 ÚT</t>
  </si>
  <si>
    <t>733223306</t>
  </si>
  <si>
    <t>Potrubí měděné tvrdé spojované lisováním 42x1,5 ÚT</t>
  </si>
  <si>
    <t>733223307</t>
  </si>
  <si>
    <t>Potrubí měděné tvrdé spojované lisováním 54x2 ÚT</t>
  </si>
  <si>
    <t>733290801</t>
  </si>
  <si>
    <t>Demontáž potrubí měděného do D 35x1,5 mm</t>
  </si>
  <si>
    <t>733291101</t>
  </si>
  <si>
    <t>Zkouška těsnosti potrubí měděné do D 35x1,5</t>
  </si>
  <si>
    <t>733291102</t>
  </si>
  <si>
    <t>Zkouška těsnosti potrubí měděné do D 64x2</t>
  </si>
  <si>
    <t>998733202</t>
  </si>
  <si>
    <t>Přesun hmot procentní pro rozvody potrubí v objektech v do 12 m</t>
  </si>
  <si>
    <t>Ústřední vytápění - armatury</t>
  </si>
  <si>
    <t>722224115</t>
  </si>
  <si>
    <t>Kohout plnicí nebo vypouštěcí G 1/2 PN 10 s jedním závitem</t>
  </si>
  <si>
    <t>73416342</t>
  </si>
  <si>
    <t>Filtr DN 50</t>
  </si>
  <si>
    <t>734200821</t>
  </si>
  <si>
    <t>Demontáž armatury závitové se dvěma závity do G 1/2</t>
  </si>
  <si>
    <t>734200821.1</t>
  </si>
  <si>
    <t>Demontáž stávajících dvojregulačních radiátorových ventilů DN 15 vč termohlavic a uskladnění mimo objekt OU</t>
  </si>
  <si>
    <t>734200821.2</t>
  </si>
  <si>
    <t>Demontáž stávajících regulačních šroubení DN 15 a uskladnění mimo objekt OU</t>
  </si>
  <si>
    <t>734200821.3</t>
  </si>
  <si>
    <t>Demontáž uzavíracích regulačních šroubení tvaru H DN 15 a uskladnění mimo objekt OU</t>
  </si>
  <si>
    <t>734200822.1</t>
  </si>
  <si>
    <t>Demontáž vyvažovacích ventilů STAD do DN 25 vč. uskladnění mimo objekt OU</t>
  </si>
  <si>
    <t>734200822.2</t>
  </si>
  <si>
    <t>Demontáž regulátoru dif. tlaku STAP do DN 25 vč. uskladnění mimo objekt OU</t>
  </si>
  <si>
    <t>734200823</t>
  </si>
  <si>
    <t>Demontáž armatury závitové do G 6/4</t>
  </si>
  <si>
    <t>734200824</t>
  </si>
  <si>
    <t>Demontáž armatury závitové se dvěma závity do G 2</t>
  </si>
  <si>
    <t>7342091</t>
  </si>
  <si>
    <t>Montáž stáv. regulátoru dif. tlaku STAP do DN 25</t>
  </si>
  <si>
    <t>73420911</t>
  </si>
  <si>
    <t>Montáž stáv. vyvažovacích ventilů STAD do DN 25</t>
  </si>
  <si>
    <t>734209113</t>
  </si>
  <si>
    <t>Montáž armatury závitové s dvěma závity G 1/2</t>
  </si>
  <si>
    <t>553</t>
  </si>
  <si>
    <t>Dvojregulační ventil DN15 přímý Danfoss RA-N</t>
  </si>
  <si>
    <t>734209113.1</t>
  </si>
  <si>
    <t>Montáž stávajících dvojregulačních radiátorových ventilů DN 15</t>
  </si>
  <si>
    <t>734209113.2</t>
  </si>
  <si>
    <t>Montáž stávajících regulačních šroubení DN 15</t>
  </si>
  <si>
    <t>734209113.3</t>
  </si>
  <si>
    <t>Montáž uzavíracích regulačních šroubení tvaru H DN 15</t>
  </si>
  <si>
    <t>73420912</t>
  </si>
  <si>
    <t>Montáž trojcestného směšovacího ventilu DN 25 pro VZT</t>
  </si>
  <si>
    <t>734211113</t>
  </si>
  <si>
    <t>Ventil závitový odvzdušňovací G 3/8 PN 10 do 120°C otopných těles</t>
  </si>
  <si>
    <t>734211120</t>
  </si>
  <si>
    <t>Ventil závitový odvzdušňovací G 1/2 PN 14 do 120°C automatický</t>
  </si>
  <si>
    <t>7342201</t>
  </si>
  <si>
    <t>Ventil vyvažovací STAD DN 50 - mtž + dodávka</t>
  </si>
  <si>
    <t>7342202</t>
  </si>
  <si>
    <t>Ventil vyvažovací STAD DN 25 - mtž + dodávka</t>
  </si>
  <si>
    <t>73422010</t>
  </si>
  <si>
    <t>Ventil vyvažovací STAD DN 15 - mtž + dodávka</t>
  </si>
  <si>
    <t>73422168</t>
  </si>
  <si>
    <t>Termostatická hlavice pro veřejné budovy s vest. čidlem - mtž a dodávka</t>
  </si>
  <si>
    <t>734242414</t>
  </si>
  <si>
    <t>Ventil závitový zpětný přímý G 1 PN 16 do 110°C</t>
  </si>
  <si>
    <t>734242417</t>
  </si>
  <si>
    <t>Ventil závitový zpětný přímý G 2 PN 16 do 110°C</t>
  </si>
  <si>
    <t>734261402.1</t>
  </si>
  <si>
    <t>Uzavírací regulační šroubení DN 15 tvaru H pro tělesa VK VEKOLUXIVAR (dodávka+montáž)</t>
  </si>
  <si>
    <t>73426171</t>
  </si>
  <si>
    <t>Šroubení regulační radiátorové přímé G 1/2 bez vypouštění IVAR.DD 301</t>
  </si>
  <si>
    <t>734292713</t>
  </si>
  <si>
    <t>Kohout kulový přímý G 1/2 PN 42 do 185°C vnitřní závit</t>
  </si>
  <si>
    <t>734292714</t>
  </si>
  <si>
    <t>Kohout kulový přímý G 3/4 PN 42 do 185°C vnitřní závit</t>
  </si>
  <si>
    <t>734292715</t>
  </si>
  <si>
    <t>Kohout kulový přímý G 1 PN 42 do 185°C vnitřní závit</t>
  </si>
  <si>
    <t>734292716</t>
  </si>
  <si>
    <t>Kohout kulový přímý G 1 1/4 PN 42 do 185°C vnitřní závit</t>
  </si>
  <si>
    <t>734292717</t>
  </si>
  <si>
    <t>Kohout kulový přímý G 1 1/2 PN 42 do 185°C vnitřní závit</t>
  </si>
  <si>
    <t>734292718</t>
  </si>
  <si>
    <t>Kohout kulový přímý G 2 PN 42 do 185°C vnitřní závit</t>
  </si>
  <si>
    <t>7344</t>
  </si>
  <si>
    <t>Regulátor diferenčního tlaku STAP DN 25 (dodávka + montáž)</t>
  </si>
  <si>
    <t>7344111</t>
  </si>
  <si>
    <t>Teploměr 0-120st.C</t>
  </si>
  <si>
    <t>734421</t>
  </si>
  <si>
    <t>Tlakoměr 0-600kPa</t>
  </si>
  <si>
    <t>998734202</t>
  </si>
  <si>
    <t>Přesun hmot procentní pro armatury v objektech v do 12 m</t>
  </si>
  <si>
    <t>735</t>
  </si>
  <si>
    <t>Ústřední vytápění - otopná tělesa</t>
  </si>
  <si>
    <t>735000912</t>
  </si>
  <si>
    <t>Vyregulování termost.ventilů a šroubení</t>
  </si>
  <si>
    <t>735151821</t>
  </si>
  <si>
    <t>Demontáž otopného tělesa panelového dvouřadého délka do 1500 mm</t>
  </si>
  <si>
    <t>735159230.1</t>
  </si>
  <si>
    <t>Montáž otopných těles stávajících panelových dvouřadých délky do 1980 mm</t>
  </si>
  <si>
    <t>735159</t>
  </si>
  <si>
    <t>Uskladnění těles po dobu stavby mimo objekt Ostravské univerzity</t>
  </si>
  <si>
    <t>735159230</t>
  </si>
  <si>
    <t>Montáž otopných těles panelových dvouřadých délky do 1980 mm</t>
  </si>
  <si>
    <t>73515</t>
  </si>
  <si>
    <t>Nové konzoly pro tělesa pro uchycení těles Cosmonova</t>
  </si>
  <si>
    <t>48457405.1</t>
  </si>
  <si>
    <t>Otopné těleso Cosmonova klasik 22/500/1600 vč. uchycení</t>
  </si>
  <si>
    <t>48457383.1</t>
  </si>
  <si>
    <t>Otopné těleso Cosmonova klasik 22/600/800 vč. uchycení</t>
  </si>
  <si>
    <t>48457383.2</t>
  </si>
  <si>
    <t>Otopné těleso Cosmonova multifunkční (VK) 22/600/800 vč. uchycení</t>
  </si>
  <si>
    <t>48457427.1</t>
  </si>
  <si>
    <t>Otopné těleso Cosmonova multifunkční (VK) 22/300/800 vč. uchycení</t>
  </si>
  <si>
    <t>48457385.1</t>
  </si>
  <si>
    <t>Otopné těleso Cosmonova multifunkční (VK) 22/600/1000 vč. uchycení</t>
  </si>
  <si>
    <t>48457387.1</t>
  </si>
  <si>
    <t>Otopné těleso Cosmonova mutifunkční (VK) 22/600/1200 vč. uchycení</t>
  </si>
  <si>
    <t>48457351</t>
  </si>
  <si>
    <t>Otopné těleso Cosmonova mutifunkční (VK) 33/600/1000 vč. uchycení</t>
  </si>
  <si>
    <t>735191905</t>
  </si>
  <si>
    <t>Odvzdušnění otopných těles</t>
  </si>
  <si>
    <t>998735202</t>
  </si>
  <si>
    <t>Přesun hmot procentní pro otopná tělesa v objektech v do 12 m</t>
  </si>
  <si>
    <t>783617</t>
  </si>
  <si>
    <t>Nátěr deskových otopných těles</t>
  </si>
  <si>
    <t>7836176131</t>
  </si>
  <si>
    <t>Krycí dvojnásobný syntetický samozákladující nátěr potrubí DN do 50 mm 1x email</t>
  </si>
  <si>
    <t>Projekt skutečného provedení stavby</t>
  </si>
  <si>
    <t>D.1.4.2 - ZDRAVOTNĚ TECHNICKÉ INSTALACE</t>
  </si>
  <si>
    <t xml:space="preserve">    722 - Zdravotechnika - vnitřní vodovod</t>
  </si>
  <si>
    <t xml:space="preserve">    725 - Zdravotechnika - zařizovací předměty</t>
  </si>
  <si>
    <t xml:space="preserve">    726 - Zdravotechnika - předstěnové instalace</t>
  </si>
  <si>
    <t>132212209</t>
  </si>
  <si>
    <t>Příplatek za lepivost u hloubení rýh š do 2000 mm ručním nebo pneum nářadím v hornině tř. 3</t>
  </si>
  <si>
    <t>139711101</t>
  </si>
  <si>
    <t>Vykopávky v uzavřených prostorách v hornině tř. 1 až 4</t>
  </si>
  <si>
    <t>161101102</t>
  </si>
  <si>
    <t>Svislé přemístění výkopku z horniny tř. 1 až 4 hl výkopu do 4 m</t>
  </si>
  <si>
    <t>162201102</t>
  </si>
  <si>
    <t>Vodorovné přemístění do 50 m výkopku/sypaniny z horniny tř. 1 až 4</t>
  </si>
  <si>
    <t>162701105</t>
  </si>
  <si>
    <t>Vodorovné přemístění do 10000 m výkopku/sypaniny z horniny tř. 1 až 4</t>
  </si>
  <si>
    <t>171201201</t>
  </si>
  <si>
    <t>Uložení sypaniny na skládky</t>
  </si>
  <si>
    <t>171201211</t>
  </si>
  <si>
    <t>Poplatek za uložení stavebního odpadu - zeminy a kameniva na skládce</t>
  </si>
  <si>
    <t>174101101</t>
  </si>
  <si>
    <t>310235241</t>
  </si>
  <si>
    <t>Zazdívka otvorů pl do 0,0225 m2 ve zdivu nadzákladovém cihlami pálenými tl do 300 mm</t>
  </si>
  <si>
    <t>310235251</t>
  </si>
  <si>
    <t>Zazdívka otvorů pl do 0,0225 m2 ve zdivu nadzákladovém cihlami pálenými tl do 450 mm</t>
  </si>
  <si>
    <t>310235261</t>
  </si>
  <si>
    <t>Zazdívka otvorů pl do 0,0225 m2 ve zdivu nadzákladovém cihlami pálenými tl do 600 mm</t>
  </si>
  <si>
    <t>310237271</t>
  </si>
  <si>
    <t>Zazdívka otvorů pl do 0,25 m2 ve zdivu nadzákladovém cihlami pálenými tl do 750 mm</t>
  </si>
  <si>
    <t>346244371</t>
  </si>
  <si>
    <t>Zazdívka o tl 140 mm rýh, nik nebo kapes z cihel pálených</t>
  </si>
  <si>
    <t>Protipožární manžeta pro prostup potrubí nad DN 50 vč. minerální vlny</t>
  </si>
  <si>
    <t>Protipožární tmel pro prostup potrubí do DN 50</t>
  </si>
  <si>
    <t>411386621</t>
  </si>
  <si>
    <t>Zabetonování prostupů v instalačních šachtách ze suchých směsí pl do 0,25 m2 ve stropech</t>
  </si>
  <si>
    <t>451573111</t>
  </si>
  <si>
    <t>Lože pod potrubí otevřený výkop ze štěrkopísku</t>
  </si>
  <si>
    <t>971035241</t>
  </si>
  <si>
    <t>Vybourání otvorů ve zdivu cihelném pl do 0,0225 m2 na MC tl do 300 mm</t>
  </si>
  <si>
    <t>971035251</t>
  </si>
  <si>
    <t>Vybourání otvorů ve zdivu cihelném pl do 0,0225 m2 na MC tl do 450 mm</t>
  </si>
  <si>
    <t>971035261</t>
  </si>
  <si>
    <t>Vybourání otvorů ve zdivu cihelném pl do 0,0225 m2 na MC tl do 600 mm</t>
  </si>
  <si>
    <t>972012311</t>
  </si>
  <si>
    <t>Vybourání výplní otvorů z lehkých betonů v prefabrikovaných stropech tl přes 120 mm pl 0,25 m2</t>
  </si>
  <si>
    <t>973031345</t>
  </si>
  <si>
    <t>Vysekání kapes ve zdivu cihelném na MV nebo MVC pl do 0,25 m2 hl do 300 mm</t>
  </si>
  <si>
    <t>974042587</t>
  </si>
  <si>
    <t>Vysekání rýh v dlažbě betonové nebo jiné monolitické hl do 250 mm š do 300 mm</t>
  </si>
  <si>
    <t>974042589</t>
  </si>
  <si>
    <t>Příplatek k vysekání rýh v dlažbě betonové nebo jiné monolitické hl do 250 mm ZKD 100 mm š rýhy</t>
  </si>
  <si>
    <t>997013831</t>
  </si>
  <si>
    <t>Poplatek za uložení na skládce (skládkovné) stavebního odpadu směsného kód odpadu 170 904</t>
  </si>
  <si>
    <t>997211111</t>
  </si>
  <si>
    <t>Svislá doprava suti na v 3,5 m</t>
  </si>
  <si>
    <t>28377103</t>
  </si>
  <si>
    <t>izolace tepelná potrubí z pěnového polyetylenu 22 x 9 mm</t>
  </si>
  <si>
    <t>28377111</t>
  </si>
  <si>
    <t>izolace tepelná potrubí z pěnového polyetylenu 28 x 9 mm</t>
  </si>
  <si>
    <t>28377051</t>
  </si>
  <si>
    <t>izolace tepelná potrubí z pěnového polyetylenu 32 x 9 mm</t>
  </si>
  <si>
    <t>28377057</t>
  </si>
  <si>
    <t>izolace tepelná potrubí z pěnového polyetylenu 40 x 9 mm</t>
  </si>
  <si>
    <t>28377121</t>
  </si>
  <si>
    <t>izolace tepelná potrubí z pěnového polyetylenu 54 x 9 mm</t>
  </si>
  <si>
    <t>28377120</t>
  </si>
  <si>
    <t>izolace tepelná potrubí z pěnového polyetylenu 63 x 9 mm</t>
  </si>
  <si>
    <t>28377070</t>
  </si>
  <si>
    <t>izolace tepelná potrubí z pěnového polyetylenu 76 x 9 mm</t>
  </si>
  <si>
    <t>28377045</t>
  </si>
  <si>
    <t>izolace tepelná potrubí z pěnového polyetylenu 22 x 20 mm</t>
  </si>
  <si>
    <t>28377048</t>
  </si>
  <si>
    <t>izolace tepelná potrubí z pěnového polyetylenu 28 x 20 mm</t>
  </si>
  <si>
    <t>28377053</t>
  </si>
  <si>
    <t>izolace tepelná potrubí z pěnového polyetylenu 32 x 20 mm</t>
  </si>
  <si>
    <t>28377060</t>
  </si>
  <si>
    <t>izolace tepelná potrubí z pěnového polyetylenu 40 x 25 mm</t>
  </si>
  <si>
    <t>28377065</t>
  </si>
  <si>
    <t>izolace tepelná potrubí z pěnového polyetylenu 54 x 25 mm</t>
  </si>
  <si>
    <t>72117191</t>
  </si>
  <si>
    <t>Napojení nového potrubí na stávající ležatou kanalizaci</t>
  </si>
  <si>
    <t>721173401.OSM</t>
  </si>
  <si>
    <t>Potrubí kanalizační KG-Systém SN 4 svodné DN 110</t>
  </si>
  <si>
    <t>721173402.OSM</t>
  </si>
  <si>
    <t>Potrubí kanalizační KG-Systém SN 4 svodné DN 125</t>
  </si>
  <si>
    <t>721173403.OSM</t>
  </si>
  <si>
    <t>Potrubí kanalizační KG-Systém SN 4 svodné DN 160</t>
  </si>
  <si>
    <t>721173404.OSM</t>
  </si>
  <si>
    <t>Potrubí kanalizační KG-Systém SN 4 svodné DN 200</t>
  </si>
  <si>
    <t>721173405.OSM</t>
  </si>
  <si>
    <t>Potrubí kanalizační KG-Systém SN 4 svodné DN 250</t>
  </si>
  <si>
    <t>721173406.OSM</t>
  </si>
  <si>
    <t>Potrubí kanalizační KG-Systém SN 4 svodné DN 315</t>
  </si>
  <si>
    <t>721173722</t>
  </si>
  <si>
    <t>Potrubí kanalizační z PE připojovací DN 40</t>
  </si>
  <si>
    <t>721173723</t>
  </si>
  <si>
    <t>Potrubí kanalizační z PE připojovací DN 50</t>
  </si>
  <si>
    <t>721174024</t>
  </si>
  <si>
    <t>Potrubí kanalizační z PP odpadní DN 75</t>
  </si>
  <si>
    <t>721174025</t>
  </si>
  <si>
    <t>Potrubí kanalizační z PP odpadní DN 110</t>
  </si>
  <si>
    <t>721174026</t>
  </si>
  <si>
    <t>Potrubí kanalizační z PP odpadní DN 125</t>
  </si>
  <si>
    <t>721174027</t>
  </si>
  <si>
    <t>Potrubí kanalizační z PP odpadní DN 160</t>
  </si>
  <si>
    <t>721194104</t>
  </si>
  <si>
    <t>Vyvedení a upevnění odpadních výpustek DN 40</t>
  </si>
  <si>
    <t>721194105</t>
  </si>
  <si>
    <t>Vyvedení a upevnění odpadních výpustek DN 50</t>
  </si>
  <si>
    <t>721194109</t>
  </si>
  <si>
    <t>Vyvedení a upevnění odpadních výpustek DN 100</t>
  </si>
  <si>
    <t>721211401.1</t>
  </si>
  <si>
    <t>Vpusť podlahová DN 50</t>
  </si>
  <si>
    <t>72122651</t>
  </si>
  <si>
    <t>Zápachová uzávěrka DN 40 pro VZT jednotky</t>
  </si>
  <si>
    <t>721273153</t>
  </si>
  <si>
    <t>Hlavice ventilační polypropylen PP DN 110</t>
  </si>
  <si>
    <t>721290112</t>
  </si>
  <si>
    <t>Zkouška těsnosti potrubí kanalizace vodou do DN 200</t>
  </si>
  <si>
    <t>7217</t>
  </si>
  <si>
    <t>Nové průrazy přes střechu vč. zpětného vyspravení střechy po instalaci ventilačních hlavic</t>
  </si>
  <si>
    <t>998721202</t>
  </si>
  <si>
    <t>Přesun hmot procentní pro vnitřní kanalizace v objektech v do 12 m</t>
  </si>
  <si>
    <t>Zdravotechnika - vnitřní vodovod</t>
  </si>
  <si>
    <t xml:space="preserve">Regul.armatura automatická na cirkulaci -  1/2"</t>
  </si>
  <si>
    <t>72213</t>
  </si>
  <si>
    <t>Demontáž stáv. rozvodů vody a kanalizace včetně stáv. zařizovacích předmětů</t>
  </si>
  <si>
    <t>722130236</t>
  </si>
  <si>
    <t>Potrubí vodovodní ocelové závitové pozinkované svařované běžné DN 50</t>
  </si>
  <si>
    <t>722174022</t>
  </si>
  <si>
    <t>Potrubí vodovodní plastové PPR svar polyfuze PN 20 D 20 x 3,4 mm</t>
  </si>
  <si>
    <t>722174023</t>
  </si>
  <si>
    <t>Potrubí vodovodní plastové PPR svar polyfuze PN 20 D 25 x 4,2 mm</t>
  </si>
  <si>
    <t>722174024</t>
  </si>
  <si>
    <t>Potrubí vodovodní plastové PPR svar polyfuze PN 20 D 32 x5,4 mm</t>
  </si>
  <si>
    <t>722174025</t>
  </si>
  <si>
    <t>Potrubí vodovodní plastové PPR svar polyfuze PN 20 D 40 x 6,7 mm</t>
  </si>
  <si>
    <t>722174026</t>
  </si>
  <si>
    <t>Potrubí vodovodní plastové PPR svar polyfuze PN 20 D 50 x 8,4 mm</t>
  </si>
  <si>
    <t>722174027</t>
  </si>
  <si>
    <t>Potrubí vodovodní plastové PPR svar polyfuze PN 20 D 63 x 10,5 mm</t>
  </si>
  <si>
    <t>72217403</t>
  </si>
  <si>
    <t>Potrubí vodovodní plastové PPR svar polyfuze PN 20 D 75</t>
  </si>
  <si>
    <t>722174072</t>
  </si>
  <si>
    <t>Potrubí vodovodní plastové kompenzační smyčka PPR svar polyfuze PN 20 D 20 x 3,4 mm</t>
  </si>
  <si>
    <t>722174073</t>
  </si>
  <si>
    <t>Potrubí vodovodní plastové kompenzační smyčka PPR svar polyfuze PN 20 D 25 x 4,2 mm</t>
  </si>
  <si>
    <t>72218</t>
  </si>
  <si>
    <t>Uložení potrubí z profilového železa vč. nátěru</t>
  </si>
  <si>
    <t>722190901</t>
  </si>
  <si>
    <t>Uzavření nebo otevření vodovodního potrubí při opravách</t>
  </si>
  <si>
    <t>722231077</t>
  </si>
  <si>
    <t>Ventil zpětný mosazný G 2 PN 10 do 110°C se dvěma závity</t>
  </si>
  <si>
    <t>722232048</t>
  </si>
  <si>
    <t>722240122</t>
  </si>
  <si>
    <t>Kohout kulový plastový PPR DN 20</t>
  </si>
  <si>
    <t>722240123</t>
  </si>
  <si>
    <t>Kohout kulový plastový PPR DN 25</t>
  </si>
  <si>
    <t>722240124</t>
  </si>
  <si>
    <t>Kohout kulový plastový PPR DN 32</t>
  </si>
  <si>
    <t>722240125</t>
  </si>
  <si>
    <t>Kohout kulový plastový PPR DN 40</t>
  </si>
  <si>
    <t>722240126</t>
  </si>
  <si>
    <t>Kohout kulový plastový PPR DN 50</t>
  </si>
  <si>
    <t>722240127</t>
  </si>
  <si>
    <t>Kohout kulový plastový PPR DN 63</t>
  </si>
  <si>
    <t>722290229</t>
  </si>
  <si>
    <t>Zkouška těsnosti vodovodního potrubí závitového do DN 100</t>
  </si>
  <si>
    <t>722290234</t>
  </si>
  <si>
    <t>Proplach a dezinfekce vodovodního potrubí do DN 80</t>
  </si>
  <si>
    <t>286543210</t>
  </si>
  <si>
    <t>koleno nástěnné PPR D 20 x 1/2"</t>
  </si>
  <si>
    <t>998722202</t>
  </si>
  <si>
    <t>Přesun hmot procentní pro vnitřní vodovod v objektech v do 12 m</t>
  </si>
  <si>
    <t>725</t>
  </si>
  <si>
    <t>Zdravotechnika - zařizovací předměty</t>
  </si>
  <si>
    <t>725110814.1</t>
  </si>
  <si>
    <t>Demontáž klozetu imobilního</t>
  </si>
  <si>
    <t>725114912.1</t>
  </si>
  <si>
    <t>Zpětná montáž klozetu imobilního</t>
  </si>
  <si>
    <t>725112022</t>
  </si>
  <si>
    <t>Klozet keramický závěsný na nosné stěny s hlubokým splachováním odpad vodorovný vč. sedátka</t>
  </si>
  <si>
    <t>725112022.1</t>
  </si>
  <si>
    <t>Klozet keramický závěsný na nosné stěny s hlubokým splachováním odpad vodorovný - invalidé vč. sedátka</t>
  </si>
  <si>
    <t>725121525</t>
  </si>
  <si>
    <t>Pisoárový záchodek automatický s radarovým senzorem</t>
  </si>
  <si>
    <t>725210821</t>
  </si>
  <si>
    <t>Demontáž umyvadel zdravotních</t>
  </si>
  <si>
    <t>725210915.1</t>
  </si>
  <si>
    <t>Zpětná montáž umyvadel zdravotních</t>
  </si>
  <si>
    <t>725211602</t>
  </si>
  <si>
    <t>Umyvadlo keramické bílé šířky 550 mm bez krytu na sifon připevněné na stěnu šrouby</t>
  </si>
  <si>
    <t>725211603</t>
  </si>
  <si>
    <t>Umyvadlo keramické bílé šířky 600 mm bez krytu na sifon připevněné na stěnu šrouby</t>
  </si>
  <si>
    <t>725231203</t>
  </si>
  <si>
    <t>Bidet bez armatur výtokových keramický závěsný se zápachovou uzávěrkou</t>
  </si>
  <si>
    <t>7252441</t>
  </si>
  <si>
    <t>Sprchový kout 900x900mm vč. zástěny</t>
  </si>
  <si>
    <t>7252442</t>
  </si>
  <si>
    <t>Sprchový kout 900x900mm čtvrtkruh vč. zástěny</t>
  </si>
  <si>
    <t>72531112</t>
  </si>
  <si>
    <t>Dřez jednoduchý nerezový se zápachovou uzávěrkou s odkapávací plochou 500x450 mm</t>
  </si>
  <si>
    <t>72531113</t>
  </si>
  <si>
    <t>Dřez nerezový se zápachovou uzávěrkou 350x480mm</t>
  </si>
  <si>
    <t>72531114</t>
  </si>
  <si>
    <t>Dřez nerezový se zápachovou uzávěrkou 450x450mm</t>
  </si>
  <si>
    <t>72531115</t>
  </si>
  <si>
    <t>Dřez nerezový se zápachovou uzávěrkou s odkapávací plochou 800x550 mm</t>
  </si>
  <si>
    <t>725331111</t>
  </si>
  <si>
    <t>Výlevka bez výtokových armatur keramická se sklopnou plastovou mřížkou 500 mm</t>
  </si>
  <si>
    <t>725819401</t>
  </si>
  <si>
    <t>Montáž ventilů rohových G 1/2</t>
  </si>
  <si>
    <t>551456330</t>
  </si>
  <si>
    <t>ventil rohový mosazný T 66A 1/2"</t>
  </si>
  <si>
    <t>725821326</t>
  </si>
  <si>
    <t>Baterie dřezová stojánková páková</t>
  </si>
  <si>
    <t>725822611</t>
  </si>
  <si>
    <t>Baterie umyvadlová stojánková páková</t>
  </si>
  <si>
    <t>72582311</t>
  </si>
  <si>
    <t>Baterie bidetové</t>
  </si>
  <si>
    <t>725831312</t>
  </si>
  <si>
    <t>Baterie vanová</t>
  </si>
  <si>
    <t>725841311</t>
  </si>
  <si>
    <t>Baterie sprchová nástěnná pákové</t>
  </si>
  <si>
    <t>725980123</t>
  </si>
  <si>
    <t>Dvířka 30/30</t>
  </si>
  <si>
    <t>998725202</t>
  </si>
  <si>
    <t>Přesun hmot procentní pro zařizovací předměty v objektech v do 12 m</t>
  </si>
  <si>
    <t>Zdravotechnika - předstěnové instalace</t>
  </si>
  <si>
    <t>72612100</t>
  </si>
  <si>
    <t>Instalační předstěna pro klozet v 1120 mm závěsný</t>
  </si>
  <si>
    <t>72613101</t>
  </si>
  <si>
    <t>Instalační předstěna - bidet v 1120 mm</t>
  </si>
  <si>
    <t>998726212</t>
  </si>
  <si>
    <t>Přesun hmot procentní pro instalační prefabrikáty v objektech v do 12 m</t>
  </si>
  <si>
    <t>D.1.4.3 - SILNOPROUDÁ ELEKTROTECHNIKA A BLESKOSVODY</t>
  </si>
  <si>
    <t>Úroveň 3:</t>
  </si>
  <si>
    <t>1 - Elektroinstalace</t>
  </si>
  <si>
    <t xml:space="preserve">D1 - MONTÁŽ + MATERIÁL  ELEKTROINSTALACE</t>
  </si>
  <si>
    <t>D3 - MONTÁŽ BLESK</t>
  </si>
  <si>
    <t>D4 - MONTÁŽ NAPOJENÍ</t>
  </si>
  <si>
    <t xml:space="preserve">    OST01 - Ostatní</t>
  </si>
  <si>
    <t>D1</t>
  </si>
  <si>
    <t xml:space="preserve">MONTÁŽ + MATERIÁL  ELEKTROINSTALACE</t>
  </si>
  <si>
    <t>Pol44</t>
  </si>
  <si>
    <t>Zásuvka 230V/16A</t>
  </si>
  <si>
    <t>Pol45</t>
  </si>
  <si>
    <t>Zásuvka 230V/16A + 3.st.p.o.</t>
  </si>
  <si>
    <t>Pol46</t>
  </si>
  <si>
    <t>Otočný stmívač 600W</t>
  </si>
  <si>
    <t>Pol47</t>
  </si>
  <si>
    <t>Jednopólový spínač</t>
  </si>
  <si>
    <t>Pol48</t>
  </si>
  <si>
    <t>Velkoplošné tlačítko se signální doutnavkou</t>
  </si>
  <si>
    <t>Pol49</t>
  </si>
  <si>
    <t>Pohybové čidlo nástěnné</t>
  </si>
  <si>
    <t>Pol50</t>
  </si>
  <si>
    <t>Pohybové čidlo stropní</t>
  </si>
  <si>
    <t>Pol51</t>
  </si>
  <si>
    <t>Křížový přepínač</t>
  </si>
  <si>
    <t>Pol52</t>
  </si>
  <si>
    <t>Sériový přepínač</t>
  </si>
  <si>
    <t>Pol53</t>
  </si>
  <si>
    <t>Střídavý přepínač dvojnásobný</t>
  </si>
  <si>
    <t>Pol54</t>
  </si>
  <si>
    <t>Střídavý přepínač</t>
  </si>
  <si>
    <t>Pol55</t>
  </si>
  <si>
    <t>Krabice přístrojová KP</t>
  </si>
  <si>
    <t>Pol56</t>
  </si>
  <si>
    <t>Krabice rozvodná KR</t>
  </si>
  <si>
    <t>Pol56.1</t>
  </si>
  <si>
    <t>Zásuvka 16A/230V pro přisazenou montáž do stolu s víčkem</t>
  </si>
  <si>
    <t>Pol57</t>
  </si>
  <si>
    <t>Zásuvkový box ekv.Sth 8802- 2x230V 125x125x70mm-galerie</t>
  </si>
  <si>
    <t>Pol58</t>
  </si>
  <si>
    <t>Podlahová krabice ekv.UGD 350-3 9 vč.usazení 12modulů</t>
  </si>
  <si>
    <t>Pol59</t>
  </si>
  <si>
    <t>Zásuvka 230V/16A do podlahové krabice jednonás. šikmá</t>
  </si>
  <si>
    <t>Pol60</t>
  </si>
  <si>
    <t>Akustická přepěťová ochrana do podlahové krabice</t>
  </si>
  <si>
    <t>Pol61</t>
  </si>
  <si>
    <t>Krabice přístrojová KP trojnásobná do ekv.UGD</t>
  </si>
  <si>
    <t>Pol62</t>
  </si>
  <si>
    <t>Přístrojová jednotka ekv.GES9-3B U 7011</t>
  </si>
  <si>
    <t>Pol63</t>
  </si>
  <si>
    <t>Zásuvka 230V/16A do parapetního žlabu M45 dvojitá</t>
  </si>
  <si>
    <t>Pol64</t>
  </si>
  <si>
    <t>Akustická přepěťová ochrana do parapetního žlabu</t>
  </si>
  <si>
    <t>Pol65</t>
  </si>
  <si>
    <t>Krabice přístrojová KP do parapetního žlabu dvojitá</t>
  </si>
  <si>
    <t>Pol66</t>
  </si>
  <si>
    <t>Dvojitý krycí rámeček s popisovým polem - vodorovná instalace</t>
  </si>
  <si>
    <t>Pol67</t>
  </si>
  <si>
    <t>Požární tlačítko CS+TS se sklíčkem</t>
  </si>
  <si>
    <t>Pol68</t>
  </si>
  <si>
    <t>Tepelně odolná připojovací krabice se svorkovnicí JB16-02</t>
  </si>
  <si>
    <t>Pol69</t>
  </si>
  <si>
    <t>Připojovací a ukončovací souprava s vývodkou CE20-001</t>
  </si>
  <si>
    <t>Pol70</t>
  </si>
  <si>
    <t>Topný kabel Frostop Black 18W/m</t>
  </si>
  <si>
    <t>Pol71</t>
  </si>
  <si>
    <t>Kabel CYKY 3Ox1,5</t>
  </si>
  <si>
    <t>Pol72</t>
  </si>
  <si>
    <t>Kabel CYKY 3Jx1,5</t>
  </si>
  <si>
    <t>Pol73</t>
  </si>
  <si>
    <t>Kabel CYKY 3Jx2,5</t>
  </si>
  <si>
    <t>Pol74</t>
  </si>
  <si>
    <t>Kabel CYKY 5Jx1,5</t>
  </si>
  <si>
    <t>Pol75</t>
  </si>
  <si>
    <t>Kabel CYKY 5Jx6</t>
  </si>
  <si>
    <t>Pol76</t>
  </si>
  <si>
    <t>Vodič CYA 6 zelenožlutý</t>
  </si>
  <si>
    <t>Pol77</t>
  </si>
  <si>
    <t>Vodič CYA 16 zelenožlutý</t>
  </si>
  <si>
    <t>Pol78</t>
  </si>
  <si>
    <t>Svorkovnice OP v krabici</t>
  </si>
  <si>
    <t>Pol79</t>
  </si>
  <si>
    <t>Vodič CYA 25 zelenožlutý</t>
  </si>
  <si>
    <t>Pol80</t>
  </si>
  <si>
    <t>Kabel CYKY 3Jx10</t>
  </si>
  <si>
    <t>Pol81</t>
  </si>
  <si>
    <t>Kabel CYKY 5Jx10</t>
  </si>
  <si>
    <t>Pol82</t>
  </si>
  <si>
    <t>Kabel CYKY 5Jx16</t>
  </si>
  <si>
    <t>Pol83</t>
  </si>
  <si>
    <t>kabel CYKY 5Jx25</t>
  </si>
  <si>
    <t>Pol84</t>
  </si>
  <si>
    <t>Kabel CYKY 5Jx35</t>
  </si>
  <si>
    <t>Pol85</t>
  </si>
  <si>
    <t>Kabel CYKY 5Jx70</t>
  </si>
  <si>
    <t>Pol86</t>
  </si>
  <si>
    <t>Kabel CXKH-V 3x1,5 B2ca,s1,d0</t>
  </si>
  <si>
    <t>Pol87</t>
  </si>
  <si>
    <t>Kabel CXKH-V 3x2,5 B2ca,s1,d0</t>
  </si>
  <si>
    <t>Pol88</t>
  </si>
  <si>
    <t>Sekání kabelových tras, zapravení, hrubý úklid</t>
  </si>
  <si>
    <t>Pol89</t>
  </si>
  <si>
    <t>Sekání kapes a průrazů</t>
  </si>
  <si>
    <t>Pol90</t>
  </si>
  <si>
    <t>Drážka v zemi pro kabelové vedení, zapravení</t>
  </si>
  <si>
    <t>Pol91</t>
  </si>
  <si>
    <t>Lišta vkládací LV/LHD bezhalogenová vč.příslušenství</t>
  </si>
  <si>
    <t>Pol92</t>
  </si>
  <si>
    <t>Ochranná trubka z PE vč.příchytek, tuhá, P32mm</t>
  </si>
  <si>
    <t>Pol93</t>
  </si>
  <si>
    <t>Ochranná trubka z PE P50mm, tuhá</t>
  </si>
  <si>
    <t>Pol94</t>
  </si>
  <si>
    <t>Ochranná trubka z PE P16mm, tuhá</t>
  </si>
  <si>
    <t>Pol95</t>
  </si>
  <si>
    <t>Ventilátorové relé</t>
  </si>
  <si>
    <t>Pol96</t>
  </si>
  <si>
    <t>Fluorescenční štítek s piktogramem nepodsvětlený</t>
  </si>
  <si>
    <t>Pol97</t>
  </si>
  <si>
    <t>Svítidlo A vč.příslušenství</t>
  </si>
  <si>
    <t>Pol98</t>
  </si>
  <si>
    <t>Svítidlo AN vč.příslušenství a nouzového modulu</t>
  </si>
  <si>
    <t>Pol99</t>
  </si>
  <si>
    <t>Svítidlo B vč.příslušenství</t>
  </si>
  <si>
    <t>Pol100</t>
  </si>
  <si>
    <t>Svítidlo BN vč.příslušenství</t>
  </si>
  <si>
    <t>Pol101</t>
  </si>
  <si>
    <t>Svítidlo C vč.příslušenství</t>
  </si>
  <si>
    <t>Pol102</t>
  </si>
  <si>
    <t>Svítidlo CN vč.příslušenství</t>
  </si>
  <si>
    <t>Pol103</t>
  </si>
  <si>
    <t>Svítidlo D vč.příslušenství</t>
  </si>
  <si>
    <t>Pol104</t>
  </si>
  <si>
    <t>Svítidlo DZ vč.příslušenství a závěsu</t>
  </si>
  <si>
    <t>Pol105</t>
  </si>
  <si>
    <t>Svítidlo E vč.příslušenství a závěsu</t>
  </si>
  <si>
    <t>Pol106</t>
  </si>
  <si>
    <t>Svítidlo F vč.příslušenství</t>
  </si>
  <si>
    <t>Pol107</t>
  </si>
  <si>
    <t>Svítidlo F1 vč.příslušenství</t>
  </si>
  <si>
    <t>Pol108</t>
  </si>
  <si>
    <t>Svítidlo F1P vč.příslušenství a montážního boxu</t>
  </si>
  <si>
    <t>Pol109</t>
  </si>
  <si>
    <t>Svítidlo G vč.příslušenství</t>
  </si>
  <si>
    <t>Pol110</t>
  </si>
  <si>
    <t>Svítidlo GN vč.příslušenství a nouzového modulu</t>
  </si>
  <si>
    <t>Pol111</t>
  </si>
  <si>
    <t>Svítidlo H vč.příslušenství a atyp.konzoly</t>
  </si>
  <si>
    <t>Pol112</t>
  </si>
  <si>
    <t>Svítidlo N1 nouzové vč.příslušenství</t>
  </si>
  <si>
    <t>Pol113</t>
  </si>
  <si>
    <t>Svítidlo N2 nouzové vč.příslušenství</t>
  </si>
  <si>
    <t>Pol114</t>
  </si>
  <si>
    <t>Svítidlo N3 nouzové vč.příslušenství</t>
  </si>
  <si>
    <t>Pol115</t>
  </si>
  <si>
    <t>Svítidlo N4 nouzové vč.příslušenství</t>
  </si>
  <si>
    <t>Pol116</t>
  </si>
  <si>
    <t>Svítidlo N5 nouzové vč.příslušenství</t>
  </si>
  <si>
    <t>Pol117</t>
  </si>
  <si>
    <t>Svítidlo N6 nouzové vč.příslušenství</t>
  </si>
  <si>
    <t>Pol118</t>
  </si>
  <si>
    <t>Svítidlo N7 nouzové vč.příslušenství</t>
  </si>
  <si>
    <t>Pol119</t>
  </si>
  <si>
    <t>Demontáž stávající elektroinstalace + 10%</t>
  </si>
  <si>
    <t>Poznámka k položce:_x000d_
Poznámka k položce: Demontáž stávající elektroinstalace + 10% (je uvažováno s veškerou demontáží svítidel, rozvodnic, kabeláží, zásuvek, vypínačů, krabic rozvodných a přístrojových mimo prací provedených v rámci akce MULTIFUNKČNÍ PŘEDNÁŠKOVÉ PROSTORY V OBJEKTU E FF)</t>
  </si>
  <si>
    <t>Pol119.1</t>
  </si>
  <si>
    <t>Prostorový termostat</t>
  </si>
  <si>
    <t>Pol120</t>
  </si>
  <si>
    <t>Kabelová spona pro vedení v podhledu</t>
  </si>
  <si>
    <t>D3</t>
  </si>
  <si>
    <t>MONTÁŽ BLESK</t>
  </si>
  <si>
    <t>Pol122</t>
  </si>
  <si>
    <t>Vodič FeZn 10</t>
  </si>
  <si>
    <t>Pol123</t>
  </si>
  <si>
    <t>Svorka křížová SKD</t>
  </si>
  <si>
    <t>Pol124</t>
  </si>
  <si>
    <t>Značkovací štítek</t>
  </si>
  <si>
    <t>Pol125</t>
  </si>
  <si>
    <t>Zemní práce pro uzemnění - bourání, výkop, uložení, zához, hutnění, odvoz přebytečného výkopku, uložení na skládku, skládkovné</t>
  </si>
  <si>
    <t>"Položka obsahuje tyto práce"</t>
  </si>
  <si>
    <t>"1/ vytýčení trasy ved.v zast.prostoru = 0,105km"</t>
  </si>
  <si>
    <t>"2/ Bourání živ.povrchů do 5cm = 5m2"</t>
  </si>
  <si>
    <t>"3/ Úprava povrchu asfaltem = 5m2"</t>
  </si>
  <si>
    <t>"4/ Řezání spáry v asfaltu, betonu = 10bm"</t>
  </si>
  <si>
    <t>"5/ Kabelová rýha š.30cm, hl. 80cm = 105bm"</t>
  </si>
  <si>
    <t>"6/ Hutnění zeminy do 20cm = 6m3"</t>
  </si>
  <si>
    <t>"7/ Zához rýhy š.30cm, hl. 80cm = 105bm"</t>
  </si>
  <si>
    <t>"8/ Provizorní úprava terénu = 52,50m2"</t>
  </si>
  <si>
    <t>"9/ Odvoz přebytečné zeminy, odpadu na skládku = 1kpl"</t>
  </si>
  <si>
    <t>"10/ Poplatek za uložení přebytečné zeminy = 1ks"</t>
  </si>
  <si>
    <t>"11/ Poplatek za likvidaci škodlivého odpadu = 1ks"</t>
  </si>
  <si>
    <t>"12/ Položení drnu = 6,50m2"</t>
  </si>
  <si>
    <t>"13/ Osetí povrchu trávou = 6,5m2"</t>
  </si>
  <si>
    <t>105,00</t>
  </si>
  <si>
    <t>Pol126</t>
  </si>
  <si>
    <t>Rozebrání a znovusestavení dlažby</t>
  </si>
  <si>
    <t>Pol127</t>
  </si>
  <si>
    <t>Vodič tvrzený AlMgSi 8</t>
  </si>
  <si>
    <t>Pol128</t>
  </si>
  <si>
    <t>Svorka zkušební SZD</t>
  </si>
  <si>
    <t>Pol129</t>
  </si>
  <si>
    <t>Podpěra vedení na hřebenáče PVH</t>
  </si>
  <si>
    <t>Pol130</t>
  </si>
  <si>
    <t>Výstražný štítek</t>
  </si>
  <si>
    <t>Pol131</t>
  </si>
  <si>
    <t>Podpěra vedení s příchytkou a hrotem PVPH</t>
  </si>
  <si>
    <t>Pol132</t>
  </si>
  <si>
    <t>Zemnící pásek FeZn 30x4</t>
  </si>
  <si>
    <t>Pol133</t>
  </si>
  <si>
    <t>Podpěra vedení pro svod PVZZ</t>
  </si>
  <si>
    <t>Pol134</t>
  </si>
  <si>
    <t>Svorka spojovací SS</t>
  </si>
  <si>
    <t>Pol135</t>
  </si>
  <si>
    <t>Svorka křížová se středovou destičkou KSSD</t>
  </si>
  <si>
    <t>Pol136</t>
  </si>
  <si>
    <t>Izolovaný držák ID = 945mm vč.úchytů</t>
  </si>
  <si>
    <t>Pol137</t>
  </si>
  <si>
    <t>Pomocný jímač PJ v=1,5m, vč.úchytu</t>
  </si>
  <si>
    <t>Pol138</t>
  </si>
  <si>
    <t>Ochranná trubka OT+držák trubky do zdi DTz</t>
  </si>
  <si>
    <t>Pol139</t>
  </si>
  <si>
    <t>Svorka okapová SOD</t>
  </si>
  <si>
    <t>Pol140</t>
  </si>
  <si>
    <t>Demontáž stávající ochrany před bleskem + 10%</t>
  </si>
  <si>
    <t>D4</t>
  </si>
  <si>
    <t>MONTÁŽ NAPOJENÍ</t>
  </si>
  <si>
    <t>Pol141</t>
  </si>
  <si>
    <t>Kabel AYKY 4Jx35</t>
  </si>
  <si>
    <t>Pol142</t>
  </si>
  <si>
    <t>Kabel AYKY 3x150+70</t>
  </si>
  <si>
    <t>Pol143</t>
  </si>
  <si>
    <t>Kabel AYKY 3x185+95</t>
  </si>
  <si>
    <t>Pol144</t>
  </si>
  <si>
    <t>Kabel AYKY 3x240+120</t>
  </si>
  <si>
    <t>Pol145</t>
  </si>
  <si>
    <t>Zemní práce v komunikaci</t>
  </si>
  <si>
    <t>Poznámka k položce:_x000d_
Poznámka k položce: Zemní práce v komunikaci - bourání, výkop, pískové lože, betonové podloží, uložení, zához, hutnění, obetonování chrániček, odvoz přebytečného výkopku, uložení na skládku, skládkovné</t>
  </si>
  <si>
    <t>Pol146</t>
  </si>
  <si>
    <t>Kabelová spona kovová pro vedení na povrchu</t>
  </si>
  <si>
    <t>OST01_R01</t>
  </si>
  <si>
    <t>OST01_R02</t>
  </si>
  <si>
    <t>Přesuny, prořezy, podružný materiál</t>
  </si>
  <si>
    <t>OST01_R03</t>
  </si>
  <si>
    <t>Revize, měření osvětlení</t>
  </si>
  <si>
    <t>2 - Rozvaděče</t>
  </si>
  <si>
    <t>D1 - RIS</t>
  </si>
  <si>
    <t>D2 - HDS 400A</t>
  </si>
  <si>
    <t>D3 - Rozváděč RE</t>
  </si>
  <si>
    <t>D4 - Rozváděč RH</t>
  </si>
  <si>
    <t>D5 - Rozváděč R-KOM</t>
  </si>
  <si>
    <t>D6 - Rozváděč R0.1</t>
  </si>
  <si>
    <t>D7 - Rozváděč R 0.2</t>
  </si>
  <si>
    <t>D8 - Rozváděč R1.1</t>
  </si>
  <si>
    <t>D9 - Rozváděč R1.2</t>
  </si>
  <si>
    <t>D10 - Rozváděč R1.3</t>
  </si>
  <si>
    <t>D11 - Rozváděč R2.1</t>
  </si>
  <si>
    <t>D12 - Rozváděč R2.2</t>
  </si>
  <si>
    <t>D13 - Rozváděč R2.3</t>
  </si>
  <si>
    <t>D14 - Rozváděč R3.2</t>
  </si>
  <si>
    <t>D15 - Rozváděč R3.1</t>
  </si>
  <si>
    <t>D16 - Rozváděč RVS</t>
  </si>
  <si>
    <t>D17 - Rozváděč R4.1</t>
  </si>
  <si>
    <t>D18 - Rozváděč R4.2</t>
  </si>
  <si>
    <t>D19 - Rozváděč RVZT1</t>
  </si>
  <si>
    <t>D20 - Rozváděč RVZT2</t>
  </si>
  <si>
    <t>M - Práce a dodávky M</t>
  </si>
  <si>
    <t xml:space="preserve">    21-M - Montáže</t>
  </si>
  <si>
    <t>RIS</t>
  </si>
  <si>
    <t>Pol147</t>
  </si>
  <si>
    <t>SS100/3x80</t>
  </si>
  <si>
    <t>ISP00080--</t>
  </si>
  <si>
    <t>Nožová pojistka 00/80A/400VAC</t>
  </si>
  <si>
    <t>Poznámka k položce:_x000d_
Poznámka k položce: 1610</t>
  </si>
  <si>
    <t>D2</t>
  </si>
  <si>
    <t>HDS 400A</t>
  </si>
  <si>
    <t>Pol148</t>
  </si>
  <si>
    <t>SS102/NKF2W</t>
  </si>
  <si>
    <t>ISP02250--</t>
  </si>
  <si>
    <t>Nožová pojistka 2/315A/400VAC</t>
  </si>
  <si>
    <t>ISP02350--</t>
  </si>
  <si>
    <t>Nožová pojistka 2/350A/400VAC</t>
  </si>
  <si>
    <t>ISP02400--</t>
  </si>
  <si>
    <t>Nožová pojistka 2/400A/400VAC</t>
  </si>
  <si>
    <t>ISP02400--.1</t>
  </si>
  <si>
    <t>Nožová pojistka 2/500A/400VAC</t>
  </si>
  <si>
    <t>Rozváděč RE</t>
  </si>
  <si>
    <t>Pol149</t>
  </si>
  <si>
    <t>NR 211 NKD7D</t>
  </si>
  <si>
    <t>MZ325333--</t>
  </si>
  <si>
    <t>Jistič výkonový typ VE, 3-pólový, 70kA, 250A</t>
  </si>
  <si>
    <t>Poznámka k položce:_x000d_
Poznámka k položce: 2520</t>
  </si>
  <si>
    <t>MZ340333--</t>
  </si>
  <si>
    <t>Jistič výkonový typ VE, 3-pólový, 70kA, 400A</t>
  </si>
  <si>
    <t>MG9510201C</t>
  </si>
  <si>
    <t>Transformátor měřící CLA1.2,250A/5A, 10VA, 0,5S, cejchované</t>
  </si>
  <si>
    <t>Poznámka k položce:_x000d_
Poznámka k položce: 9720</t>
  </si>
  <si>
    <t>MG9540301C</t>
  </si>
  <si>
    <t>Transformátor měřící CLA2.3, 300/5A, 10VA, 0,5S, cejchované</t>
  </si>
  <si>
    <t>Poznámka k položce:_x000d_
Poznámka k položce: 2320</t>
  </si>
  <si>
    <t>Rozváděč RH</t>
  </si>
  <si>
    <t>EC208040--</t>
  </si>
  <si>
    <t>Skříň CUBICO, IP40, 2000x800x400mm,1k</t>
  </si>
  <si>
    <t>Poznámka k položce:_x000d_
Poznámka k položce: 1100</t>
  </si>
  <si>
    <t>ECPPS084--</t>
  </si>
  <si>
    <t>Plechy posuvné 800x400mm</t>
  </si>
  <si>
    <t>ECZKB204--</t>
  </si>
  <si>
    <t>Boční zákryty 2000x400mm, 2ks</t>
  </si>
  <si>
    <t>ECRZM010--</t>
  </si>
  <si>
    <t>Podstavec, rohový díl 100mm</t>
  </si>
  <si>
    <t>ECPSM104--</t>
  </si>
  <si>
    <t>Univerzální díl podstavce 100x400 mm,2 kusy</t>
  </si>
  <si>
    <t>ECPSM108--</t>
  </si>
  <si>
    <t>Univerzální díl podstavce 100x800 mm,2 kusy</t>
  </si>
  <si>
    <t>ECDNR001--</t>
  </si>
  <si>
    <t>Držák nosníku roštu Cubico</t>
  </si>
  <si>
    <t>Pol150</t>
  </si>
  <si>
    <t>Konstrukce instalační</t>
  </si>
  <si>
    <t>MZ225035--</t>
  </si>
  <si>
    <t>Výkonový vypínač, 3-pólový,250A</t>
  </si>
  <si>
    <t>MZ2ZS230--</t>
  </si>
  <si>
    <t>Vypínací cívka 230VAC pro MZ2/3</t>
  </si>
  <si>
    <t>MZ3ZTT03--</t>
  </si>
  <si>
    <t xml:space="preserve">Tunelové svorky 120-240mm? pro MZ3  3-pólový</t>
  </si>
  <si>
    <t>MZ3ZTT03M2</t>
  </si>
  <si>
    <t xml:space="preserve">Tunelové svorky 2x(120-240mm?) pro MZ3  3-pólový</t>
  </si>
  <si>
    <t>IS211330-A</t>
  </si>
  <si>
    <t>Svodič přepětí PROTEC BC TNC 275/25</t>
  </si>
  <si>
    <t>Poznámka k položce:_x000d_
Poznámka k položce: 1400</t>
  </si>
  <si>
    <t>BS900200CZ</t>
  </si>
  <si>
    <t>Svorka vyrovnání potenciálu, Alu, montáž na panel a DIN</t>
  </si>
  <si>
    <t>Poznámka k položce:_x000d_
Poznámka k položce: 1440</t>
  </si>
  <si>
    <t>IS506223--</t>
  </si>
  <si>
    <t>Pojistkový odpínač 3P,100A-850001598</t>
  </si>
  <si>
    <t>Poznámka k položce:_x000d_
Poznámka k položce: 1600</t>
  </si>
  <si>
    <t>ISZ22125--</t>
  </si>
  <si>
    <t>Pojistka válcová gG22x58 125A 500V</t>
  </si>
  <si>
    <t>BM018106--</t>
  </si>
  <si>
    <t xml:space="preserve">Jistič   B6/1</t>
  </si>
  <si>
    <t>Poznámka k položce:_x000d_
Poznámka k položce: 1300</t>
  </si>
  <si>
    <t>BM018116--</t>
  </si>
  <si>
    <t xml:space="preserve">Jistič   B16/1</t>
  </si>
  <si>
    <t>BR583800CZ</t>
  </si>
  <si>
    <t>Jistič LH B 80/3-950822336</t>
  </si>
  <si>
    <t>MZ216431--</t>
  </si>
  <si>
    <t>Jistič výkonový typ A, 3-pólový, 36kA, 160A</t>
  </si>
  <si>
    <t>BM018363--</t>
  </si>
  <si>
    <t xml:space="preserve">Jistič   B63/3</t>
  </si>
  <si>
    <t>BM018350--</t>
  </si>
  <si>
    <t xml:space="preserve">Jistič   B50/3</t>
  </si>
  <si>
    <t>BM018340--</t>
  </si>
  <si>
    <t xml:space="preserve">Jistič   B40/3</t>
  </si>
  <si>
    <t>BM018325--</t>
  </si>
  <si>
    <t xml:space="preserve">Jistič   B25/3</t>
  </si>
  <si>
    <t>IK110016--</t>
  </si>
  <si>
    <t>Řadová svorka CBC.16 šedá, 16mm2</t>
  </si>
  <si>
    <t>Poznámka k položce:_x000d_
Poznámka k položce: 1660</t>
  </si>
  <si>
    <t>IK110035--</t>
  </si>
  <si>
    <t>Řadová svorka CBC.35 šedá, 35mm2</t>
  </si>
  <si>
    <t>IKB01121--</t>
  </si>
  <si>
    <t>Připojovací blok, 1-pól, 250A, vst. 1x120mm?, výst. 8x25mm?</t>
  </si>
  <si>
    <t>Poznámka k položce:_x000d_
Poznámka k položce: 1620</t>
  </si>
  <si>
    <t>IK011030-A</t>
  </si>
  <si>
    <t>Nosný izolátor IS 106,M6,3,5kN</t>
  </si>
  <si>
    <t>CSCU3005-2</t>
  </si>
  <si>
    <t>Cu sběrnice 30/5mm, 2m/2,688kg, 379A (450A)</t>
  </si>
  <si>
    <t>Poznámka k položce:_x000d_
Poznámka k položce: 9900</t>
  </si>
  <si>
    <t>BS990114--</t>
  </si>
  <si>
    <t>Lišta propojovací 3G16T57, 3-pólová/16mm?</t>
  </si>
  <si>
    <t>Pol151</t>
  </si>
  <si>
    <t>vývodky</t>
  </si>
  <si>
    <t>D5</t>
  </si>
  <si>
    <t>Rozváděč R-KOM</t>
  </si>
  <si>
    <t>Pol152</t>
  </si>
  <si>
    <t>Kompenzace, předpoklad cca.40kVAr-bude upřesněno na základě výsledků kontrolního měření po zahájení provozu</t>
  </si>
  <si>
    <t>D6</t>
  </si>
  <si>
    <t>Rozváděč R0.1</t>
  </si>
  <si>
    <t>IL308212-F</t>
  </si>
  <si>
    <t>Zapuštěný rám s dveřmi S3 2U-12</t>
  </si>
  <si>
    <t>Poznámka k položce:_x000d_
Poznámka k položce: 1200</t>
  </si>
  <si>
    <t>CSIL129212</t>
  </si>
  <si>
    <t>Konstrukce instalační 2-12, plastové panely</t>
  </si>
  <si>
    <t>BZ900243--</t>
  </si>
  <si>
    <t>Hlavní vypínač 40A,3-pólový</t>
  </si>
  <si>
    <t>Poznámka k položce:_x000d_
Poznámka k položce: 1310</t>
  </si>
  <si>
    <t>IS211340-A</t>
  </si>
  <si>
    <t>Svodič přepětí PROTEC BC TNS 275/25</t>
  </si>
  <si>
    <t>BM017110--</t>
  </si>
  <si>
    <t xml:space="preserve">Jistič   C10/1</t>
  </si>
  <si>
    <t>BM017116--</t>
  </si>
  <si>
    <t xml:space="preserve">Jistič   C16/1</t>
  </si>
  <si>
    <t>BO617510--</t>
  </si>
  <si>
    <t>Jistič s proudovým chráničem C10-003/AC</t>
  </si>
  <si>
    <t>BO618516--</t>
  </si>
  <si>
    <t>Jistič s proudovým chráničem B16-003/AC</t>
  </si>
  <si>
    <t>LQ611230--</t>
  </si>
  <si>
    <t>Spínač s dálkovým ovládáním, 230 VAC, 1 zapínací kontakt</t>
  </si>
  <si>
    <t>Poznámka k položce:_x000d_
Poznámka k položce: 1320</t>
  </si>
  <si>
    <t>BZ326437--</t>
  </si>
  <si>
    <t>Instalační stykač modulový 20A, 2Z, 230 VAC, 1 TE</t>
  </si>
  <si>
    <t>IK021038--</t>
  </si>
  <si>
    <t>Svorkovnice N (15 svorková)</t>
  </si>
  <si>
    <t>IK021039--</t>
  </si>
  <si>
    <t>Svorkovnice PEN (15 svorková)</t>
  </si>
  <si>
    <t>BS990113--</t>
  </si>
  <si>
    <t>Lišta propojovací 3G10T57, 3-pólová/10mm?</t>
  </si>
  <si>
    <t>IK110002--</t>
  </si>
  <si>
    <t>Řadová svorka CBC.2 šedá, 2,5mm2</t>
  </si>
  <si>
    <t>IK110010--</t>
  </si>
  <si>
    <t>Řadová svorka CBC.10 šedá, 10mm2</t>
  </si>
  <si>
    <t>D7</t>
  </si>
  <si>
    <t>Rozváděč R 0.2</t>
  </si>
  <si>
    <t>IL308112-F</t>
  </si>
  <si>
    <t>Zapuštěný rám s dveřmi S3 1U-12</t>
  </si>
  <si>
    <t>CSIL129112</t>
  </si>
  <si>
    <t>Konstrukce instalační 1-12, plastové panely</t>
  </si>
  <si>
    <t>IS211340--</t>
  </si>
  <si>
    <t>D8</t>
  </si>
  <si>
    <t>Rozváděč R1.1</t>
  </si>
  <si>
    <t>IL308221-F</t>
  </si>
  <si>
    <t>Zapuštěný rám s dveřmi S3 2U-21</t>
  </si>
  <si>
    <t>CSIL129221</t>
  </si>
  <si>
    <t>Konstrukce instalační 2-21, plastové panely</t>
  </si>
  <si>
    <t>BO617516--</t>
  </si>
  <si>
    <t>Jistič s proudovým chráničem C16-003/AC</t>
  </si>
  <si>
    <t>IK018004--</t>
  </si>
  <si>
    <t>Příchytka nulové lišty 10,16mm2</t>
  </si>
  <si>
    <t>IK020014--</t>
  </si>
  <si>
    <t>Lišta nulová, 10mm2, 40A, délka 1 m</t>
  </si>
  <si>
    <t>BS900124--</t>
  </si>
  <si>
    <t>Propojovací lišta 1N/2N/3N 10mm2</t>
  </si>
  <si>
    <t>ASDRA500--</t>
  </si>
  <si>
    <t>Kapsa na dokumentaci A5, samolepící</t>
  </si>
  <si>
    <t>D9</t>
  </si>
  <si>
    <t>Rozváděč R1.2</t>
  </si>
  <si>
    <t>IL308224-F</t>
  </si>
  <si>
    <t>Zapuštěný rám s dveřmi S3 2U-24</t>
  </si>
  <si>
    <t>CSIL129224</t>
  </si>
  <si>
    <t>Konstrukce instalační 2-24, plastové panely</t>
  </si>
  <si>
    <t>BM018110--</t>
  </si>
  <si>
    <t xml:space="preserve">Jistič   B10/1</t>
  </si>
  <si>
    <t>BO618510--</t>
  </si>
  <si>
    <t>Jistič s proudovým chráničem B10-003/AC</t>
  </si>
  <si>
    <t>BC022203--</t>
  </si>
  <si>
    <t xml:space="preserve">Proudový chránič  25-2-003/G</t>
  </si>
  <si>
    <t>PT270524--</t>
  </si>
  <si>
    <t>Relé PT 2P/12A,24VAC</t>
  </si>
  <si>
    <t>Poznámka k položce:_x000d_
Poznámka k položce: 2300</t>
  </si>
  <si>
    <t>YPT78702--</t>
  </si>
  <si>
    <t>Patice PT 2P/12A, pro YM modul</t>
  </si>
  <si>
    <t>ASDRA500-B</t>
  </si>
  <si>
    <t>D10</t>
  </si>
  <si>
    <t>Rozváděč R1.3</t>
  </si>
  <si>
    <t>D11</t>
  </si>
  <si>
    <t>Rozváděč R2.1</t>
  </si>
  <si>
    <t>D12</t>
  </si>
  <si>
    <t>Rozváděč R2.2</t>
  </si>
  <si>
    <t>IL308228-F</t>
  </si>
  <si>
    <t>Zapuštěný rám s dveřmi S3 2U-28</t>
  </si>
  <si>
    <t>CSIL129228</t>
  </si>
  <si>
    <t>Konstrukce instalační 2-28, plastové panely</t>
  </si>
  <si>
    <t>BZ900263--</t>
  </si>
  <si>
    <t>Hlavní vypínač 63A, 3-pólový</t>
  </si>
  <si>
    <t>IK020018--</t>
  </si>
  <si>
    <t>Lišta nulová, 16mm2, 63A, délka 1m</t>
  </si>
  <si>
    <t>D13</t>
  </si>
  <si>
    <t>Rozváděč R2.3</t>
  </si>
  <si>
    <t>D14</t>
  </si>
  <si>
    <t>Rozváděč R3.2</t>
  </si>
  <si>
    <t>D15</t>
  </si>
  <si>
    <t>Rozváděč R3.1</t>
  </si>
  <si>
    <t>D16</t>
  </si>
  <si>
    <t>Rozváděč RVS</t>
  </si>
  <si>
    <t>IL0062121F</t>
  </si>
  <si>
    <t>Nástěnný rám s dveřmi 2A-12 s dveřmi, 1 příruba</t>
  </si>
  <si>
    <t>Pol153</t>
  </si>
  <si>
    <t>Řídící jednotka vytápění svodů EMDR-10</t>
  </si>
  <si>
    <t>IK110006--</t>
  </si>
  <si>
    <t>Řadová svorka CBC.6 šedá, 6mm2</t>
  </si>
  <si>
    <t>D17</t>
  </si>
  <si>
    <t>Rozváděč R4.1</t>
  </si>
  <si>
    <t>BZ900203--</t>
  </si>
  <si>
    <t>Vypínač 100A,třípólový</t>
  </si>
  <si>
    <t>BM017325--</t>
  </si>
  <si>
    <t xml:space="preserve">Jistič   C25/3</t>
  </si>
  <si>
    <t>BM017363--</t>
  </si>
  <si>
    <t xml:space="preserve">Jistič   C63/3</t>
  </si>
  <si>
    <t>IL900315--</t>
  </si>
  <si>
    <t>Příchytka nulové lišty 25 mm2</t>
  </si>
  <si>
    <t>IK020012--</t>
  </si>
  <si>
    <t>Lišta nulová 25 mm2, 100A, délka 1m</t>
  </si>
  <si>
    <t>IKB14016--</t>
  </si>
  <si>
    <t>Svorkovnice 4-pólová 125A, přívod 1x35mm2</t>
  </si>
  <si>
    <t>D18</t>
  </si>
  <si>
    <t>Rozváděč R4.2</t>
  </si>
  <si>
    <t>BM017340--</t>
  </si>
  <si>
    <t xml:space="preserve">Jistič   C40/3</t>
  </si>
  <si>
    <t>D19</t>
  </si>
  <si>
    <t>Rozváděč RVZT1</t>
  </si>
  <si>
    <t>WST6040210</t>
  </si>
  <si>
    <t>Rozvaděč WST IP66 600x400x210mm, 1křídlé dveře, včetně MD</t>
  </si>
  <si>
    <t>Poznámka k položce:_x000d_
Poznámka k položce: 1150</t>
  </si>
  <si>
    <t>WSTIE6040C</t>
  </si>
  <si>
    <t>Instalační konstrukce WST 4řadá, 64 TE, pro 600 x 400 mm</t>
  </si>
  <si>
    <t>BO217632--</t>
  </si>
  <si>
    <t>Jistič s proud.chráničem,char.C,32A,30mA,1-pólový+N, typ A/G</t>
  </si>
  <si>
    <t>IKB04035--</t>
  </si>
  <si>
    <t>Svorkovnice 4-pólová 125A,přívod 1x35mm2, vývod 10x16mm2</t>
  </si>
  <si>
    <t>Pol154</t>
  </si>
  <si>
    <t>D20</t>
  </si>
  <si>
    <t>Rozváděč RVZT2</t>
  </si>
  <si>
    <t>WST5040210</t>
  </si>
  <si>
    <t>Rozvaděč WST IP66 500x400x210mm, 1křídlé dveře, včetně MD</t>
  </si>
  <si>
    <t>WSTIE5040C</t>
  </si>
  <si>
    <t>Instalační konstrukce WST 3řadá, 48 TE, pro 500 x 400 mm</t>
  </si>
  <si>
    <t>Pol155</t>
  </si>
  <si>
    <t>Vývodky</t>
  </si>
  <si>
    <t>Práce a dodávky M</t>
  </si>
  <si>
    <t>21-M</t>
  </si>
  <si>
    <t>Montáže</t>
  </si>
  <si>
    <t>21-M_R01</t>
  </si>
  <si>
    <t>Podružný materiál</t>
  </si>
  <si>
    <t>Režie</t>
  </si>
  <si>
    <t>D.1.4.4 - SLABOPROUDÁ ZAŘÍZENÍ</t>
  </si>
  <si>
    <t>CCTV - Kamerový systém</t>
  </si>
  <si>
    <t>D1 - HW - kompatibilní se stávajícím provozovaným dohledovým SW Logiware GO1984Pro.</t>
  </si>
  <si>
    <t>D2 - Ostatní</t>
  </si>
  <si>
    <t>HW - kompatibilní se stávajícím provozovaným dohledovým SW Logiware GO1984Pro.</t>
  </si>
  <si>
    <t>CCTV01</t>
  </si>
  <si>
    <t>Vnitřní IP dome kamera, TD/N, HD 1080p, 2MP, MZVF, f=2.8-12mm, DWDR, VA, IR 30m,Power over Ethernet (PoE) IEEE 802.3af/802.3at Type 1 Class 2 kompatibilni s Go1984</t>
  </si>
  <si>
    <t>CCTV02</t>
  </si>
  <si>
    <t>Vnější IP dome kamera, TD/N, HD 1080p, 2MP, IP64, MZVF, f=2.8-12mm, DWDR, VA, IR 30m,Power over Ethernet (PoE) IEEE 802.3af/802.3at Type 1 Class 2 kompatibilni s Go1984</t>
  </si>
  <si>
    <t>CCTV03</t>
  </si>
  <si>
    <t>Zásuvka SK 2xRJ-45, kat.6, vč. hluboká instalační krabice</t>
  </si>
  <si>
    <t>CCTV04</t>
  </si>
  <si>
    <t>Cat6 kabel nestíněný 23 AWG U/UTP 4 pár LSF/OH IEC 332.1</t>
  </si>
  <si>
    <t>CCTV05</t>
  </si>
  <si>
    <t>Cat6 Patch panel nestíněný, osazený, pro 24xRJ45/UTP, Cat. 6, KRONE 1U, černý,</t>
  </si>
  <si>
    <t>CCTV06</t>
  </si>
  <si>
    <t>UPS 2000VA LCD RM, vč. Network Management</t>
  </si>
  <si>
    <t>CCTV07</t>
  </si>
  <si>
    <t xml:space="preserve">Kamerový server  - pouze přesun stávajícího zařízení</t>
  </si>
  <si>
    <t>CCTV08</t>
  </si>
  <si>
    <t>Monitorovací pracoviště - tech. popis a parametry</t>
  </si>
  <si>
    <t xml:space="preserve">Poznámka k položce:_x000d_
Poznámka k položce: Procesor min. 4-jádrový, s celkovým výkonem minimálně 10.000 bodů PassMark – CPU Mark.  Pamět min. 8 GB DDR4  Grafická karta s digitálním výstupem na 2 monitory SSD disk  min. 240GB SATA3 6Gbps SATA3 disk 3.5” o min. velikosti 1TB DVD±RW interní mechanika SLIM 1Gbit Ethernet síťová karta síťový napájecí zdroj min. 400 Watt s certifikací 80+ Gold, ATX  Napájecí kabel Klávesnice, myš USB 2x LCD monitor min. 24” Full HD,HDMI, DVI, D-Sub OEM Windows 10 Professional Záruka/Support: Oprava 3 roky NBD on-site</t>
  </si>
  <si>
    <t>CCTV09</t>
  </si>
  <si>
    <t>Demontáž stávajících kamer</t>
  </si>
  <si>
    <t>CCTV10</t>
  </si>
  <si>
    <t>Drobný instalační materiál a práce</t>
  </si>
  <si>
    <t>CCTV11</t>
  </si>
  <si>
    <t>Kamerové zkoušky před instalací kamer</t>
  </si>
  <si>
    <t>CCTV12</t>
  </si>
  <si>
    <t>Spolupráce s jinými profesemi</t>
  </si>
  <si>
    <t>CCTV13</t>
  </si>
  <si>
    <t>Oživení systému</t>
  </si>
  <si>
    <t>CCTV14</t>
  </si>
  <si>
    <t>Elektrorevize systému</t>
  </si>
  <si>
    <t>CCTV15</t>
  </si>
  <si>
    <t>Funkční zkouška systému</t>
  </si>
  <si>
    <t>CCTV16</t>
  </si>
  <si>
    <t>Proškolení obsluhy a osob zodpovědných za údržbu</t>
  </si>
  <si>
    <t>EKV - Elektronická kontrola vstupu</t>
  </si>
  <si>
    <t>D1 - HW - z důvodů kompatibility použit systém firmy IVAR a.s. Poděbrady</t>
  </si>
  <si>
    <t>HW - z důvodů kompatibility použit systém firmy IVAR a.s. Poděbrady</t>
  </si>
  <si>
    <t>EKV01</t>
  </si>
  <si>
    <t>síťové rozhraní Etherlite</t>
  </si>
  <si>
    <t>EKV02</t>
  </si>
  <si>
    <t>Napájecí zdroj pro rozhraní Etherlite</t>
  </si>
  <si>
    <t>EKV03</t>
  </si>
  <si>
    <t>Řídící jednotka 914DZRfEM</t>
  </si>
  <si>
    <t>EKV04</t>
  </si>
  <si>
    <t>Čtečka bezkontaktních karet FL20 13,25MHz/125kH</t>
  </si>
  <si>
    <t>EKV05</t>
  </si>
  <si>
    <t>Stabilizovaný napájecí zdroj 12V/5A Nastavitelný nabíjecí proud. Signalizace výpadku primárního nap., výpadku zdroje, slabé baterie (LED+NC), vč. krytu, vč.AKU 12V/17Ah</t>
  </si>
  <si>
    <t>EKV06</t>
  </si>
  <si>
    <t>Elektromechanický samozamykací zámek, 12V, nízkoodběrový</t>
  </si>
  <si>
    <t>EKV07</t>
  </si>
  <si>
    <t>Instalační krabice,24 šroubovacích svorek+T,125x100x48mm</t>
  </si>
  <si>
    <t>EKV08</t>
  </si>
  <si>
    <t>Kabel FTP kat.5e</t>
  </si>
  <si>
    <t>EKV09</t>
  </si>
  <si>
    <t>Kabel napájecí CYKY 3x1,5</t>
  </si>
  <si>
    <t>EKV10</t>
  </si>
  <si>
    <t>CYKY 2x1,5</t>
  </si>
  <si>
    <t>EKV11</t>
  </si>
  <si>
    <t>Kabel k el.zámkům CYSY 4x1</t>
  </si>
  <si>
    <t>EKV12</t>
  </si>
  <si>
    <t>Jistič 230V/6A</t>
  </si>
  <si>
    <t>EKV13</t>
  </si>
  <si>
    <t>Drobný elektroinstalační materiál</t>
  </si>
  <si>
    <t>EKV14</t>
  </si>
  <si>
    <t>Stavební výpomoce</t>
  </si>
  <si>
    <t>EKV15</t>
  </si>
  <si>
    <t>EKV17</t>
  </si>
  <si>
    <t>Oživení systému, začlenění do stávajícího systému</t>
  </si>
  <si>
    <t>EKV18</t>
  </si>
  <si>
    <t>EKV19</t>
  </si>
  <si>
    <t>EKV20</t>
  </si>
  <si>
    <t>EPS - Elektrická požární signalizace</t>
  </si>
  <si>
    <t>D1 - HW - prvky EPS musí být kompatibilní se stávajícím systémem Zettler MZX 250</t>
  </si>
  <si>
    <t>D2 - Systémy se zachováním funkčnosti dle ZP27/2018</t>
  </si>
  <si>
    <t>D3 - Stoupací trasy se zachováním funkčností</t>
  </si>
  <si>
    <t>D4 - Ostatní</t>
  </si>
  <si>
    <t>HW - prvky EPS musí být kompatibilní se stávajícím systémem Zettler MZX 250</t>
  </si>
  <si>
    <t>EPS01</t>
  </si>
  <si>
    <t>linkový procesor pro 2 kruhové linky</t>
  </si>
  <si>
    <t>EPS02</t>
  </si>
  <si>
    <t>QMO850 - výstupní prvek hlídaný, 4výst</t>
  </si>
  <si>
    <t>EPS03</t>
  </si>
  <si>
    <t>Montážní krabice pro Q moduly</t>
  </si>
  <si>
    <t>EPS04</t>
  </si>
  <si>
    <t>Provozní kniha EPS</t>
  </si>
  <si>
    <t>EPS05</t>
  </si>
  <si>
    <t>Opticko-kouřový hlásič vč. patice</t>
  </si>
  <si>
    <t>EPS06</t>
  </si>
  <si>
    <t>Elektronika tlacitka s oddelovacem EN54-11</t>
  </si>
  <si>
    <t>EPS07</t>
  </si>
  <si>
    <t>Skříň tlačítkového hl.červená</t>
  </si>
  <si>
    <t>EPS08</t>
  </si>
  <si>
    <t>Sitovy zdroj 24VDC /7A, 28 Ah, EN-54, v krytu</t>
  </si>
  <si>
    <t>EPS09</t>
  </si>
  <si>
    <t>Akumulátor 12V DC / 25Ah</t>
  </si>
  <si>
    <t>EPS10</t>
  </si>
  <si>
    <t>drobný propojovací a instalační materiál</t>
  </si>
  <si>
    <t>set</t>
  </si>
  <si>
    <t>EPS11</t>
  </si>
  <si>
    <t>KTPO - Klíčový trezor požární ochrany - Demontáž+Montáž</t>
  </si>
  <si>
    <t>EPS12</t>
  </si>
  <si>
    <t>OPPO - Demontáž+Montáž</t>
  </si>
  <si>
    <t>EPS13</t>
  </si>
  <si>
    <t>ZDP - pouze spolupráce dodavatele s firmou Echoalarm</t>
  </si>
  <si>
    <t>EPS14</t>
  </si>
  <si>
    <t>Zábleskový maják - Demontáž+Montáž</t>
  </si>
  <si>
    <t>EPS15</t>
  </si>
  <si>
    <t>Přídr. mag. 100kg/24V, s vyp. tlačítkem, protikus s kloubem, vč. kovového výložníku do 30cm</t>
  </si>
  <si>
    <t>EPS16</t>
  </si>
  <si>
    <t>Držák samolepky pro vyznačení adresy pro označení senzoru (zásuvky senzoru) HW adresou. Balení 100ks (uvedena cena za 100ks).</t>
  </si>
  <si>
    <t>EPS17</t>
  </si>
  <si>
    <t>Samolepky s čísly adres - barva dle čísla kruhu</t>
  </si>
  <si>
    <t>EPS18</t>
  </si>
  <si>
    <t>Kabel 2x2x0,8 červený požární kabel, montáž do trubky-zatažení</t>
  </si>
  <si>
    <t>EPS19</t>
  </si>
  <si>
    <t>Hnědý stíněný kabel 2x2x0,8 PH120-R dle ZP-27/2008, B2caS1D0 dle PrEN 50399:07, ohniodolný dle ČSN IEC60331, bezhalogenový dle ČSN 50266</t>
  </si>
  <si>
    <t>EPS20</t>
  </si>
  <si>
    <t>Kabel 2x2x0,8 P30-R, PH120-R, PS30, E30, P75090-R B2ca s1d0,kabel s malým množstvím uvolněného tepla v případě požáru a se zachováním funkční schopnosti kabelového systému podle ZP 27/2008</t>
  </si>
  <si>
    <t>EPS21</t>
  </si>
  <si>
    <t>kabel 3x1,5, 1–CSKH–V180 P30-R, PH120-R, PS30, E30, P75090-R B2ca s1d0 Silové kabely s malým množstvím uvolněného tepla v případě požáru a se zachováním funkční schopnosti kabelového systému podle ZP 27/2008, STN 92 0205, DIN 4102-12</t>
  </si>
  <si>
    <t>EPS22</t>
  </si>
  <si>
    <t>Hnědý stíněný kabel 4x2x0,8 PH120-R dle ZP-27/2008, B2caS1D0 dle PrEN 50399:07, ohniodolný dle ČSN IEC60331, bezhalogenový dle ČSN 50266</t>
  </si>
  <si>
    <t>EPS23</t>
  </si>
  <si>
    <t>Hnědý stíněný kabel 10x2x0,8 PH120-R dle ZP-27/2008, B2caS1D0 dle PrEN 50399:07, ohniodolný dle ČSN IEC60331, bezhalogenový dle ČSN 50266</t>
  </si>
  <si>
    <t>Systémy se zachováním funkčnosti dle ZP27/2018</t>
  </si>
  <si>
    <t>EPS24</t>
  </si>
  <si>
    <t>Kabelový žlab SKS 60x100x1,5</t>
  </si>
  <si>
    <t>EPS25</t>
  </si>
  <si>
    <t>Úhlová spojka</t>
  </si>
  <si>
    <t>EPS26</t>
  </si>
  <si>
    <t>Oblouk 90°</t>
  </si>
  <si>
    <t>EPS27</t>
  </si>
  <si>
    <t>Víko oblouku 90°</t>
  </si>
  <si>
    <t>EPS28</t>
  </si>
  <si>
    <t>Spojovací lišta</t>
  </si>
  <si>
    <t>EPS29</t>
  </si>
  <si>
    <t>Víko s otočnými západkami</t>
  </si>
  <si>
    <t>EPS30</t>
  </si>
  <si>
    <t>Profil U</t>
  </si>
  <si>
    <t>EPS31</t>
  </si>
  <si>
    <t>Závitová tyč</t>
  </si>
  <si>
    <t>EPS32</t>
  </si>
  <si>
    <t>Šestihranná matice</t>
  </si>
  <si>
    <t>EPS33</t>
  </si>
  <si>
    <t>Podložka</t>
  </si>
  <si>
    <t>EPS34</t>
  </si>
  <si>
    <t>Šroub s plochou kulovou hlavou</t>
  </si>
  <si>
    <t>EPS35</t>
  </si>
  <si>
    <t>Příchytka pro kabelovou trasu se zkouškou funkčnosti a integrity kabelové trasy dle ZP 27/2008 max. vzdálenost úchytek 0,3m, kabel pr.6-10 mm</t>
  </si>
  <si>
    <t>EPS36</t>
  </si>
  <si>
    <t xml:space="preserve">Příslušenství k příchytce dle ZP27/2008  - šroub do betonu</t>
  </si>
  <si>
    <t>Stoupací trasy se zachováním funkčností</t>
  </si>
  <si>
    <t>EPS37</t>
  </si>
  <si>
    <t>Kabelový žebřík šíře 200</t>
  </si>
  <si>
    <t>EPS38</t>
  </si>
  <si>
    <t>Podélná spojka</t>
  </si>
  <si>
    <t>EPS39</t>
  </si>
  <si>
    <t>Odlehčení tahu</t>
  </si>
  <si>
    <t>EPS40</t>
  </si>
  <si>
    <t>Ostatní instalační materiál a práce</t>
  </si>
  <si>
    <t>EPS41</t>
  </si>
  <si>
    <t>Demontáže stávajících rozvodů a prvků EPS a jejich opětovná montáž (přídržné magnety, OPPO, KTPO, ZDP, Zábleskový maják atd.)</t>
  </si>
  <si>
    <t>EPS42</t>
  </si>
  <si>
    <t>EPS43</t>
  </si>
  <si>
    <t>EPS44</t>
  </si>
  <si>
    <t>EPS45</t>
  </si>
  <si>
    <t>EPS46</t>
  </si>
  <si>
    <t>EPS47</t>
  </si>
  <si>
    <t>ER - Evakuační rozhlas</t>
  </si>
  <si>
    <t>D1 - HW - prvky kompatibilní se systémem BOSCH Plena Voice Alarm Systém</t>
  </si>
  <si>
    <t>HW - prvky kompatibilní se systémem BOSCH Plena Voice Alarm Systém</t>
  </si>
  <si>
    <t>ER01</t>
  </si>
  <si>
    <t>Reproduktor nástěnný, 6W, kovová bílá skříňka, 100V, dle EN54-24, 150Hz-18kHz, EVAC svorkovnice</t>
  </si>
  <si>
    <t>ER02</t>
  </si>
  <si>
    <t>Stropní reproduktor dle EN54-24 s požárním krytem. Technická data dle EN54-24: jmenovitý šumový výkon a napětí 6W @ 100V, 200Hz-20kHz, vč. Montáže do podhledu</t>
  </si>
  <si>
    <t>ER03</t>
  </si>
  <si>
    <t>Systémový směrovač</t>
  </si>
  <si>
    <t>ER04</t>
  </si>
  <si>
    <t>booster zesilovač 480W (jmenovitý výkon)</t>
  </si>
  <si>
    <t>ER05</t>
  </si>
  <si>
    <t>záložní zdroj + nabíječ, 24V, EN 54-4 (6x 960W + 3x 15W)</t>
  </si>
  <si>
    <t>ER06</t>
  </si>
  <si>
    <t>Gelový akumulátor, dlouhá životnost, 12V / 120Ah</t>
  </si>
  <si>
    <t>ER07</t>
  </si>
  <si>
    <t>sada připojovacích kabelů pro 2 akumulátory</t>
  </si>
  <si>
    <t>ER08</t>
  </si>
  <si>
    <t>ER09</t>
  </si>
  <si>
    <t>Kabel 2x1,5 180 P30-R, PH120-R, PS30, E30, P75090-R B2ca s1d0,kabel s malým množstvím uvolněného tepla v případě požáru a se zachováním funkční schopnosti kabelového systému podle ZP 27/2008</t>
  </si>
  <si>
    <t>ER10</t>
  </si>
  <si>
    <t>Kabel 4x0,8 P30-R, PH120-R, PS30, E30, P75090-R B2ca s1d0,kabel s malým množstvím uvolněného tepla v případě požáru a se zachováním funkční schopnosti kabelového systému podle ZP 27/2008</t>
  </si>
  <si>
    <t>ER11</t>
  </si>
  <si>
    <t>kabel 3x2,5, 1–CSKH–V180 P30-R, PH120-R, PS30, E30, P75090-R B2ca s1d0 Silové kabely s malým množstvím uvolněného tepla v případě požáru a se zachováním funkční schopnosti kabelového systému podle ZP 27/2008, STN 92 0205, DIN 4102-12</t>
  </si>
  <si>
    <t>ER12</t>
  </si>
  <si>
    <t>ER13</t>
  </si>
  <si>
    <t>ER14</t>
  </si>
  <si>
    <t>ER15</t>
  </si>
  <si>
    <t>ER16</t>
  </si>
  <si>
    <t>ER17</t>
  </si>
  <si>
    <t>ER18</t>
  </si>
  <si>
    <t>ER19</t>
  </si>
  <si>
    <t>ER20</t>
  </si>
  <si>
    <t>ER21</t>
  </si>
  <si>
    <t>ER22</t>
  </si>
  <si>
    <t>ER23</t>
  </si>
  <si>
    <t>ER24</t>
  </si>
  <si>
    <t>ER25</t>
  </si>
  <si>
    <t>ER26</t>
  </si>
  <si>
    <t>ER27</t>
  </si>
  <si>
    <t>ER28</t>
  </si>
  <si>
    <t>ER29</t>
  </si>
  <si>
    <t>Práce spojené s demontáží a opětovnou montáží stávajících prvků ER</t>
  </si>
  <si>
    <t>ER30</t>
  </si>
  <si>
    <t>ER31</t>
  </si>
  <si>
    <t>ER32</t>
  </si>
  <si>
    <t>ER33</t>
  </si>
  <si>
    <t>ER34</t>
  </si>
  <si>
    <t>ER35</t>
  </si>
  <si>
    <t>KT - Kabelové trasy slaboproudých rozvodů</t>
  </si>
  <si>
    <t>D1 - Páteřní kabelové trasy</t>
  </si>
  <si>
    <t>Páteřní kabelové trasy</t>
  </si>
  <si>
    <t>1.1 KT01</t>
  </si>
  <si>
    <t>Podparapetní kanál 70x170, PVC, bílý</t>
  </si>
  <si>
    <t>1.2 KT02</t>
  </si>
  <si>
    <t>Víko podparapetního kanálu šíře 80mm, bílé</t>
  </si>
  <si>
    <t>1.3 KT03</t>
  </si>
  <si>
    <t>Spojka podparapetního kanálu</t>
  </si>
  <si>
    <t>1.4 KT04</t>
  </si>
  <si>
    <t>Kryt spoje</t>
  </si>
  <si>
    <t>1.5 KT05</t>
  </si>
  <si>
    <t>Přepážka 70 mm</t>
  </si>
  <si>
    <t>1.6 KT06</t>
  </si>
  <si>
    <t>Krabice 80x80 do parapetního kanálu</t>
  </si>
  <si>
    <t>1.7 KT07</t>
  </si>
  <si>
    <t>Trubka ohebná PVC volně nebo pod omítkou 20 mm</t>
  </si>
  <si>
    <t>1.8 KT08</t>
  </si>
  <si>
    <t>Trubka ohebná PVC volně nebo pod omítkou 23 mm</t>
  </si>
  <si>
    <t>1.9 KT09</t>
  </si>
  <si>
    <t>Trubka ohebná PVC volně nebo pod omítkou 29 mm</t>
  </si>
  <si>
    <t>1.10 KT10</t>
  </si>
  <si>
    <t>Trubka ohebná PVC volně nebo pod omítkou 36 mm</t>
  </si>
  <si>
    <t>1.11 KT11</t>
  </si>
  <si>
    <t>TR.korugovaná DN 40</t>
  </si>
  <si>
    <t>1.12 KT12</t>
  </si>
  <si>
    <t>TR.korugovaná DN 50</t>
  </si>
  <si>
    <t>1.13 KT13</t>
  </si>
  <si>
    <t>Krabice univerzální KU 68/2-1901, se šroubky</t>
  </si>
  <si>
    <t>1.14 KT14</t>
  </si>
  <si>
    <t>Krabice přístrojová, hluboká,</t>
  </si>
  <si>
    <t>1.15 KT15</t>
  </si>
  <si>
    <t>Krabice kruhová odbočná KO97 s víčkem KO97V</t>
  </si>
  <si>
    <t>1.16 KT16</t>
  </si>
  <si>
    <t>Krabice odbočná KO 125 s víčkem a šroubky</t>
  </si>
  <si>
    <t>1.17 KT17</t>
  </si>
  <si>
    <t>Skříň rozvodná KT 250 s víkem a šroubky</t>
  </si>
  <si>
    <t>1.18 KT18</t>
  </si>
  <si>
    <t>Kovový kabelový drátěný rošt 200/100 vč. příslušenství (spojky, závěsy, výložníky, zemn. Svorky)</t>
  </si>
  <si>
    <t>1.19 KT19</t>
  </si>
  <si>
    <t>Kabelový stoupací žebřík šíře 400mm, vč. příslušenství (spojky, závěsy, výložníky, zemn. Svorky)</t>
  </si>
  <si>
    <t>1.20 KT20</t>
  </si>
  <si>
    <t>ZAVITOVA TYC M8 1M POZINK</t>
  </si>
  <si>
    <t>1.21 KT21</t>
  </si>
  <si>
    <t>HMOŽDINKA KOV M6</t>
  </si>
  <si>
    <t>1.22 KT22</t>
  </si>
  <si>
    <t>Trubka plastová, pevná pr.20mm, světle šedá, vč. příchytek a hmoždinek</t>
  </si>
  <si>
    <t>1.23 KT23</t>
  </si>
  <si>
    <t>Trubka plastová, pevná pr.32mm, světle šedá, vč. příchytek a hmoždinek</t>
  </si>
  <si>
    <t>1.24 KT24</t>
  </si>
  <si>
    <t xml:space="preserve">CYKY  3CX2,5</t>
  </si>
  <si>
    <t>1.25 KT25</t>
  </si>
  <si>
    <t>CY 16 ZEL. ZLUTY</t>
  </si>
  <si>
    <t>1.26 KT26</t>
  </si>
  <si>
    <t>Plastové příchytky na strop/zeď, pro max 20 kabelů do pr. 10mm, včetně hmoždinky a vrutu</t>
  </si>
  <si>
    <t>1.27 KT27</t>
  </si>
  <si>
    <t>Plastové příchytky na strop/zeď, pro max 6 kabelů do pr. 10mm, včetně hmoždinky a vrutu</t>
  </si>
  <si>
    <t>1.28 KT28</t>
  </si>
  <si>
    <t>Stahovací pásky, šíře 4mm, délka 200mm, bal=100ks</t>
  </si>
  <si>
    <t>1.29 KT29</t>
  </si>
  <si>
    <t>Hmoždinka do betonu 8mm</t>
  </si>
  <si>
    <t>1.30 KT30</t>
  </si>
  <si>
    <t>Hmoždinka do cihly 8 mm</t>
  </si>
  <si>
    <t>1.31 KT31</t>
  </si>
  <si>
    <t>Značení trasy trubkového vedení</t>
  </si>
  <si>
    <t>1.32 KT32</t>
  </si>
  <si>
    <t>Vysekání kapsy v cihl. zdi, krabice do 100x100x50 mm</t>
  </si>
  <si>
    <t>1.33 KT33</t>
  </si>
  <si>
    <t>Vysekání kapsy v cihl. zdi, krabice do 250x200x100 mm</t>
  </si>
  <si>
    <t>1.34 KT34</t>
  </si>
  <si>
    <t>Vysekání drážky v cihl. zdi do hl. 30 mm, š. do 70 mm</t>
  </si>
  <si>
    <t>1.35 KT35</t>
  </si>
  <si>
    <t>Vysekání drážky v cihl. zdi do hl. 30 mm, š. do 100 mm</t>
  </si>
  <si>
    <t>1.36 KT36</t>
  </si>
  <si>
    <t>Vysekání drážky v cihl. zdi do hl. 100 mm, š. do 150 mm</t>
  </si>
  <si>
    <t>1.37 KT37</t>
  </si>
  <si>
    <t>Omítnutí rýhy, drážka do 50x100 mm, štuka</t>
  </si>
  <si>
    <t>1.38 KT38</t>
  </si>
  <si>
    <t>Omítnutí rýhy, drážka do 100x150 mm, štuka</t>
  </si>
  <si>
    <t>1.39 KT39</t>
  </si>
  <si>
    <t>Koordinace a spolupráce s jinými profesemi</t>
  </si>
  <si>
    <t>1.40 KT40</t>
  </si>
  <si>
    <t>Požární ucpávky dle PBŘ</t>
  </si>
  <si>
    <t>1.41 KT41</t>
  </si>
  <si>
    <t>Sádra</t>
  </si>
  <si>
    <t>1.42 KT42</t>
  </si>
  <si>
    <t>Úklidové práce</t>
  </si>
  <si>
    <t>1.43 KT43</t>
  </si>
  <si>
    <t>Drobný elektroinstalační materiál (hřebíky, izolační pásky, stahovací pásky apod)</t>
  </si>
  <si>
    <t>1.44 KT44</t>
  </si>
  <si>
    <t>Popl.za ulozeni suti</t>
  </si>
  <si>
    <t>1.45 KT45</t>
  </si>
  <si>
    <t>Svis doprava suti prve podlazi</t>
  </si>
  <si>
    <t>1.46 KT46</t>
  </si>
  <si>
    <t>Odvoz suti na skladku do 1km</t>
  </si>
  <si>
    <t>1.47 KT47</t>
  </si>
  <si>
    <t>Odvoz suti na skladku zkd 1km</t>
  </si>
  <si>
    <t>km</t>
  </si>
  <si>
    <t>1.48 KT48</t>
  </si>
  <si>
    <t>Spolupráce s ostatními profesemi</t>
  </si>
  <si>
    <t>1.49 KT49</t>
  </si>
  <si>
    <t>1.50 KT50</t>
  </si>
  <si>
    <t>Zkoušky, měření, revize</t>
  </si>
  <si>
    <t>Kpl</t>
  </si>
  <si>
    <t>255800772</t>
  </si>
  <si>
    <t>Doprava, přesun hmot</t>
  </si>
  <si>
    <t>-2142834523</t>
  </si>
  <si>
    <t>PZTS - Poplachový zabezpečovací a tísňový systém</t>
  </si>
  <si>
    <t>D1 - HW - kompatibilní se stávajícím systémem PZTS v objektu - systém PZTS Galaxy</t>
  </si>
  <si>
    <t>HW - kompatibilní se stávajícím systémem PZTS v objektu - systém PZTS Galaxy</t>
  </si>
  <si>
    <t>PZTS01</t>
  </si>
  <si>
    <t>Ústředna až 520 zón a 32 grup v krytu, 4x linka, bez klávesnice s komunikátorem a zdrojem, v krytu s tamperem - Pouze dmontáž a opěovná montáž</t>
  </si>
  <si>
    <t>PZTS02</t>
  </si>
  <si>
    <t>Klávesnice s dotykovým displejem, povrchová montáž, 2x20 znaků, LCD, pokročilé uživatelské menu</t>
  </si>
  <si>
    <t>PZTS03</t>
  </si>
  <si>
    <t>Plechový uzamykatelný kryt klávesnice</t>
  </si>
  <si>
    <t>PZTS04</t>
  </si>
  <si>
    <t>Záložní zdroj 12V/5A, vč. krytu, tamper</t>
  </si>
  <si>
    <t>PZTS05</t>
  </si>
  <si>
    <t>Akumulátor 12V/25Ah</t>
  </si>
  <si>
    <t>PZTS06</t>
  </si>
  <si>
    <t>Koncentrátor v kovovém krytu pro 8 zón a 4 PGM výstupy</t>
  </si>
  <si>
    <t>PZTS07</t>
  </si>
  <si>
    <t>PIR Stropní - stropní detektor, EOL rezistory, dosah 12m,</t>
  </si>
  <si>
    <t>PZTS08</t>
  </si>
  <si>
    <t>PIR detektor, EOL rezistory, AM, dosah 15m,</t>
  </si>
  <si>
    <t>PZTS09</t>
  </si>
  <si>
    <t>Audiodetektor, dosah 7m,</t>
  </si>
  <si>
    <t>PZTS10</t>
  </si>
  <si>
    <t>Tísňové tlačítko s piktogramem</t>
  </si>
  <si>
    <t>PZTS11</t>
  </si>
  <si>
    <t>Plastový magnetický kontakt, povrchová montáž,</t>
  </si>
  <si>
    <t>PZTS12</t>
  </si>
  <si>
    <t>Siréna plastová, vnitřní, 103dB, bílá, s blikačem</t>
  </si>
  <si>
    <t>PZTS13</t>
  </si>
  <si>
    <t>Rozboč. krabice, 10 svorek, Tamper, do KU68,Plastová, kovové víčko</t>
  </si>
  <si>
    <t>PZTS14</t>
  </si>
  <si>
    <t>Přepěťová ochrana</t>
  </si>
  <si>
    <t>PZTS15</t>
  </si>
  <si>
    <t xml:space="preserve">Přenosové zařízení na PCO  - pouze úprava nastavení a přenosových parametrů, spolupráce s PCO</t>
  </si>
  <si>
    <t>PZTS16</t>
  </si>
  <si>
    <t>PZTS17</t>
  </si>
  <si>
    <t>Stíněný kabel 3x2x0,5 Cu drát Ø 0,5 mm,</t>
  </si>
  <si>
    <t>PZTS18</t>
  </si>
  <si>
    <t>Stíněný kabel 2x2 Cu drát Ø 0,5 mm, 2x Cu drát Ø 1 mm, PVC plášť (YCYJ 2+2P) určený pro sběrnici</t>
  </si>
  <si>
    <t>PZTS19</t>
  </si>
  <si>
    <t>Kabel napájecí CYKY 2x1,5</t>
  </si>
  <si>
    <t>PZTS20</t>
  </si>
  <si>
    <t>Kabel napájecí CYKY 3x2,5</t>
  </si>
  <si>
    <t>PZTS21</t>
  </si>
  <si>
    <t>PZTS22</t>
  </si>
  <si>
    <t>Demontáže stávajících rozvodů a prvků PZTS a jejich opětovná montáž, přemístění ústředny PZTS a přenosového zařízení do nové pozice v m.č.124a</t>
  </si>
  <si>
    <t>PZTS23</t>
  </si>
  <si>
    <t>PZTS24</t>
  </si>
  <si>
    <t>PZTS25</t>
  </si>
  <si>
    <t>PZTS26</t>
  </si>
  <si>
    <t>PZTS27</t>
  </si>
  <si>
    <t>SK - Strukturovaná kabeláž</t>
  </si>
  <si>
    <t xml:space="preserve">D1 - Strukturovaná kabeláž kategorie 6, v nestíněném provedení (kabely U/UTP), kabeláž splňuje požadavky </t>
  </si>
  <si>
    <t>D2 - Datový rozváděč</t>
  </si>
  <si>
    <t>D3 - Optika</t>
  </si>
  <si>
    <t>D4 - Materiál potřebný k prodloužní stávající datové přípojky z ul. Dvořákova</t>
  </si>
  <si>
    <t xml:space="preserve">D5 - Ostatní </t>
  </si>
  <si>
    <t xml:space="preserve">Strukturovaná kabeláž kategorie 6, v nestíněném provedení (kabely U/UTP), kabeláž splňuje požadavky </t>
  </si>
  <si>
    <t>SK01</t>
  </si>
  <si>
    <t>SK02</t>
  </si>
  <si>
    <t>kabel SYKFY 50x2x0,5</t>
  </si>
  <si>
    <t>SK03</t>
  </si>
  <si>
    <t>Patchpanel 50 port, kat.3,1U</t>
  </si>
  <si>
    <t>SK04</t>
  </si>
  <si>
    <t>SK05</t>
  </si>
  <si>
    <t xml:space="preserve">Cat6 U/UTP  RJ45 - RJ45  Patch Cord  LS/OH  - 1m</t>
  </si>
  <si>
    <t>SK06</t>
  </si>
  <si>
    <t xml:space="preserve">Cat6 U/UTP  RJ45 - RJ45  Patch Cord  LS/OH  - 2m</t>
  </si>
  <si>
    <t>SK07</t>
  </si>
  <si>
    <t xml:space="preserve">Cat6 U/UTP  RJ45 - RJ45  Patch Cord  LS/OH  - 3m</t>
  </si>
  <si>
    <t>SK08</t>
  </si>
  <si>
    <t xml:space="preserve">Cat6 U/UTP  RJ45 - RJ45  Patch Cord  LS/OH  - 5m</t>
  </si>
  <si>
    <t>SK09</t>
  </si>
  <si>
    <t>Zásuvka 2xRJ45 Cat.6 UTP, komplet - pod omítku</t>
  </si>
  <si>
    <t>SK10</t>
  </si>
  <si>
    <t>Zásuvka 2xRJ45 Cat.6 UTP, komplet - podlahová krabice (moduly 45x22,5)</t>
  </si>
  <si>
    <t>SK11</t>
  </si>
  <si>
    <t>Zapojení vývodu SK UTP kat. 6 - zásuvka</t>
  </si>
  <si>
    <t>SK12</t>
  </si>
  <si>
    <t>Zapojení vývodu SK UTP kat. 6 - rozváděč</t>
  </si>
  <si>
    <t>SK13</t>
  </si>
  <si>
    <t>Certifikační měření kat. 6 vč. Protokolu, expedice na CD</t>
  </si>
  <si>
    <t>SK14</t>
  </si>
  <si>
    <t>SK15</t>
  </si>
  <si>
    <t>SK16</t>
  </si>
  <si>
    <t>Datový rozváděč</t>
  </si>
  <si>
    <t>SK17</t>
  </si>
  <si>
    <t>19' rozvaděč stojanový 42U/800x1000 skleněné dveře, svařovaný</t>
  </si>
  <si>
    <t>SK18</t>
  </si>
  <si>
    <t>Podstavec 800x1000 s filtrem 1x</t>
  </si>
  <si>
    <t>SK19</t>
  </si>
  <si>
    <t>Polička perforovaná 1U/550mm, max.nosnost 80kg</t>
  </si>
  <si>
    <t>SK20</t>
  </si>
  <si>
    <t>Polička perforovaná 1U/550mm, max.nosnost 150kg</t>
  </si>
  <si>
    <t>SK21</t>
  </si>
  <si>
    <t xml:space="preserve">Vent.j.spodní(horní)220V/90W  6 ventil. ,termostat RAL7035</t>
  </si>
  <si>
    <t>SK22</t>
  </si>
  <si>
    <t>19" rozvodný panel 5x230V-3m s vaničkou 1,5U RAL9005, dětská a přepěťová ochrana</t>
  </si>
  <si>
    <t>SK23</t>
  </si>
  <si>
    <t>Stabilizační sada ( pár )</t>
  </si>
  <si>
    <t>SK24</t>
  </si>
  <si>
    <t>Montážní sada M6 - 4x šroub, podložka a plovoucí matice</t>
  </si>
  <si>
    <t>SK25</t>
  </si>
  <si>
    <t>Sada na spojení rozvaděčů se standardními předními dveřmi</t>
  </si>
  <si>
    <t>SK26</t>
  </si>
  <si>
    <t>19' vyvazovací panel 2U jednostranná plastová lišta</t>
  </si>
  <si>
    <t>SK27</t>
  </si>
  <si>
    <t>19' vyvazovací panel 1U jednostranná plastová lišta</t>
  </si>
  <si>
    <t>SK28</t>
  </si>
  <si>
    <t>Háček 80x80 kovový/nerez</t>
  </si>
  <si>
    <t>SK29</t>
  </si>
  <si>
    <t>Vertikální kabelový kanál - 1ks - 45U</t>
  </si>
  <si>
    <t>Optika</t>
  </si>
  <si>
    <t>SK30</t>
  </si>
  <si>
    <t>Singlemodový optický kabel v provedení 9/125um 24 vláken. Univerzální provedení se standardní ochranou proti hlodavcům. OS2, plášť LSZH, gelová sekundární ochrana. Konstrukce kabelu BE02.</t>
  </si>
  <si>
    <t>SK31</t>
  </si>
  <si>
    <t>Optická vana neosazená pro 24 x E2000/APC adaptér 19“ 1U, černá</t>
  </si>
  <si>
    <t>SK32</t>
  </si>
  <si>
    <t>Optická kazeta pro 1 x 12 svarů s víkem a držáky svarů, černá</t>
  </si>
  <si>
    <t>SK33</t>
  </si>
  <si>
    <t>Ochrana svaru 40 mm</t>
  </si>
  <si>
    <t>SK34</t>
  </si>
  <si>
    <t>Svaření optického kabelu SM</t>
  </si>
  <si>
    <t>SK35</t>
  </si>
  <si>
    <t>Adaptér E2000/APC singlemode</t>
  </si>
  <si>
    <t>SK36</t>
  </si>
  <si>
    <t xml:space="preserve">Pigtail singlemode,  9/125,  E2000/APC,  2m</t>
  </si>
  <si>
    <t>SK37</t>
  </si>
  <si>
    <t>Patch kabel E2000/APC - E2000/APC Duplex 09/125 OS1 3m</t>
  </si>
  <si>
    <t>SK38</t>
  </si>
  <si>
    <t>Měření optického vlákna, oboustranné změření útlumu na vlnových délkách 850 a 1300nm / 1310 a 1550nm přímou metodou, zpracování měřícího protokolu</t>
  </si>
  <si>
    <t>Materiál potřebný k prodloužní stávající datové přípojky z ul. Dvořákova</t>
  </si>
  <si>
    <t>SK39</t>
  </si>
  <si>
    <t>Singlemodový optický kabel v provedení 9/125um 24 vláken. Univerzální provedení se standardní ochranou proti hlodavcům. OS2, plášť LSZH, gelová sekundární ochrana.</t>
  </si>
  <si>
    <t>SK40</t>
  </si>
  <si>
    <t>Optický rozvaděč, nástěnný, uzamykatelný, pro 24ks spojek E2000/APC, vč. optické kazety</t>
  </si>
  <si>
    <t>SK41</t>
  </si>
  <si>
    <t>SK42</t>
  </si>
  <si>
    <t>SK43</t>
  </si>
  <si>
    <t>SK44</t>
  </si>
  <si>
    <t>Práce na opt. rozváděči (vystrojení)</t>
  </si>
  <si>
    <t>hod.</t>
  </si>
  <si>
    <t xml:space="preserve">Ostatní </t>
  </si>
  <si>
    <t>SK45</t>
  </si>
  <si>
    <t>Práce na stávajícím HR-TÚ v m.č.D103</t>
  </si>
  <si>
    <t>SK46</t>
  </si>
  <si>
    <t>Demontáže stávajících rozvodů SK, vyhledání a odpojení v rozvaděčích DR</t>
  </si>
  <si>
    <t>SK47</t>
  </si>
  <si>
    <t>Oprava a výměna poškozených kabelů SK Cat6 v rámci stavebních prací, včetně zapojení a cetifikovaného měření</t>
  </si>
  <si>
    <t>SK48</t>
  </si>
  <si>
    <t>SK49</t>
  </si>
  <si>
    <t>SK50</t>
  </si>
  <si>
    <t>SK51</t>
  </si>
  <si>
    <t>VDT - Domovní telefony - videotelefony</t>
  </si>
  <si>
    <t>D1 - HW</t>
  </si>
  <si>
    <t>HW</t>
  </si>
  <si>
    <t>VDT01</t>
  </si>
  <si>
    <t>Tablo videotelefonu, hovorová jednotka, analogová pobočka telefonní ústředny v provedení s jedním zvonkovým tlačítkem, vč.stříšky a krabice pod omítku</t>
  </si>
  <si>
    <t>VDT06</t>
  </si>
  <si>
    <t>Elektromechanický zámek 12V, nízkoodběrový,</t>
  </si>
  <si>
    <t>VDT08</t>
  </si>
  <si>
    <t>Napájecí zdroj domovního telefonu na DIN, 230V/12V</t>
  </si>
  <si>
    <t>VDT09</t>
  </si>
  <si>
    <t>Dorozumívací zařízení pro bezpečnostní přepážky-černé,možnost připojení 2 reproduktorů, m.č.115-116</t>
  </si>
  <si>
    <t>VDT10</t>
  </si>
  <si>
    <t>kabel 2x1,5 kroucený pár</t>
  </si>
  <si>
    <t>VDT11</t>
  </si>
  <si>
    <t>kabel CYKY 3x1.5</t>
  </si>
  <si>
    <t>VDT12</t>
  </si>
  <si>
    <t>VDT13</t>
  </si>
  <si>
    <t>propojovací krabice</t>
  </si>
  <si>
    <t>VDT14</t>
  </si>
  <si>
    <t>VDT15</t>
  </si>
  <si>
    <t>VDT16</t>
  </si>
  <si>
    <t>VDT17</t>
  </si>
  <si>
    <t>VDT18</t>
  </si>
  <si>
    <t>VDT19</t>
  </si>
  <si>
    <t>VDT20</t>
  </si>
  <si>
    <t>D.1.4.5 - MĚŘENÍ A REGULACE</t>
  </si>
  <si>
    <t>1 - Rozvaděče</t>
  </si>
  <si>
    <t>D1 - Sestava řídícího systému MAR-3</t>
  </si>
  <si>
    <t>D10 - Sestava rozvaděče MAR-7</t>
  </si>
  <si>
    <t>D2 - Sestava rozvaděče MAR-3</t>
  </si>
  <si>
    <t>D3 - Sestava řídícího systému MAR-4</t>
  </si>
  <si>
    <t>D4 - Sestava rozvaděče MAR-4</t>
  </si>
  <si>
    <t>D5 - Sestava řídícího systému MAR-5</t>
  </si>
  <si>
    <t>D6 - Sestava rozvaděče MAR-5</t>
  </si>
  <si>
    <t>D7 - Sestava řídícího systému MAR-6</t>
  </si>
  <si>
    <t>D8 - Sestava rozvaděče MAR-6</t>
  </si>
  <si>
    <t>D9 - Sestava řídícího systému MAR-7</t>
  </si>
  <si>
    <t>Sestava řídícího systému MAR-3</t>
  </si>
  <si>
    <t>DM 02</t>
  </si>
  <si>
    <t>Přídavný modul 8xAO 0..10V (ARION/MODBUS)</t>
  </si>
  <si>
    <t>153601115</t>
  </si>
  <si>
    <t>DM 03</t>
  </si>
  <si>
    <t>Přídavný modul 24xDI (ARION/MODBUS)</t>
  </si>
  <si>
    <t>-240677396</t>
  </si>
  <si>
    <t>DR 00</t>
  </si>
  <si>
    <t>Regulátor DDC, kompaktní řídící jednotka 8DI, 8DO, 8AI, 4AO</t>
  </si>
  <si>
    <t>512230519</t>
  </si>
  <si>
    <t>Poznámka k položce:_x000d_
Poznámka k položce: disp. 122x32b, rozhraní RS485, RS232, Eth., webserver</t>
  </si>
  <si>
    <t>Pol1</t>
  </si>
  <si>
    <t>PROGRAMOVÉ VYBAVENÍ - aplikační SW</t>
  </si>
  <si>
    <t>bod</t>
  </si>
  <si>
    <t>310573235</t>
  </si>
  <si>
    <t>Pol2</t>
  </si>
  <si>
    <t>PROGRAMOVÉ VYBAVENÍ - Instalace, testování</t>
  </si>
  <si>
    <t>-964895509</t>
  </si>
  <si>
    <t>Pol3</t>
  </si>
  <si>
    <t>PROGRAMOVÉ VYBAVENÍ - WEBSERVER</t>
  </si>
  <si>
    <t>1458967494</t>
  </si>
  <si>
    <t>Pol4</t>
  </si>
  <si>
    <t>PROGRAMOVÉ VYBAVENÍ - Doplnění vizualizace centrály</t>
  </si>
  <si>
    <t>1744932713</t>
  </si>
  <si>
    <t>Sestava rozvaděče MAR-7</t>
  </si>
  <si>
    <t>FA</t>
  </si>
  <si>
    <t>Jistič C4/3</t>
  </si>
  <si>
    <t>-716551572</t>
  </si>
  <si>
    <t>FA.1</t>
  </si>
  <si>
    <t>Jistič B6/1</t>
  </si>
  <si>
    <t>-91806287</t>
  </si>
  <si>
    <t>FA.2</t>
  </si>
  <si>
    <t>Jistič B10/1</t>
  </si>
  <si>
    <t>-1631376884</t>
  </si>
  <si>
    <t>FA.3</t>
  </si>
  <si>
    <t>Jistič C6/3</t>
  </si>
  <si>
    <t>-229443826</t>
  </si>
  <si>
    <t>FA.4</t>
  </si>
  <si>
    <t>Jistič C10/1</t>
  </si>
  <si>
    <t>-1587338244</t>
  </si>
  <si>
    <t>FG</t>
  </si>
  <si>
    <t>Přepěťová ochravna s odrušovacím Vf filtrem, max 275V, 6A</t>
  </si>
  <si>
    <t>-1003809953</t>
  </si>
  <si>
    <t>HL-POR</t>
  </si>
  <si>
    <t>Modulová signálka žlutá 230VAC</t>
  </si>
  <si>
    <t>2023303743</t>
  </si>
  <si>
    <t>HRN</t>
  </si>
  <si>
    <t>Hlídací napěťové relé, pro kontrolu sledu a výpadku fází</t>
  </si>
  <si>
    <t>-335605386</t>
  </si>
  <si>
    <t>KA</t>
  </si>
  <si>
    <t>Rele s paticí 2P/230VAC (LED signal + ruč. Ovladač)</t>
  </si>
  <si>
    <t>-189347487</t>
  </si>
  <si>
    <t>KA.1</t>
  </si>
  <si>
    <t>Rele s paticí 2P/24VDC (LED signal + ruč. Ovladač)</t>
  </si>
  <si>
    <t>1211408263</t>
  </si>
  <si>
    <t>KA.2</t>
  </si>
  <si>
    <t>Rele s paticí 2P/12VDC (LED signal + ruč. Ovladač)</t>
  </si>
  <si>
    <t>1774347221</t>
  </si>
  <si>
    <t>MAR</t>
  </si>
  <si>
    <t>Oceloplechová rozvodnice nástěnná 6x33 modulů DIN</t>
  </si>
  <si>
    <t>371541121</t>
  </si>
  <si>
    <t>Pol7</t>
  </si>
  <si>
    <t>Zkoušky, revize, atest</t>
  </si>
  <si>
    <t>komplet</t>
  </si>
  <si>
    <t>-538422971</t>
  </si>
  <si>
    <t>Pol8</t>
  </si>
  <si>
    <t>Drobný instalační a spojovací materíál (lišty, svorky, vývodky …)</t>
  </si>
  <si>
    <t>1758566335</t>
  </si>
  <si>
    <t>QM</t>
  </si>
  <si>
    <t>HLAVNÍ VYPÍNAČ 40A/3 DIN</t>
  </si>
  <si>
    <t>-1767322151</t>
  </si>
  <si>
    <t>SA</t>
  </si>
  <si>
    <t>Tlačítko SPÍNACÍ DIN (potvrzení poruchy) + modul</t>
  </si>
  <si>
    <t>897936101</t>
  </si>
  <si>
    <t>TR24</t>
  </si>
  <si>
    <t>Transformátor SELF s jištěním sek. 4,2A</t>
  </si>
  <si>
    <t>704127715</t>
  </si>
  <si>
    <t>XC</t>
  </si>
  <si>
    <t>Servisní zásuvka DIN, 230V/16A</t>
  </si>
  <si>
    <t>-1596857712</t>
  </si>
  <si>
    <t>Sestava rozvaděče MAR-3</t>
  </si>
  <si>
    <t>-1521942270</t>
  </si>
  <si>
    <t>1048282293</t>
  </si>
  <si>
    <t>-105658438</t>
  </si>
  <si>
    <t>1144513257</t>
  </si>
  <si>
    <t>685267778</t>
  </si>
  <si>
    <t>225875958</t>
  </si>
  <si>
    <t>1197698253</t>
  </si>
  <si>
    <t>-1175464209</t>
  </si>
  <si>
    <t>-1955080599</t>
  </si>
  <si>
    <t>-905013063</t>
  </si>
  <si>
    <t>1886693566</t>
  </si>
  <si>
    <t>-381918302</t>
  </si>
  <si>
    <t>Pol5</t>
  </si>
  <si>
    <t>2137454182</t>
  </si>
  <si>
    <t>Pol6</t>
  </si>
  <si>
    <t>816732709</t>
  </si>
  <si>
    <t>-1323185763</t>
  </si>
  <si>
    <t>-1687048357</t>
  </si>
  <si>
    <t>1102953763</t>
  </si>
  <si>
    <t>990037010</t>
  </si>
  <si>
    <t>Sestava řídícího systému MAR-4</t>
  </si>
  <si>
    <t>DM 01</t>
  </si>
  <si>
    <t xml:space="preserve">Přídavný modul 12xAI  Ni1000 (ARION/MODBUS)</t>
  </si>
  <si>
    <t>1736855807</t>
  </si>
  <si>
    <t>1648222050</t>
  </si>
  <si>
    <t>424943664</t>
  </si>
  <si>
    <t>DM 04</t>
  </si>
  <si>
    <t>Přídavný modul 12xRDO 230V/2A (ARION/MODBUS)</t>
  </si>
  <si>
    <t>-987952913</t>
  </si>
  <si>
    <t>-926097256</t>
  </si>
  <si>
    <t>1893864507</t>
  </si>
  <si>
    <t>2025983380</t>
  </si>
  <si>
    <t>1961481853</t>
  </si>
  <si>
    <t>-277538347</t>
  </si>
  <si>
    <t>Sestava rozvaděče MAR-4</t>
  </si>
  <si>
    <t>884080992</t>
  </si>
  <si>
    <t>-2112663577</t>
  </si>
  <si>
    <t>1157431980</t>
  </si>
  <si>
    <t>-529217545</t>
  </si>
  <si>
    <t>FA.5</t>
  </si>
  <si>
    <t>Jistič C6/1</t>
  </si>
  <si>
    <t>-381574474</t>
  </si>
  <si>
    <t>-401297970</t>
  </si>
  <si>
    <t>-2118280971</t>
  </si>
  <si>
    <t>1041305613</t>
  </si>
  <si>
    <t>-1528417782</t>
  </si>
  <si>
    <t>2026156658</t>
  </si>
  <si>
    <t>1616366024</t>
  </si>
  <si>
    <t>-879381525</t>
  </si>
  <si>
    <t>597524447</t>
  </si>
  <si>
    <t>-150801651</t>
  </si>
  <si>
    <t>-533556546</t>
  </si>
  <si>
    <t>-1778558870</t>
  </si>
  <si>
    <t>-55199030</t>
  </si>
  <si>
    <t>1756135249</t>
  </si>
  <si>
    <t>Sestava řídícího systému MAR-5</t>
  </si>
  <si>
    <t>2126902931</t>
  </si>
  <si>
    <t>-117309452</t>
  </si>
  <si>
    <t>-655198151</t>
  </si>
  <si>
    <t>-602176055</t>
  </si>
  <si>
    <t>862825366</t>
  </si>
  <si>
    <t>1193143536</t>
  </si>
  <si>
    <t>-1760843589</t>
  </si>
  <si>
    <t>Sestava rozvaděče MAR-5</t>
  </si>
  <si>
    <t>1509482689</t>
  </si>
  <si>
    <t>-1623599732</t>
  </si>
  <si>
    <t>-626049605</t>
  </si>
  <si>
    <t>229168533</t>
  </si>
  <si>
    <t>2098056472</t>
  </si>
  <si>
    <t>-851361841</t>
  </si>
  <si>
    <t>1552123504</t>
  </si>
  <si>
    <t>1935040499</t>
  </si>
  <si>
    <t>180230242</t>
  </si>
  <si>
    <t>-1791393088</t>
  </si>
  <si>
    <t>1109916443</t>
  </si>
  <si>
    <t>-2045833001</t>
  </si>
  <si>
    <t>-1864144973</t>
  </si>
  <si>
    <t>1023158113</t>
  </si>
  <si>
    <t>588883676</t>
  </si>
  <si>
    <t>648503624</t>
  </si>
  <si>
    <t>1179939894</t>
  </si>
  <si>
    <t>Sestava řídícího systému MAR-6</t>
  </si>
  <si>
    <t>149750430</t>
  </si>
  <si>
    <t>1892676716</t>
  </si>
  <si>
    <t>949928263</t>
  </si>
  <si>
    <t>-1135064921</t>
  </si>
  <si>
    <t>518486670</t>
  </si>
  <si>
    <t>-1214124716</t>
  </si>
  <si>
    <t>-1567236380</t>
  </si>
  <si>
    <t>652501180</t>
  </si>
  <si>
    <t>320208891</t>
  </si>
  <si>
    <t>Sestava rozvaděče MAR-6</t>
  </si>
  <si>
    <t>985837746</t>
  </si>
  <si>
    <t>-1049287683</t>
  </si>
  <si>
    <t>-1233655232</t>
  </si>
  <si>
    <t>6419217</t>
  </si>
  <si>
    <t>457534856</t>
  </si>
  <si>
    <t>2084096798</t>
  </si>
  <si>
    <t>-858357986</t>
  </si>
  <si>
    <t>874011384</t>
  </si>
  <si>
    <t>-378986749</t>
  </si>
  <si>
    <t>-1290820477</t>
  </si>
  <si>
    <t>1970960165</t>
  </si>
  <si>
    <t>-1931740854</t>
  </si>
  <si>
    <t>1634866258</t>
  </si>
  <si>
    <t>-979301240</t>
  </si>
  <si>
    <t>379884603</t>
  </si>
  <si>
    <t>753474220</t>
  </si>
  <si>
    <t>967256169</t>
  </si>
  <si>
    <t>2048535750</t>
  </si>
  <si>
    <t>Sestava řídícího systému MAR-7</t>
  </si>
  <si>
    <t>1853417214</t>
  </si>
  <si>
    <t>-265307147</t>
  </si>
  <si>
    <t>1510755643</t>
  </si>
  <si>
    <t>-908542472</t>
  </si>
  <si>
    <t>-422695431</t>
  </si>
  <si>
    <t>-2132397614</t>
  </si>
  <si>
    <t>302521493</t>
  </si>
  <si>
    <t>-1220343354</t>
  </si>
  <si>
    <t>140961971</t>
  </si>
  <si>
    <t>2 - Prvky MaR</t>
  </si>
  <si>
    <t>D1 - Provozní prvky řídícího systému MAR-3</t>
  </si>
  <si>
    <t>D10 - Montážní materíál pro MAR-7</t>
  </si>
  <si>
    <t>D2 - Montážní materíál pro MAR-3</t>
  </si>
  <si>
    <t>D3 - Provozní prvky řídícího systému MAR-4</t>
  </si>
  <si>
    <t>D4 - Montážní materíál pro MAR-4</t>
  </si>
  <si>
    <t>D5 - Provozní prvky řídícího systému MAR-5</t>
  </si>
  <si>
    <t>D6 - Montážní materíál pro MAR-5</t>
  </si>
  <si>
    <t>D7 - Provozní prvky řídícího systému MAR-6</t>
  </si>
  <si>
    <t>D8 - Montážní materíál pro MAR-6 - CELKEM</t>
  </si>
  <si>
    <t>D9 - Provozní prvky řídícího systému MAR-7</t>
  </si>
  <si>
    <t>Provozní prvky řídícího systému MAR-3</t>
  </si>
  <si>
    <t>Pol10</t>
  </si>
  <si>
    <t>Ventilátor VZT jednotky s EC motorem_(dodávka součástí technologie)</t>
  </si>
  <si>
    <t>140253689</t>
  </si>
  <si>
    <t>Pol11</t>
  </si>
  <si>
    <t>Sestava řízeného pohonu rotačního rekuperátoru_(dodávka součástí technologie)</t>
  </si>
  <si>
    <t>1066635522</t>
  </si>
  <si>
    <t>Pol12</t>
  </si>
  <si>
    <t>Řídící jednotka chladící sestavy_(dodávka součástí technologie)</t>
  </si>
  <si>
    <t>1742591307</t>
  </si>
  <si>
    <t>Pol13</t>
  </si>
  <si>
    <t>Servopohon řízení teploty 24VDC/0..10V_(dodávka součástí technologie)</t>
  </si>
  <si>
    <t>844781595</t>
  </si>
  <si>
    <t>Pol14</t>
  </si>
  <si>
    <t>Signalizace servopohon požární klapky_(dodávka součástí technologie)</t>
  </si>
  <si>
    <t>-631540434</t>
  </si>
  <si>
    <t>Pol16</t>
  </si>
  <si>
    <t>Ovládací panel LCD</t>
  </si>
  <si>
    <t>-1206457262</t>
  </si>
  <si>
    <t>Pol17</t>
  </si>
  <si>
    <t>SW aplikace pro LCD panel</t>
  </si>
  <si>
    <t>80668156</t>
  </si>
  <si>
    <t>Pol18</t>
  </si>
  <si>
    <t>Kanálové čidlo teploty Ni1000/6180</t>
  </si>
  <si>
    <t>-399914900</t>
  </si>
  <si>
    <t>Pol19</t>
  </si>
  <si>
    <t>Příložné čidlo teploty Ni1000/6180</t>
  </si>
  <si>
    <t>798070565</t>
  </si>
  <si>
    <t>Pol20</t>
  </si>
  <si>
    <t>Kanálové čidlo kvality vzduchu VOC, 0- 10V</t>
  </si>
  <si>
    <t>-1824950691</t>
  </si>
  <si>
    <t>Pol21</t>
  </si>
  <si>
    <t>Klapkový servopohon VZT 24VDC/0..10V/10Nm</t>
  </si>
  <si>
    <t>797908433</t>
  </si>
  <si>
    <t>Pol22</t>
  </si>
  <si>
    <t>Diferenční tlakový spínač 50 ... 500Pa</t>
  </si>
  <si>
    <t>-1503779159</t>
  </si>
  <si>
    <t>Pol23</t>
  </si>
  <si>
    <t>Snímač diferenčního tlaku 50 ... 500Pa/4..20mA - Q METR</t>
  </si>
  <si>
    <t>1683580560</t>
  </si>
  <si>
    <t>Pol24</t>
  </si>
  <si>
    <t>Protimrazová ochrana kapilárová 6m</t>
  </si>
  <si>
    <t>-2145923061</t>
  </si>
  <si>
    <t>Pol9</t>
  </si>
  <si>
    <t>Oběhové čerpadlo ohřevu 230V/80W_(dodávka součástí technologie)</t>
  </si>
  <si>
    <t>-1351023759</t>
  </si>
  <si>
    <t>Montážní materíál pro MAR-7</t>
  </si>
  <si>
    <t>Pol25</t>
  </si>
  <si>
    <t>Kabelový žlab drátěný, ž. zinek, vč. Spojovacích a nosných prvků 50/50</t>
  </si>
  <si>
    <t>82901506</t>
  </si>
  <si>
    <t>Pol26</t>
  </si>
  <si>
    <t>Kabelový žlab drátěný, ž. zinek, vč. Spojovacích a nosných prvků 100/50</t>
  </si>
  <si>
    <t>749274627</t>
  </si>
  <si>
    <t>Pol27</t>
  </si>
  <si>
    <t>Trubka ohebná, nízká mech. Odolnost, d 20, vč příchytek</t>
  </si>
  <si>
    <t>-1897564826</t>
  </si>
  <si>
    <t>Pol28</t>
  </si>
  <si>
    <t>Kabelová spona PVC (max 8 kabelů)</t>
  </si>
  <si>
    <t>-1287016691</t>
  </si>
  <si>
    <t>Pol29</t>
  </si>
  <si>
    <t>Silový kabel CYKY 5Cx1,5</t>
  </si>
  <si>
    <t>-1594446243</t>
  </si>
  <si>
    <t>Pol30</t>
  </si>
  <si>
    <t>Silový kabel CYKY 3Cx1,5</t>
  </si>
  <si>
    <t>-317283487</t>
  </si>
  <si>
    <t>Pol32</t>
  </si>
  <si>
    <t>Stíněný kabel JYTY 4x1</t>
  </si>
  <si>
    <t>-121526503</t>
  </si>
  <si>
    <t>Pol33</t>
  </si>
  <si>
    <t>Stíněný kabel JYStY 1x2x0,8</t>
  </si>
  <si>
    <t>1970841734</t>
  </si>
  <si>
    <t>Pol34</t>
  </si>
  <si>
    <t>Stíněný kabel JYStY 2x2x0,8</t>
  </si>
  <si>
    <t>792555042</t>
  </si>
  <si>
    <t>Pol35</t>
  </si>
  <si>
    <t>Vodič pro pospojování CY6 zelenožlutý</t>
  </si>
  <si>
    <t>1166642444</t>
  </si>
  <si>
    <t>Pol36</t>
  </si>
  <si>
    <t>Svorka uzemňovací ZS16 + Cu pásek</t>
  </si>
  <si>
    <t>-620647164</t>
  </si>
  <si>
    <t>Pol37</t>
  </si>
  <si>
    <t>Propojovací prvky pospojování kabelových žlabů</t>
  </si>
  <si>
    <t>213460768</t>
  </si>
  <si>
    <t>Pol38</t>
  </si>
  <si>
    <t>Instalace propstorového ovladače (zasekání, krabice, začištění..)</t>
  </si>
  <si>
    <t>-2079917592</t>
  </si>
  <si>
    <t>Pol39</t>
  </si>
  <si>
    <t>Zatěsnění kabelového průchodu protipožární hmotou</t>
  </si>
  <si>
    <t>-239077807</t>
  </si>
  <si>
    <t>Pol41</t>
  </si>
  <si>
    <t>Dokumentace skutečného provedení</t>
  </si>
  <si>
    <t>105578367</t>
  </si>
  <si>
    <t>Pol42</t>
  </si>
  <si>
    <t>Zkoušky, výchozí revize, zaškolení</t>
  </si>
  <si>
    <t>-242192244</t>
  </si>
  <si>
    <t>Pol43</t>
  </si>
  <si>
    <t>Drobný instalační a spojovací materíál (lišty, krabice, pásky …)</t>
  </si>
  <si>
    <t>78578331</t>
  </si>
  <si>
    <t>Montážní materíál pro MAR-3</t>
  </si>
  <si>
    <t>-613639920</t>
  </si>
  <si>
    <t>1908586388</t>
  </si>
  <si>
    <t>1230865868</t>
  </si>
  <si>
    <t>-1642383568</t>
  </si>
  <si>
    <t>-1685396439</t>
  </si>
  <si>
    <t>-402881361</t>
  </si>
  <si>
    <t>-871277073</t>
  </si>
  <si>
    <t>-867089815</t>
  </si>
  <si>
    <t>1234817355</t>
  </si>
  <si>
    <t>797005822</t>
  </si>
  <si>
    <t>767050352</t>
  </si>
  <si>
    <t>1063459615</t>
  </si>
  <si>
    <t>1064325271</t>
  </si>
  <si>
    <t>-1721095653</t>
  </si>
  <si>
    <t>Pol40</t>
  </si>
  <si>
    <t>-181978346</t>
  </si>
  <si>
    <t>-2124373849</t>
  </si>
  <si>
    <t>1708482329</t>
  </si>
  <si>
    <t>Provozní prvky řídícího systému MAR-4</t>
  </si>
  <si>
    <t>433544852</t>
  </si>
  <si>
    <t>-2052398309</t>
  </si>
  <si>
    <t>2017091195</t>
  </si>
  <si>
    <t>1879835687</t>
  </si>
  <si>
    <t>213063522</t>
  </si>
  <si>
    <t>1146277159</t>
  </si>
  <si>
    <t>-569292256</t>
  </si>
  <si>
    <t>-1554552808</t>
  </si>
  <si>
    <t>-1201835004</t>
  </si>
  <si>
    <t>1034539549</t>
  </si>
  <si>
    <t>2093389883</t>
  </si>
  <si>
    <t>1147007547</t>
  </si>
  <si>
    <t>-1313175313</t>
  </si>
  <si>
    <t>1900063906</t>
  </si>
  <si>
    <t>-967670286</t>
  </si>
  <si>
    <t>Montážní materíál pro MAR-4</t>
  </si>
  <si>
    <t>1324311720</t>
  </si>
  <si>
    <t>768585547</t>
  </si>
  <si>
    <t>-1464054790</t>
  </si>
  <si>
    <t>1225519594</t>
  </si>
  <si>
    <t>1292469753</t>
  </si>
  <si>
    <t>380947922</t>
  </si>
  <si>
    <t>-1923401012</t>
  </si>
  <si>
    <t>-317132977</t>
  </si>
  <si>
    <t>-2081871757</t>
  </si>
  <si>
    <t>-88618224</t>
  </si>
  <si>
    <t>-834035136</t>
  </si>
  <si>
    <t>929852476</t>
  </si>
  <si>
    <t>346499802</t>
  </si>
  <si>
    <t>-1404841423</t>
  </si>
  <si>
    <t>277195359</t>
  </si>
  <si>
    <t>1732704353</t>
  </si>
  <si>
    <t>-1825978596</t>
  </si>
  <si>
    <t>Provozní prvky řídícího systému MAR-5</t>
  </si>
  <si>
    <t>521355114</t>
  </si>
  <si>
    <t>1586364375</t>
  </si>
  <si>
    <t>1062719784</t>
  </si>
  <si>
    <t>-1863687372</t>
  </si>
  <si>
    <t>-1860001243</t>
  </si>
  <si>
    <t>Pol15</t>
  </si>
  <si>
    <t>Servopohon řízení průtoku VZT_(dodávka součástí technologie)</t>
  </si>
  <si>
    <t>510238805</t>
  </si>
  <si>
    <t>-2002469720</t>
  </si>
  <si>
    <t>-1058894106</t>
  </si>
  <si>
    <t>1778489670</t>
  </si>
  <si>
    <t>-599635677</t>
  </si>
  <si>
    <t>1607974141</t>
  </si>
  <si>
    <t>1639808133</t>
  </si>
  <si>
    <t>1185075325</t>
  </si>
  <si>
    <t>-1675172523</t>
  </si>
  <si>
    <t>-1370209352</t>
  </si>
  <si>
    <t>1062682667</t>
  </si>
  <si>
    <t>Montážní materíál pro MAR-5</t>
  </si>
  <si>
    <t>-1266033167</t>
  </si>
  <si>
    <t>2013057050</t>
  </si>
  <si>
    <t>1714400349</t>
  </si>
  <si>
    <t>2133514322</t>
  </si>
  <si>
    <t>-197859978</t>
  </si>
  <si>
    <t>-1447303403</t>
  </si>
  <si>
    <t>-958661049</t>
  </si>
  <si>
    <t>-7815423</t>
  </si>
  <si>
    <t>-72514602</t>
  </si>
  <si>
    <t>-904745869</t>
  </si>
  <si>
    <t>1971527584</t>
  </si>
  <si>
    <t>-2037887212</t>
  </si>
  <si>
    <t>-2105956556</t>
  </si>
  <si>
    <t>-294473362</t>
  </si>
  <si>
    <t>1208923290</t>
  </si>
  <si>
    <t>1211717408</t>
  </si>
  <si>
    <t>-803890950</t>
  </si>
  <si>
    <t>Provozní prvky řídícího systému MAR-6</t>
  </si>
  <si>
    <t>1315581265</t>
  </si>
  <si>
    <t>465124839</t>
  </si>
  <si>
    <t>-1915201439</t>
  </si>
  <si>
    <t>2024278211</t>
  </si>
  <si>
    <t>-1052116899</t>
  </si>
  <si>
    <t>772709432</t>
  </si>
  <si>
    <t>-1179859827</t>
  </si>
  <si>
    <t>243774057</t>
  </si>
  <si>
    <t>-666083396</t>
  </si>
  <si>
    <t>-1968219328</t>
  </si>
  <si>
    <t>-168603657</t>
  </si>
  <si>
    <t>-12484214</t>
  </si>
  <si>
    <t>203979415</t>
  </si>
  <si>
    <t>-1423993516</t>
  </si>
  <si>
    <t>1780124210</t>
  </si>
  <si>
    <t>-1740019452</t>
  </si>
  <si>
    <t>Montážní materíál pro MAR-6 - CELKEM</t>
  </si>
  <si>
    <t>-871086970</t>
  </si>
  <si>
    <t>1533880838</t>
  </si>
  <si>
    <t>1568304686</t>
  </si>
  <si>
    <t>881992068</t>
  </si>
  <si>
    <t>-341985478</t>
  </si>
  <si>
    <t>-1045828556</t>
  </si>
  <si>
    <t>-1140359885</t>
  </si>
  <si>
    <t>-1233016865</t>
  </si>
  <si>
    <t>344878402</t>
  </si>
  <si>
    <t>308421986</t>
  </si>
  <si>
    <t>277728841</t>
  </si>
  <si>
    <t>-1663440848</t>
  </si>
  <si>
    <t>-258313281</t>
  </si>
  <si>
    <t>-792406345</t>
  </si>
  <si>
    <t>677475817</t>
  </si>
  <si>
    <t>1250776958</t>
  </si>
  <si>
    <t>-1236872594</t>
  </si>
  <si>
    <t>Provozní prvky řídícího systému MAR-7</t>
  </si>
  <si>
    <t>-1419432044</t>
  </si>
  <si>
    <t>-1264391140</t>
  </si>
  <si>
    <t>-1945259786</t>
  </si>
  <si>
    <t>-1591354617</t>
  </si>
  <si>
    <t>1758129009</t>
  </si>
  <si>
    <t>-1325256300</t>
  </si>
  <si>
    <t>1439891779</t>
  </si>
  <si>
    <t>1209257332</t>
  </si>
  <si>
    <t>-1150986858</t>
  </si>
  <si>
    <t>-928552600</t>
  </si>
  <si>
    <t>-1688341934</t>
  </si>
  <si>
    <t>1235805978</t>
  </si>
  <si>
    <t>-1456161483</t>
  </si>
  <si>
    <t>828159473</t>
  </si>
  <si>
    <t>781765954</t>
  </si>
  <si>
    <t>D.1.4.6 - VZDUCHOTECHNIKA A OCHLAZOVÁNÍ</t>
  </si>
  <si>
    <t>Zařízení 1 - Větrání studoven v 1.np (102-105)</t>
  </si>
  <si>
    <t xml:space="preserve">    1-1 - Soupis prací, dodávek a montáže</t>
  </si>
  <si>
    <t xml:space="preserve">    1-2 - Potrubí zařízení č.1 Skupinová cena potrubí sk. I - pozink. Plech,  tř. těsnosti ATC4 dle EN 16798-3</t>
  </si>
  <si>
    <t xml:space="preserve">    1-2a - Izolace (cena dodávky vč.montáže):</t>
  </si>
  <si>
    <t>Zařízení 2 - Divadelní učebna v 1.np</t>
  </si>
  <si>
    <t xml:space="preserve">    2-1. - Soupis prací, dodávek a montáže</t>
  </si>
  <si>
    <t xml:space="preserve">    2-2 - Potrubí zařízení č.2 Skupinová cena potrubí sk. I - pozink. Plech,  tř. těsnosti ATC4 dle EN 16798-3</t>
  </si>
  <si>
    <t xml:space="preserve">    2-2a - Izolace (cena dodávky vč.montáže):</t>
  </si>
  <si>
    <t>Zařízení 3 - Učebny 2.np-pravá část (204,205)</t>
  </si>
  <si>
    <t xml:space="preserve">    3-1. - Soupis prací, dodávek a montáže</t>
  </si>
  <si>
    <t xml:space="preserve">    3-2. - Potrubí zařízení č.3 Skupinová cena potrubí sk. I - pozink. Plech,  tř. těsnosti ATC4 dle EN 16798-3</t>
  </si>
  <si>
    <t xml:space="preserve">    3-2a - Izolace (cena dodávky vč.montáže):</t>
  </si>
  <si>
    <t>Zařízení 4 - Učebny 2.np-levá část (207,208,209)</t>
  </si>
  <si>
    <t xml:space="preserve">    4.1. - Soupis prací, dodávek a montáže</t>
  </si>
  <si>
    <t xml:space="preserve">    4-2. - Potrubí zařízení č.4 Skupinová cena potrubí sk. I - pozink. Plech,  tř. těsnosti ATC4 dle EN 16798-3</t>
  </si>
  <si>
    <t xml:space="preserve">    4-2a - Izolace (cena dodávky vč.montáže):</t>
  </si>
  <si>
    <t>Zařízení 5 - Učebna 3.np (308)</t>
  </si>
  <si>
    <t xml:space="preserve">    5-1. - Soupis prací, dodávek a montáže</t>
  </si>
  <si>
    <t xml:space="preserve">    5-2. - Potrubí zařízení č.5 Skupinová cena potrubí sk. I - pozink. Plech,  tř. těsnosti ATC4 dle EN 16798-3</t>
  </si>
  <si>
    <t xml:space="preserve">    5-2a - Izolace (cena dodávky vč.montáže):</t>
  </si>
  <si>
    <t>Zařízení 6 - Učebna 3.np (309)</t>
  </si>
  <si>
    <t xml:space="preserve">    6-1. - Soupis prací, dodávek a montáže</t>
  </si>
  <si>
    <t xml:space="preserve">    6-2. - Potrubí zařízení č.6 Skupinová cena potrubí sk. I - pozink. Plech,  tř. těsnosti ATC4 dle EN 16798-3</t>
  </si>
  <si>
    <t xml:space="preserve">    6-2a - Izolace (cena dodávky vč.montáže):</t>
  </si>
  <si>
    <t xml:space="preserve">Zařízení 7 - Učebny  3.np (301, 323) </t>
  </si>
  <si>
    <t xml:space="preserve">    7-1. - Soupis prací, dodávek a montáže</t>
  </si>
  <si>
    <t xml:space="preserve">    7-2. - Potrubí zařízení č.7 Skupinová cena potrubí sk. I - pozink. Plech,  tř. těsnosti ATC4 dle EN 16798-3</t>
  </si>
  <si>
    <t xml:space="preserve">    7-2a - Izolace (cena dodávky vč.montáže):</t>
  </si>
  <si>
    <t xml:space="preserve">Zařízení 8 -  Učebna 3.np (313)</t>
  </si>
  <si>
    <t xml:space="preserve">    8-1. - Soupis prací, dodávek a montáže</t>
  </si>
  <si>
    <t xml:space="preserve">    8-2. - Potrubí zařízení č.8 Skupinová cena potrubí sk. I - pozink. Plech,  tř. těsnosti ATC4 dle EN 16798-3</t>
  </si>
  <si>
    <t xml:space="preserve">    8-2a - Izolace (cena dodávky vč.montáže):</t>
  </si>
  <si>
    <t>Zařízení 9 - Hygienické zařízení 1-3.NP</t>
  </si>
  <si>
    <t xml:space="preserve">    9.jan - Soupis prací, dodávek a montáže</t>
  </si>
  <si>
    <t xml:space="preserve">    9-2. - Potrubí zařízení č.9 Skupinová cena potrubí sk. I - pozink. Plech,  tř. těsnosti ATC4 dle EN 16798-3</t>
  </si>
  <si>
    <t xml:space="preserve">    9-2a - Izolace (cena dodávky vč.montáže):</t>
  </si>
  <si>
    <t>Zařízení 10 - Zařízení 10 - Chlazení splity</t>
  </si>
  <si>
    <t xml:space="preserve">    10.1. - Soupis prací, dodávek a montáže</t>
  </si>
  <si>
    <t xml:space="preserve">    10-2. - Potrubí zařízení č.10 Skupinová cena potrubí sk. I - pozink. Plech,  tř. těsnosti ATC4 dle EN 16798-</t>
  </si>
  <si>
    <t>Zařízení 11 - Větrání 3D tiskárny (m.č.302)</t>
  </si>
  <si>
    <t xml:space="preserve">    11.1. - Soupis prací, dodávek a montáže</t>
  </si>
  <si>
    <t xml:space="preserve">    11-2. - Potrubí zařízení č.11 Skupinová cena potrubí sk. I - pozink. Plech,  tř. těsnosti ATC4 dle EN 16798-</t>
  </si>
  <si>
    <t xml:space="preserve">    11-2a - Izolace (cena dodávky vč.montáže):</t>
  </si>
  <si>
    <t>D1 - Společné Z1+Z11</t>
  </si>
  <si>
    <t xml:space="preserve">    Mont - Montážní materiál společný pro všechna zařízení:</t>
  </si>
  <si>
    <t>Zařízení 1</t>
  </si>
  <si>
    <t>Větrání studoven v 1.np (102-105)</t>
  </si>
  <si>
    <t>1-1</t>
  </si>
  <si>
    <t>Soupis prací, dodávek a montáže</t>
  </si>
  <si>
    <t>1.1</t>
  </si>
  <si>
    <t xml:space="preserve">Vzduchotechnická jednotka ve vnitřním provedení,  stojatá, vč. tlumících manžet, poloha dle výkresové dokumentace,bez regulace Technická data - dle tabulky zařízení. Složení: na přívodu-koncový panel s klapkou, filtr.komora F7, rotační rekuperátor, cirkul</t>
  </si>
  <si>
    <t>1.1a</t>
  </si>
  <si>
    <t xml:space="preserve">vyrovnávací rám  z ocel, profilů, výška150mm,</t>
  </si>
  <si>
    <t>M 1.1</t>
  </si>
  <si>
    <t>Montáž kompletu a dopravné</t>
  </si>
  <si>
    <t>1.2</t>
  </si>
  <si>
    <t>Kondenzační jednotka s horizontálním výstupem vzduchu se 2-axiálními ventilátory, technické a výkonové parametry dle tabulky zařízení</t>
  </si>
  <si>
    <t>1.2a</t>
  </si>
  <si>
    <t>Řídící box - analogové řízení kondenzační jednotky signálem 0-10V v 5-výkonových krocích se změnou vypařovací teploty v rozsahu Tv= 6°C - 8.5°C až 11°C - 13°C</t>
  </si>
  <si>
    <t>1.2b</t>
  </si>
  <si>
    <t>Expanzní ventil</t>
  </si>
  <si>
    <t>1.2c</t>
  </si>
  <si>
    <t>Kabelový ovladač</t>
  </si>
  <si>
    <t>1.2d</t>
  </si>
  <si>
    <t xml:space="preserve">vyrovnávací rám  z ocel, profilů, žárově zinkovaných výška 100mm,</t>
  </si>
  <si>
    <t>1.2e</t>
  </si>
  <si>
    <t>Cu potrubí včetně izolace, délka trasy</t>
  </si>
  <si>
    <t>1.2f</t>
  </si>
  <si>
    <t>Komunikační kabeláž</t>
  </si>
  <si>
    <t>1.2g</t>
  </si>
  <si>
    <t>Napojení silových přívodů elektro</t>
  </si>
  <si>
    <t>1.2h</t>
  </si>
  <si>
    <t>Zkouška těsnosti, evidemční kniha</t>
  </si>
  <si>
    <t>1.2k</t>
  </si>
  <si>
    <t>Vertikální doprava na stavbě (cca 20m)</t>
  </si>
  <si>
    <t>1.2l</t>
  </si>
  <si>
    <t xml:space="preserve">Požární ucpávka pro dvoutrubku,  včetně zatěsnění a osazení</t>
  </si>
  <si>
    <t>1.2m</t>
  </si>
  <si>
    <t>Doplnění chladiva</t>
  </si>
  <si>
    <t>M 1.2</t>
  </si>
  <si>
    <t xml:space="preserve">Montáž kompletu  a dopravné</t>
  </si>
  <si>
    <t>1.3.1</t>
  </si>
  <si>
    <t>Tlumič hluku buňkový 500x400 (buňky 2ks 200x500), délka 1000mm,, potrubní obal v ceně potrubí</t>
  </si>
  <si>
    <t>1.3.2</t>
  </si>
  <si>
    <t>Tlumič hluku kruhový průměr 250mm, délka 1m</t>
  </si>
  <si>
    <t>M 1.3</t>
  </si>
  <si>
    <t>1.4.1</t>
  </si>
  <si>
    <t>Požární klapka se servem 230V, včetně zatěsnění a osazení 500x400</t>
  </si>
  <si>
    <t>1.4.2</t>
  </si>
  <si>
    <t>Požární klapka se servem 230V, včetně zatěsnění a osazení 400x500</t>
  </si>
  <si>
    <t>M 1.4</t>
  </si>
  <si>
    <t>1.5.1</t>
  </si>
  <si>
    <t xml:space="preserve">Vířivý anemostat přívodní, čelní deska výfuková 4hranná 600x600 (instalace do rastru podhledu),  nastavení lamel ruční, lakování v RAL 9010, plenum box bez regulace   boční připojení průměr 250mm,Qmax=600m3/h, dosah proudu 4m, vnitřní hluk do 40dB,</t>
  </si>
  <si>
    <t>1.5.1a</t>
  </si>
  <si>
    <t>Regulační klapka průměr 250mm</t>
  </si>
  <si>
    <t>1.5.1b</t>
  </si>
  <si>
    <t>Ohebná hadice s akustickou izolací průměr 250mm</t>
  </si>
  <si>
    <t>1.5.2</t>
  </si>
  <si>
    <t xml:space="preserve">Vířivý anemostat přívodní, čelní deska výfuková 4hranná 600x600 (instalace do rastru podhledu),  nastavení lamel ruční, lakování v RAL 9010, plenum box bez regulace   boční připojení průměr 200mm,Qmax=400m3/h, dosah proudu 4m, vnitřní hluk do 40dB,</t>
  </si>
  <si>
    <t>1.5.2a</t>
  </si>
  <si>
    <t>Regulační klapka průměr 200mm</t>
  </si>
  <si>
    <t>1.5.2b</t>
  </si>
  <si>
    <t>Ohebná hadice s akustickou izolací průměr 200mm</t>
  </si>
  <si>
    <t>1.5.3</t>
  </si>
  <si>
    <t xml:space="preserve">Vířivý anemostat přívodní, čelní deska výfuková 4hranná 300x300 (instalace do rastru podhledu),  nastavení lamel ruční, lakování v RAL 9010, plenum box bez regulace   boční připojení průměr 160mm,Qmax=150m3/h, dosah proudu 3,6m, vnitřní hluk do 40dB,</t>
  </si>
  <si>
    <t>1.5.3a</t>
  </si>
  <si>
    <t>Regulační klapka průměr 160mm</t>
  </si>
  <si>
    <t>1.5.3b</t>
  </si>
  <si>
    <t>Ohebná hadice s akustickou izolací průměr 160mm</t>
  </si>
  <si>
    <t>1.5.4</t>
  </si>
  <si>
    <t>Síto z tahokovu průměr 100mm, osadit do potrubí</t>
  </si>
  <si>
    <t>1.5.4a</t>
  </si>
  <si>
    <t>Regulační klapka průměr 100mm</t>
  </si>
  <si>
    <t>M 1.5</t>
  </si>
  <si>
    <t>1.6.1</t>
  </si>
  <si>
    <t xml:space="preserve">Anemostat odvodní, čelní deska výfuková 4hranná 600x600 (instalace do rastru podhledu),  nastavení lamel ruční, lakování v RAL 9010, plenum box bez regulace   boční připojení průměr 250mm,Qmax=600m3/h, dosah proudu 4m, vnitřní hluk do 40dB,</t>
  </si>
  <si>
    <t>1.6.1a</t>
  </si>
  <si>
    <t>1.6.1b</t>
  </si>
  <si>
    <t>1.6.2</t>
  </si>
  <si>
    <t xml:space="preserve">Anemostat odvodní,čelní deska výfuková 4hranná 600x600 (instalace do rastru podhledu),  nastavení lamel ruční, lakování v RAL 9010, plenum box bez regulace   boční připojení průměr 200mm,Qmax=400m3/h, dosah proudu 4m, vnitřní hluk do 40dB,</t>
  </si>
  <si>
    <t>1.6.2a</t>
  </si>
  <si>
    <t>1.6.2b</t>
  </si>
  <si>
    <t>1.6.3</t>
  </si>
  <si>
    <t xml:space="preserve">Anemostat odvodní, čelní deska výfuková 4hranná 300x300 (instalace do rastru podhledu),  nastavení lamel ruční, lakování v RAL 9010, plenum box bez regulace   boční připojení průměr 160mm,Qmax=150m3/h, dosah proudu 3,6m, vnitřní hluk do 40dB,</t>
  </si>
  <si>
    <t>1.6.3a</t>
  </si>
  <si>
    <t>1.6.3b</t>
  </si>
  <si>
    <t>1.6.4</t>
  </si>
  <si>
    <t>1.6.4a</t>
  </si>
  <si>
    <t>M 1.6</t>
  </si>
  <si>
    <t>1.7</t>
  </si>
  <si>
    <t xml:space="preserve">Protidešťová žaluzie 800x400mm, včetně síta,  osadit do potrubí</t>
  </si>
  <si>
    <t>1.8</t>
  </si>
  <si>
    <t xml:space="preserve">Síto z tahokovu 600x800,  včetně upevňovacího rámečku, osadit do potrubí</t>
  </si>
  <si>
    <t>M 1.7-1.8</t>
  </si>
  <si>
    <t>1-2</t>
  </si>
  <si>
    <t xml:space="preserve">Potrubí zařízení č.1 Skupinová cena potrubí sk. I - pozink. Plech,  tř. těsnosti ATC4 dle EN 16798-3</t>
  </si>
  <si>
    <t>P1-1500</t>
  </si>
  <si>
    <t xml:space="preserve">Čtyřhranné, Do obvodu 1500 / tvarovek  (30%)</t>
  </si>
  <si>
    <t>M P1-1500</t>
  </si>
  <si>
    <t>Montáž potrubí a dopravné</t>
  </si>
  <si>
    <t>P1-1890</t>
  </si>
  <si>
    <t>Čtyřhranné, Do obvodu 1890 / tvarovek (30%)</t>
  </si>
  <si>
    <t>M P1-1890</t>
  </si>
  <si>
    <t>P1-2630</t>
  </si>
  <si>
    <t>Čtyřhranné, Do obvodu 2630 / tvarovek (30%)</t>
  </si>
  <si>
    <t>M P1-2630</t>
  </si>
  <si>
    <t>P1-3500</t>
  </si>
  <si>
    <t>Čtyřhranné, Do obvodu 3500 / tvarovek (60%)</t>
  </si>
  <si>
    <t>M P1-3500</t>
  </si>
  <si>
    <t>P1-100</t>
  </si>
  <si>
    <t>Kruhové, Do průměru 100/ tvarovek (30%)</t>
  </si>
  <si>
    <t>M P1-100</t>
  </si>
  <si>
    <t>P1-200</t>
  </si>
  <si>
    <t>Kruhové, Do průměru 200/ tvarovek (30%)</t>
  </si>
  <si>
    <t>M P1-200</t>
  </si>
  <si>
    <t>P1-280</t>
  </si>
  <si>
    <t>Kruhové, Do průměru 280/ tvarovek (30%)</t>
  </si>
  <si>
    <t>M P1-280</t>
  </si>
  <si>
    <t>1-2a</t>
  </si>
  <si>
    <t>Izolace (cena dodávky vč.montáže):</t>
  </si>
  <si>
    <t>IZ1 TI 60</t>
  </si>
  <si>
    <t xml:space="preserve">Tepelná  izolace  - min.vata tl.60mm s Al polepem</t>
  </si>
  <si>
    <t>IZ1 TI 20</t>
  </si>
  <si>
    <t xml:space="preserve">Tepelná  izolace  - min.vata tl.20mm s Al polepem</t>
  </si>
  <si>
    <t>IZ1 PI</t>
  </si>
  <si>
    <t>Protipožární izolace - oboustranná zk.A+B, pož. Odolnost 30min, technologický postup dle certifikátu</t>
  </si>
  <si>
    <t>Zařízení 2</t>
  </si>
  <si>
    <t>Divadelní učebna v 1.np</t>
  </si>
  <si>
    <t>2-1.</t>
  </si>
  <si>
    <t>2.1</t>
  </si>
  <si>
    <t>2.1a</t>
  </si>
  <si>
    <t>M 2.1</t>
  </si>
  <si>
    <t>2.2</t>
  </si>
  <si>
    <t>2.2a</t>
  </si>
  <si>
    <t>2.2b</t>
  </si>
  <si>
    <t>2.2c</t>
  </si>
  <si>
    <t>2.2d</t>
  </si>
  <si>
    <t>2.2e</t>
  </si>
  <si>
    <t>2.2f</t>
  </si>
  <si>
    <t>2.2g</t>
  </si>
  <si>
    <t>2.2h</t>
  </si>
  <si>
    <t>2.2k</t>
  </si>
  <si>
    <t>2.2l</t>
  </si>
  <si>
    <t>2.2m</t>
  </si>
  <si>
    <t>M 2.2</t>
  </si>
  <si>
    <t>2.3,1</t>
  </si>
  <si>
    <t xml:space="preserve">Tlumič hluku buňkový 500x600 (buňky 3ks 200x500), délka 1000mm,, potrubní obal v ceně potrubí, tlumič společný  pro zař.č.2,8</t>
  </si>
  <si>
    <t>2.3,2</t>
  </si>
  <si>
    <t>M 2.3</t>
  </si>
  <si>
    <t>2.4.1</t>
  </si>
  <si>
    <t>2.4.2</t>
  </si>
  <si>
    <t>M 2.4</t>
  </si>
  <si>
    <t>2.5</t>
  </si>
  <si>
    <t>2.5.a</t>
  </si>
  <si>
    <t>2.5.b</t>
  </si>
  <si>
    <t>M 2.5</t>
  </si>
  <si>
    <t>2.6</t>
  </si>
  <si>
    <t>2.6a</t>
  </si>
  <si>
    <t>2.6.b</t>
  </si>
  <si>
    <t>M 2.6</t>
  </si>
  <si>
    <t>2.7</t>
  </si>
  <si>
    <t xml:space="preserve">Šikmý výfukový kus 600x500mm, včetně síta,  osadit do potrubí</t>
  </si>
  <si>
    <t>2.8</t>
  </si>
  <si>
    <t xml:space="preserve">Síto z tahokovu 900x800,  včetně upevňovacího rámečku, osadit do potrubí</t>
  </si>
  <si>
    <t>M 2.7-2.8</t>
  </si>
  <si>
    <t>2-2</t>
  </si>
  <si>
    <t xml:space="preserve">Potrubí zařízení č.2 Skupinová cena potrubí sk. I - pozink. Plech,  tř. těsnosti ATC4 dle EN 16798-3</t>
  </si>
  <si>
    <t>P2-1500</t>
  </si>
  <si>
    <t>M P2-1500</t>
  </si>
  <si>
    <t>P2-1890</t>
  </si>
  <si>
    <t>M P2-1890</t>
  </si>
  <si>
    <t>P2-2630</t>
  </si>
  <si>
    <t>M P2-2630</t>
  </si>
  <si>
    <t>P2-3500</t>
  </si>
  <si>
    <t>M P2-3500</t>
  </si>
  <si>
    <t>P2-280</t>
  </si>
  <si>
    <t>M P2-280</t>
  </si>
  <si>
    <t>2-2a</t>
  </si>
  <si>
    <t>IZ2 TI 100P</t>
  </si>
  <si>
    <t xml:space="preserve">Tepelná  izolace  - minerální vata tl.100mm s oplechováním ušlechtilým plechem 0,6mm</t>
  </si>
  <si>
    <t>IZ2 TI 60</t>
  </si>
  <si>
    <t>IZ2 TI 20</t>
  </si>
  <si>
    <t>IZ2 PI</t>
  </si>
  <si>
    <t>Zařízení 3</t>
  </si>
  <si>
    <t>Učebny 2.np-pravá část (204,205)</t>
  </si>
  <si>
    <t>3-1.</t>
  </si>
  <si>
    <t>3.1</t>
  </si>
  <si>
    <t>3.1a</t>
  </si>
  <si>
    <t>M 3.1</t>
  </si>
  <si>
    <t>3.2</t>
  </si>
  <si>
    <t>3.2a</t>
  </si>
  <si>
    <t>3.2b</t>
  </si>
  <si>
    <t>3.2c</t>
  </si>
  <si>
    <t>3.2d</t>
  </si>
  <si>
    <t>3.2e</t>
  </si>
  <si>
    <t>3.2f</t>
  </si>
  <si>
    <t>3.2g</t>
  </si>
  <si>
    <t>3.2h</t>
  </si>
  <si>
    <t>3.2k</t>
  </si>
  <si>
    <t>3.2l</t>
  </si>
  <si>
    <t>3.2m</t>
  </si>
  <si>
    <t>M 3.2</t>
  </si>
  <si>
    <t>3.3.1</t>
  </si>
  <si>
    <t>Tlumič hluku buňkový 500x600 (buňky 3ks 200x500), délka 1000mm,, potrubní obal v ceně potrubí</t>
  </si>
  <si>
    <t>3.3.2</t>
  </si>
  <si>
    <t>Tlumič hluku buňkový 500x250 (buňky 1ks 250x500), délka 1000mm,, potrubní obal v ceně potrubí</t>
  </si>
  <si>
    <t>M 3.3</t>
  </si>
  <si>
    <t>3.4.1</t>
  </si>
  <si>
    <t>Požární klapka se servem 230V, včetně zatěsnění a osazení 600x400</t>
  </si>
  <si>
    <t>3.4.2</t>
  </si>
  <si>
    <t>M 3.4</t>
  </si>
  <si>
    <t>3.5.1</t>
  </si>
  <si>
    <t xml:space="preserve">Vířivý anemostat přívodní, čelní deska výfuková 4hranná 600x600 (instalace do rastru podhledu),  nastavení lamel ruční, lakování v RAL 9010, plenum box včetně regulace   boční připojení průměr 250mm,Qmax=600m3/h, dosah proudu 4m, vnitřní hluk do 40dB,</t>
  </si>
  <si>
    <t>3.5.1a</t>
  </si>
  <si>
    <t>M 3.5</t>
  </si>
  <si>
    <t>3.6.1</t>
  </si>
  <si>
    <t xml:space="preserve">Anemostat odvodní, čelní deska výfuková 4hranná 600x600 (instalace do rastru podhledu),  nastavení lamel ruční, lakování v RAL 9010, plenum box včetně regulace   boční připojení průměr 250mm,Qmax=600m3/h, dosah proudu 4m, vnitřní hluk do 40dB,</t>
  </si>
  <si>
    <t>3.6.1a</t>
  </si>
  <si>
    <t>M 3.6</t>
  </si>
  <si>
    <t>3.7.1</t>
  </si>
  <si>
    <t>Regulátor variabilního průtoku 500x200mm pro 2170m3/h, napájení 24V, ovl. O/Z</t>
  </si>
  <si>
    <t>M 3.7</t>
  </si>
  <si>
    <t>3.8</t>
  </si>
  <si>
    <t xml:space="preserve">Síto z tahokovu 1000x800,  včetně upevňovacího rámečku, osadit do potrubí</t>
  </si>
  <si>
    <t>3.9</t>
  </si>
  <si>
    <t xml:space="preserve">Protidešťová žaluzie1120x1000mm, včetně síta,  osadit do potrubí společné pro z.č 3,7</t>
  </si>
  <si>
    <t>M 3.8 -3.9</t>
  </si>
  <si>
    <t>3-2.</t>
  </si>
  <si>
    <t xml:space="preserve">Potrubí zařízení č.3 Skupinová cena potrubí sk. I - pozink. Plech,  tř. těsnosti ATC4 dle EN 16798-3</t>
  </si>
  <si>
    <t>P3-1500</t>
  </si>
  <si>
    <t>M P3-1500</t>
  </si>
  <si>
    <t>P3-1890</t>
  </si>
  <si>
    <t>M P3-1890</t>
  </si>
  <si>
    <t>P3-2630</t>
  </si>
  <si>
    <t>M P3-2630</t>
  </si>
  <si>
    <t>P3-3500</t>
  </si>
  <si>
    <t>M P3-3500</t>
  </si>
  <si>
    <t>P3-280</t>
  </si>
  <si>
    <t>M P3-280</t>
  </si>
  <si>
    <t>3-2a</t>
  </si>
  <si>
    <t>IZ3 TI 60</t>
  </si>
  <si>
    <t>IZ3 TI 20</t>
  </si>
  <si>
    <t>IZ3 PI</t>
  </si>
  <si>
    <t>Zařízení 4</t>
  </si>
  <si>
    <t>Učebny 2.np-levá část (207,208,209)</t>
  </si>
  <si>
    <t>4.1.</t>
  </si>
  <si>
    <t>4.1</t>
  </si>
  <si>
    <t>4.1a</t>
  </si>
  <si>
    <t>M 4.1</t>
  </si>
  <si>
    <t>4.2</t>
  </si>
  <si>
    <t>4.2a</t>
  </si>
  <si>
    <t>4.2b</t>
  </si>
  <si>
    <t>Expanzní ventil v rozsahu chladícího výkonu 15.5 kW až 17.6 kW</t>
  </si>
  <si>
    <t>4.2c</t>
  </si>
  <si>
    <t>4.2d</t>
  </si>
  <si>
    <t>4.2e</t>
  </si>
  <si>
    <t>4.2f</t>
  </si>
  <si>
    <t>4.2g</t>
  </si>
  <si>
    <t>4.2h</t>
  </si>
  <si>
    <t>4.2k</t>
  </si>
  <si>
    <t>4.2l</t>
  </si>
  <si>
    <t>4.2m</t>
  </si>
  <si>
    <t>M 4.2</t>
  </si>
  <si>
    <t>4.3.1</t>
  </si>
  <si>
    <t>Tlumič hluku buňkový 500x600 (buňky 3ks 200x500), délka 1000mm, potrubní obal v ceně potrubí</t>
  </si>
  <si>
    <t>4.3.2</t>
  </si>
  <si>
    <t>Tlumič hluku buňkový 500x400 (buňky 2ks 200x500), délka 1000mm,přeslechové tlumiče, potrubní obal v ceně potrubí</t>
  </si>
  <si>
    <t>4.3.3</t>
  </si>
  <si>
    <t>Tlumič hluku buňkový 500x200 (buňky 1ks 200x500), délka 1000mm,přeslechové tlumiče, potrubní obal v ceně potrubí</t>
  </si>
  <si>
    <t>4.3.4</t>
  </si>
  <si>
    <t>Tlumič hluku kruhový průměr 315mm, délka 1m</t>
  </si>
  <si>
    <t>4.3.5</t>
  </si>
  <si>
    <t>M 4.3</t>
  </si>
  <si>
    <t>4.4.1</t>
  </si>
  <si>
    <t>4.4.2</t>
  </si>
  <si>
    <t>M 4.4</t>
  </si>
  <si>
    <t>4.5.1</t>
  </si>
  <si>
    <t>4.5.1a</t>
  </si>
  <si>
    <t>4.5.2</t>
  </si>
  <si>
    <t>4.5.2a</t>
  </si>
  <si>
    <t>M 4.5</t>
  </si>
  <si>
    <t>4.6.1</t>
  </si>
  <si>
    <t>4.6.1a</t>
  </si>
  <si>
    <t>4.6.2</t>
  </si>
  <si>
    <t>4.6.2a</t>
  </si>
  <si>
    <t>M 4.6</t>
  </si>
  <si>
    <t>4.7.1</t>
  </si>
  <si>
    <t xml:space="preserve">Regulátor  průtoku průměr 315mm pro 1690m3/h, napájení 24V</t>
  </si>
  <si>
    <t>4.7.2</t>
  </si>
  <si>
    <t xml:space="preserve">Regulátor  průtoku průměr 315mm pro 1450m3/h, napájení 24V</t>
  </si>
  <si>
    <t>4.7.3</t>
  </si>
  <si>
    <t>Regulátor průtoku průměr 250mm pro 1210m3/h, napájení 24V</t>
  </si>
  <si>
    <t>4.7.4</t>
  </si>
  <si>
    <t xml:space="preserve">Regulátor průtoku průměr 250mm pro 580m3/h, pro malé rychlosti,  napájení 24V</t>
  </si>
  <si>
    <t>M 4.7</t>
  </si>
  <si>
    <t>4.8</t>
  </si>
  <si>
    <t>4.9</t>
  </si>
  <si>
    <t xml:space="preserve">Protidešťová žaluzie1120x1250mm, včetně síta,  osadit do potrubí společné pro z.č.4,5,6</t>
  </si>
  <si>
    <t>M 4.8 -4.9</t>
  </si>
  <si>
    <t>4-2.</t>
  </si>
  <si>
    <t xml:space="preserve">Potrubí zařízení č.4 Skupinová cena potrubí sk. I - pozink. Plech,  tř. těsnosti ATC4 dle EN 16798-3</t>
  </si>
  <si>
    <t>P4-1500</t>
  </si>
  <si>
    <t>M P4-1500</t>
  </si>
  <si>
    <t>P4-1890</t>
  </si>
  <si>
    <t>M P4-1890</t>
  </si>
  <si>
    <t>P4-2630</t>
  </si>
  <si>
    <t>M P4-2630</t>
  </si>
  <si>
    <t>P4-3500</t>
  </si>
  <si>
    <t>M P4-3500</t>
  </si>
  <si>
    <t>P4-100</t>
  </si>
  <si>
    <t>M P4-100</t>
  </si>
  <si>
    <t>P4-280</t>
  </si>
  <si>
    <t>M P4-280</t>
  </si>
  <si>
    <t>P4-400</t>
  </si>
  <si>
    <t>Kruhové, Do průměru 400/ tvarovek (30%)</t>
  </si>
  <si>
    <t>M P4-400</t>
  </si>
  <si>
    <t>4-2a</t>
  </si>
  <si>
    <t>IZ4 TI 100P</t>
  </si>
  <si>
    <t>IZ4 TI 60</t>
  </si>
  <si>
    <t>IZ4 TI 20</t>
  </si>
  <si>
    <t>IZ4 PI</t>
  </si>
  <si>
    <t>Zařízení 5</t>
  </si>
  <si>
    <t>Učebna 3.np (308)</t>
  </si>
  <si>
    <t>5-1.</t>
  </si>
  <si>
    <t>5.1</t>
  </si>
  <si>
    <t>5.1a</t>
  </si>
  <si>
    <t>M 5.1</t>
  </si>
  <si>
    <t>5.2</t>
  </si>
  <si>
    <t>5.2a</t>
  </si>
  <si>
    <t>5.2b</t>
  </si>
  <si>
    <t>5.2c</t>
  </si>
  <si>
    <t>5.2c.1</t>
  </si>
  <si>
    <t>5.2d</t>
  </si>
  <si>
    <t>5.2e</t>
  </si>
  <si>
    <t>5.2f</t>
  </si>
  <si>
    <t>5.2g</t>
  </si>
  <si>
    <t>5.2h</t>
  </si>
  <si>
    <t>5.2k</t>
  </si>
  <si>
    <t>5.2l</t>
  </si>
  <si>
    <t>5.2m</t>
  </si>
  <si>
    <t>5.3</t>
  </si>
  <si>
    <t>M 5.3</t>
  </si>
  <si>
    <t>5.4.1</t>
  </si>
  <si>
    <t>5.4.2</t>
  </si>
  <si>
    <t>M 5.4</t>
  </si>
  <si>
    <t>5.5.1</t>
  </si>
  <si>
    <t>5.5.1a</t>
  </si>
  <si>
    <t>5.5.1b</t>
  </si>
  <si>
    <t>5.5.2</t>
  </si>
  <si>
    <t>5.5.2a</t>
  </si>
  <si>
    <t>M 5.5</t>
  </si>
  <si>
    <t>5.6.1</t>
  </si>
  <si>
    <t>5.6.1a</t>
  </si>
  <si>
    <t>5.6.1b</t>
  </si>
  <si>
    <t>5.6.2</t>
  </si>
  <si>
    <t>5.6.2a</t>
  </si>
  <si>
    <t>M 5.6</t>
  </si>
  <si>
    <t>5.8</t>
  </si>
  <si>
    <t>M 5.8</t>
  </si>
  <si>
    <t>5-2.</t>
  </si>
  <si>
    <t xml:space="preserve">Potrubí zařízení č.5 Skupinová cena potrubí sk. I - pozink. Plech,  tř. těsnosti ATC4 dle EN 16798-3</t>
  </si>
  <si>
    <t>P5-1500</t>
  </si>
  <si>
    <t>M P5-1500</t>
  </si>
  <si>
    <t>P5-1890</t>
  </si>
  <si>
    <t>M P5-1890</t>
  </si>
  <si>
    <t>P5-2630</t>
  </si>
  <si>
    <t>M P5-2630</t>
  </si>
  <si>
    <t>P5-3500</t>
  </si>
  <si>
    <t>M P5-3500</t>
  </si>
  <si>
    <t>P5-280</t>
  </si>
  <si>
    <t>M P5-280</t>
  </si>
  <si>
    <t>5-2a</t>
  </si>
  <si>
    <t>IZ5 TI 60</t>
  </si>
  <si>
    <t>IZ5 TI 20</t>
  </si>
  <si>
    <t>IZ5 PI</t>
  </si>
  <si>
    <t>Zařízení 6</t>
  </si>
  <si>
    <t>Učebna 3.np (309)</t>
  </si>
  <si>
    <t>6-1.</t>
  </si>
  <si>
    <t>6.1</t>
  </si>
  <si>
    <t>6.1a</t>
  </si>
  <si>
    <t>M 6.1</t>
  </si>
  <si>
    <t>6.2</t>
  </si>
  <si>
    <t>6.2a</t>
  </si>
  <si>
    <t>6.2b</t>
  </si>
  <si>
    <t>6.2c</t>
  </si>
  <si>
    <t>6.2d</t>
  </si>
  <si>
    <t>6.2e</t>
  </si>
  <si>
    <t>6.2f</t>
  </si>
  <si>
    <t>6.2g</t>
  </si>
  <si>
    <t>6.2h</t>
  </si>
  <si>
    <t>6.2k</t>
  </si>
  <si>
    <t>6.2l</t>
  </si>
  <si>
    <t>6.2m</t>
  </si>
  <si>
    <t>M 6.2</t>
  </si>
  <si>
    <t>6.3</t>
  </si>
  <si>
    <t>M 6.3</t>
  </si>
  <si>
    <t>6.4.1</t>
  </si>
  <si>
    <t>Požární klapka se servem 230V, včetně zatěsnění a osazení 400x400</t>
  </si>
  <si>
    <t>6.4.2</t>
  </si>
  <si>
    <t>M 6.4</t>
  </si>
  <si>
    <t>6.5.1</t>
  </si>
  <si>
    <t>6.5.1a</t>
  </si>
  <si>
    <t>6.5.1b</t>
  </si>
  <si>
    <t>M 6.5</t>
  </si>
  <si>
    <t>6.6.1</t>
  </si>
  <si>
    <t>6.6.1a</t>
  </si>
  <si>
    <t>6.6.1b</t>
  </si>
  <si>
    <t>M 6.6</t>
  </si>
  <si>
    <t>6.8</t>
  </si>
  <si>
    <t>M 6.8</t>
  </si>
  <si>
    <t>6-2.</t>
  </si>
  <si>
    <t xml:space="preserve">Potrubí zařízení č.6 Skupinová cena potrubí sk. I - pozink. Plech,  tř. těsnosti ATC4 dle EN 16798-3</t>
  </si>
  <si>
    <t>P6-1500</t>
  </si>
  <si>
    <t>M P6-1500</t>
  </si>
  <si>
    <t>P6-1890</t>
  </si>
  <si>
    <t>M P6-1890</t>
  </si>
  <si>
    <t>P6-2630</t>
  </si>
  <si>
    <t>Čtyřhranné, Do obvodu 2630 / tvarovek (50%)</t>
  </si>
  <si>
    <t>M P6-2630</t>
  </si>
  <si>
    <t>P6-3500</t>
  </si>
  <si>
    <t>M P6-3500</t>
  </si>
  <si>
    <t>P6-280</t>
  </si>
  <si>
    <t>M P6-280</t>
  </si>
  <si>
    <t>6-2a</t>
  </si>
  <si>
    <t>IZ6 TI 60</t>
  </si>
  <si>
    <t>IZ6 TI 20</t>
  </si>
  <si>
    <t>IZ6 PI</t>
  </si>
  <si>
    <t>Zařízení 7</t>
  </si>
  <si>
    <t xml:space="preserve">Učebny  3.np (301, 323) </t>
  </si>
  <si>
    <t>7-1.</t>
  </si>
  <si>
    <t>7.1</t>
  </si>
  <si>
    <t>7.1a</t>
  </si>
  <si>
    <t>M 7.1</t>
  </si>
  <si>
    <t>7.2</t>
  </si>
  <si>
    <t>7.2a</t>
  </si>
  <si>
    <t>7.2b</t>
  </si>
  <si>
    <t>7.2c</t>
  </si>
  <si>
    <t>7.2d</t>
  </si>
  <si>
    <t>7.2e</t>
  </si>
  <si>
    <t>7.2f</t>
  </si>
  <si>
    <t>7.2g</t>
  </si>
  <si>
    <t>7.2h</t>
  </si>
  <si>
    <t>7.2k</t>
  </si>
  <si>
    <t>7.2l</t>
  </si>
  <si>
    <t>7.2m</t>
  </si>
  <si>
    <t>M 7.2</t>
  </si>
  <si>
    <t>7.3.1</t>
  </si>
  <si>
    <t>7.3.2</t>
  </si>
  <si>
    <t>7.3.3</t>
  </si>
  <si>
    <t>Tlumič hluku buňkový 500x200 (buňky 1ks 200x500), délka 1000mm,, potrubní obal v ceně potrubí</t>
  </si>
  <si>
    <t>M 7.3</t>
  </si>
  <si>
    <t>7.4.1</t>
  </si>
  <si>
    <t>7.4.2</t>
  </si>
  <si>
    <t>M 7.4</t>
  </si>
  <si>
    <t>7.5.1</t>
  </si>
  <si>
    <t>7.5.1a</t>
  </si>
  <si>
    <t>7.5.2</t>
  </si>
  <si>
    <t>7.5.2a</t>
  </si>
  <si>
    <t>M 7.5</t>
  </si>
  <si>
    <t>7.6.1</t>
  </si>
  <si>
    <t>7.6.1a</t>
  </si>
  <si>
    <t>7.6.2</t>
  </si>
  <si>
    <t>7.6.2a</t>
  </si>
  <si>
    <t>M 7.6</t>
  </si>
  <si>
    <t>7.7.1</t>
  </si>
  <si>
    <t>Regulátor variabilního průtoku 600x200mm pro 2170m3/h, napájení 24V, ovl. O/Z</t>
  </si>
  <si>
    <t>7.7.2</t>
  </si>
  <si>
    <t>Regulátor variabilního průtoku 500x200mm pro 1680m3/h, napájení 24V, ovl. O/Z</t>
  </si>
  <si>
    <t>M 7.7</t>
  </si>
  <si>
    <t>7.8</t>
  </si>
  <si>
    <t>M 7.8</t>
  </si>
  <si>
    <t>7-2.</t>
  </si>
  <si>
    <t xml:space="preserve">Potrubí zařízení č.7 Skupinová cena potrubí sk. I - pozink. Plech,  tř. těsnosti ATC4 dle EN 16798-3</t>
  </si>
  <si>
    <t>P7-1500</t>
  </si>
  <si>
    <t>M P7-1500</t>
  </si>
  <si>
    <t>P7-1890</t>
  </si>
  <si>
    <t>M P7-1890</t>
  </si>
  <si>
    <t>P7-2630</t>
  </si>
  <si>
    <t>M P7-2630</t>
  </si>
  <si>
    <t>P7-3500</t>
  </si>
  <si>
    <t>M P7-3500</t>
  </si>
  <si>
    <t>P7-100</t>
  </si>
  <si>
    <t>M P7-100</t>
  </si>
  <si>
    <t>P7-280</t>
  </si>
  <si>
    <t>M P7-280</t>
  </si>
  <si>
    <t>7-2a</t>
  </si>
  <si>
    <t>IZ7 TI 60</t>
  </si>
  <si>
    <t>IZ7 TI 20</t>
  </si>
  <si>
    <t>IZ7 PI</t>
  </si>
  <si>
    <t>Zařízení 8</t>
  </si>
  <si>
    <t xml:space="preserve"> Učebna 3.np (313)</t>
  </si>
  <si>
    <t>8-1.</t>
  </si>
  <si>
    <t>8.1</t>
  </si>
  <si>
    <t>8.1a</t>
  </si>
  <si>
    <t>M 8.1</t>
  </si>
  <si>
    <t>8.2</t>
  </si>
  <si>
    <t>8.2a</t>
  </si>
  <si>
    <t>8.2b</t>
  </si>
  <si>
    <t>8.2c</t>
  </si>
  <si>
    <t>8.2d</t>
  </si>
  <si>
    <t>8.2e</t>
  </si>
  <si>
    <t>8.2f</t>
  </si>
  <si>
    <t>8.2g</t>
  </si>
  <si>
    <t>8.2h</t>
  </si>
  <si>
    <t>8.2k</t>
  </si>
  <si>
    <t>8.2l</t>
  </si>
  <si>
    <t>8.2m</t>
  </si>
  <si>
    <t>M 8.2</t>
  </si>
  <si>
    <t>8.3</t>
  </si>
  <si>
    <t>M 8.3</t>
  </si>
  <si>
    <t>8.4.1</t>
  </si>
  <si>
    <t>Požární klapka se servem 230V, včetně zatěsnění a osazení 500x300</t>
  </si>
  <si>
    <t>8.4.2</t>
  </si>
  <si>
    <t>M 8.4</t>
  </si>
  <si>
    <t>8.5.1</t>
  </si>
  <si>
    <t>8.5.1a</t>
  </si>
  <si>
    <t>8.5.1b</t>
  </si>
  <si>
    <t>8.5.2</t>
  </si>
  <si>
    <t>8.5.2a</t>
  </si>
  <si>
    <t>M 8.5</t>
  </si>
  <si>
    <t>8.6.1</t>
  </si>
  <si>
    <t>8.6.1a</t>
  </si>
  <si>
    <t>8.6.2</t>
  </si>
  <si>
    <t>8.6.2a</t>
  </si>
  <si>
    <t>8.6.1b</t>
  </si>
  <si>
    <t>M 8.6</t>
  </si>
  <si>
    <t>8-2.</t>
  </si>
  <si>
    <t xml:space="preserve">Potrubí zařízení č.8 Skupinová cena potrubí sk. I - pozink. Plech,  tř. těsnosti ATC4 dle EN 16798-3</t>
  </si>
  <si>
    <t>P8-1500</t>
  </si>
  <si>
    <t>M P8-1500</t>
  </si>
  <si>
    <t>P8-1890</t>
  </si>
  <si>
    <t>M P8-1890</t>
  </si>
  <si>
    <t>P8-2630</t>
  </si>
  <si>
    <t>M P8-2630</t>
  </si>
  <si>
    <t>P8-100</t>
  </si>
  <si>
    <t>M P8-100</t>
  </si>
  <si>
    <t>P8-280</t>
  </si>
  <si>
    <t>M P8-280</t>
  </si>
  <si>
    <t>8-2a</t>
  </si>
  <si>
    <t>IZ8 TI 60</t>
  </si>
  <si>
    <t>IZ8 TI 20</t>
  </si>
  <si>
    <t>IZ8 PI</t>
  </si>
  <si>
    <t>Zařízení 9</t>
  </si>
  <si>
    <t>Hygienické zařízení 1-3.NP</t>
  </si>
  <si>
    <t>9.jan</t>
  </si>
  <si>
    <t>9a,b,c,d,e,f pravá s</t>
  </si>
  <si>
    <t>Potrubní diagonální ventilátor tříotáčkový průměr 160mm, Technická data v tab. Zař.</t>
  </si>
  <si>
    <t>9h, 9k, 9x</t>
  </si>
  <si>
    <t>Potrubní diagonální ventilátor tříotáčkový průměr 125mm, Technická data v tab. Zař.</t>
  </si>
  <si>
    <t>9n, 9o</t>
  </si>
  <si>
    <t>Potrubní diagonální ventilátor tříotáčkový průměr 200mm, Technická data v tab. Zař.</t>
  </si>
  <si>
    <t>9i, 9l</t>
  </si>
  <si>
    <t>Potrubní diagonální ventilátor tříotáčkový průměr 250mm, Technická data v tab. Zař.</t>
  </si>
  <si>
    <t>M 9.a-x</t>
  </si>
  <si>
    <t>9.1</t>
  </si>
  <si>
    <t>Tlumící manžety na sání a výtlaku ventilátoru průměr 125mm</t>
  </si>
  <si>
    <t>9.2</t>
  </si>
  <si>
    <t>Tlumící manžety na sání a výtlaku ventilátoru průměr 160mm</t>
  </si>
  <si>
    <t>9.3</t>
  </si>
  <si>
    <t>Tlumící manžety na sání a výtlaku ventilátoru průměr 200mm</t>
  </si>
  <si>
    <t>9.4</t>
  </si>
  <si>
    <t>Tlumící manžety na sání a výtlaku ventilátoru průměr 250mm</t>
  </si>
  <si>
    <t>M 9.1 - 9.4</t>
  </si>
  <si>
    <t>9.1.1</t>
  </si>
  <si>
    <t>Přetlaková klapka průměr 125mm</t>
  </si>
  <si>
    <t>9.2.1</t>
  </si>
  <si>
    <t>Přetlaková klapka průměr 160mm</t>
  </si>
  <si>
    <t>9.3.1</t>
  </si>
  <si>
    <t>Přetlaková klapka průměr 200mm</t>
  </si>
  <si>
    <t>9.4.1</t>
  </si>
  <si>
    <t>Přetlaková klapka průměr 250mm</t>
  </si>
  <si>
    <t>M 9.1.1 - 9.4.1</t>
  </si>
  <si>
    <t>9.5.1</t>
  </si>
  <si>
    <t>9.5.2</t>
  </si>
  <si>
    <t>Požární klapka se servem 230V, včetně zatěsnění a osazení 400x200</t>
  </si>
  <si>
    <t>M 9.5</t>
  </si>
  <si>
    <t>9.6.1</t>
  </si>
  <si>
    <t>Odvodní talířový ventil , vč.upevňovacího rámečku do SDK, průměr 200mm,</t>
  </si>
  <si>
    <t>9.6.2</t>
  </si>
  <si>
    <t xml:space="preserve">Odvodní talířový ventil , vč.upevňovacího rámečku do SDK,  průměr 160mm</t>
  </si>
  <si>
    <t>9.6.3</t>
  </si>
  <si>
    <t xml:space="preserve">Odvodní talířový ventil , vč.upevňovacího rámečku do SDK,  průměr 125mm</t>
  </si>
  <si>
    <t>9.6.4</t>
  </si>
  <si>
    <t xml:space="preserve">Odvodní talířový ventil , vč.upevňovacího rámečku do SDK,  průměr 100mm</t>
  </si>
  <si>
    <t>M 9.6</t>
  </si>
  <si>
    <t>9.7.1</t>
  </si>
  <si>
    <t>9.7.2</t>
  </si>
  <si>
    <t>9.7.3</t>
  </si>
  <si>
    <t>Regulační klapka průměr 125mm</t>
  </si>
  <si>
    <t>9.7.4</t>
  </si>
  <si>
    <t>M 9.7</t>
  </si>
  <si>
    <t>9.8.1</t>
  </si>
  <si>
    <t>Ohebná hadice průměr 200mm</t>
  </si>
  <si>
    <t>9.8.2</t>
  </si>
  <si>
    <t>Ohebná hadice průměr 160mm</t>
  </si>
  <si>
    <t>9.8.3</t>
  </si>
  <si>
    <t>Ohebná hadice průměr 125mm</t>
  </si>
  <si>
    <t>9.8.4</t>
  </si>
  <si>
    <t>Ohebná hadice průměr 100mm</t>
  </si>
  <si>
    <t>M 9.8</t>
  </si>
  <si>
    <t>9.9.1</t>
  </si>
  <si>
    <t xml:space="preserve">Šikmý výfukový kus 400x400mm, včetně síta,  osadit do potrubí</t>
  </si>
  <si>
    <t>9.9.2</t>
  </si>
  <si>
    <t>9.9.3</t>
  </si>
  <si>
    <t xml:space="preserve">Stěnové mřížky 300x300,  rozteč lamel 20 mm, osadit do zdi</t>
  </si>
  <si>
    <t>894</t>
  </si>
  <si>
    <t>9.9.4</t>
  </si>
  <si>
    <t xml:space="preserve">Stěnové mřížky 300x100,  rozteč lamel 20 mm, osadit do zdi</t>
  </si>
  <si>
    <t>896</t>
  </si>
  <si>
    <t>M 9.9</t>
  </si>
  <si>
    <t>898</t>
  </si>
  <si>
    <t>9-2.</t>
  </si>
  <si>
    <t xml:space="preserve">Potrubí zařízení č.9 Skupinová cena potrubí sk. I - pozink. Plech,  tř. těsnosti ATC4 dle EN 16798-3</t>
  </si>
  <si>
    <t>P9-1500</t>
  </si>
  <si>
    <t xml:space="preserve">Čtyřhranné, Do obvodu 1500 / tvarovek  (20%)</t>
  </si>
  <si>
    <t>M P9-1500</t>
  </si>
  <si>
    <t>P9-1890</t>
  </si>
  <si>
    <t>Čtyřhranné, Do obvodu 1890 / tvarovek (20%)</t>
  </si>
  <si>
    <t>M P9-1890</t>
  </si>
  <si>
    <t>P9-2630</t>
  </si>
  <si>
    <t>Čtyřhranné, Do obvodu 2630 / tvarovek (20%)</t>
  </si>
  <si>
    <t>M P9-2630</t>
  </si>
  <si>
    <t>P9-100</t>
  </si>
  <si>
    <t>M P9-100</t>
  </si>
  <si>
    <t>P9-140</t>
  </si>
  <si>
    <t>Kruhové, Do průměru 140/ tvarovek (30%)</t>
  </si>
  <si>
    <t>M P9-140</t>
  </si>
  <si>
    <t>918</t>
  </si>
  <si>
    <t>P9-200</t>
  </si>
  <si>
    <t>M P9-200</t>
  </si>
  <si>
    <t>P9-280</t>
  </si>
  <si>
    <t>M P9-280</t>
  </si>
  <si>
    <t>9-2a</t>
  </si>
  <si>
    <t>IZ9 TI 100P</t>
  </si>
  <si>
    <t>IZ9 TI 20</t>
  </si>
  <si>
    <t>IZ9 PI</t>
  </si>
  <si>
    <t>Zařízení 10</t>
  </si>
  <si>
    <t>Zařízení 10 - Chlazení splity</t>
  </si>
  <si>
    <t>10.1.</t>
  </si>
  <si>
    <t>10.1</t>
  </si>
  <si>
    <t>Venkovní jednotka split stávající- demontáž , uskladnění u montážní firmy a opětovná montáž po stavebních úpravách</t>
  </si>
  <si>
    <t>10.2</t>
  </si>
  <si>
    <t xml:space="preserve">Vnitřní nástěnná jednotka stávající- demontáž  uskladnění u montážní firmy a opětovná montáž po stavebních úpravách</t>
  </si>
  <si>
    <t>10.2a</t>
  </si>
  <si>
    <t>Cu potrubí včetně izolace stávající- odsátí chladiva, zaslepení Cu potrubí + napojení, doplnění chladiva dle původního stavu</t>
  </si>
  <si>
    <t>10.2x</t>
  </si>
  <si>
    <t>10.3</t>
  </si>
  <si>
    <t>Venkovní jednotka split, Technická data v tab. Zař.</t>
  </si>
  <si>
    <t>10.4</t>
  </si>
  <si>
    <t>Vnitřní nástěnná jednotka 5kW</t>
  </si>
  <si>
    <t>10.4a</t>
  </si>
  <si>
    <t>10.4b</t>
  </si>
  <si>
    <t>konzoly pro uložení jednotky</t>
  </si>
  <si>
    <t>10.4c</t>
  </si>
  <si>
    <t>10.4d</t>
  </si>
  <si>
    <t>10.4e</t>
  </si>
  <si>
    <t>M 10.4-10.4e</t>
  </si>
  <si>
    <t>10.5</t>
  </si>
  <si>
    <t>Požární stěnový uzávěr se servem 230V, včetně zatěsnění a osazení 200x315</t>
  </si>
  <si>
    <t>M 10.5</t>
  </si>
  <si>
    <t>10.6</t>
  </si>
  <si>
    <t xml:space="preserve">Potrubní diagonální ventilátor  průměr 125mm, Technická data v tab. Zař.</t>
  </si>
  <si>
    <t>10.6a</t>
  </si>
  <si>
    <t>10.7</t>
  </si>
  <si>
    <t>Síto z tahokovu průměr 200mm, osadit do potrubí</t>
  </si>
  <si>
    <t>10.7a</t>
  </si>
  <si>
    <t>M 10.6-7a</t>
  </si>
  <si>
    <t>M 10.x</t>
  </si>
  <si>
    <t>Demontáž 2 kompletů stávajících splitů a likvidace, nutno odsouhlasit investorem</t>
  </si>
  <si>
    <t>10-2.</t>
  </si>
  <si>
    <t xml:space="preserve">Potrubí zařízení č.10 Skupinová cena potrubí sk. I - pozink. Plech,  tř. těsnosti ATC4 dle EN 16798-</t>
  </si>
  <si>
    <t>P10-140</t>
  </si>
  <si>
    <t>M P10-140</t>
  </si>
  <si>
    <t>P10-200</t>
  </si>
  <si>
    <t>M P10-200</t>
  </si>
  <si>
    <t>Zařízení 11</t>
  </si>
  <si>
    <t>Větrání 3D tiskárny (m.č.302)</t>
  </si>
  <si>
    <t>11.1.</t>
  </si>
  <si>
    <t>11.1</t>
  </si>
  <si>
    <t>11.1a</t>
  </si>
  <si>
    <t>11.2</t>
  </si>
  <si>
    <t>M 11.1-11.2</t>
  </si>
  <si>
    <t>11.3</t>
  </si>
  <si>
    <t>11.4</t>
  </si>
  <si>
    <t>11.5</t>
  </si>
  <si>
    <t>11.6</t>
  </si>
  <si>
    <t>11.7</t>
  </si>
  <si>
    <t>11.8</t>
  </si>
  <si>
    <t>11.9</t>
  </si>
  <si>
    <t>11.10</t>
  </si>
  <si>
    <t>Šikmý výfukový kus průměr 160mm</t>
  </si>
  <si>
    <t>M 11.3-11.14</t>
  </si>
  <si>
    <t>11-2.</t>
  </si>
  <si>
    <t xml:space="preserve">Potrubí zařízení č.11 Skupinová cena potrubí sk. I - pozink. Plech,  tř. těsnosti ATC4 dle EN 16798-</t>
  </si>
  <si>
    <t>P11-100</t>
  </si>
  <si>
    <t>M P11-100</t>
  </si>
  <si>
    <t>P11-200</t>
  </si>
  <si>
    <t>Kruhové, Do průměru 200/ tvarovek (10%)</t>
  </si>
  <si>
    <t>M P11-200</t>
  </si>
  <si>
    <t>11-2a</t>
  </si>
  <si>
    <t>IZ11 TI 100P</t>
  </si>
  <si>
    <t>Společné Z1+Z11</t>
  </si>
  <si>
    <t>Mont</t>
  </si>
  <si>
    <t>Montážní materiál společný pro všechna zařízení:</t>
  </si>
  <si>
    <t>Monts</t>
  </si>
  <si>
    <t>- spojovací</t>
  </si>
  <si>
    <t>Montg</t>
  </si>
  <si>
    <t>- gumové těsnění</t>
  </si>
  <si>
    <t>Montz</t>
  </si>
  <si>
    <t>- materiál na závěsy, uložení potrubí a jednotek</t>
  </si>
  <si>
    <t>M Montz</t>
  </si>
  <si>
    <t>- montáž závěsu uložení potrubí a jednotek</t>
  </si>
  <si>
    <t>Hmoty potr.</t>
  </si>
  <si>
    <t>Přesun hmot potrubí</t>
  </si>
  <si>
    <t>Hmoty ost.</t>
  </si>
  <si>
    <t>Přesun hmot ostatní</t>
  </si>
  <si>
    <t>HZS - zprovoznění, zaregulování a zaučení obsluhy. Práce lze fakturovat dle skutečně odpracovaných hodin potvrzených v montážním deníku,</t>
  </si>
  <si>
    <t>VON - VEDLEJŠÍ A OSTATNÍ NÁKLADY</t>
  </si>
  <si>
    <t>VRN - VRN</t>
  </si>
  <si>
    <t xml:space="preserve">    VRN1 - Průzkumné, geodetické a projektové práce</t>
  </si>
  <si>
    <t xml:space="preserve">    VRN2 - Příprava staveniště</t>
  </si>
  <si>
    <t xml:space="preserve">    VRN3 - Zařízení staveniště</t>
  </si>
  <si>
    <t xml:space="preserve">    VRN4 - Inženýrská činnost</t>
  </si>
  <si>
    <t xml:space="preserve">    VRN7 - Provozní vlivy</t>
  </si>
  <si>
    <t xml:space="preserve">    VRN9 - Ostatní náklady</t>
  </si>
  <si>
    <t>VRN1</t>
  </si>
  <si>
    <t>Průzkumné, geodetické a projektové práce</t>
  </si>
  <si>
    <t>011514000</t>
  </si>
  <si>
    <t>Stavebně-statický průzkum</t>
  </si>
  <si>
    <t>Poznámka k položce:_x000d_
Poznámka k položce: "průzkum a ověření _ stávající dřevěné prvky krovu" "průzkum a ověření _ stávající nosné konstrukce objektu" "průzkum a ověření _ stávající ostatní konstrukce objektu"</t>
  </si>
  <si>
    <t>013244000</t>
  </si>
  <si>
    <t>Dokumentace dílenská pro realizaci stavby</t>
  </si>
  <si>
    <t>Poznámka k položce:_x000d_
Poznámka k položce: V jednotkové ceně zahrnuty náklady na vypracování : -prováděcí / dílenské dokumentace pro provedení stavby vč. potřebných detailů VEŠKERÉ FORMY A PŘEDÁNÍ SE ŘÍDÍ PODMÍNKAMI ZADÁVACÍ DOKUMENTACE STAVBY</t>
  </si>
  <si>
    <t>013254000</t>
  </si>
  <si>
    <t>Dokumentace skutečného provedení stavby</t>
  </si>
  <si>
    <t>Poznámka k položce:_x000d_
Poznámka k položce: VEŠKERÉ FORMY A PŘEDÁNÍ SE ŘÍDÍ PODMÍNKAMI ZADÁVACÍ DOKUMENTACE STAVBY</t>
  </si>
  <si>
    <t>013274000</t>
  </si>
  <si>
    <t>Pasportizace objektu před započetím prací</t>
  </si>
  <si>
    <t>013284000</t>
  </si>
  <si>
    <t>Pasportizace objektu během provádění díla včetně kompletní denní fotodokumentace postupu prací</t>
  </si>
  <si>
    <t>VRN2</t>
  </si>
  <si>
    <t>Příprava staveniště</t>
  </si>
  <si>
    <t>020001000</t>
  </si>
  <si>
    <t>Poznámka k položce:_x000d_
Poznámka k položce: -Zřízení trvalé, dočasné deponie a mezideponie -zřízení příjezdů a přístupů na staveniště -uspořádání a bezpečnost staveniště z hlediska ochrany veřejných zájmů -dodržení podmínek pro provádění staveb z hlediska BOZP (vč. označení stavby) -dodržování podmínek pro ochranu životního prostředí při výstavbě -dodržení podmínek - možnosti nakládání s odpady -splnění zvláštních požadavků na provádění stavby, které vyžadují zvláštní bezpečnostní opatření -dočasné / provizorní dopravní značení, osvětlení - (vyřízení+zřízení+likvidace po skončení stavby)</t>
  </si>
  <si>
    <t>VRN3</t>
  </si>
  <si>
    <t>030001000</t>
  </si>
  <si>
    <t xml:space="preserve">Poznámka k položce:_x000d_
Poznámka k položce: Náklady na zřízení / nájem ZS: -kancelářské/skladovací/sociální objekty -oplocení stavby, ostraha staveniště -kompletní vnitrostaveništní rozvody všech potřebných energií a médií -poplatky spotřeby energií a médií  (zajištění podružných měření spotřeby energií a médií)</t>
  </si>
  <si>
    <t>035103001</t>
  </si>
  <si>
    <t>Pronájem ploch</t>
  </si>
  <si>
    <t>Poznámka k položce:_x000d_
Poznámka k položce: (plochy potřebné pro zařízení staveniště, které nejsou v majetku objednatele)</t>
  </si>
  <si>
    <t>039002000</t>
  </si>
  <si>
    <t>Zrušení zařízení staveniště</t>
  </si>
  <si>
    <t>Poznámka k položce:_x000d_
Poznámka k položce: -náklady zhotovitele spojené s kompletní likvidací zařízení staveniště vč. uvedení všech dotčených ploch do bezvadného stavu</t>
  </si>
  <si>
    <t>VRN4</t>
  </si>
  <si>
    <t>Inženýrská činnost</t>
  </si>
  <si>
    <t>043103000</t>
  </si>
  <si>
    <t>Zkoušky bez rozlišení</t>
  </si>
  <si>
    <t xml:space="preserve">Poznámka k položce:_x000d_
Poznámka k položce: Provedení všech zkoušek a revizí předepsaných projektovou a zadávací dokumentací, platnými normami, návodů k obsluze - (neuvedených v jednotlivých soupisech prací)  -------------------- -včetně : "Před instalací svítidel dodavatel předloží světelně technický výpočet, kde bylo počítáno se světelně technickými vlastnostmi dodávaných svítidel a souhlasné stanovisko KHS MSK, které bylo vydáno na základě světelně technického výpočtu vypracovaném dodavatelem stavby k řešené stavbě."</t>
  </si>
  <si>
    <t>045002000</t>
  </si>
  <si>
    <t>Kompletační a koordinační činnost</t>
  </si>
  <si>
    <t>Poznámka k položce:_x000d_
Poznámka k položce: -sestavení kompletní předávací dokumentace dle ZD a podmínek SOD -ostatní kompletační činnost</t>
  </si>
  <si>
    <t>VRN7</t>
  </si>
  <si>
    <t>071103000</t>
  </si>
  <si>
    <t>Provoz investora</t>
  </si>
  <si>
    <t>Poznámka k položce:_x000d_
Poznámka k položce: Náklady související se ztíženými podmínkami při provádění díla v závislosti na okolním provozu (pro práce prováděné za nepřerušeného nebo omezeného provozu v dotčených objektech nebo samotném areálu) - ochrana a zakrytí určených prvků a konstrukcí - ZABEZPEČENÍ PŘED POŠKOZENÍM STAVEBNÍ ČINNOSTÍ (kompletní stávající nášlapné vrstvy , kompletní stávající výplně otvorů, ostatní prvky a stávající konstrukce)</t>
  </si>
  <si>
    <t>VRN9</t>
  </si>
  <si>
    <t>090001000</t>
  </si>
  <si>
    <t xml:space="preserve">Poznámka k položce:_x000d_
Poznámka k položce: V jednotkové ceně zahrnuty náklady : ------------------------------------------------- -náklady zhotovitele spojené s ochranou všech dotčených, jinde nespecifikovaných, dřevin, stromů, porostů a vegetačních ploch při stavebních prací dle ČSN 83 9061 - po celou dobu výstavby -pravidelné čištění přilehlých / souvisejících komunikací a zpevněných ploch - po celou dobu stavby  -uvedení všech DOTČENÝCH ploch, konstrukcí a povrchů do původního, bezvadného stavu_V PŘÍPADĚ POŠKOZENÍ BUDOU TYTO VYMĚNĚNY / NAHRAZENY !! -vytyčení všech inženýrských sítí před zahájením prací vč. řádného zajištění. Zpětné protokolární předání všech inženýrských sítí jednotlivým správcům vč. uvedení dotčených ploch do bezvadného stavu. ---------------------------------------------------------------------------- -ostatní, jinde neuvedené, náklady potřebné k provedení a předání díla objednateli _ dle PD a TZ</t>
  </si>
  <si>
    <t>094103R00</t>
  </si>
  <si>
    <t>Náklady na plánované vyklizení objektu</t>
  </si>
  <si>
    <t>kontejner</t>
  </si>
  <si>
    <t xml:space="preserve">Poznámka k položce:_x000d_
Poznámka k položce: Náklady na plánované vyklizení objektu_VČETNĚ KOMPLETNÍCH PŘESUNŮ -------------------------------------------------------------------------------------------- JC obsahuje : -kompletní demontážní a vyklízecí práce (VNITŘNÍ VYBAVENÍ + MOBILIÁŘ) -kompletní stavenišětní přesuny a naložení na kontejner pro vodorovnou přepravu -vodorovná přeprava/přesun na skládku  -poplatky za skládku (skládkovné) ---------------------------------------------------------------- (celková jednotková cena vztažena na "KONTEKNER"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</si>
</sst>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2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0"/>
      <color rgb="FF3366FF"/>
      <name val="Arial CE"/>
    </font>
    <font>
      <sz val="10"/>
      <color rgb="FF464646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1" fillId="0" borderId="0" applyNumberFormat="0" applyFill="0" applyBorder="0" applyAlignment="0" applyProtection="0"/>
  </cellStyleXfs>
  <cellXfs count="329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4" fontId="18" fillId="0" borderId="5" xfId="0" applyNumberFormat="1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left"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3" xfId="0" applyBorder="1" applyAlignment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4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3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2" fillId="0" borderId="14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23" fillId="4" borderId="6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left" vertical="center"/>
    </xf>
    <xf numFmtId="0" fontId="0" fillId="4" borderId="7" xfId="0" applyFont="1" applyFill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right" vertical="center"/>
    </xf>
    <xf numFmtId="0" fontId="23" fillId="4" borderId="8" xfId="0" applyFont="1" applyFill="1" applyBorder="1" applyAlignment="1" applyProtection="1">
      <alignment horizontal="left" vertical="center"/>
    </xf>
    <xf numFmtId="0" fontId="23" fillId="4" borderId="0" xfId="0" applyFont="1" applyFill="1" applyAlignment="1" applyProtection="1">
      <alignment horizontal="center" vertical="center"/>
    </xf>
    <xf numFmtId="0" fontId="24" fillId="0" borderId="16" xfId="0" applyFont="1" applyBorder="1" applyAlignment="1" applyProtection="1">
      <alignment horizontal="center" vertical="center" wrapText="1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21" fillId="0" borderId="14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5" fillId="0" borderId="3" xfId="0" applyFont="1" applyBorder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28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vertical="center"/>
    </xf>
    <xf numFmtId="4" fontId="29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30" fillId="0" borderId="14" xfId="0" applyNumberFormat="1" applyFont="1" applyBorder="1" applyAlignment="1" applyProtection="1">
      <alignment vertical="center"/>
    </xf>
    <xf numFmtId="4" fontId="30" fillId="0" borderId="0" xfId="0" applyNumberFormat="1" applyFont="1" applyBorder="1" applyAlignment="1" applyProtection="1">
      <alignment vertical="center"/>
    </xf>
    <xf numFmtId="166" fontId="30" fillId="0" borderId="0" xfId="0" applyNumberFormat="1" applyFont="1" applyBorder="1" applyAlignment="1" applyProtection="1">
      <alignment vertical="center"/>
    </xf>
    <xf numFmtId="4" fontId="30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4" fontId="29" fillId="0" borderId="0" xfId="0" applyNumberFormat="1" applyFont="1" applyAlignment="1" applyProtection="1">
      <alignment horizontal="right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7" fillId="0" borderId="0" xfId="0" applyNumberFormat="1" applyFont="1" applyAlignment="1" applyProtection="1">
      <alignment horizontal="right" vertical="center"/>
    </xf>
    <xf numFmtId="4" fontId="30" fillId="0" borderId="19" xfId="0" applyNumberFormat="1" applyFont="1" applyBorder="1" applyAlignment="1" applyProtection="1">
      <alignment vertical="center"/>
    </xf>
    <xf numFmtId="4" fontId="30" fillId="0" borderId="20" xfId="0" applyNumberFormat="1" applyFont="1" applyBorder="1" applyAlignment="1" applyProtection="1">
      <alignment vertical="center"/>
    </xf>
    <xf numFmtId="166" fontId="30" fillId="0" borderId="20" xfId="0" applyNumberFormat="1" applyFont="1" applyBorder="1" applyAlignment="1" applyProtection="1">
      <alignment vertical="center"/>
    </xf>
    <xf numFmtId="4" fontId="30" fillId="0" borderId="21" xfId="0" applyNumberFormat="1" applyFont="1" applyBorder="1" applyAlignment="1" applyProtection="1">
      <alignment vertical="center"/>
    </xf>
    <xf numFmtId="0" fontId="0" fillId="0" borderId="1" xfId="0" applyBorder="1"/>
    <xf numFmtId="0" fontId="0" fillId="0" borderId="2" xfId="0" applyBorder="1"/>
    <xf numFmtId="0" fontId="14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4" fontId="2" fillId="0" borderId="0" xfId="0" applyNumberFormat="1" applyFont="1" applyAlignment="1">
      <alignment vertical="center"/>
    </xf>
    <xf numFmtId="0" fontId="33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4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4" fontId="34" fillId="0" borderId="0" xfId="0" applyNumberFormat="1" applyFont="1" applyAlignment="1" applyProtection="1">
      <alignment vertical="center"/>
    </xf>
    <xf numFmtId="0" fontId="24" fillId="0" borderId="0" xfId="0" applyFont="1" applyAlignment="1">
      <alignment horizontal="center" vertical="center"/>
    </xf>
    <xf numFmtId="0" fontId="7" fillId="2" borderId="0" xfId="0" applyFont="1" applyFill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</xf>
    <xf numFmtId="4" fontId="7" fillId="2" borderId="0" xfId="0" applyNumberFormat="1" applyFont="1" applyFill="1" applyAlignment="1" applyProtection="1">
      <alignment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0" fillId="0" borderId="0" xfId="0" applyFont="1" applyAlignment="1" applyProtection="1">
      <alignment vertical="center"/>
      <protection locked="0"/>
    </xf>
    <xf numFmtId="0" fontId="0" fillId="0" borderId="0" xfId="0" applyFont="1" applyAlignment="1" applyProtection="1">
      <alignment horizontal="left" vertical="center"/>
      <protection locked="0"/>
    </xf>
    <xf numFmtId="4" fontId="0" fillId="0" borderId="0" xfId="0" applyNumberFormat="1" applyFont="1" applyAlignment="1" applyProtection="1">
      <alignment vertical="center"/>
      <protection locked="0"/>
    </xf>
    <xf numFmtId="0" fontId="25" fillId="4" borderId="0" xfId="0" applyFont="1" applyFill="1" applyAlignment="1" applyProtection="1">
      <alignment horizontal="left" vertical="center"/>
    </xf>
    <xf numFmtId="4" fontId="25" fillId="4" borderId="0" xfId="0" applyNumberFormat="1" applyFont="1" applyFill="1" applyAlignment="1" applyProtection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3" fillId="4" borderId="16" xfId="0" applyFont="1" applyFill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0" xfId="0" applyFont="1" applyFill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5" fillId="0" borderId="12" xfId="0" applyNumberFormat="1" applyFont="1" applyBorder="1" applyAlignment="1" applyProtection="1"/>
    <xf numFmtId="166" fontId="35" fillId="0" borderId="13" xfId="0" applyNumberFormat="1" applyFont="1" applyBorder="1" applyAlignment="1" applyProtection="1"/>
    <xf numFmtId="4" fontId="36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2" xfId="0" applyFont="1" applyBorder="1" applyAlignment="1" applyProtection="1">
      <alignment horizontal="center" vertical="center"/>
    </xf>
    <xf numFmtId="49" fontId="23" fillId="0" borderId="22" xfId="0" applyNumberFormat="1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center" vertical="center" wrapText="1"/>
    </xf>
    <xf numFmtId="167" fontId="23" fillId="0" borderId="22" xfId="0" applyNumberFormat="1" applyFont="1" applyBorder="1" applyAlignment="1" applyProtection="1">
      <alignment vertical="center"/>
    </xf>
    <xf numFmtId="4" fontId="23" fillId="2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4" fillId="2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5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38" fillId="0" borderId="0" xfId="0" applyFont="1" applyAlignment="1" applyProtection="1">
      <alignment vertical="center" wrapText="1"/>
    </xf>
    <xf numFmtId="0" fontId="0" fillId="0" borderId="14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39" fillId="0" borderId="22" xfId="0" applyFont="1" applyBorder="1" applyAlignment="1" applyProtection="1">
      <alignment horizontal="center" vertical="center"/>
    </xf>
    <xf numFmtId="49" fontId="39" fillId="0" borderId="22" xfId="0" applyNumberFormat="1" applyFont="1" applyBorder="1" applyAlignment="1" applyProtection="1">
      <alignment horizontal="left" vertical="center" wrapText="1"/>
    </xf>
    <xf numFmtId="0" fontId="39" fillId="0" borderId="22" xfId="0" applyFont="1" applyBorder="1" applyAlignment="1" applyProtection="1">
      <alignment horizontal="left" vertical="center" wrapText="1"/>
    </xf>
    <xf numFmtId="0" fontId="39" fillId="0" borderId="22" xfId="0" applyFont="1" applyBorder="1" applyAlignment="1" applyProtection="1">
      <alignment horizontal="center" vertical="center" wrapText="1"/>
    </xf>
    <xf numFmtId="167" fontId="39" fillId="0" borderId="22" xfId="0" applyNumberFormat="1" applyFont="1" applyBorder="1" applyAlignment="1" applyProtection="1">
      <alignment vertical="center"/>
    </xf>
    <xf numFmtId="4" fontId="39" fillId="2" borderId="22" xfId="0" applyNumberFormat="1" applyFont="1" applyFill="1" applyBorder="1" applyAlignment="1" applyProtection="1">
      <alignment vertical="center"/>
      <protection locked="0"/>
    </xf>
    <xf numFmtId="4" fontId="39" fillId="0" borderId="22" xfId="0" applyNumberFormat="1" applyFont="1" applyBorder="1" applyAlignment="1" applyProtection="1">
      <alignment vertical="center"/>
    </xf>
    <xf numFmtId="0" fontId="40" fillId="0" borderId="22" xfId="0" applyFont="1" applyBorder="1" applyAlignment="1" applyProtection="1">
      <alignment vertical="center"/>
    </xf>
    <xf numFmtId="0" fontId="40" fillId="0" borderId="3" xfId="0" applyFont="1" applyBorder="1" applyAlignment="1">
      <alignment vertical="center"/>
    </xf>
    <xf numFmtId="0" fontId="39" fillId="2" borderId="14" xfId="0" applyFont="1" applyFill="1" applyBorder="1" applyAlignment="1" applyProtection="1">
      <alignment horizontal="left" vertical="center"/>
      <protection locked="0"/>
    </xf>
    <xf numFmtId="0" fontId="39" fillId="0" borderId="0" xfId="0" applyFont="1" applyBorder="1" applyAlignment="1" applyProtection="1">
      <alignment horizontal="center"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3" xfId="0" applyFont="1" applyBorder="1" applyAlignment="1">
      <alignment vertical="center"/>
    </xf>
    <xf numFmtId="0" fontId="12" fillId="0" borderId="14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167" fontId="23" fillId="2" borderId="22" xfId="0" applyNumberFormat="1" applyFont="1" applyFill="1" applyBorder="1" applyAlignment="1" applyProtection="1">
      <alignment vertical="center"/>
      <protection locked="0"/>
    </xf>
    <xf numFmtId="0" fontId="24" fillId="2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 applyProtection="1">
      <alignment horizontal="center" vertical="center"/>
    </xf>
    <xf numFmtId="0" fontId="0" fillId="0" borderId="20" xfId="0" applyFont="1" applyBorder="1" applyAlignment="1" applyProtection="1">
      <alignment vertical="center"/>
    </xf>
    <xf numFmtId="166" fontId="24" fillId="0" borderId="20" xfId="0" applyNumberFormat="1" applyFont="1" applyBorder="1" applyAlignment="1" applyProtection="1">
      <alignment vertical="center"/>
    </xf>
    <xf numFmtId="166" fontId="24" fillId="0" borderId="21" xfId="0" applyNumberFormat="1" applyFont="1" applyBorder="1" applyAlignment="1" applyProtection="1">
      <alignment vertical="center"/>
    </xf>
    <xf numFmtId="0" fontId="11" fillId="0" borderId="19" xfId="0" applyFont="1" applyBorder="1" applyAlignment="1" applyProtection="1">
      <alignment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22" fillId="0" borderId="0" xfId="0" applyFont="1" applyAlignment="1" applyProtection="1">
      <alignment horizontal="left" vertical="center"/>
    </xf>
    <xf numFmtId="0" fontId="0" fillId="0" borderId="19" xfId="0" applyFont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styles" Target="styles.xml" /><Relationship Id="rId23" Type="http://schemas.openxmlformats.org/officeDocument/2006/relationships/theme" Target="theme/theme1.xml" /><Relationship Id="rId24" Type="http://schemas.openxmlformats.org/officeDocument/2006/relationships/calcChain" Target="calcChain.xml" /><Relationship Id="rId25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8" t="s">
        <v>6</v>
      </c>
      <c r="BT2" s="18" t="s">
        <v>7</v>
      </c>
    </row>
    <row r="3" s="1" customFormat="1" ht="6.96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="1" customFormat="1" ht="24.96" customHeight="1">
      <c r="B4" s="22"/>
      <c r="C4" s="23"/>
      <c r="D4" s="24" t="s">
        <v>9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1"/>
      <c r="AS4" s="25" t="s">
        <v>10</v>
      </c>
      <c r="BE4" s="26" t="s">
        <v>11</v>
      </c>
      <c r="BS4" s="18" t="s">
        <v>12</v>
      </c>
    </row>
    <row r="5" s="1" customFormat="1" ht="12" customHeight="1">
      <c r="B5" s="22"/>
      <c r="C5" s="23"/>
      <c r="D5" s="27" t="s">
        <v>13</v>
      </c>
      <c r="E5" s="23"/>
      <c r="F5" s="23"/>
      <c r="G5" s="23"/>
      <c r="H5" s="23"/>
      <c r="I5" s="23"/>
      <c r="J5" s="23"/>
      <c r="K5" s="28" t="s">
        <v>14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1"/>
      <c r="BE5" s="29" t="s">
        <v>15</v>
      </c>
      <c r="BS5" s="18" t="s">
        <v>6</v>
      </c>
    </row>
    <row r="6" s="1" customFormat="1" ht="36.96" customHeight="1">
      <c r="B6" s="22"/>
      <c r="C6" s="23"/>
      <c r="D6" s="30" t="s">
        <v>16</v>
      </c>
      <c r="E6" s="23"/>
      <c r="F6" s="23"/>
      <c r="G6" s="23"/>
      <c r="H6" s="23"/>
      <c r="I6" s="23"/>
      <c r="J6" s="23"/>
      <c r="K6" s="31" t="s">
        <v>17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1"/>
      <c r="BE6" s="32"/>
      <c r="BS6" s="18" t="s">
        <v>6</v>
      </c>
    </row>
    <row r="7" s="1" customFormat="1" ht="12" customHeight="1">
      <c r="B7" s="22"/>
      <c r="C7" s="23"/>
      <c r="D7" s="33" t="s">
        <v>18</v>
      </c>
      <c r="E7" s="23"/>
      <c r="F7" s="23"/>
      <c r="G7" s="23"/>
      <c r="H7" s="23"/>
      <c r="I7" s="23"/>
      <c r="J7" s="23"/>
      <c r="K7" s="28" t="s">
        <v>1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33" t="s">
        <v>19</v>
      </c>
      <c r="AL7" s="23"/>
      <c r="AM7" s="23"/>
      <c r="AN7" s="28" t="s">
        <v>1</v>
      </c>
      <c r="AO7" s="23"/>
      <c r="AP7" s="23"/>
      <c r="AQ7" s="23"/>
      <c r="AR7" s="21"/>
      <c r="BE7" s="32"/>
      <c r="BS7" s="18" t="s">
        <v>6</v>
      </c>
    </row>
    <row r="8" s="1" customFormat="1" ht="12" customHeight="1">
      <c r="B8" s="22"/>
      <c r="C8" s="23"/>
      <c r="D8" s="33" t="s">
        <v>20</v>
      </c>
      <c r="E8" s="23"/>
      <c r="F8" s="23"/>
      <c r="G8" s="23"/>
      <c r="H8" s="23"/>
      <c r="I8" s="23"/>
      <c r="J8" s="23"/>
      <c r="K8" s="28" t="s">
        <v>21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33" t="s">
        <v>22</v>
      </c>
      <c r="AL8" s="23"/>
      <c r="AM8" s="23"/>
      <c r="AN8" s="34" t="s">
        <v>23</v>
      </c>
      <c r="AO8" s="23"/>
      <c r="AP8" s="23"/>
      <c r="AQ8" s="23"/>
      <c r="AR8" s="21"/>
      <c r="BE8" s="32"/>
      <c r="BS8" s="18" t="s">
        <v>6</v>
      </c>
    </row>
    <row r="9" s="1" customFormat="1" ht="14.4" customHeight="1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1"/>
      <c r="BE9" s="32"/>
      <c r="BS9" s="18" t="s">
        <v>6</v>
      </c>
    </row>
    <row r="10" s="1" customFormat="1" ht="12" customHeight="1">
      <c r="B10" s="22"/>
      <c r="C10" s="23"/>
      <c r="D10" s="33" t="s">
        <v>24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33" t="s">
        <v>25</v>
      </c>
      <c r="AL10" s="23"/>
      <c r="AM10" s="23"/>
      <c r="AN10" s="28" t="s">
        <v>1</v>
      </c>
      <c r="AO10" s="23"/>
      <c r="AP10" s="23"/>
      <c r="AQ10" s="23"/>
      <c r="AR10" s="21"/>
      <c r="BE10" s="32"/>
      <c r="BS10" s="18" t="s">
        <v>6</v>
      </c>
    </row>
    <row r="11" s="1" customFormat="1" ht="18.48" customHeight="1">
      <c r="B11" s="22"/>
      <c r="C11" s="23"/>
      <c r="D11" s="23"/>
      <c r="E11" s="28" t="s">
        <v>26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33" t="s">
        <v>27</v>
      </c>
      <c r="AL11" s="23"/>
      <c r="AM11" s="23"/>
      <c r="AN11" s="28" t="s">
        <v>1</v>
      </c>
      <c r="AO11" s="23"/>
      <c r="AP11" s="23"/>
      <c r="AQ11" s="23"/>
      <c r="AR11" s="21"/>
      <c r="BE11" s="32"/>
      <c r="BS11" s="18" t="s">
        <v>6</v>
      </c>
    </row>
    <row r="12" s="1" customFormat="1" ht="6.96" customHeight="1">
      <c r="B12" s="2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1"/>
      <c r="BE12" s="32"/>
      <c r="BS12" s="18" t="s">
        <v>6</v>
      </c>
    </row>
    <row r="13" s="1" customFormat="1" ht="12" customHeight="1">
      <c r="B13" s="22"/>
      <c r="C13" s="23"/>
      <c r="D13" s="33" t="s">
        <v>28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33" t="s">
        <v>25</v>
      </c>
      <c r="AL13" s="23"/>
      <c r="AM13" s="23"/>
      <c r="AN13" s="35" t="s">
        <v>29</v>
      </c>
      <c r="AO13" s="23"/>
      <c r="AP13" s="23"/>
      <c r="AQ13" s="23"/>
      <c r="AR13" s="21"/>
      <c r="BE13" s="32"/>
      <c r="BS13" s="18" t="s">
        <v>6</v>
      </c>
    </row>
    <row r="14">
      <c r="B14" s="22"/>
      <c r="C14" s="23"/>
      <c r="D14" s="23"/>
      <c r="E14" s="35" t="s">
        <v>29</v>
      </c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3" t="s">
        <v>27</v>
      </c>
      <c r="AL14" s="23"/>
      <c r="AM14" s="23"/>
      <c r="AN14" s="35" t="s">
        <v>29</v>
      </c>
      <c r="AO14" s="23"/>
      <c r="AP14" s="23"/>
      <c r="AQ14" s="23"/>
      <c r="AR14" s="21"/>
      <c r="BE14" s="32"/>
      <c r="BS14" s="18" t="s">
        <v>6</v>
      </c>
    </row>
    <row r="15" s="1" customFormat="1" ht="6.96" customHeigh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1"/>
      <c r="BE15" s="32"/>
      <c r="BS15" s="18" t="s">
        <v>4</v>
      </c>
    </row>
    <row r="16" s="1" customFormat="1" ht="12" customHeight="1">
      <c r="B16" s="22"/>
      <c r="C16" s="23"/>
      <c r="D16" s="33" t="s">
        <v>30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33" t="s">
        <v>25</v>
      </c>
      <c r="AL16" s="23"/>
      <c r="AM16" s="23"/>
      <c r="AN16" s="28" t="s">
        <v>1</v>
      </c>
      <c r="AO16" s="23"/>
      <c r="AP16" s="23"/>
      <c r="AQ16" s="23"/>
      <c r="AR16" s="21"/>
      <c r="BE16" s="32"/>
      <c r="BS16" s="18" t="s">
        <v>4</v>
      </c>
    </row>
    <row r="17" s="1" customFormat="1" ht="18.48" customHeight="1">
      <c r="B17" s="22"/>
      <c r="C17" s="23"/>
      <c r="D17" s="23"/>
      <c r="E17" s="28" t="s">
        <v>31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33" t="s">
        <v>27</v>
      </c>
      <c r="AL17" s="23"/>
      <c r="AM17" s="23"/>
      <c r="AN17" s="28" t="s">
        <v>1</v>
      </c>
      <c r="AO17" s="23"/>
      <c r="AP17" s="23"/>
      <c r="AQ17" s="23"/>
      <c r="AR17" s="21"/>
      <c r="BE17" s="32"/>
      <c r="BS17" s="18" t="s">
        <v>32</v>
      </c>
    </row>
    <row r="18" s="1" customFormat="1" ht="6.96" customHeight="1">
      <c r="B18" s="22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1"/>
      <c r="BE18" s="32"/>
      <c r="BS18" s="18" t="s">
        <v>6</v>
      </c>
    </row>
    <row r="19" s="1" customFormat="1" ht="12" customHeight="1">
      <c r="B19" s="22"/>
      <c r="C19" s="23"/>
      <c r="D19" s="33" t="s">
        <v>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33" t="s">
        <v>25</v>
      </c>
      <c r="AL19" s="23"/>
      <c r="AM19" s="23"/>
      <c r="AN19" s="28" t="s">
        <v>1</v>
      </c>
      <c r="AO19" s="23"/>
      <c r="AP19" s="23"/>
      <c r="AQ19" s="23"/>
      <c r="AR19" s="21"/>
      <c r="BE19" s="32"/>
      <c r="BS19" s="18" t="s">
        <v>6</v>
      </c>
    </row>
    <row r="20" s="1" customFormat="1" ht="18.48" customHeight="1">
      <c r="B20" s="22"/>
      <c r="C20" s="23"/>
      <c r="D20" s="23"/>
      <c r="E20" s="28" t="s">
        <v>34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33" t="s">
        <v>27</v>
      </c>
      <c r="AL20" s="23"/>
      <c r="AM20" s="23"/>
      <c r="AN20" s="28" t="s">
        <v>1</v>
      </c>
      <c r="AO20" s="23"/>
      <c r="AP20" s="23"/>
      <c r="AQ20" s="23"/>
      <c r="AR20" s="21"/>
      <c r="BE20" s="32"/>
      <c r="BS20" s="18" t="s">
        <v>32</v>
      </c>
    </row>
    <row r="21" s="1" customFormat="1" ht="6.96" customHeigh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1"/>
      <c r="BE21" s="32"/>
    </row>
    <row r="22" s="1" customFormat="1" ht="12" customHeight="1">
      <c r="B22" s="22"/>
      <c r="C22" s="23"/>
      <c r="D22" s="33" t="s">
        <v>35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1"/>
      <c r="BE22" s="32"/>
    </row>
    <row r="23" s="1" customFormat="1" ht="16.5" customHeight="1">
      <c r="B23" s="22"/>
      <c r="C23" s="23"/>
      <c r="D23" s="23"/>
      <c r="E23" s="37" t="s">
        <v>1</v>
      </c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23"/>
      <c r="AP23" s="23"/>
      <c r="AQ23" s="23"/>
      <c r="AR23" s="21"/>
      <c r="BE23" s="32"/>
    </row>
    <row r="24" s="1" customFormat="1" ht="6.96" customHeight="1"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1"/>
      <c r="BE24" s="32"/>
    </row>
    <row r="25" s="1" customFormat="1" ht="6.96" customHeight="1">
      <c r="B25" s="22"/>
      <c r="C25" s="23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23"/>
      <c r="AQ25" s="23"/>
      <c r="AR25" s="21"/>
      <c r="BE25" s="32"/>
    </row>
    <row r="26" s="2" customFormat="1" ht="25.92" customHeight="1">
      <c r="A26" s="39"/>
      <c r="B26" s="40"/>
      <c r="C26" s="41"/>
      <c r="D26" s="42" t="s">
        <v>36</v>
      </c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4">
        <f>ROUND(AG94,2)</f>
        <v>0</v>
      </c>
      <c r="AL26" s="43"/>
      <c r="AM26" s="43"/>
      <c r="AN26" s="43"/>
      <c r="AO26" s="43"/>
      <c r="AP26" s="41"/>
      <c r="AQ26" s="41"/>
      <c r="AR26" s="45"/>
      <c r="BE26" s="32"/>
    </row>
    <row r="27" s="2" customFormat="1" ht="6.96" customHeight="1">
      <c r="A27" s="39"/>
      <c r="B27" s="40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5"/>
      <c r="BE27" s="32"/>
    </row>
    <row r="28" s="2" customFormat="1">
      <c r="A28" s="39"/>
      <c r="B28" s="40"/>
      <c r="C28" s="41"/>
      <c r="D28" s="41"/>
      <c r="E28" s="41"/>
      <c r="F28" s="41"/>
      <c r="G28" s="41"/>
      <c r="H28" s="41"/>
      <c r="I28" s="41"/>
      <c r="J28" s="41"/>
      <c r="K28" s="41"/>
      <c r="L28" s="46" t="s">
        <v>37</v>
      </c>
      <c r="M28" s="46"/>
      <c r="N28" s="46"/>
      <c r="O28" s="46"/>
      <c r="P28" s="46"/>
      <c r="Q28" s="41"/>
      <c r="R28" s="41"/>
      <c r="S28" s="41"/>
      <c r="T28" s="41"/>
      <c r="U28" s="41"/>
      <c r="V28" s="41"/>
      <c r="W28" s="46" t="s">
        <v>38</v>
      </c>
      <c r="X28" s="46"/>
      <c r="Y28" s="46"/>
      <c r="Z28" s="46"/>
      <c r="AA28" s="46"/>
      <c r="AB28" s="46"/>
      <c r="AC28" s="46"/>
      <c r="AD28" s="46"/>
      <c r="AE28" s="46"/>
      <c r="AF28" s="41"/>
      <c r="AG28" s="41"/>
      <c r="AH28" s="41"/>
      <c r="AI28" s="41"/>
      <c r="AJ28" s="41"/>
      <c r="AK28" s="46" t="s">
        <v>39</v>
      </c>
      <c r="AL28" s="46"/>
      <c r="AM28" s="46"/>
      <c r="AN28" s="46"/>
      <c r="AO28" s="46"/>
      <c r="AP28" s="41"/>
      <c r="AQ28" s="41"/>
      <c r="AR28" s="45"/>
      <c r="BE28" s="32"/>
    </row>
    <row r="29" s="3" customFormat="1" ht="14.4" customHeight="1">
      <c r="A29" s="3"/>
      <c r="B29" s="47"/>
      <c r="C29" s="48"/>
      <c r="D29" s="33" t="s">
        <v>40</v>
      </c>
      <c r="E29" s="48"/>
      <c r="F29" s="33" t="s">
        <v>41</v>
      </c>
      <c r="G29" s="48"/>
      <c r="H29" s="48"/>
      <c r="I29" s="48"/>
      <c r="J29" s="48"/>
      <c r="K29" s="48"/>
      <c r="L29" s="49">
        <v>0.20999999999999999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50">
        <f>ROUND(AZ94, 2)</f>
        <v>0</v>
      </c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50">
        <f>ROUND(AV94, 2)</f>
        <v>0</v>
      </c>
      <c r="AL29" s="48"/>
      <c r="AM29" s="48"/>
      <c r="AN29" s="48"/>
      <c r="AO29" s="48"/>
      <c r="AP29" s="48"/>
      <c r="AQ29" s="48"/>
      <c r="AR29" s="51"/>
      <c r="BE29" s="52"/>
    </row>
    <row r="30" s="3" customFormat="1" ht="14.4" customHeight="1">
      <c r="A30" s="3"/>
      <c r="B30" s="47"/>
      <c r="C30" s="48"/>
      <c r="D30" s="48"/>
      <c r="E30" s="48"/>
      <c r="F30" s="33" t="s">
        <v>42</v>
      </c>
      <c r="G30" s="48"/>
      <c r="H30" s="48"/>
      <c r="I30" s="48"/>
      <c r="J30" s="48"/>
      <c r="K30" s="48"/>
      <c r="L30" s="49">
        <v>0.14999999999999999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50">
        <f>ROUND(BA94, 2)</f>
        <v>0</v>
      </c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50">
        <f>ROUND(AW94, 2)</f>
        <v>0</v>
      </c>
      <c r="AL30" s="48"/>
      <c r="AM30" s="48"/>
      <c r="AN30" s="48"/>
      <c r="AO30" s="48"/>
      <c r="AP30" s="48"/>
      <c r="AQ30" s="48"/>
      <c r="AR30" s="51"/>
      <c r="BE30" s="52"/>
    </row>
    <row r="31" hidden="1" s="3" customFormat="1" ht="14.4" customHeight="1">
      <c r="A31" s="3"/>
      <c r="B31" s="47"/>
      <c r="C31" s="48"/>
      <c r="D31" s="48"/>
      <c r="E31" s="48"/>
      <c r="F31" s="33" t="s">
        <v>43</v>
      </c>
      <c r="G31" s="48"/>
      <c r="H31" s="48"/>
      <c r="I31" s="48"/>
      <c r="J31" s="48"/>
      <c r="K31" s="48"/>
      <c r="L31" s="49">
        <v>0.20999999999999999</v>
      </c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50">
        <f>ROUND(BB94, 2)</f>
        <v>0</v>
      </c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50">
        <v>0</v>
      </c>
      <c r="AL31" s="48"/>
      <c r="AM31" s="48"/>
      <c r="AN31" s="48"/>
      <c r="AO31" s="48"/>
      <c r="AP31" s="48"/>
      <c r="AQ31" s="48"/>
      <c r="AR31" s="51"/>
      <c r="BE31" s="52"/>
    </row>
    <row r="32" hidden="1" s="3" customFormat="1" ht="14.4" customHeight="1">
      <c r="A32" s="3"/>
      <c r="B32" s="47"/>
      <c r="C32" s="48"/>
      <c r="D32" s="48"/>
      <c r="E32" s="48"/>
      <c r="F32" s="33" t="s">
        <v>44</v>
      </c>
      <c r="G32" s="48"/>
      <c r="H32" s="48"/>
      <c r="I32" s="48"/>
      <c r="J32" s="48"/>
      <c r="K32" s="48"/>
      <c r="L32" s="49">
        <v>0.14999999999999999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50">
        <f>ROUND(BC94, 2)</f>
        <v>0</v>
      </c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50">
        <v>0</v>
      </c>
      <c r="AL32" s="48"/>
      <c r="AM32" s="48"/>
      <c r="AN32" s="48"/>
      <c r="AO32" s="48"/>
      <c r="AP32" s="48"/>
      <c r="AQ32" s="48"/>
      <c r="AR32" s="51"/>
      <c r="BE32" s="52"/>
    </row>
    <row r="33" hidden="1" s="3" customFormat="1" ht="14.4" customHeight="1">
      <c r="A33" s="3"/>
      <c r="B33" s="47"/>
      <c r="C33" s="48"/>
      <c r="D33" s="48"/>
      <c r="E33" s="48"/>
      <c r="F33" s="33" t="s">
        <v>45</v>
      </c>
      <c r="G33" s="48"/>
      <c r="H33" s="48"/>
      <c r="I33" s="48"/>
      <c r="J33" s="48"/>
      <c r="K33" s="48"/>
      <c r="L33" s="49">
        <v>0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50">
        <f>ROUND(BD94, 2)</f>
        <v>0</v>
      </c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50">
        <v>0</v>
      </c>
      <c r="AL33" s="48"/>
      <c r="AM33" s="48"/>
      <c r="AN33" s="48"/>
      <c r="AO33" s="48"/>
      <c r="AP33" s="48"/>
      <c r="AQ33" s="48"/>
      <c r="AR33" s="51"/>
      <c r="BE33" s="52"/>
    </row>
    <row r="34" s="2" customFormat="1" ht="6.96" customHeight="1">
      <c r="A34" s="39"/>
      <c r="B34" s="40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5"/>
      <c r="BE34" s="32"/>
    </row>
    <row r="35" s="2" customFormat="1" ht="25.92" customHeight="1">
      <c r="A35" s="39"/>
      <c r="B35" s="40"/>
      <c r="C35" s="53"/>
      <c r="D35" s="54" t="s">
        <v>46</v>
      </c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6" t="s">
        <v>47</v>
      </c>
      <c r="U35" s="55"/>
      <c r="V35" s="55"/>
      <c r="W35" s="55"/>
      <c r="X35" s="57" t="s">
        <v>48</v>
      </c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8">
        <f>SUM(AK26:AK33)</f>
        <v>0</v>
      </c>
      <c r="AL35" s="55"/>
      <c r="AM35" s="55"/>
      <c r="AN35" s="55"/>
      <c r="AO35" s="59"/>
      <c r="AP35" s="53"/>
      <c r="AQ35" s="53"/>
      <c r="AR35" s="45"/>
      <c r="BE35" s="39"/>
    </row>
    <row r="36" s="2" customFormat="1" ht="6.96" customHeight="1">
      <c r="A36" s="39"/>
      <c r="B36" s="40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5"/>
      <c r="BE36" s="39"/>
    </row>
    <row r="37" s="2" customFormat="1" ht="14.4" customHeight="1">
      <c r="A37" s="39"/>
      <c r="B37" s="40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5"/>
      <c r="BE37" s="39"/>
    </row>
    <row r="38" s="1" customFormat="1" ht="14.4" customHeight="1">
      <c r="B38" s="22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1"/>
    </row>
    <row r="39" s="1" customFormat="1" ht="14.4" customHeight="1"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1"/>
    </row>
    <row r="40" s="1" customFormat="1" ht="14.4" customHeight="1">
      <c r="B40" s="22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1"/>
    </row>
    <row r="41" s="1" customFormat="1" ht="14.4" customHeight="1"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1"/>
    </row>
    <row r="42" s="1" customFormat="1" ht="14.4" customHeight="1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1"/>
    </row>
    <row r="43" s="1" customFormat="1" ht="14.4" customHeight="1">
      <c r="B43" s="22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1"/>
    </row>
    <row r="44" s="1" customFormat="1" ht="14.4" customHeight="1">
      <c r="B44" s="22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1"/>
    </row>
    <row r="45" s="1" customFormat="1" ht="14.4" customHeight="1">
      <c r="B45" s="22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1"/>
    </row>
    <row r="46" s="1" customFormat="1" ht="14.4" customHeight="1">
      <c r="B46" s="22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1"/>
    </row>
    <row r="47" s="1" customFormat="1" ht="14.4" customHeight="1">
      <c r="B47" s="22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1"/>
    </row>
    <row r="48" s="1" customFormat="1" ht="14.4" customHeight="1">
      <c r="B48" s="22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1"/>
    </row>
    <row r="49" s="2" customFormat="1" ht="14.4" customHeight="1">
      <c r="B49" s="60"/>
      <c r="C49" s="61"/>
      <c r="D49" s="62" t="s">
        <v>49</v>
      </c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2" t="s">
        <v>50</v>
      </c>
      <c r="AI49" s="63"/>
      <c r="AJ49" s="63"/>
      <c r="AK49" s="63"/>
      <c r="AL49" s="63"/>
      <c r="AM49" s="63"/>
      <c r="AN49" s="63"/>
      <c r="AO49" s="63"/>
      <c r="AP49" s="61"/>
      <c r="AQ49" s="61"/>
      <c r="AR49" s="64"/>
    </row>
    <row r="50">
      <c r="B50" s="22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1"/>
    </row>
    <row r="51">
      <c r="B51" s="22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1"/>
    </row>
    <row r="52"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1"/>
    </row>
    <row r="53">
      <c r="B53" s="22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1"/>
    </row>
    <row r="54">
      <c r="B54" s="22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1"/>
    </row>
    <row r="5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1"/>
    </row>
    <row r="56">
      <c r="B56" s="22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1"/>
    </row>
    <row r="57">
      <c r="B57" s="22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1"/>
    </row>
    <row r="58">
      <c r="B58" s="22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1"/>
    </row>
    <row r="59"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1"/>
    </row>
    <row r="60" s="2" customFormat="1">
      <c r="A60" s="39"/>
      <c r="B60" s="40"/>
      <c r="C60" s="41"/>
      <c r="D60" s="65" t="s">
        <v>51</v>
      </c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65" t="s">
        <v>52</v>
      </c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65" t="s">
        <v>51</v>
      </c>
      <c r="AI60" s="43"/>
      <c r="AJ60" s="43"/>
      <c r="AK60" s="43"/>
      <c r="AL60" s="43"/>
      <c r="AM60" s="65" t="s">
        <v>52</v>
      </c>
      <c r="AN60" s="43"/>
      <c r="AO60" s="43"/>
      <c r="AP60" s="41"/>
      <c r="AQ60" s="41"/>
      <c r="AR60" s="45"/>
      <c r="BE60" s="39"/>
    </row>
    <row r="61">
      <c r="B61" s="22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1"/>
    </row>
    <row r="62">
      <c r="B62" s="22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1"/>
    </row>
    <row r="63">
      <c r="B63" s="22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1"/>
    </row>
    <row r="64" s="2" customFormat="1">
      <c r="A64" s="39"/>
      <c r="B64" s="40"/>
      <c r="C64" s="41"/>
      <c r="D64" s="62" t="s">
        <v>53</v>
      </c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2" t="s">
        <v>54</v>
      </c>
      <c r="AI64" s="66"/>
      <c r="AJ64" s="66"/>
      <c r="AK64" s="66"/>
      <c r="AL64" s="66"/>
      <c r="AM64" s="66"/>
      <c r="AN64" s="66"/>
      <c r="AO64" s="66"/>
      <c r="AP64" s="41"/>
      <c r="AQ64" s="41"/>
      <c r="AR64" s="45"/>
      <c r="BE64" s="39"/>
    </row>
    <row r="65">
      <c r="B65" s="22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1"/>
    </row>
    <row r="66">
      <c r="B66" s="22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1"/>
    </row>
    <row r="67"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1"/>
    </row>
    <row r="68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1"/>
    </row>
    <row r="69"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1"/>
    </row>
    <row r="70">
      <c r="B70" s="22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1"/>
    </row>
    <row r="71">
      <c r="B71" s="22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1"/>
    </row>
    <row r="72">
      <c r="B72" s="22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1"/>
    </row>
    <row r="73">
      <c r="B73" s="22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1"/>
    </row>
    <row r="74"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1"/>
    </row>
    <row r="75" s="2" customFormat="1">
      <c r="A75" s="39"/>
      <c r="B75" s="40"/>
      <c r="C75" s="41"/>
      <c r="D75" s="65" t="s">
        <v>51</v>
      </c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65" t="s">
        <v>52</v>
      </c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65" t="s">
        <v>51</v>
      </c>
      <c r="AI75" s="43"/>
      <c r="AJ75" s="43"/>
      <c r="AK75" s="43"/>
      <c r="AL75" s="43"/>
      <c r="AM75" s="65" t="s">
        <v>52</v>
      </c>
      <c r="AN75" s="43"/>
      <c r="AO75" s="43"/>
      <c r="AP75" s="41"/>
      <c r="AQ75" s="41"/>
      <c r="AR75" s="45"/>
      <c r="BE75" s="39"/>
    </row>
    <row r="76" s="2" customForma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5"/>
      <c r="BE76" s="39"/>
    </row>
    <row r="77" s="2" customFormat="1" ht="6.96" customHeight="1">
      <c r="A77" s="39"/>
      <c r="B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45"/>
      <c r="BE77" s="39"/>
    </row>
    <row r="81" s="2" customFormat="1" ht="6.96" customHeight="1">
      <c r="A81" s="39"/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45"/>
      <c r="BE81" s="39"/>
    </row>
    <row r="82" s="2" customFormat="1" ht="24.96" customHeight="1">
      <c r="A82" s="39"/>
      <c r="B82" s="40"/>
      <c r="C82" s="24" t="s">
        <v>55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5"/>
      <c r="B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5"/>
      <c r="BE83" s="39"/>
    </row>
    <row r="84" s="4" customFormat="1" ht="12" customHeight="1">
      <c r="A84" s="4"/>
      <c r="B84" s="71"/>
      <c r="C84" s="33" t="s">
        <v>13</v>
      </c>
      <c r="D84" s="72"/>
      <c r="E84" s="72"/>
      <c r="F84" s="72"/>
      <c r="G84" s="72"/>
      <c r="H84" s="72"/>
      <c r="I84" s="72"/>
      <c r="J84" s="72"/>
      <c r="K84" s="72"/>
      <c r="L84" s="72" t="str">
        <f>K5</f>
        <v>3778A_2022</v>
      </c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3"/>
      <c r="BE84" s="4"/>
    </row>
    <row r="85" s="5" customFormat="1" ht="36.96" customHeight="1">
      <c r="A85" s="5"/>
      <c r="B85" s="74"/>
      <c r="C85" s="75" t="s">
        <v>16</v>
      </c>
      <c r="D85" s="76"/>
      <c r="E85" s="76"/>
      <c r="F85" s="76"/>
      <c r="G85" s="76"/>
      <c r="H85" s="76"/>
      <c r="I85" s="76"/>
      <c r="J85" s="76"/>
      <c r="K85" s="76"/>
      <c r="L85" s="77" t="str">
        <f>K6</f>
        <v>OU - STAVEBNÍ ÚPRAVY BUDOVY E, ČS.LEGIÍ 9, OSTRAVA</v>
      </c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8"/>
      <c r="BE85" s="5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5"/>
      <c r="BE86" s="39"/>
    </row>
    <row r="87" s="2" customFormat="1" ht="12" customHeight="1">
      <c r="A87" s="39"/>
      <c r="B87" s="40"/>
      <c r="C87" s="33" t="s">
        <v>20</v>
      </c>
      <c r="D87" s="41"/>
      <c r="E87" s="41"/>
      <c r="F87" s="41"/>
      <c r="G87" s="41"/>
      <c r="H87" s="41"/>
      <c r="I87" s="41"/>
      <c r="J87" s="41"/>
      <c r="K87" s="41"/>
      <c r="L87" s="79" t="str">
        <f>IF(K8="","",K8)</f>
        <v>Čs.Legií 9, Ostrava</v>
      </c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33" t="s">
        <v>22</v>
      </c>
      <c r="AJ87" s="41"/>
      <c r="AK87" s="41"/>
      <c r="AL87" s="41"/>
      <c r="AM87" s="80" t="str">
        <f>IF(AN8= "","",AN8)</f>
        <v>30. 3. 2022</v>
      </c>
      <c r="AN87" s="80"/>
      <c r="AO87" s="41"/>
      <c r="AP87" s="41"/>
      <c r="AQ87" s="41"/>
      <c r="AR87" s="45"/>
      <c r="B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5"/>
      <c r="BE88" s="39"/>
    </row>
    <row r="89" s="2" customFormat="1" ht="15.15" customHeight="1">
      <c r="A89" s="39"/>
      <c r="B89" s="40"/>
      <c r="C89" s="33" t="s">
        <v>24</v>
      </c>
      <c r="D89" s="41"/>
      <c r="E89" s="41"/>
      <c r="F89" s="41"/>
      <c r="G89" s="41"/>
      <c r="H89" s="41"/>
      <c r="I89" s="41"/>
      <c r="J89" s="41"/>
      <c r="K89" s="41"/>
      <c r="L89" s="72" t="str">
        <f>IF(E11= "","",E11)</f>
        <v>Ostravská univerzita</v>
      </c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33" t="s">
        <v>30</v>
      </c>
      <c r="AJ89" s="41"/>
      <c r="AK89" s="41"/>
      <c r="AL89" s="41"/>
      <c r="AM89" s="81" t="str">
        <f>IF(E17="","",E17)</f>
        <v>MARPO s.r.o.</v>
      </c>
      <c r="AN89" s="72"/>
      <c r="AO89" s="72"/>
      <c r="AP89" s="72"/>
      <c r="AQ89" s="41"/>
      <c r="AR89" s="45"/>
      <c r="AS89" s="82" t="s">
        <v>56</v>
      </c>
      <c r="AT89" s="83"/>
      <c r="AU89" s="84"/>
      <c r="AV89" s="84"/>
      <c r="AW89" s="84"/>
      <c r="AX89" s="84"/>
      <c r="AY89" s="84"/>
      <c r="AZ89" s="84"/>
      <c r="BA89" s="84"/>
      <c r="BB89" s="84"/>
      <c r="BC89" s="84"/>
      <c r="BD89" s="85"/>
      <c r="BE89" s="39"/>
    </row>
    <row r="90" s="2" customFormat="1" ht="15.15" customHeight="1">
      <c r="A90" s="39"/>
      <c r="B90" s="40"/>
      <c r="C90" s="33" t="s">
        <v>28</v>
      </c>
      <c r="D90" s="41"/>
      <c r="E90" s="41"/>
      <c r="F90" s="41"/>
      <c r="G90" s="41"/>
      <c r="H90" s="41"/>
      <c r="I90" s="41"/>
      <c r="J90" s="41"/>
      <c r="K90" s="41"/>
      <c r="L90" s="72" t="str">
        <f>IF(E14= "Vyplň údaj","",E14)</f>
        <v/>
      </c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33" t="s">
        <v>33</v>
      </c>
      <c r="AJ90" s="41"/>
      <c r="AK90" s="41"/>
      <c r="AL90" s="41"/>
      <c r="AM90" s="81" t="str">
        <f>IF(E20="","",E20)</f>
        <v xml:space="preserve"> </v>
      </c>
      <c r="AN90" s="72"/>
      <c r="AO90" s="72"/>
      <c r="AP90" s="72"/>
      <c r="AQ90" s="41"/>
      <c r="AR90" s="45"/>
      <c r="AS90" s="86"/>
      <c r="AT90" s="87"/>
      <c r="AU90" s="88"/>
      <c r="AV90" s="88"/>
      <c r="AW90" s="88"/>
      <c r="AX90" s="88"/>
      <c r="AY90" s="88"/>
      <c r="AZ90" s="88"/>
      <c r="BA90" s="88"/>
      <c r="BB90" s="88"/>
      <c r="BC90" s="88"/>
      <c r="BD90" s="89"/>
      <c r="BE90" s="39"/>
    </row>
    <row r="91" s="2" customFormat="1" ht="10.8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5"/>
      <c r="AS91" s="90"/>
      <c r="AT91" s="91"/>
      <c r="AU91" s="92"/>
      <c r="AV91" s="92"/>
      <c r="AW91" s="92"/>
      <c r="AX91" s="92"/>
      <c r="AY91" s="92"/>
      <c r="AZ91" s="92"/>
      <c r="BA91" s="92"/>
      <c r="BB91" s="92"/>
      <c r="BC91" s="92"/>
      <c r="BD91" s="93"/>
      <c r="BE91" s="39"/>
    </row>
    <row r="92" s="2" customFormat="1" ht="29.28" customHeight="1">
      <c r="A92" s="39"/>
      <c r="B92" s="40"/>
      <c r="C92" s="94" t="s">
        <v>57</v>
      </c>
      <c r="D92" s="95"/>
      <c r="E92" s="95"/>
      <c r="F92" s="95"/>
      <c r="G92" s="95"/>
      <c r="H92" s="96"/>
      <c r="I92" s="97" t="s">
        <v>58</v>
      </c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8" t="s">
        <v>59</v>
      </c>
      <c r="AH92" s="95"/>
      <c r="AI92" s="95"/>
      <c r="AJ92" s="95"/>
      <c r="AK92" s="95"/>
      <c r="AL92" s="95"/>
      <c r="AM92" s="95"/>
      <c r="AN92" s="97" t="s">
        <v>60</v>
      </c>
      <c r="AO92" s="95"/>
      <c r="AP92" s="99"/>
      <c r="AQ92" s="100" t="s">
        <v>61</v>
      </c>
      <c r="AR92" s="45"/>
      <c r="AS92" s="101" t="s">
        <v>62</v>
      </c>
      <c r="AT92" s="102" t="s">
        <v>63</v>
      </c>
      <c r="AU92" s="102" t="s">
        <v>64</v>
      </c>
      <c r="AV92" s="102" t="s">
        <v>65</v>
      </c>
      <c r="AW92" s="102" t="s">
        <v>66</v>
      </c>
      <c r="AX92" s="102" t="s">
        <v>67</v>
      </c>
      <c r="AY92" s="102" t="s">
        <v>68</v>
      </c>
      <c r="AZ92" s="102" t="s">
        <v>69</v>
      </c>
      <c r="BA92" s="102" t="s">
        <v>70</v>
      </c>
      <c r="BB92" s="102" t="s">
        <v>71</v>
      </c>
      <c r="BC92" s="102" t="s">
        <v>72</v>
      </c>
      <c r="BD92" s="103" t="s">
        <v>73</v>
      </c>
      <c r="BE92" s="39"/>
    </row>
    <row r="93" s="2" customFormat="1" ht="10.8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5"/>
      <c r="AS93" s="104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6"/>
      <c r="BE93" s="39"/>
    </row>
    <row r="94" s="6" customFormat="1" ht="32.4" customHeight="1">
      <c r="A94" s="6"/>
      <c r="B94" s="107"/>
      <c r="C94" s="108" t="s">
        <v>74</v>
      </c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10">
        <f>ROUND(AG95+SUM(AG96:AG98)+AG118,2)</f>
        <v>0</v>
      </c>
      <c r="AH94" s="110"/>
      <c r="AI94" s="110"/>
      <c r="AJ94" s="110"/>
      <c r="AK94" s="110"/>
      <c r="AL94" s="110"/>
      <c r="AM94" s="110"/>
      <c r="AN94" s="111">
        <f>SUM(AG94,AT94)</f>
        <v>0</v>
      </c>
      <c r="AO94" s="111"/>
      <c r="AP94" s="111"/>
      <c r="AQ94" s="112" t="s">
        <v>1</v>
      </c>
      <c r="AR94" s="113"/>
      <c r="AS94" s="114">
        <f>ROUND(AS95+SUM(AS96:AS98)+AS118,2)</f>
        <v>0</v>
      </c>
      <c r="AT94" s="115">
        <f>ROUND(SUM(AV94:AW94),2)</f>
        <v>0</v>
      </c>
      <c r="AU94" s="116">
        <f>ROUND(AU95+SUM(AU96:AU98)+AU118,5)</f>
        <v>0</v>
      </c>
      <c r="AV94" s="115">
        <f>ROUND(AZ94*L29,2)</f>
        <v>0</v>
      </c>
      <c r="AW94" s="115">
        <f>ROUND(BA94*L30,2)</f>
        <v>0</v>
      </c>
      <c r="AX94" s="115">
        <f>ROUND(BB94*L29,2)</f>
        <v>0</v>
      </c>
      <c r="AY94" s="115">
        <f>ROUND(BC94*L30,2)</f>
        <v>0</v>
      </c>
      <c r="AZ94" s="115">
        <f>ROUND(AZ95+SUM(AZ96:AZ98)+AZ118,2)</f>
        <v>0</v>
      </c>
      <c r="BA94" s="115">
        <f>ROUND(BA95+SUM(BA96:BA98)+BA118,2)</f>
        <v>0</v>
      </c>
      <c r="BB94" s="115">
        <f>ROUND(BB95+SUM(BB96:BB98)+BB118,2)</f>
        <v>0</v>
      </c>
      <c r="BC94" s="115">
        <f>ROUND(BC95+SUM(BC96:BC98)+BC118,2)</f>
        <v>0</v>
      </c>
      <c r="BD94" s="117">
        <f>ROUND(BD95+SUM(BD96:BD98)+BD118,2)</f>
        <v>0</v>
      </c>
      <c r="BE94" s="6"/>
      <c r="BS94" s="118" t="s">
        <v>75</v>
      </c>
      <c r="BT94" s="118" t="s">
        <v>76</v>
      </c>
      <c r="BU94" s="119" t="s">
        <v>77</v>
      </c>
      <c r="BV94" s="118" t="s">
        <v>78</v>
      </c>
      <c r="BW94" s="118" t="s">
        <v>5</v>
      </c>
      <c r="BX94" s="118" t="s">
        <v>79</v>
      </c>
      <c r="CL94" s="118" t="s">
        <v>1</v>
      </c>
    </row>
    <row r="95" s="7" customFormat="1" ht="16.5" customHeight="1">
      <c r="A95" s="120" t="s">
        <v>80</v>
      </c>
      <c r="B95" s="121"/>
      <c r="C95" s="122"/>
      <c r="D95" s="123" t="s">
        <v>81</v>
      </c>
      <c r="E95" s="123"/>
      <c r="F95" s="123"/>
      <c r="G95" s="123"/>
      <c r="H95" s="123"/>
      <c r="I95" s="124"/>
      <c r="J95" s="123" t="s">
        <v>82</v>
      </c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5">
        <f>'D.1.1 - ARCHITEKTONICKO-S...'!J32</f>
        <v>0</v>
      </c>
      <c r="AH95" s="124"/>
      <c r="AI95" s="124"/>
      <c r="AJ95" s="124"/>
      <c r="AK95" s="124"/>
      <c r="AL95" s="124"/>
      <c r="AM95" s="124"/>
      <c r="AN95" s="125">
        <f>SUM(AG95,AT95)</f>
        <v>0</v>
      </c>
      <c r="AO95" s="124"/>
      <c r="AP95" s="124"/>
      <c r="AQ95" s="126" t="s">
        <v>83</v>
      </c>
      <c r="AR95" s="127"/>
      <c r="AS95" s="128">
        <v>0</v>
      </c>
      <c r="AT95" s="129">
        <f>ROUND(SUM(AV95:AW95),2)</f>
        <v>0</v>
      </c>
      <c r="AU95" s="130">
        <f>'D.1.1 - ARCHITEKTONICKO-S...'!P160</f>
        <v>0</v>
      </c>
      <c r="AV95" s="129">
        <f>'D.1.1 - ARCHITEKTONICKO-S...'!J35</f>
        <v>0</v>
      </c>
      <c r="AW95" s="129">
        <f>'D.1.1 - ARCHITEKTONICKO-S...'!J36</f>
        <v>0</v>
      </c>
      <c r="AX95" s="129">
        <f>'D.1.1 - ARCHITEKTONICKO-S...'!J37</f>
        <v>0</v>
      </c>
      <c r="AY95" s="129">
        <f>'D.1.1 - ARCHITEKTONICKO-S...'!J38</f>
        <v>0</v>
      </c>
      <c r="AZ95" s="129">
        <f>'D.1.1 - ARCHITEKTONICKO-S...'!F35</f>
        <v>0</v>
      </c>
      <c r="BA95" s="129">
        <f>'D.1.1 - ARCHITEKTONICKO-S...'!F36</f>
        <v>0</v>
      </c>
      <c r="BB95" s="129">
        <f>'D.1.1 - ARCHITEKTONICKO-S...'!F37</f>
        <v>0</v>
      </c>
      <c r="BC95" s="129">
        <f>'D.1.1 - ARCHITEKTONICKO-S...'!F38</f>
        <v>0</v>
      </c>
      <c r="BD95" s="131">
        <f>'D.1.1 - ARCHITEKTONICKO-S...'!F39</f>
        <v>0</v>
      </c>
      <c r="BE95" s="7"/>
      <c r="BT95" s="132" t="s">
        <v>84</v>
      </c>
      <c r="BV95" s="132" t="s">
        <v>78</v>
      </c>
      <c r="BW95" s="132" t="s">
        <v>85</v>
      </c>
      <c r="BX95" s="132" t="s">
        <v>5</v>
      </c>
      <c r="CL95" s="132" t="s">
        <v>1</v>
      </c>
      <c r="CM95" s="132" t="s">
        <v>86</v>
      </c>
    </row>
    <row r="96" s="7" customFormat="1" ht="16.5" customHeight="1">
      <c r="A96" s="120" t="s">
        <v>80</v>
      </c>
      <c r="B96" s="121"/>
      <c r="C96" s="122"/>
      <c r="D96" s="123" t="s">
        <v>87</v>
      </c>
      <c r="E96" s="123"/>
      <c r="F96" s="123"/>
      <c r="G96" s="123"/>
      <c r="H96" s="123"/>
      <c r="I96" s="124"/>
      <c r="J96" s="123" t="s">
        <v>88</v>
      </c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5">
        <f>'D.1.2 - STAVEBNĚ KONSTRUK...'!J32</f>
        <v>0</v>
      </c>
      <c r="AH96" s="124"/>
      <c r="AI96" s="124"/>
      <c r="AJ96" s="124"/>
      <c r="AK96" s="124"/>
      <c r="AL96" s="124"/>
      <c r="AM96" s="124"/>
      <c r="AN96" s="125">
        <f>SUM(AG96,AT96)</f>
        <v>0</v>
      </c>
      <c r="AO96" s="124"/>
      <c r="AP96" s="124"/>
      <c r="AQ96" s="126" t="s">
        <v>83</v>
      </c>
      <c r="AR96" s="127"/>
      <c r="AS96" s="128">
        <v>0</v>
      </c>
      <c r="AT96" s="129">
        <f>ROUND(SUM(AV96:AW96),2)</f>
        <v>0</v>
      </c>
      <c r="AU96" s="130">
        <f>'D.1.2 - STAVEBNĚ KONSTRUK...'!P136</f>
        <v>0</v>
      </c>
      <c r="AV96" s="129">
        <f>'D.1.2 - STAVEBNĚ KONSTRUK...'!J35</f>
        <v>0</v>
      </c>
      <c r="AW96" s="129">
        <f>'D.1.2 - STAVEBNĚ KONSTRUK...'!J36</f>
        <v>0</v>
      </c>
      <c r="AX96" s="129">
        <f>'D.1.2 - STAVEBNĚ KONSTRUK...'!J37</f>
        <v>0</v>
      </c>
      <c r="AY96" s="129">
        <f>'D.1.2 - STAVEBNĚ KONSTRUK...'!J38</f>
        <v>0</v>
      </c>
      <c r="AZ96" s="129">
        <f>'D.1.2 - STAVEBNĚ KONSTRUK...'!F35</f>
        <v>0</v>
      </c>
      <c r="BA96" s="129">
        <f>'D.1.2 - STAVEBNĚ KONSTRUK...'!F36</f>
        <v>0</v>
      </c>
      <c r="BB96" s="129">
        <f>'D.1.2 - STAVEBNĚ KONSTRUK...'!F37</f>
        <v>0</v>
      </c>
      <c r="BC96" s="129">
        <f>'D.1.2 - STAVEBNĚ KONSTRUK...'!F38</f>
        <v>0</v>
      </c>
      <c r="BD96" s="131">
        <f>'D.1.2 - STAVEBNĚ KONSTRUK...'!F39</f>
        <v>0</v>
      </c>
      <c r="BE96" s="7"/>
      <c r="BT96" s="132" t="s">
        <v>84</v>
      </c>
      <c r="BV96" s="132" t="s">
        <v>78</v>
      </c>
      <c r="BW96" s="132" t="s">
        <v>89</v>
      </c>
      <c r="BX96" s="132" t="s">
        <v>5</v>
      </c>
      <c r="CL96" s="132" t="s">
        <v>1</v>
      </c>
      <c r="CM96" s="132" t="s">
        <v>86</v>
      </c>
    </row>
    <row r="97" s="7" customFormat="1" ht="16.5" customHeight="1">
      <c r="A97" s="120" t="s">
        <v>80</v>
      </c>
      <c r="B97" s="121"/>
      <c r="C97" s="122"/>
      <c r="D97" s="123" t="s">
        <v>90</v>
      </c>
      <c r="E97" s="123"/>
      <c r="F97" s="123"/>
      <c r="G97" s="123"/>
      <c r="H97" s="123"/>
      <c r="I97" s="124"/>
      <c r="J97" s="123" t="s">
        <v>91</v>
      </c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5">
        <f>'D.1.3 - POŽÁRNĚ BEZPEČNOS...'!J32</f>
        <v>0</v>
      </c>
      <c r="AH97" s="124"/>
      <c r="AI97" s="124"/>
      <c r="AJ97" s="124"/>
      <c r="AK97" s="124"/>
      <c r="AL97" s="124"/>
      <c r="AM97" s="124"/>
      <c r="AN97" s="125">
        <f>SUM(AG97,AT97)</f>
        <v>0</v>
      </c>
      <c r="AO97" s="124"/>
      <c r="AP97" s="124"/>
      <c r="AQ97" s="126" t="s">
        <v>83</v>
      </c>
      <c r="AR97" s="127"/>
      <c r="AS97" s="128">
        <v>0</v>
      </c>
      <c r="AT97" s="129">
        <f>ROUND(SUM(AV97:AW97),2)</f>
        <v>0</v>
      </c>
      <c r="AU97" s="130">
        <f>'D.1.3 - POŽÁRNĚ BEZPEČNOS...'!P128</f>
        <v>0</v>
      </c>
      <c r="AV97" s="129">
        <f>'D.1.3 - POŽÁRNĚ BEZPEČNOS...'!J35</f>
        <v>0</v>
      </c>
      <c r="AW97" s="129">
        <f>'D.1.3 - POŽÁRNĚ BEZPEČNOS...'!J36</f>
        <v>0</v>
      </c>
      <c r="AX97" s="129">
        <f>'D.1.3 - POŽÁRNĚ BEZPEČNOS...'!J37</f>
        <v>0</v>
      </c>
      <c r="AY97" s="129">
        <f>'D.1.3 - POŽÁRNĚ BEZPEČNOS...'!J38</f>
        <v>0</v>
      </c>
      <c r="AZ97" s="129">
        <f>'D.1.3 - POŽÁRNĚ BEZPEČNOS...'!F35</f>
        <v>0</v>
      </c>
      <c r="BA97" s="129">
        <f>'D.1.3 - POŽÁRNĚ BEZPEČNOS...'!F36</f>
        <v>0</v>
      </c>
      <c r="BB97" s="129">
        <f>'D.1.3 - POŽÁRNĚ BEZPEČNOS...'!F37</f>
        <v>0</v>
      </c>
      <c r="BC97" s="129">
        <f>'D.1.3 - POŽÁRNĚ BEZPEČNOS...'!F38</f>
        <v>0</v>
      </c>
      <c r="BD97" s="131">
        <f>'D.1.3 - POŽÁRNĚ BEZPEČNOS...'!F39</f>
        <v>0</v>
      </c>
      <c r="BE97" s="7"/>
      <c r="BT97" s="132" t="s">
        <v>84</v>
      </c>
      <c r="BV97" s="132" t="s">
        <v>78</v>
      </c>
      <c r="BW97" s="132" t="s">
        <v>92</v>
      </c>
      <c r="BX97" s="132" t="s">
        <v>5</v>
      </c>
      <c r="CL97" s="132" t="s">
        <v>1</v>
      </c>
      <c r="CM97" s="132" t="s">
        <v>86</v>
      </c>
    </row>
    <row r="98" s="7" customFormat="1" ht="16.5" customHeight="1">
      <c r="A98" s="7"/>
      <c r="B98" s="121"/>
      <c r="C98" s="122"/>
      <c r="D98" s="123" t="s">
        <v>93</v>
      </c>
      <c r="E98" s="123"/>
      <c r="F98" s="123"/>
      <c r="G98" s="123"/>
      <c r="H98" s="123"/>
      <c r="I98" s="124"/>
      <c r="J98" s="123" t="s">
        <v>94</v>
      </c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33">
        <f>ROUND(AG99+AG100+AG101+AG104+AG114+AG117,2)</f>
        <v>0</v>
      </c>
      <c r="AH98" s="124"/>
      <c r="AI98" s="124"/>
      <c r="AJ98" s="124"/>
      <c r="AK98" s="124"/>
      <c r="AL98" s="124"/>
      <c r="AM98" s="124"/>
      <c r="AN98" s="125">
        <f>SUM(AG98,AT98)</f>
        <v>0</v>
      </c>
      <c r="AO98" s="124"/>
      <c r="AP98" s="124"/>
      <c r="AQ98" s="126" t="s">
        <v>83</v>
      </c>
      <c r="AR98" s="127"/>
      <c r="AS98" s="128">
        <f>ROUND(AS99+AS100+AS101+AS104+AS114+AS117,2)</f>
        <v>0</v>
      </c>
      <c r="AT98" s="129">
        <f>ROUND(SUM(AV98:AW98),2)</f>
        <v>0</v>
      </c>
      <c r="AU98" s="130">
        <f>ROUND(AU99+AU100+AU101+AU104+AU114+AU117,5)</f>
        <v>0</v>
      </c>
      <c r="AV98" s="129">
        <f>ROUND(AZ98*L29,2)</f>
        <v>0</v>
      </c>
      <c r="AW98" s="129">
        <f>ROUND(BA98*L30,2)</f>
        <v>0</v>
      </c>
      <c r="AX98" s="129">
        <f>ROUND(BB98*L29,2)</f>
        <v>0</v>
      </c>
      <c r="AY98" s="129">
        <f>ROUND(BC98*L30,2)</f>
        <v>0</v>
      </c>
      <c r="AZ98" s="129">
        <f>ROUND(AZ99+AZ100+AZ101+AZ104+AZ114+AZ117,2)</f>
        <v>0</v>
      </c>
      <c r="BA98" s="129">
        <f>ROUND(BA99+BA100+BA101+BA104+BA114+BA117,2)</f>
        <v>0</v>
      </c>
      <c r="BB98" s="129">
        <f>ROUND(BB99+BB100+BB101+BB104+BB114+BB117,2)</f>
        <v>0</v>
      </c>
      <c r="BC98" s="129">
        <f>ROUND(BC99+BC100+BC101+BC104+BC114+BC117,2)</f>
        <v>0</v>
      </c>
      <c r="BD98" s="131">
        <f>ROUND(BD99+BD100+BD101+BD104+BD114+BD117,2)</f>
        <v>0</v>
      </c>
      <c r="BE98" s="7"/>
      <c r="BS98" s="132" t="s">
        <v>75</v>
      </c>
      <c r="BT98" s="132" t="s">
        <v>84</v>
      </c>
      <c r="BU98" s="132" t="s">
        <v>77</v>
      </c>
      <c r="BV98" s="132" t="s">
        <v>78</v>
      </c>
      <c r="BW98" s="132" t="s">
        <v>95</v>
      </c>
      <c r="BX98" s="132" t="s">
        <v>5</v>
      </c>
      <c r="CL98" s="132" t="s">
        <v>1</v>
      </c>
      <c r="CM98" s="132" t="s">
        <v>86</v>
      </c>
    </row>
    <row r="99" s="4" customFormat="1" ht="16.5" customHeight="1">
      <c r="A99" s="120" t="s">
        <v>80</v>
      </c>
      <c r="B99" s="71"/>
      <c r="C99" s="134"/>
      <c r="D99" s="134"/>
      <c r="E99" s="135" t="s">
        <v>96</v>
      </c>
      <c r="F99" s="135"/>
      <c r="G99" s="135"/>
      <c r="H99" s="135"/>
      <c r="I99" s="135"/>
      <c r="J99" s="134"/>
      <c r="K99" s="135" t="s">
        <v>97</v>
      </c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6">
        <f>'D.1.4.1 - VYTÁPĚNÍ'!J34</f>
        <v>0</v>
      </c>
      <c r="AH99" s="134"/>
      <c r="AI99" s="134"/>
      <c r="AJ99" s="134"/>
      <c r="AK99" s="134"/>
      <c r="AL99" s="134"/>
      <c r="AM99" s="134"/>
      <c r="AN99" s="136">
        <f>SUM(AG99,AT99)</f>
        <v>0</v>
      </c>
      <c r="AO99" s="134"/>
      <c r="AP99" s="134"/>
      <c r="AQ99" s="137" t="s">
        <v>98</v>
      </c>
      <c r="AR99" s="73"/>
      <c r="AS99" s="138">
        <v>0</v>
      </c>
      <c r="AT99" s="139">
        <f>ROUND(SUM(AV99:AW99),2)</f>
        <v>0</v>
      </c>
      <c r="AU99" s="140">
        <f>'D.1.4.1 - VYTÁPĚNÍ'!P143</f>
        <v>0</v>
      </c>
      <c r="AV99" s="139">
        <f>'D.1.4.1 - VYTÁPĚNÍ'!J37</f>
        <v>0</v>
      </c>
      <c r="AW99" s="139">
        <f>'D.1.4.1 - VYTÁPĚNÍ'!J38</f>
        <v>0</v>
      </c>
      <c r="AX99" s="139">
        <f>'D.1.4.1 - VYTÁPĚNÍ'!J39</f>
        <v>0</v>
      </c>
      <c r="AY99" s="139">
        <f>'D.1.4.1 - VYTÁPĚNÍ'!J40</f>
        <v>0</v>
      </c>
      <c r="AZ99" s="139">
        <f>'D.1.4.1 - VYTÁPĚNÍ'!F37</f>
        <v>0</v>
      </c>
      <c r="BA99" s="139">
        <f>'D.1.4.1 - VYTÁPĚNÍ'!F38</f>
        <v>0</v>
      </c>
      <c r="BB99" s="139">
        <f>'D.1.4.1 - VYTÁPĚNÍ'!F39</f>
        <v>0</v>
      </c>
      <c r="BC99" s="139">
        <f>'D.1.4.1 - VYTÁPĚNÍ'!F40</f>
        <v>0</v>
      </c>
      <c r="BD99" s="141">
        <f>'D.1.4.1 - VYTÁPĚNÍ'!F41</f>
        <v>0</v>
      </c>
      <c r="BE99" s="4"/>
      <c r="BT99" s="142" t="s">
        <v>86</v>
      </c>
      <c r="BV99" s="142" t="s">
        <v>78</v>
      </c>
      <c r="BW99" s="142" t="s">
        <v>99</v>
      </c>
      <c r="BX99" s="142" t="s">
        <v>95</v>
      </c>
      <c r="CL99" s="142" t="s">
        <v>1</v>
      </c>
    </row>
    <row r="100" s="4" customFormat="1" ht="16.5" customHeight="1">
      <c r="A100" s="120" t="s">
        <v>80</v>
      </c>
      <c r="B100" s="71"/>
      <c r="C100" s="134"/>
      <c r="D100" s="134"/>
      <c r="E100" s="135" t="s">
        <v>100</v>
      </c>
      <c r="F100" s="135"/>
      <c r="G100" s="135"/>
      <c r="H100" s="135"/>
      <c r="I100" s="135"/>
      <c r="J100" s="134"/>
      <c r="K100" s="135" t="s">
        <v>101</v>
      </c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6">
        <f>'D.1.4.2 - ZDRAVOTNĚ TECHN...'!J34</f>
        <v>0</v>
      </c>
      <c r="AH100" s="134"/>
      <c r="AI100" s="134"/>
      <c r="AJ100" s="134"/>
      <c r="AK100" s="134"/>
      <c r="AL100" s="134"/>
      <c r="AM100" s="134"/>
      <c r="AN100" s="136">
        <f>SUM(AG100,AT100)</f>
        <v>0</v>
      </c>
      <c r="AO100" s="134"/>
      <c r="AP100" s="134"/>
      <c r="AQ100" s="137" t="s">
        <v>98</v>
      </c>
      <c r="AR100" s="73"/>
      <c r="AS100" s="138">
        <v>0</v>
      </c>
      <c r="AT100" s="139">
        <f>ROUND(SUM(AV100:AW100),2)</f>
        <v>0</v>
      </c>
      <c r="AU100" s="140">
        <f>'D.1.4.2 - ZDRAVOTNĚ TECHN...'!P141</f>
        <v>0</v>
      </c>
      <c r="AV100" s="139">
        <f>'D.1.4.2 - ZDRAVOTNĚ TECHN...'!J37</f>
        <v>0</v>
      </c>
      <c r="AW100" s="139">
        <f>'D.1.4.2 - ZDRAVOTNĚ TECHN...'!J38</f>
        <v>0</v>
      </c>
      <c r="AX100" s="139">
        <f>'D.1.4.2 - ZDRAVOTNĚ TECHN...'!J39</f>
        <v>0</v>
      </c>
      <c r="AY100" s="139">
        <f>'D.1.4.2 - ZDRAVOTNĚ TECHN...'!J40</f>
        <v>0</v>
      </c>
      <c r="AZ100" s="139">
        <f>'D.1.4.2 - ZDRAVOTNĚ TECHN...'!F37</f>
        <v>0</v>
      </c>
      <c r="BA100" s="139">
        <f>'D.1.4.2 - ZDRAVOTNĚ TECHN...'!F38</f>
        <v>0</v>
      </c>
      <c r="BB100" s="139">
        <f>'D.1.4.2 - ZDRAVOTNĚ TECHN...'!F39</f>
        <v>0</v>
      </c>
      <c r="BC100" s="139">
        <f>'D.1.4.2 - ZDRAVOTNĚ TECHN...'!F40</f>
        <v>0</v>
      </c>
      <c r="BD100" s="141">
        <f>'D.1.4.2 - ZDRAVOTNĚ TECHN...'!F41</f>
        <v>0</v>
      </c>
      <c r="BE100" s="4"/>
      <c r="BT100" s="142" t="s">
        <v>86</v>
      </c>
      <c r="BV100" s="142" t="s">
        <v>78</v>
      </c>
      <c r="BW100" s="142" t="s">
        <v>102</v>
      </c>
      <c r="BX100" s="142" t="s">
        <v>95</v>
      </c>
      <c r="CL100" s="142" t="s">
        <v>1</v>
      </c>
    </row>
    <row r="101" s="4" customFormat="1" ht="23.25" customHeight="1">
      <c r="A101" s="4"/>
      <c r="B101" s="71"/>
      <c r="C101" s="134"/>
      <c r="D101" s="134"/>
      <c r="E101" s="135" t="s">
        <v>103</v>
      </c>
      <c r="F101" s="135"/>
      <c r="G101" s="135"/>
      <c r="H101" s="135"/>
      <c r="I101" s="135"/>
      <c r="J101" s="134"/>
      <c r="K101" s="135" t="s">
        <v>104</v>
      </c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43">
        <f>ROUND(SUM(AG102:AG103),2)</f>
        <v>0</v>
      </c>
      <c r="AH101" s="134"/>
      <c r="AI101" s="134"/>
      <c r="AJ101" s="134"/>
      <c r="AK101" s="134"/>
      <c r="AL101" s="134"/>
      <c r="AM101" s="134"/>
      <c r="AN101" s="136">
        <f>SUM(AG101,AT101)</f>
        <v>0</v>
      </c>
      <c r="AO101" s="134"/>
      <c r="AP101" s="134"/>
      <c r="AQ101" s="137" t="s">
        <v>98</v>
      </c>
      <c r="AR101" s="73"/>
      <c r="AS101" s="138">
        <f>ROUND(SUM(AS102:AS103),2)</f>
        <v>0</v>
      </c>
      <c r="AT101" s="139">
        <f>ROUND(SUM(AV101:AW101),2)</f>
        <v>0</v>
      </c>
      <c r="AU101" s="140">
        <f>ROUND(SUM(AU102:AU103),5)</f>
        <v>0</v>
      </c>
      <c r="AV101" s="139">
        <f>ROUND(AZ101*L29,2)</f>
        <v>0</v>
      </c>
      <c r="AW101" s="139">
        <f>ROUND(BA101*L30,2)</f>
        <v>0</v>
      </c>
      <c r="AX101" s="139">
        <f>ROUND(BB101*L29,2)</f>
        <v>0</v>
      </c>
      <c r="AY101" s="139">
        <f>ROUND(BC101*L30,2)</f>
        <v>0</v>
      </c>
      <c r="AZ101" s="139">
        <f>ROUND(SUM(AZ102:AZ103),2)</f>
        <v>0</v>
      </c>
      <c r="BA101" s="139">
        <f>ROUND(SUM(BA102:BA103),2)</f>
        <v>0</v>
      </c>
      <c r="BB101" s="139">
        <f>ROUND(SUM(BB102:BB103),2)</f>
        <v>0</v>
      </c>
      <c r="BC101" s="139">
        <f>ROUND(SUM(BC102:BC103),2)</f>
        <v>0</v>
      </c>
      <c r="BD101" s="141">
        <f>ROUND(SUM(BD102:BD103),2)</f>
        <v>0</v>
      </c>
      <c r="BE101" s="4"/>
      <c r="BS101" s="142" t="s">
        <v>75</v>
      </c>
      <c r="BT101" s="142" t="s">
        <v>86</v>
      </c>
      <c r="BU101" s="142" t="s">
        <v>77</v>
      </c>
      <c r="BV101" s="142" t="s">
        <v>78</v>
      </c>
      <c r="BW101" s="142" t="s">
        <v>105</v>
      </c>
      <c r="BX101" s="142" t="s">
        <v>95</v>
      </c>
      <c r="CL101" s="142" t="s">
        <v>1</v>
      </c>
    </row>
    <row r="102" s="4" customFormat="1" ht="16.5" customHeight="1">
      <c r="A102" s="120" t="s">
        <v>80</v>
      </c>
      <c r="B102" s="71"/>
      <c r="C102" s="134"/>
      <c r="D102" s="134"/>
      <c r="E102" s="134"/>
      <c r="F102" s="135" t="s">
        <v>84</v>
      </c>
      <c r="G102" s="135"/>
      <c r="H102" s="135"/>
      <c r="I102" s="135"/>
      <c r="J102" s="135"/>
      <c r="K102" s="134"/>
      <c r="L102" s="135" t="s">
        <v>106</v>
      </c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6">
        <f>'1 - Elektroinstalace'!J36</f>
        <v>0</v>
      </c>
      <c r="AH102" s="134"/>
      <c r="AI102" s="134"/>
      <c r="AJ102" s="134"/>
      <c r="AK102" s="134"/>
      <c r="AL102" s="134"/>
      <c r="AM102" s="134"/>
      <c r="AN102" s="136">
        <f>SUM(AG102,AT102)</f>
        <v>0</v>
      </c>
      <c r="AO102" s="134"/>
      <c r="AP102" s="134"/>
      <c r="AQ102" s="137" t="s">
        <v>98</v>
      </c>
      <c r="AR102" s="73"/>
      <c r="AS102" s="138">
        <v>0</v>
      </c>
      <c r="AT102" s="139">
        <f>ROUND(SUM(AV102:AW102),2)</f>
        <v>0</v>
      </c>
      <c r="AU102" s="140">
        <f>'1 - Elektroinstalace'!P139</f>
        <v>0</v>
      </c>
      <c r="AV102" s="139">
        <f>'1 - Elektroinstalace'!J39</f>
        <v>0</v>
      </c>
      <c r="AW102" s="139">
        <f>'1 - Elektroinstalace'!J40</f>
        <v>0</v>
      </c>
      <c r="AX102" s="139">
        <f>'1 - Elektroinstalace'!J41</f>
        <v>0</v>
      </c>
      <c r="AY102" s="139">
        <f>'1 - Elektroinstalace'!J42</f>
        <v>0</v>
      </c>
      <c r="AZ102" s="139">
        <f>'1 - Elektroinstalace'!F39</f>
        <v>0</v>
      </c>
      <c r="BA102" s="139">
        <f>'1 - Elektroinstalace'!F40</f>
        <v>0</v>
      </c>
      <c r="BB102" s="139">
        <f>'1 - Elektroinstalace'!F41</f>
        <v>0</v>
      </c>
      <c r="BC102" s="139">
        <f>'1 - Elektroinstalace'!F42</f>
        <v>0</v>
      </c>
      <c r="BD102" s="141">
        <f>'1 - Elektroinstalace'!F43</f>
        <v>0</v>
      </c>
      <c r="BE102" s="4"/>
      <c r="BT102" s="142" t="s">
        <v>107</v>
      </c>
      <c r="BV102" s="142" t="s">
        <v>78</v>
      </c>
      <c r="BW102" s="142" t="s">
        <v>108</v>
      </c>
      <c r="BX102" s="142" t="s">
        <v>105</v>
      </c>
      <c r="CL102" s="142" t="s">
        <v>1</v>
      </c>
    </row>
    <row r="103" s="4" customFormat="1" ht="16.5" customHeight="1">
      <c r="A103" s="120" t="s">
        <v>80</v>
      </c>
      <c r="B103" s="71"/>
      <c r="C103" s="134"/>
      <c r="D103" s="134"/>
      <c r="E103" s="134"/>
      <c r="F103" s="135" t="s">
        <v>86</v>
      </c>
      <c r="G103" s="135"/>
      <c r="H103" s="135"/>
      <c r="I103" s="135"/>
      <c r="J103" s="135"/>
      <c r="K103" s="134"/>
      <c r="L103" s="135" t="s">
        <v>109</v>
      </c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6">
        <f>'2 - Rozvaděče'!J36</f>
        <v>0</v>
      </c>
      <c r="AH103" s="134"/>
      <c r="AI103" s="134"/>
      <c r="AJ103" s="134"/>
      <c r="AK103" s="134"/>
      <c r="AL103" s="134"/>
      <c r="AM103" s="134"/>
      <c r="AN103" s="136">
        <f>SUM(AG103,AT103)</f>
        <v>0</v>
      </c>
      <c r="AO103" s="134"/>
      <c r="AP103" s="134"/>
      <c r="AQ103" s="137" t="s">
        <v>98</v>
      </c>
      <c r="AR103" s="73"/>
      <c r="AS103" s="138">
        <v>0</v>
      </c>
      <c r="AT103" s="139">
        <f>ROUND(SUM(AV103:AW103),2)</f>
        <v>0</v>
      </c>
      <c r="AU103" s="140">
        <f>'2 - Rozvaděče'!P159</f>
        <v>0</v>
      </c>
      <c r="AV103" s="139">
        <f>'2 - Rozvaděče'!J39</f>
        <v>0</v>
      </c>
      <c r="AW103" s="139">
        <f>'2 - Rozvaděče'!J40</f>
        <v>0</v>
      </c>
      <c r="AX103" s="139">
        <f>'2 - Rozvaděče'!J41</f>
        <v>0</v>
      </c>
      <c r="AY103" s="139">
        <f>'2 - Rozvaděče'!J42</f>
        <v>0</v>
      </c>
      <c r="AZ103" s="139">
        <f>'2 - Rozvaděče'!F39</f>
        <v>0</v>
      </c>
      <c r="BA103" s="139">
        <f>'2 - Rozvaděče'!F40</f>
        <v>0</v>
      </c>
      <c r="BB103" s="139">
        <f>'2 - Rozvaděče'!F41</f>
        <v>0</v>
      </c>
      <c r="BC103" s="139">
        <f>'2 - Rozvaděče'!F42</f>
        <v>0</v>
      </c>
      <c r="BD103" s="141">
        <f>'2 - Rozvaděče'!F43</f>
        <v>0</v>
      </c>
      <c r="BE103" s="4"/>
      <c r="BT103" s="142" t="s">
        <v>107</v>
      </c>
      <c r="BV103" s="142" t="s">
        <v>78</v>
      </c>
      <c r="BW103" s="142" t="s">
        <v>110</v>
      </c>
      <c r="BX103" s="142" t="s">
        <v>105</v>
      </c>
      <c r="CL103" s="142" t="s">
        <v>1</v>
      </c>
    </row>
    <row r="104" s="4" customFormat="1" ht="16.5" customHeight="1">
      <c r="A104" s="4"/>
      <c r="B104" s="71"/>
      <c r="C104" s="134"/>
      <c r="D104" s="134"/>
      <c r="E104" s="135" t="s">
        <v>111</v>
      </c>
      <c r="F104" s="135"/>
      <c r="G104" s="135"/>
      <c r="H104" s="135"/>
      <c r="I104" s="135"/>
      <c r="J104" s="134"/>
      <c r="K104" s="135" t="s">
        <v>112</v>
      </c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43">
        <f>ROUND(SUM(AG105:AG113),2)</f>
        <v>0</v>
      </c>
      <c r="AH104" s="134"/>
      <c r="AI104" s="134"/>
      <c r="AJ104" s="134"/>
      <c r="AK104" s="134"/>
      <c r="AL104" s="134"/>
      <c r="AM104" s="134"/>
      <c r="AN104" s="136">
        <f>SUM(AG104,AT104)</f>
        <v>0</v>
      </c>
      <c r="AO104" s="134"/>
      <c r="AP104" s="134"/>
      <c r="AQ104" s="137" t="s">
        <v>98</v>
      </c>
      <c r="AR104" s="73"/>
      <c r="AS104" s="138">
        <f>ROUND(SUM(AS105:AS113),2)</f>
        <v>0</v>
      </c>
      <c r="AT104" s="139">
        <f>ROUND(SUM(AV104:AW104),2)</f>
        <v>0</v>
      </c>
      <c r="AU104" s="140">
        <f>ROUND(SUM(AU105:AU113),5)</f>
        <v>0</v>
      </c>
      <c r="AV104" s="139">
        <f>ROUND(AZ104*L29,2)</f>
        <v>0</v>
      </c>
      <c r="AW104" s="139">
        <f>ROUND(BA104*L30,2)</f>
        <v>0</v>
      </c>
      <c r="AX104" s="139">
        <f>ROUND(BB104*L29,2)</f>
        <v>0</v>
      </c>
      <c r="AY104" s="139">
        <f>ROUND(BC104*L30,2)</f>
        <v>0</v>
      </c>
      <c r="AZ104" s="139">
        <f>ROUND(SUM(AZ105:AZ113),2)</f>
        <v>0</v>
      </c>
      <c r="BA104" s="139">
        <f>ROUND(SUM(BA105:BA113),2)</f>
        <v>0</v>
      </c>
      <c r="BB104" s="139">
        <f>ROUND(SUM(BB105:BB113),2)</f>
        <v>0</v>
      </c>
      <c r="BC104" s="139">
        <f>ROUND(SUM(BC105:BC113),2)</f>
        <v>0</v>
      </c>
      <c r="BD104" s="141">
        <f>ROUND(SUM(BD105:BD113),2)</f>
        <v>0</v>
      </c>
      <c r="BE104" s="4"/>
      <c r="BS104" s="142" t="s">
        <v>75</v>
      </c>
      <c r="BT104" s="142" t="s">
        <v>86</v>
      </c>
      <c r="BU104" s="142" t="s">
        <v>77</v>
      </c>
      <c r="BV104" s="142" t="s">
        <v>78</v>
      </c>
      <c r="BW104" s="142" t="s">
        <v>113</v>
      </c>
      <c r="BX104" s="142" t="s">
        <v>95</v>
      </c>
      <c r="CL104" s="142" t="s">
        <v>1</v>
      </c>
    </row>
    <row r="105" s="4" customFormat="1" ht="16.5" customHeight="1">
      <c r="A105" s="120" t="s">
        <v>80</v>
      </c>
      <c r="B105" s="71"/>
      <c r="C105" s="134"/>
      <c r="D105" s="134"/>
      <c r="E105" s="134"/>
      <c r="F105" s="135" t="s">
        <v>114</v>
      </c>
      <c r="G105" s="135"/>
      <c r="H105" s="135"/>
      <c r="I105" s="135"/>
      <c r="J105" s="135"/>
      <c r="K105" s="134"/>
      <c r="L105" s="135" t="s">
        <v>115</v>
      </c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6">
        <f>'CCTV - Kamerový systém'!J36</f>
        <v>0</v>
      </c>
      <c r="AH105" s="134"/>
      <c r="AI105" s="134"/>
      <c r="AJ105" s="134"/>
      <c r="AK105" s="134"/>
      <c r="AL105" s="134"/>
      <c r="AM105" s="134"/>
      <c r="AN105" s="136">
        <f>SUM(AG105,AT105)</f>
        <v>0</v>
      </c>
      <c r="AO105" s="134"/>
      <c r="AP105" s="134"/>
      <c r="AQ105" s="137" t="s">
        <v>98</v>
      </c>
      <c r="AR105" s="73"/>
      <c r="AS105" s="138">
        <v>0</v>
      </c>
      <c r="AT105" s="139">
        <f>ROUND(SUM(AV105:AW105),2)</f>
        <v>0</v>
      </c>
      <c r="AU105" s="140">
        <f>'CCTV - Kamerový systém'!P136</f>
        <v>0</v>
      </c>
      <c r="AV105" s="139">
        <f>'CCTV - Kamerový systém'!J39</f>
        <v>0</v>
      </c>
      <c r="AW105" s="139">
        <f>'CCTV - Kamerový systém'!J40</f>
        <v>0</v>
      </c>
      <c r="AX105" s="139">
        <f>'CCTV - Kamerový systém'!J41</f>
        <v>0</v>
      </c>
      <c r="AY105" s="139">
        <f>'CCTV - Kamerový systém'!J42</f>
        <v>0</v>
      </c>
      <c r="AZ105" s="139">
        <f>'CCTV - Kamerový systém'!F39</f>
        <v>0</v>
      </c>
      <c r="BA105" s="139">
        <f>'CCTV - Kamerový systém'!F40</f>
        <v>0</v>
      </c>
      <c r="BB105" s="139">
        <f>'CCTV - Kamerový systém'!F41</f>
        <v>0</v>
      </c>
      <c r="BC105" s="139">
        <f>'CCTV - Kamerový systém'!F42</f>
        <v>0</v>
      </c>
      <c r="BD105" s="141">
        <f>'CCTV - Kamerový systém'!F43</f>
        <v>0</v>
      </c>
      <c r="BE105" s="4"/>
      <c r="BT105" s="142" t="s">
        <v>107</v>
      </c>
      <c r="BV105" s="142" t="s">
        <v>78</v>
      </c>
      <c r="BW105" s="142" t="s">
        <v>116</v>
      </c>
      <c r="BX105" s="142" t="s">
        <v>113</v>
      </c>
      <c r="CL105" s="142" t="s">
        <v>1</v>
      </c>
    </row>
    <row r="106" s="4" customFormat="1" ht="16.5" customHeight="1">
      <c r="A106" s="120" t="s">
        <v>80</v>
      </c>
      <c r="B106" s="71"/>
      <c r="C106" s="134"/>
      <c r="D106" s="134"/>
      <c r="E106" s="134"/>
      <c r="F106" s="135" t="s">
        <v>117</v>
      </c>
      <c r="G106" s="135"/>
      <c r="H106" s="135"/>
      <c r="I106" s="135"/>
      <c r="J106" s="135"/>
      <c r="K106" s="134"/>
      <c r="L106" s="135" t="s">
        <v>118</v>
      </c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6">
        <f>'EKV - Elektronická kontro...'!J36</f>
        <v>0</v>
      </c>
      <c r="AH106" s="134"/>
      <c r="AI106" s="134"/>
      <c r="AJ106" s="134"/>
      <c r="AK106" s="134"/>
      <c r="AL106" s="134"/>
      <c r="AM106" s="134"/>
      <c r="AN106" s="136">
        <f>SUM(AG106,AT106)</f>
        <v>0</v>
      </c>
      <c r="AO106" s="134"/>
      <c r="AP106" s="134"/>
      <c r="AQ106" s="137" t="s">
        <v>98</v>
      </c>
      <c r="AR106" s="73"/>
      <c r="AS106" s="138">
        <v>0</v>
      </c>
      <c r="AT106" s="139">
        <f>ROUND(SUM(AV106:AW106),2)</f>
        <v>0</v>
      </c>
      <c r="AU106" s="140">
        <f>'EKV - Elektronická kontro...'!P136</f>
        <v>0</v>
      </c>
      <c r="AV106" s="139">
        <f>'EKV - Elektronická kontro...'!J39</f>
        <v>0</v>
      </c>
      <c r="AW106" s="139">
        <f>'EKV - Elektronická kontro...'!J40</f>
        <v>0</v>
      </c>
      <c r="AX106" s="139">
        <f>'EKV - Elektronická kontro...'!J41</f>
        <v>0</v>
      </c>
      <c r="AY106" s="139">
        <f>'EKV - Elektronická kontro...'!J42</f>
        <v>0</v>
      </c>
      <c r="AZ106" s="139">
        <f>'EKV - Elektronická kontro...'!F39</f>
        <v>0</v>
      </c>
      <c r="BA106" s="139">
        <f>'EKV - Elektronická kontro...'!F40</f>
        <v>0</v>
      </c>
      <c r="BB106" s="139">
        <f>'EKV - Elektronická kontro...'!F41</f>
        <v>0</v>
      </c>
      <c r="BC106" s="139">
        <f>'EKV - Elektronická kontro...'!F42</f>
        <v>0</v>
      </c>
      <c r="BD106" s="141">
        <f>'EKV - Elektronická kontro...'!F43</f>
        <v>0</v>
      </c>
      <c r="BE106" s="4"/>
      <c r="BT106" s="142" t="s">
        <v>107</v>
      </c>
      <c r="BV106" s="142" t="s">
        <v>78</v>
      </c>
      <c r="BW106" s="142" t="s">
        <v>119</v>
      </c>
      <c r="BX106" s="142" t="s">
        <v>113</v>
      </c>
      <c r="CL106" s="142" t="s">
        <v>1</v>
      </c>
    </row>
    <row r="107" s="4" customFormat="1" ht="16.5" customHeight="1">
      <c r="A107" s="120" t="s">
        <v>80</v>
      </c>
      <c r="B107" s="71"/>
      <c r="C107" s="134"/>
      <c r="D107" s="134"/>
      <c r="E107" s="134"/>
      <c r="F107" s="135" t="s">
        <v>120</v>
      </c>
      <c r="G107" s="135"/>
      <c r="H107" s="135"/>
      <c r="I107" s="135"/>
      <c r="J107" s="135"/>
      <c r="K107" s="134"/>
      <c r="L107" s="135" t="s">
        <v>121</v>
      </c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6">
        <f>'EPS - Elektrická požární ...'!J36</f>
        <v>0</v>
      </c>
      <c r="AH107" s="134"/>
      <c r="AI107" s="134"/>
      <c r="AJ107" s="134"/>
      <c r="AK107" s="134"/>
      <c r="AL107" s="134"/>
      <c r="AM107" s="134"/>
      <c r="AN107" s="136">
        <f>SUM(AG107,AT107)</f>
        <v>0</v>
      </c>
      <c r="AO107" s="134"/>
      <c r="AP107" s="134"/>
      <c r="AQ107" s="137" t="s">
        <v>98</v>
      </c>
      <c r="AR107" s="73"/>
      <c r="AS107" s="138">
        <v>0</v>
      </c>
      <c r="AT107" s="139">
        <f>ROUND(SUM(AV107:AW107),2)</f>
        <v>0</v>
      </c>
      <c r="AU107" s="140">
        <f>'EPS - Elektrická požární ...'!P138</f>
        <v>0</v>
      </c>
      <c r="AV107" s="139">
        <f>'EPS - Elektrická požární ...'!J39</f>
        <v>0</v>
      </c>
      <c r="AW107" s="139">
        <f>'EPS - Elektrická požární ...'!J40</f>
        <v>0</v>
      </c>
      <c r="AX107" s="139">
        <f>'EPS - Elektrická požární ...'!J41</f>
        <v>0</v>
      </c>
      <c r="AY107" s="139">
        <f>'EPS - Elektrická požární ...'!J42</f>
        <v>0</v>
      </c>
      <c r="AZ107" s="139">
        <f>'EPS - Elektrická požární ...'!F39</f>
        <v>0</v>
      </c>
      <c r="BA107" s="139">
        <f>'EPS - Elektrická požární ...'!F40</f>
        <v>0</v>
      </c>
      <c r="BB107" s="139">
        <f>'EPS - Elektrická požární ...'!F41</f>
        <v>0</v>
      </c>
      <c r="BC107" s="139">
        <f>'EPS - Elektrická požární ...'!F42</f>
        <v>0</v>
      </c>
      <c r="BD107" s="141">
        <f>'EPS - Elektrická požární ...'!F43</f>
        <v>0</v>
      </c>
      <c r="BE107" s="4"/>
      <c r="BT107" s="142" t="s">
        <v>107</v>
      </c>
      <c r="BV107" s="142" t="s">
        <v>78</v>
      </c>
      <c r="BW107" s="142" t="s">
        <v>122</v>
      </c>
      <c r="BX107" s="142" t="s">
        <v>113</v>
      </c>
      <c r="CL107" s="142" t="s">
        <v>1</v>
      </c>
    </row>
    <row r="108" s="4" customFormat="1" ht="16.5" customHeight="1">
      <c r="A108" s="120" t="s">
        <v>80</v>
      </c>
      <c r="B108" s="71"/>
      <c r="C108" s="134"/>
      <c r="D108" s="134"/>
      <c r="E108" s="134"/>
      <c r="F108" s="135" t="s">
        <v>123</v>
      </c>
      <c r="G108" s="135"/>
      <c r="H108" s="135"/>
      <c r="I108" s="135"/>
      <c r="J108" s="135"/>
      <c r="K108" s="134"/>
      <c r="L108" s="135" t="s">
        <v>124</v>
      </c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6">
        <f>'ER - Evakuační rozhlas'!J36</f>
        <v>0</v>
      </c>
      <c r="AH108" s="134"/>
      <c r="AI108" s="134"/>
      <c r="AJ108" s="134"/>
      <c r="AK108" s="134"/>
      <c r="AL108" s="134"/>
      <c r="AM108" s="134"/>
      <c r="AN108" s="136">
        <f>SUM(AG108,AT108)</f>
        <v>0</v>
      </c>
      <c r="AO108" s="134"/>
      <c r="AP108" s="134"/>
      <c r="AQ108" s="137" t="s">
        <v>98</v>
      </c>
      <c r="AR108" s="73"/>
      <c r="AS108" s="138">
        <v>0</v>
      </c>
      <c r="AT108" s="139">
        <f>ROUND(SUM(AV108:AW108),2)</f>
        <v>0</v>
      </c>
      <c r="AU108" s="140">
        <f>'ER - Evakuační rozhlas'!P138</f>
        <v>0</v>
      </c>
      <c r="AV108" s="139">
        <f>'ER - Evakuační rozhlas'!J39</f>
        <v>0</v>
      </c>
      <c r="AW108" s="139">
        <f>'ER - Evakuační rozhlas'!J40</f>
        <v>0</v>
      </c>
      <c r="AX108" s="139">
        <f>'ER - Evakuační rozhlas'!J41</f>
        <v>0</v>
      </c>
      <c r="AY108" s="139">
        <f>'ER - Evakuační rozhlas'!J42</f>
        <v>0</v>
      </c>
      <c r="AZ108" s="139">
        <f>'ER - Evakuační rozhlas'!F39</f>
        <v>0</v>
      </c>
      <c r="BA108" s="139">
        <f>'ER - Evakuační rozhlas'!F40</f>
        <v>0</v>
      </c>
      <c r="BB108" s="139">
        <f>'ER - Evakuační rozhlas'!F41</f>
        <v>0</v>
      </c>
      <c r="BC108" s="139">
        <f>'ER - Evakuační rozhlas'!F42</f>
        <v>0</v>
      </c>
      <c r="BD108" s="141">
        <f>'ER - Evakuační rozhlas'!F43</f>
        <v>0</v>
      </c>
      <c r="BE108" s="4"/>
      <c r="BT108" s="142" t="s">
        <v>107</v>
      </c>
      <c r="BV108" s="142" t="s">
        <v>78</v>
      </c>
      <c r="BW108" s="142" t="s">
        <v>125</v>
      </c>
      <c r="BX108" s="142" t="s">
        <v>113</v>
      </c>
      <c r="CL108" s="142" t="s">
        <v>1</v>
      </c>
    </row>
    <row r="109" s="4" customFormat="1" ht="16.5" customHeight="1">
      <c r="A109" s="120" t="s">
        <v>80</v>
      </c>
      <c r="B109" s="71"/>
      <c r="C109" s="134"/>
      <c r="D109" s="134"/>
      <c r="E109" s="134"/>
      <c r="F109" s="135" t="s">
        <v>126</v>
      </c>
      <c r="G109" s="135"/>
      <c r="H109" s="135"/>
      <c r="I109" s="135"/>
      <c r="J109" s="135"/>
      <c r="K109" s="134"/>
      <c r="L109" s="135" t="s">
        <v>127</v>
      </c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6">
        <f>'KT - Kabelové trasy slabo...'!J36</f>
        <v>0</v>
      </c>
      <c r="AH109" s="134"/>
      <c r="AI109" s="134"/>
      <c r="AJ109" s="134"/>
      <c r="AK109" s="134"/>
      <c r="AL109" s="134"/>
      <c r="AM109" s="134"/>
      <c r="AN109" s="136">
        <f>SUM(AG109,AT109)</f>
        <v>0</v>
      </c>
      <c r="AO109" s="134"/>
      <c r="AP109" s="134"/>
      <c r="AQ109" s="137" t="s">
        <v>98</v>
      </c>
      <c r="AR109" s="73"/>
      <c r="AS109" s="138">
        <v>0</v>
      </c>
      <c r="AT109" s="139">
        <f>ROUND(SUM(AV109:AW109),2)</f>
        <v>0</v>
      </c>
      <c r="AU109" s="140">
        <f>'KT - Kabelové trasy slabo...'!P135</f>
        <v>0</v>
      </c>
      <c r="AV109" s="139">
        <f>'KT - Kabelové trasy slabo...'!J39</f>
        <v>0</v>
      </c>
      <c r="AW109" s="139">
        <f>'KT - Kabelové trasy slabo...'!J40</f>
        <v>0</v>
      </c>
      <c r="AX109" s="139">
        <f>'KT - Kabelové trasy slabo...'!J41</f>
        <v>0</v>
      </c>
      <c r="AY109" s="139">
        <f>'KT - Kabelové trasy slabo...'!J42</f>
        <v>0</v>
      </c>
      <c r="AZ109" s="139">
        <f>'KT - Kabelové trasy slabo...'!F39</f>
        <v>0</v>
      </c>
      <c r="BA109" s="139">
        <f>'KT - Kabelové trasy slabo...'!F40</f>
        <v>0</v>
      </c>
      <c r="BB109" s="139">
        <f>'KT - Kabelové trasy slabo...'!F41</f>
        <v>0</v>
      </c>
      <c r="BC109" s="139">
        <f>'KT - Kabelové trasy slabo...'!F42</f>
        <v>0</v>
      </c>
      <c r="BD109" s="141">
        <f>'KT - Kabelové trasy slabo...'!F43</f>
        <v>0</v>
      </c>
      <c r="BE109" s="4"/>
      <c r="BT109" s="142" t="s">
        <v>107</v>
      </c>
      <c r="BV109" s="142" t="s">
        <v>78</v>
      </c>
      <c r="BW109" s="142" t="s">
        <v>128</v>
      </c>
      <c r="BX109" s="142" t="s">
        <v>113</v>
      </c>
      <c r="CL109" s="142" t="s">
        <v>1</v>
      </c>
    </row>
    <row r="110" s="4" customFormat="1" ht="16.5" customHeight="1">
      <c r="A110" s="120" t="s">
        <v>80</v>
      </c>
      <c r="B110" s="71"/>
      <c r="C110" s="134"/>
      <c r="D110" s="134"/>
      <c r="E110" s="134"/>
      <c r="F110" s="135" t="s">
        <v>129</v>
      </c>
      <c r="G110" s="135"/>
      <c r="H110" s="135"/>
      <c r="I110" s="135"/>
      <c r="J110" s="135"/>
      <c r="K110" s="134"/>
      <c r="L110" s="135" t="s">
        <v>130</v>
      </c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6">
        <f>'OST - Ostatní'!J36</f>
        <v>0</v>
      </c>
      <c r="AH110" s="134"/>
      <c r="AI110" s="134"/>
      <c r="AJ110" s="134"/>
      <c r="AK110" s="134"/>
      <c r="AL110" s="134"/>
      <c r="AM110" s="134"/>
      <c r="AN110" s="136">
        <f>SUM(AG110,AT110)</f>
        <v>0</v>
      </c>
      <c r="AO110" s="134"/>
      <c r="AP110" s="134"/>
      <c r="AQ110" s="137" t="s">
        <v>98</v>
      </c>
      <c r="AR110" s="73"/>
      <c r="AS110" s="138">
        <v>0</v>
      </c>
      <c r="AT110" s="139">
        <f>ROUND(SUM(AV110:AW110),2)</f>
        <v>0</v>
      </c>
      <c r="AU110" s="140">
        <f>'OST - Ostatní'!P135</f>
        <v>0</v>
      </c>
      <c r="AV110" s="139">
        <f>'OST - Ostatní'!J39</f>
        <v>0</v>
      </c>
      <c r="AW110" s="139">
        <f>'OST - Ostatní'!J40</f>
        <v>0</v>
      </c>
      <c r="AX110" s="139">
        <f>'OST - Ostatní'!J41</f>
        <v>0</v>
      </c>
      <c r="AY110" s="139">
        <f>'OST - Ostatní'!J42</f>
        <v>0</v>
      </c>
      <c r="AZ110" s="139">
        <f>'OST - Ostatní'!F39</f>
        <v>0</v>
      </c>
      <c r="BA110" s="139">
        <f>'OST - Ostatní'!F40</f>
        <v>0</v>
      </c>
      <c r="BB110" s="139">
        <f>'OST - Ostatní'!F41</f>
        <v>0</v>
      </c>
      <c r="BC110" s="139">
        <f>'OST - Ostatní'!F42</f>
        <v>0</v>
      </c>
      <c r="BD110" s="141">
        <f>'OST - Ostatní'!F43</f>
        <v>0</v>
      </c>
      <c r="BE110" s="4"/>
      <c r="BT110" s="142" t="s">
        <v>107</v>
      </c>
      <c r="BV110" s="142" t="s">
        <v>78</v>
      </c>
      <c r="BW110" s="142" t="s">
        <v>131</v>
      </c>
      <c r="BX110" s="142" t="s">
        <v>113</v>
      </c>
      <c r="CL110" s="142" t="s">
        <v>1</v>
      </c>
    </row>
    <row r="111" s="4" customFormat="1" ht="23.25" customHeight="1">
      <c r="A111" s="120" t="s">
        <v>80</v>
      </c>
      <c r="B111" s="71"/>
      <c r="C111" s="134"/>
      <c r="D111" s="134"/>
      <c r="E111" s="134"/>
      <c r="F111" s="135" t="s">
        <v>132</v>
      </c>
      <c r="G111" s="135"/>
      <c r="H111" s="135"/>
      <c r="I111" s="135"/>
      <c r="J111" s="135"/>
      <c r="K111" s="134"/>
      <c r="L111" s="135" t="s">
        <v>133</v>
      </c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6">
        <f>'PZTS - Poplachový zabezpe...'!J36</f>
        <v>0</v>
      </c>
      <c r="AH111" s="134"/>
      <c r="AI111" s="134"/>
      <c r="AJ111" s="134"/>
      <c r="AK111" s="134"/>
      <c r="AL111" s="134"/>
      <c r="AM111" s="134"/>
      <c r="AN111" s="136">
        <f>SUM(AG111,AT111)</f>
        <v>0</v>
      </c>
      <c r="AO111" s="134"/>
      <c r="AP111" s="134"/>
      <c r="AQ111" s="137" t="s">
        <v>98</v>
      </c>
      <c r="AR111" s="73"/>
      <c r="AS111" s="138">
        <v>0</v>
      </c>
      <c r="AT111" s="139">
        <f>ROUND(SUM(AV111:AW111),2)</f>
        <v>0</v>
      </c>
      <c r="AU111" s="140">
        <f>'PZTS - Poplachový zabezpe...'!P136</f>
        <v>0</v>
      </c>
      <c r="AV111" s="139">
        <f>'PZTS - Poplachový zabezpe...'!J39</f>
        <v>0</v>
      </c>
      <c r="AW111" s="139">
        <f>'PZTS - Poplachový zabezpe...'!J40</f>
        <v>0</v>
      </c>
      <c r="AX111" s="139">
        <f>'PZTS - Poplachový zabezpe...'!J41</f>
        <v>0</v>
      </c>
      <c r="AY111" s="139">
        <f>'PZTS - Poplachový zabezpe...'!J42</f>
        <v>0</v>
      </c>
      <c r="AZ111" s="139">
        <f>'PZTS - Poplachový zabezpe...'!F39</f>
        <v>0</v>
      </c>
      <c r="BA111" s="139">
        <f>'PZTS - Poplachový zabezpe...'!F40</f>
        <v>0</v>
      </c>
      <c r="BB111" s="139">
        <f>'PZTS - Poplachový zabezpe...'!F41</f>
        <v>0</v>
      </c>
      <c r="BC111" s="139">
        <f>'PZTS - Poplachový zabezpe...'!F42</f>
        <v>0</v>
      </c>
      <c r="BD111" s="141">
        <f>'PZTS - Poplachový zabezpe...'!F43</f>
        <v>0</v>
      </c>
      <c r="BE111" s="4"/>
      <c r="BT111" s="142" t="s">
        <v>107</v>
      </c>
      <c r="BV111" s="142" t="s">
        <v>78</v>
      </c>
      <c r="BW111" s="142" t="s">
        <v>134</v>
      </c>
      <c r="BX111" s="142" t="s">
        <v>113</v>
      </c>
      <c r="CL111" s="142" t="s">
        <v>1</v>
      </c>
    </row>
    <row r="112" s="4" customFormat="1" ht="16.5" customHeight="1">
      <c r="A112" s="120" t="s">
        <v>80</v>
      </c>
      <c r="B112" s="71"/>
      <c r="C112" s="134"/>
      <c r="D112" s="134"/>
      <c r="E112" s="134"/>
      <c r="F112" s="135" t="s">
        <v>135</v>
      </c>
      <c r="G112" s="135"/>
      <c r="H112" s="135"/>
      <c r="I112" s="135"/>
      <c r="J112" s="135"/>
      <c r="K112" s="134"/>
      <c r="L112" s="135" t="s">
        <v>136</v>
      </c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6">
        <f>'SK - Strukturovaná kabeláž'!J36</f>
        <v>0</v>
      </c>
      <c r="AH112" s="134"/>
      <c r="AI112" s="134"/>
      <c r="AJ112" s="134"/>
      <c r="AK112" s="134"/>
      <c r="AL112" s="134"/>
      <c r="AM112" s="134"/>
      <c r="AN112" s="136">
        <f>SUM(AG112,AT112)</f>
        <v>0</v>
      </c>
      <c r="AO112" s="134"/>
      <c r="AP112" s="134"/>
      <c r="AQ112" s="137" t="s">
        <v>98</v>
      </c>
      <c r="AR112" s="73"/>
      <c r="AS112" s="138">
        <v>0</v>
      </c>
      <c r="AT112" s="139">
        <f>ROUND(SUM(AV112:AW112),2)</f>
        <v>0</v>
      </c>
      <c r="AU112" s="140">
        <f>'SK - Strukturovaná kabeláž'!P139</f>
        <v>0</v>
      </c>
      <c r="AV112" s="139">
        <f>'SK - Strukturovaná kabeláž'!J39</f>
        <v>0</v>
      </c>
      <c r="AW112" s="139">
        <f>'SK - Strukturovaná kabeláž'!J40</f>
        <v>0</v>
      </c>
      <c r="AX112" s="139">
        <f>'SK - Strukturovaná kabeláž'!J41</f>
        <v>0</v>
      </c>
      <c r="AY112" s="139">
        <f>'SK - Strukturovaná kabeláž'!J42</f>
        <v>0</v>
      </c>
      <c r="AZ112" s="139">
        <f>'SK - Strukturovaná kabeláž'!F39</f>
        <v>0</v>
      </c>
      <c r="BA112" s="139">
        <f>'SK - Strukturovaná kabeláž'!F40</f>
        <v>0</v>
      </c>
      <c r="BB112" s="139">
        <f>'SK - Strukturovaná kabeláž'!F41</f>
        <v>0</v>
      </c>
      <c r="BC112" s="139">
        <f>'SK - Strukturovaná kabeláž'!F42</f>
        <v>0</v>
      </c>
      <c r="BD112" s="141">
        <f>'SK - Strukturovaná kabeláž'!F43</f>
        <v>0</v>
      </c>
      <c r="BE112" s="4"/>
      <c r="BT112" s="142" t="s">
        <v>107</v>
      </c>
      <c r="BV112" s="142" t="s">
        <v>78</v>
      </c>
      <c r="BW112" s="142" t="s">
        <v>137</v>
      </c>
      <c r="BX112" s="142" t="s">
        <v>113</v>
      </c>
      <c r="CL112" s="142" t="s">
        <v>1</v>
      </c>
    </row>
    <row r="113" s="4" customFormat="1" ht="16.5" customHeight="1">
      <c r="A113" s="120" t="s">
        <v>80</v>
      </c>
      <c r="B113" s="71"/>
      <c r="C113" s="134"/>
      <c r="D113" s="134"/>
      <c r="E113" s="134"/>
      <c r="F113" s="135" t="s">
        <v>138</v>
      </c>
      <c r="G113" s="135"/>
      <c r="H113" s="135"/>
      <c r="I113" s="135"/>
      <c r="J113" s="135"/>
      <c r="K113" s="134"/>
      <c r="L113" s="135" t="s">
        <v>139</v>
      </c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6">
        <f>'VDT - Domovní telefony - ...'!J36</f>
        <v>0</v>
      </c>
      <c r="AH113" s="134"/>
      <c r="AI113" s="134"/>
      <c r="AJ113" s="134"/>
      <c r="AK113" s="134"/>
      <c r="AL113" s="134"/>
      <c r="AM113" s="134"/>
      <c r="AN113" s="136">
        <f>SUM(AG113,AT113)</f>
        <v>0</v>
      </c>
      <c r="AO113" s="134"/>
      <c r="AP113" s="134"/>
      <c r="AQ113" s="137" t="s">
        <v>98</v>
      </c>
      <c r="AR113" s="73"/>
      <c r="AS113" s="138">
        <v>0</v>
      </c>
      <c r="AT113" s="139">
        <f>ROUND(SUM(AV113:AW113),2)</f>
        <v>0</v>
      </c>
      <c r="AU113" s="140">
        <f>'VDT - Domovní telefony - ...'!P136</f>
        <v>0</v>
      </c>
      <c r="AV113" s="139">
        <f>'VDT - Domovní telefony - ...'!J39</f>
        <v>0</v>
      </c>
      <c r="AW113" s="139">
        <f>'VDT - Domovní telefony - ...'!J40</f>
        <v>0</v>
      </c>
      <c r="AX113" s="139">
        <f>'VDT - Domovní telefony - ...'!J41</f>
        <v>0</v>
      </c>
      <c r="AY113" s="139">
        <f>'VDT - Domovní telefony - ...'!J42</f>
        <v>0</v>
      </c>
      <c r="AZ113" s="139">
        <f>'VDT - Domovní telefony - ...'!F39</f>
        <v>0</v>
      </c>
      <c r="BA113" s="139">
        <f>'VDT - Domovní telefony - ...'!F40</f>
        <v>0</v>
      </c>
      <c r="BB113" s="139">
        <f>'VDT - Domovní telefony - ...'!F41</f>
        <v>0</v>
      </c>
      <c r="BC113" s="139">
        <f>'VDT - Domovní telefony - ...'!F42</f>
        <v>0</v>
      </c>
      <c r="BD113" s="141">
        <f>'VDT - Domovní telefony - ...'!F43</f>
        <v>0</v>
      </c>
      <c r="BE113" s="4"/>
      <c r="BT113" s="142" t="s">
        <v>107</v>
      </c>
      <c r="BV113" s="142" t="s">
        <v>78</v>
      </c>
      <c r="BW113" s="142" t="s">
        <v>140</v>
      </c>
      <c r="BX113" s="142" t="s">
        <v>113</v>
      </c>
      <c r="CL113" s="142" t="s">
        <v>1</v>
      </c>
    </row>
    <row r="114" s="4" customFormat="1" ht="16.5" customHeight="1">
      <c r="A114" s="4"/>
      <c r="B114" s="71"/>
      <c r="C114" s="134"/>
      <c r="D114" s="134"/>
      <c r="E114" s="135" t="s">
        <v>141</v>
      </c>
      <c r="F114" s="135"/>
      <c r="G114" s="135"/>
      <c r="H114" s="135"/>
      <c r="I114" s="135"/>
      <c r="J114" s="134"/>
      <c r="K114" s="135" t="s">
        <v>142</v>
      </c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43">
        <f>ROUND(SUM(AG115:AG116),2)</f>
        <v>0</v>
      </c>
      <c r="AH114" s="134"/>
      <c r="AI114" s="134"/>
      <c r="AJ114" s="134"/>
      <c r="AK114" s="134"/>
      <c r="AL114" s="134"/>
      <c r="AM114" s="134"/>
      <c r="AN114" s="136">
        <f>SUM(AG114,AT114)</f>
        <v>0</v>
      </c>
      <c r="AO114" s="134"/>
      <c r="AP114" s="134"/>
      <c r="AQ114" s="137" t="s">
        <v>98</v>
      </c>
      <c r="AR114" s="73"/>
      <c r="AS114" s="138">
        <f>ROUND(SUM(AS115:AS116),2)</f>
        <v>0</v>
      </c>
      <c r="AT114" s="139">
        <f>ROUND(SUM(AV114:AW114),2)</f>
        <v>0</v>
      </c>
      <c r="AU114" s="140">
        <f>ROUND(SUM(AU115:AU116),5)</f>
        <v>0</v>
      </c>
      <c r="AV114" s="139">
        <f>ROUND(AZ114*L29,2)</f>
        <v>0</v>
      </c>
      <c r="AW114" s="139">
        <f>ROUND(BA114*L30,2)</f>
        <v>0</v>
      </c>
      <c r="AX114" s="139">
        <f>ROUND(BB114*L29,2)</f>
        <v>0</v>
      </c>
      <c r="AY114" s="139">
        <f>ROUND(BC114*L30,2)</f>
        <v>0</v>
      </c>
      <c r="AZ114" s="139">
        <f>ROUND(SUM(AZ115:AZ116),2)</f>
        <v>0</v>
      </c>
      <c r="BA114" s="139">
        <f>ROUND(SUM(BA115:BA116),2)</f>
        <v>0</v>
      </c>
      <c r="BB114" s="139">
        <f>ROUND(SUM(BB115:BB116),2)</f>
        <v>0</v>
      </c>
      <c r="BC114" s="139">
        <f>ROUND(SUM(BC115:BC116),2)</f>
        <v>0</v>
      </c>
      <c r="BD114" s="141">
        <f>ROUND(SUM(BD115:BD116),2)</f>
        <v>0</v>
      </c>
      <c r="BE114" s="4"/>
      <c r="BS114" s="142" t="s">
        <v>75</v>
      </c>
      <c r="BT114" s="142" t="s">
        <v>86</v>
      </c>
      <c r="BU114" s="142" t="s">
        <v>77</v>
      </c>
      <c r="BV114" s="142" t="s">
        <v>78</v>
      </c>
      <c r="BW114" s="142" t="s">
        <v>143</v>
      </c>
      <c r="BX114" s="142" t="s">
        <v>95</v>
      </c>
      <c r="CL114" s="142" t="s">
        <v>1</v>
      </c>
    </row>
    <row r="115" s="4" customFormat="1" ht="16.5" customHeight="1">
      <c r="A115" s="120" t="s">
        <v>80</v>
      </c>
      <c r="B115" s="71"/>
      <c r="C115" s="134"/>
      <c r="D115" s="134"/>
      <c r="E115" s="134"/>
      <c r="F115" s="135" t="s">
        <v>84</v>
      </c>
      <c r="G115" s="135"/>
      <c r="H115" s="135"/>
      <c r="I115" s="135"/>
      <c r="J115" s="135"/>
      <c r="K115" s="134"/>
      <c r="L115" s="135" t="s">
        <v>109</v>
      </c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6">
        <f>'1 - Rozvaděče'!J36</f>
        <v>0</v>
      </c>
      <c r="AH115" s="134"/>
      <c r="AI115" s="134"/>
      <c r="AJ115" s="134"/>
      <c r="AK115" s="134"/>
      <c r="AL115" s="134"/>
      <c r="AM115" s="134"/>
      <c r="AN115" s="136">
        <f>SUM(AG115,AT115)</f>
        <v>0</v>
      </c>
      <c r="AO115" s="134"/>
      <c r="AP115" s="134"/>
      <c r="AQ115" s="137" t="s">
        <v>98</v>
      </c>
      <c r="AR115" s="73"/>
      <c r="AS115" s="138">
        <v>0</v>
      </c>
      <c r="AT115" s="139">
        <f>ROUND(SUM(AV115:AW115),2)</f>
        <v>0</v>
      </c>
      <c r="AU115" s="140">
        <f>'1 - Rozvaděče'!P144</f>
        <v>0</v>
      </c>
      <c r="AV115" s="139">
        <f>'1 - Rozvaděče'!J39</f>
        <v>0</v>
      </c>
      <c r="AW115" s="139">
        <f>'1 - Rozvaděče'!J40</f>
        <v>0</v>
      </c>
      <c r="AX115" s="139">
        <f>'1 - Rozvaděče'!J41</f>
        <v>0</v>
      </c>
      <c r="AY115" s="139">
        <f>'1 - Rozvaděče'!J42</f>
        <v>0</v>
      </c>
      <c r="AZ115" s="139">
        <f>'1 - Rozvaděče'!F39</f>
        <v>0</v>
      </c>
      <c r="BA115" s="139">
        <f>'1 - Rozvaděče'!F40</f>
        <v>0</v>
      </c>
      <c r="BB115" s="139">
        <f>'1 - Rozvaděče'!F41</f>
        <v>0</v>
      </c>
      <c r="BC115" s="139">
        <f>'1 - Rozvaděče'!F42</f>
        <v>0</v>
      </c>
      <c r="BD115" s="141">
        <f>'1 - Rozvaděče'!F43</f>
        <v>0</v>
      </c>
      <c r="BE115" s="4"/>
      <c r="BT115" s="142" t="s">
        <v>107</v>
      </c>
      <c r="BV115" s="142" t="s">
        <v>78</v>
      </c>
      <c r="BW115" s="142" t="s">
        <v>144</v>
      </c>
      <c r="BX115" s="142" t="s">
        <v>143</v>
      </c>
      <c r="CL115" s="142" t="s">
        <v>1</v>
      </c>
    </row>
    <row r="116" s="4" customFormat="1" ht="16.5" customHeight="1">
      <c r="A116" s="120" t="s">
        <v>80</v>
      </c>
      <c r="B116" s="71"/>
      <c r="C116" s="134"/>
      <c r="D116" s="134"/>
      <c r="E116" s="134"/>
      <c r="F116" s="135" t="s">
        <v>86</v>
      </c>
      <c r="G116" s="135"/>
      <c r="H116" s="135"/>
      <c r="I116" s="135"/>
      <c r="J116" s="135"/>
      <c r="K116" s="134"/>
      <c r="L116" s="135" t="s">
        <v>145</v>
      </c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6">
        <f>'2 - Prvky MaR'!J36</f>
        <v>0</v>
      </c>
      <c r="AH116" s="134"/>
      <c r="AI116" s="134"/>
      <c r="AJ116" s="134"/>
      <c r="AK116" s="134"/>
      <c r="AL116" s="134"/>
      <c r="AM116" s="134"/>
      <c r="AN116" s="136">
        <f>SUM(AG116,AT116)</f>
        <v>0</v>
      </c>
      <c r="AO116" s="134"/>
      <c r="AP116" s="134"/>
      <c r="AQ116" s="137" t="s">
        <v>98</v>
      </c>
      <c r="AR116" s="73"/>
      <c r="AS116" s="138">
        <v>0</v>
      </c>
      <c r="AT116" s="139">
        <f>ROUND(SUM(AV116:AW116),2)</f>
        <v>0</v>
      </c>
      <c r="AU116" s="140">
        <f>'2 - Prvky MaR'!P144</f>
        <v>0</v>
      </c>
      <c r="AV116" s="139">
        <f>'2 - Prvky MaR'!J39</f>
        <v>0</v>
      </c>
      <c r="AW116" s="139">
        <f>'2 - Prvky MaR'!J40</f>
        <v>0</v>
      </c>
      <c r="AX116" s="139">
        <f>'2 - Prvky MaR'!J41</f>
        <v>0</v>
      </c>
      <c r="AY116" s="139">
        <f>'2 - Prvky MaR'!J42</f>
        <v>0</v>
      </c>
      <c r="AZ116" s="139">
        <f>'2 - Prvky MaR'!F39</f>
        <v>0</v>
      </c>
      <c r="BA116" s="139">
        <f>'2 - Prvky MaR'!F40</f>
        <v>0</v>
      </c>
      <c r="BB116" s="139">
        <f>'2 - Prvky MaR'!F41</f>
        <v>0</v>
      </c>
      <c r="BC116" s="139">
        <f>'2 - Prvky MaR'!F42</f>
        <v>0</v>
      </c>
      <c r="BD116" s="141">
        <f>'2 - Prvky MaR'!F43</f>
        <v>0</v>
      </c>
      <c r="BE116" s="4"/>
      <c r="BT116" s="142" t="s">
        <v>107</v>
      </c>
      <c r="BV116" s="142" t="s">
        <v>78</v>
      </c>
      <c r="BW116" s="142" t="s">
        <v>146</v>
      </c>
      <c r="BX116" s="142" t="s">
        <v>143</v>
      </c>
      <c r="CL116" s="142" t="s">
        <v>1</v>
      </c>
    </row>
    <row r="117" s="4" customFormat="1" ht="16.5" customHeight="1">
      <c r="A117" s="120" t="s">
        <v>80</v>
      </c>
      <c r="B117" s="71"/>
      <c r="C117" s="134"/>
      <c r="D117" s="134"/>
      <c r="E117" s="135" t="s">
        <v>147</v>
      </c>
      <c r="F117" s="135"/>
      <c r="G117" s="135"/>
      <c r="H117" s="135"/>
      <c r="I117" s="135"/>
      <c r="J117" s="134"/>
      <c r="K117" s="135" t="s">
        <v>148</v>
      </c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6">
        <f>'D.1.4.6 - VZDUCHOTECHNIKA...'!J34</f>
        <v>0</v>
      </c>
      <c r="AH117" s="134"/>
      <c r="AI117" s="134"/>
      <c r="AJ117" s="134"/>
      <c r="AK117" s="134"/>
      <c r="AL117" s="134"/>
      <c r="AM117" s="134"/>
      <c r="AN117" s="136">
        <f>SUM(AG117,AT117)</f>
        <v>0</v>
      </c>
      <c r="AO117" s="134"/>
      <c r="AP117" s="134"/>
      <c r="AQ117" s="137" t="s">
        <v>98</v>
      </c>
      <c r="AR117" s="73"/>
      <c r="AS117" s="138">
        <v>0</v>
      </c>
      <c r="AT117" s="139">
        <f>ROUND(SUM(AV117:AW117),2)</f>
        <v>0</v>
      </c>
      <c r="AU117" s="140">
        <f>'D.1.4.6 - VZDUCHOTECHNIKA...'!P175</f>
        <v>0</v>
      </c>
      <c r="AV117" s="139">
        <f>'D.1.4.6 - VZDUCHOTECHNIKA...'!J37</f>
        <v>0</v>
      </c>
      <c r="AW117" s="139">
        <f>'D.1.4.6 - VZDUCHOTECHNIKA...'!J38</f>
        <v>0</v>
      </c>
      <c r="AX117" s="139">
        <f>'D.1.4.6 - VZDUCHOTECHNIKA...'!J39</f>
        <v>0</v>
      </c>
      <c r="AY117" s="139">
        <f>'D.1.4.6 - VZDUCHOTECHNIKA...'!J40</f>
        <v>0</v>
      </c>
      <c r="AZ117" s="139">
        <f>'D.1.4.6 - VZDUCHOTECHNIKA...'!F37</f>
        <v>0</v>
      </c>
      <c r="BA117" s="139">
        <f>'D.1.4.6 - VZDUCHOTECHNIKA...'!F38</f>
        <v>0</v>
      </c>
      <c r="BB117" s="139">
        <f>'D.1.4.6 - VZDUCHOTECHNIKA...'!F39</f>
        <v>0</v>
      </c>
      <c r="BC117" s="139">
        <f>'D.1.4.6 - VZDUCHOTECHNIKA...'!F40</f>
        <v>0</v>
      </c>
      <c r="BD117" s="141">
        <f>'D.1.4.6 - VZDUCHOTECHNIKA...'!F41</f>
        <v>0</v>
      </c>
      <c r="BE117" s="4"/>
      <c r="BT117" s="142" t="s">
        <v>86</v>
      </c>
      <c r="BV117" s="142" t="s">
        <v>78</v>
      </c>
      <c r="BW117" s="142" t="s">
        <v>149</v>
      </c>
      <c r="BX117" s="142" t="s">
        <v>95</v>
      </c>
      <c r="CL117" s="142" t="s">
        <v>1</v>
      </c>
    </row>
    <row r="118" s="7" customFormat="1" ht="16.5" customHeight="1">
      <c r="A118" s="120" t="s">
        <v>80</v>
      </c>
      <c r="B118" s="121"/>
      <c r="C118" s="122"/>
      <c r="D118" s="123" t="s">
        <v>150</v>
      </c>
      <c r="E118" s="123"/>
      <c r="F118" s="123"/>
      <c r="G118" s="123"/>
      <c r="H118" s="123"/>
      <c r="I118" s="124"/>
      <c r="J118" s="123" t="s">
        <v>151</v>
      </c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5">
        <f>'VON - VEDLEJŠÍ A OSTATNÍ ...'!J32</f>
        <v>0</v>
      </c>
      <c r="AH118" s="124"/>
      <c r="AI118" s="124"/>
      <c r="AJ118" s="124"/>
      <c r="AK118" s="124"/>
      <c r="AL118" s="124"/>
      <c r="AM118" s="124"/>
      <c r="AN118" s="125">
        <f>SUM(AG118,AT118)</f>
        <v>0</v>
      </c>
      <c r="AO118" s="124"/>
      <c r="AP118" s="124"/>
      <c r="AQ118" s="126" t="s">
        <v>83</v>
      </c>
      <c r="AR118" s="127"/>
      <c r="AS118" s="144">
        <v>0</v>
      </c>
      <c r="AT118" s="145">
        <f>ROUND(SUM(AV118:AW118),2)</f>
        <v>0</v>
      </c>
      <c r="AU118" s="146">
        <f>'VON - VEDLEJŠÍ A OSTATNÍ ...'!P133</f>
        <v>0</v>
      </c>
      <c r="AV118" s="145">
        <f>'VON - VEDLEJŠÍ A OSTATNÍ ...'!J35</f>
        <v>0</v>
      </c>
      <c r="AW118" s="145">
        <f>'VON - VEDLEJŠÍ A OSTATNÍ ...'!J36</f>
        <v>0</v>
      </c>
      <c r="AX118" s="145">
        <f>'VON - VEDLEJŠÍ A OSTATNÍ ...'!J37</f>
        <v>0</v>
      </c>
      <c r="AY118" s="145">
        <f>'VON - VEDLEJŠÍ A OSTATNÍ ...'!J38</f>
        <v>0</v>
      </c>
      <c r="AZ118" s="145">
        <f>'VON - VEDLEJŠÍ A OSTATNÍ ...'!F35</f>
        <v>0</v>
      </c>
      <c r="BA118" s="145">
        <f>'VON - VEDLEJŠÍ A OSTATNÍ ...'!F36</f>
        <v>0</v>
      </c>
      <c r="BB118" s="145">
        <f>'VON - VEDLEJŠÍ A OSTATNÍ ...'!F37</f>
        <v>0</v>
      </c>
      <c r="BC118" s="145">
        <f>'VON - VEDLEJŠÍ A OSTATNÍ ...'!F38</f>
        <v>0</v>
      </c>
      <c r="BD118" s="147">
        <f>'VON - VEDLEJŠÍ A OSTATNÍ ...'!F39</f>
        <v>0</v>
      </c>
      <c r="BE118" s="7"/>
      <c r="BT118" s="132" t="s">
        <v>84</v>
      </c>
      <c r="BV118" s="132" t="s">
        <v>78</v>
      </c>
      <c r="BW118" s="132" t="s">
        <v>152</v>
      </c>
      <c r="BX118" s="132" t="s">
        <v>5</v>
      </c>
      <c r="CL118" s="132" t="s">
        <v>1</v>
      </c>
      <c r="CM118" s="132" t="s">
        <v>86</v>
      </c>
    </row>
    <row r="119" s="2" customFormat="1" ht="30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5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</row>
    <row r="120" s="2" customFormat="1" ht="6.96" customHeight="1">
      <c r="A120" s="39"/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45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</row>
  </sheetData>
  <sheetProtection sheet="1" formatColumns="0" formatRows="0" objects="1" scenarios="1" spinCount="100000" saltValue="jfyLsmBklC0mzKQE+6aMZ+M9Q4DTS12k7bNvM+BFtyL/iKoUxZiHqQ0SPmUbnO7cij0Xo/EYX2UmzK1CpZt9qw==" hashValue="sxt5scUJgiqpt1sIoKk4bYMYv92Ey/54dlSEp3VIJynZwoNMHsipLjklP4QZfVJDnrLxnRlhqJBRMktPrqUGDg==" algorithmName="SHA-512" password="9942"/>
  <mergeCells count="134">
    <mergeCell ref="L85:AO85"/>
    <mergeCell ref="C92:G92"/>
    <mergeCell ref="I92:AF92"/>
    <mergeCell ref="D95:H95"/>
    <mergeCell ref="J95:AF95"/>
    <mergeCell ref="D96:H96"/>
    <mergeCell ref="J96:AF96"/>
    <mergeCell ref="D97:H97"/>
    <mergeCell ref="J97:AF97"/>
    <mergeCell ref="D98:H98"/>
    <mergeCell ref="J98:AF98"/>
    <mergeCell ref="E99:I99"/>
    <mergeCell ref="K99:AF99"/>
    <mergeCell ref="K100:AF100"/>
    <mergeCell ref="E100:I100"/>
    <mergeCell ref="K101:AF101"/>
    <mergeCell ref="E101:I101"/>
    <mergeCell ref="L102:AF102"/>
    <mergeCell ref="F102:J102"/>
    <mergeCell ref="F103:J103"/>
    <mergeCell ref="L103:AF103"/>
    <mergeCell ref="AM87:AN87"/>
    <mergeCell ref="AM89:AP89"/>
    <mergeCell ref="AS89:AT91"/>
    <mergeCell ref="AM90:AP90"/>
    <mergeCell ref="AG92:AM92"/>
    <mergeCell ref="AN92:AP92"/>
    <mergeCell ref="AG95:AM95"/>
    <mergeCell ref="AN95:AP95"/>
    <mergeCell ref="AG96:AM96"/>
    <mergeCell ref="AN96:AP96"/>
    <mergeCell ref="AN97:AP97"/>
    <mergeCell ref="AG97:AM97"/>
    <mergeCell ref="AG98:AM98"/>
    <mergeCell ref="AN98:AP98"/>
    <mergeCell ref="AG99:AM99"/>
    <mergeCell ref="AN99:AP99"/>
    <mergeCell ref="AG100:AM100"/>
    <mergeCell ref="AN100:AP100"/>
    <mergeCell ref="AG94:AM94"/>
    <mergeCell ref="AN94:AP94"/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  <mergeCell ref="AK33:AO33"/>
    <mergeCell ref="L33:P33"/>
    <mergeCell ref="W33:AE33"/>
    <mergeCell ref="AK35:AO35"/>
    <mergeCell ref="X35:AB35"/>
    <mergeCell ref="AR2:BE2"/>
    <mergeCell ref="AG101:AM101"/>
    <mergeCell ref="AN101:AP101"/>
    <mergeCell ref="AG102:AM102"/>
    <mergeCell ref="AN102:AP102"/>
    <mergeCell ref="AN103:AP103"/>
    <mergeCell ref="AG103:AM103"/>
    <mergeCell ref="AN104:AP104"/>
    <mergeCell ref="AG104:AM104"/>
    <mergeCell ref="AN105:AP105"/>
    <mergeCell ref="AG105:AM105"/>
    <mergeCell ref="AN106:AP106"/>
    <mergeCell ref="AG106:AM106"/>
    <mergeCell ref="AG107:AM107"/>
    <mergeCell ref="AN107:AP107"/>
    <mergeCell ref="AN108:AP108"/>
    <mergeCell ref="AG108:AM108"/>
    <mergeCell ref="AN109:AP109"/>
    <mergeCell ref="AG109:AM109"/>
    <mergeCell ref="AG110:AM110"/>
    <mergeCell ref="AN110:AP110"/>
    <mergeCell ref="AG111:AM111"/>
    <mergeCell ref="AN111:AP111"/>
    <mergeCell ref="AG112:AM112"/>
    <mergeCell ref="AN112:AP112"/>
    <mergeCell ref="AG113:AM113"/>
    <mergeCell ref="AN113:AP113"/>
    <mergeCell ref="AN114:AP114"/>
    <mergeCell ref="AG114:AM114"/>
    <mergeCell ref="AG115:AM115"/>
    <mergeCell ref="AN115:AP115"/>
    <mergeCell ref="AN116:AP116"/>
    <mergeCell ref="AG116:AM116"/>
    <mergeCell ref="AN117:AP117"/>
    <mergeCell ref="AG117:AM117"/>
    <mergeCell ref="AN118:AP118"/>
    <mergeCell ref="AG118:AM118"/>
    <mergeCell ref="E104:I104"/>
    <mergeCell ref="K104:AF104"/>
    <mergeCell ref="F105:J105"/>
    <mergeCell ref="L105:AF105"/>
    <mergeCell ref="L106:AF106"/>
    <mergeCell ref="F106:J106"/>
    <mergeCell ref="F107:J107"/>
    <mergeCell ref="L107:AF107"/>
    <mergeCell ref="L108:AF108"/>
    <mergeCell ref="F108:J108"/>
    <mergeCell ref="F109:J109"/>
    <mergeCell ref="L109:AF109"/>
    <mergeCell ref="F110:J110"/>
    <mergeCell ref="L110:AF110"/>
    <mergeCell ref="F111:J111"/>
    <mergeCell ref="L111:AF111"/>
    <mergeCell ref="F112:J112"/>
    <mergeCell ref="L112:AF112"/>
    <mergeCell ref="F113:J113"/>
    <mergeCell ref="L113:AF113"/>
    <mergeCell ref="K114:AF114"/>
    <mergeCell ref="E114:I114"/>
    <mergeCell ref="L115:AF115"/>
    <mergeCell ref="F115:J115"/>
    <mergeCell ref="L116:AF116"/>
    <mergeCell ref="F116:J116"/>
    <mergeCell ref="K117:AF117"/>
    <mergeCell ref="E117:I117"/>
    <mergeCell ref="D118:H118"/>
    <mergeCell ref="J118:AF118"/>
  </mergeCells>
  <hyperlinks>
    <hyperlink ref="A95" location="'D.1.1 - ARCHITEKTONICKO-S...'!C2" display="/"/>
    <hyperlink ref="A96" location="'D.1.2 - STAVEBNĚ KONSTRUK...'!C2" display="/"/>
    <hyperlink ref="A97" location="'D.1.3 - POŽÁRNĚ BEZPEČNOS...'!C2" display="/"/>
    <hyperlink ref="A99" location="'D.1.4.1 - VYTÁPĚNÍ'!C2" display="/"/>
    <hyperlink ref="A100" location="'D.1.4.2 - ZDRAVOTNĚ TECHN...'!C2" display="/"/>
    <hyperlink ref="A102" location="'1 - Elektroinstalace'!C2" display="/"/>
    <hyperlink ref="A103" location="'2 - Rozvaděče'!C2" display="/"/>
    <hyperlink ref="A105" location="'CCTV - Kamerový systém'!C2" display="/"/>
    <hyperlink ref="A106" location="'EKV - Elektronická kontro...'!C2" display="/"/>
    <hyperlink ref="A107" location="'EPS - Elektrická požární ...'!C2" display="/"/>
    <hyperlink ref="A108" location="'ER - Evakuační rozhlas'!C2" display="/"/>
    <hyperlink ref="A109" location="'KT - Kabelové trasy slabo...'!C2" display="/"/>
    <hyperlink ref="A110" location="'OST - Ostatní'!C2" display="/"/>
    <hyperlink ref="A111" location="'PZTS - Poplachový zabezpe...'!C2" display="/"/>
    <hyperlink ref="A112" location="'SK - Strukturovaná kabeláž'!C2" display="/"/>
    <hyperlink ref="A113" location="'VDT - Domovní telefony - ...'!C2" display="/"/>
    <hyperlink ref="A115" location="'1 - Rozvaděče'!C2" display="/"/>
    <hyperlink ref="A116" location="'2 - Prvky MaR'!C2" display="/"/>
    <hyperlink ref="A117" location="'D.1.4.6 - VZDUCHOTECHNIKA...'!C2" display="/"/>
    <hyperlink ref="A118" location="'VON - VEDLEJŠÍ A OSTATNÍ ...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153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OU - STAVEBNÍ ÚPRAVY BUDOVY E, ČS.LEGIÍ 9, OSTRAVA</v>
      </c>
      <c r="F7" s="152"/>
      <c r="G7" s="152"/>
      <c r="H7" s="152"/>
      <c r="L7" s="21"/>
    </row>
    <row r="8">
      <c r="B8" s="21"/>
      <c r="D8" s="152" t="s">
        <v>154</v>
      </c>
      <c r="L8" s="21"/>
    </row>
    <row r="9" s="1" customFormat="1" ht="16.5" customHeight="1">
      <c r="B9" s="21"/>
      <c r="E9" s="153" t="s">
        <v>2858</v>
      </c>
      <c r="F9" s="1"/>
      <c r="G9" s="1"/>
      <c r="H9" s="1"/>
      <c r="L9" s="21"/>
    </row>
    <row r="10" s="1" customFormat="1" ht="12" customHeight="1">
      <c r="B10" s="21"/>
      <c r="D10" s="152" t="s">
        <v>2859</v>
      </c>
      <c r="L10" s="21"/>
    </row>
    <row r="11" s="2" customFormat="1" ht="16.5" customHeight="1">
      <c r="A11" s="39"/>
      <c r="B11" s="45"/>
      <c r="C11" s="39"/>
      <c r="D11" s="39"/>
      <c r="E11" s="166" t="s">
        <v>3813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3293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3851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19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20</v>
      </c>
      <c r="E16" s="39"/>
      <c r="F16" s="142" t="s">
        <v>34</v>
      </c>
      <c r="G16" s="39"/>
      <c r="H16" s="39"/>
      <c r="I16" s="152" t="s">
        <v>22</v>
      </c>
      <c r="J16" s="155" t="str">
        <f>'Rekapitulace stavby'!AN8</f>
        <v>30. 3. 2022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24</v>
      </c>
      <c r="E18" s="39"/>
      <c r="F18" s="39"/>
      <c r="G18" s="39"/>
      <c r="H18" s="39"/>
      <c r="I18" s="152" t="s">
        <v>25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Ostravská univerzita</v>
      </c>
      <c r="F19" s="39"/>
      <c r="G19" s="39"/>
      <c r="H19" s="39"/>
      <c r="I19" s="152" t="s">
        <v>27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28</v>
      </c>
      <c r="E21" s="39"/>
      <c r="F21" s="39"/>
      <c r="G21" s="39"/>
      <c r="H21" s="39"/>
      <c r="I21" s="152" t="s">
        <v>25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27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30</v>
      </c>
      <c r="E24" s="39"/>
      <c r="F24" s="39"/>
      <c r="G24" s="39"/>
      <c r="H24" s="39"/>
      <c r="I24" s="152" t="s">
        <v>25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MARPO s.r.o.</v>
      </c>
      <c r="F25" s="39"/>
      <c r="G25" s="39"/>
      <c r="H25" s="39"/>
      <c r="I25" s="152" t="s">
        <v>27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33</v>
      </c>
      <c r="E27" s="39"/>
      <c r="F27" s="39"/>
      <c r="G27" s="39"/>
      <c r="H27" s="39"/>
      <c r="I27" s="152" t="s">
        <v>25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 xml:space="preserve"> </v>
      </c>
      <c r="F28" s="39"/>
      <c r="G28" s="39"/>
      <c r="H28" s="39"/>
      <c r="I28" s="152" t="s">
        <v>27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35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142" t="s">
        <v>156</v>
      </c>
      <c r="E34" s="39"/>
      <c r="F34" s="39"/>
      <c r="G34" s="39"/>
      <c r="H34" s="39"/>
      <c r="I34" s="39"/>
      <c r="J34" s="161">
        <f>J100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2" t="s">
        <v>157</v>
      </c>
      <c r="E35" s="39"/>
      <c r="F35" s="39"/>
      <c r="G35" s="39"/>
      <c r="H35" s="39"/>
      <c r="I35" s="39"/>
      <c r="J35" s="161">
        <f>J105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25.44" customHeight="1">
      <c r="A36" s="39"/>
      <c r="B36" s="45"/>
      <c r="C36" s="39"/>
      <c r="D36" s="163" t="s">
        <v>36</v>
      </c>
      <c r="E36" s="39"/>
      <c r="F36" s="39"/>
      <c r="G36" s="39"/>
      <c r="H36" s="39"/>
      <c r="I36" s="39"/>
      <c r="J36" s="164">
        <f>ROUND(J34 + J35,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6.96" customHeight="1">
      <c r="A37" s="39"/>
      <c r="B37" s="45"/>
      <c r="C37" s="39"/>
      <c r="D37" s="160"/>
      <c r="E37" s="160"/>
      <c r="F37" s="160"/>
      <c r="G37" s="160"/>
      <c r="H37" s="160"/>
      <c r="I37" s="160"/>
      <c r="J37" s="160"/>
      <c r="K37" s="160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39"/>
      <c r="F38" s="165" t="s">
        <v>38</v>
      </c>
      <c r="G38" s="39"/>
      <c r="H38" s="39"/>
      <c r="I38" s="165" t="s">
        <v>37</v>
      </c>
      <c r="J38" s="165" t="s">
        <v>39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14.4" customHeight="1">
      <c r="A39" s="39"/>
      <c r="B39" s="45"/>
      <c r="C39" s="39"/>
      <c r="D39" s="166" t="s">
        <v>40</v>
      </c>
      <c r="E39" s="152" t="s">
        <v>41</v>
      </c>
      <c r="F39" s="167">
        <f>ROUND((SUM(BE105:BE112) + SUM(BE136:BE157)),  2)</f>
        <v>0</v>
      </c>
      <c r="G39" s="39"/>
      <c r="H39" s="39"/>
      <c r="I39" s="168">
        <v>0.20999999999999999</v>
      </c>
      <c r="J39" s="167">
        <f>ROUND(((SUM(BE105:BE112) + SUM(BE136:BE157))*I39),  2)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152" t="s">
        <v>42</v>
      </c>
      <c r="F40" s="167">
        <f>ROUND((SUM(BF105:BF112) + SUM(BF136:BF157)),  2)</f>
        <v>0</v>
      </c>
      <c r="G40" s="39"/>
      <c r="H40" s="39"/>
      <c r="I40" s="168">
        <v>0.14999999999999999</v>
      </c>
      <c r="J40" s="167">
        <f>ROUND(((SUM(BF105:BF112) + SUM(BF136:BF157))*I40),  2)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43</v>
      </c>
      <c r="F41" s="167">
        <f>ROUND((SUM(BG105:BG112) + SUM(BG136:BG157)),  2)</f>
        <v>0</v>
      </c>
      <c r="G41" s="39"/>
      <c r="H41" s="39"/>
      <c r="I41" s="168">
        <v>0.20999999999999999</v>
      </c>
      <c r="J41" s="167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152" t="s">
        <v>44</v>
      </c>
      <c r="F42" s="167">
        <f>ROUND((SUM(BH105:BH112) + SUM(BH136:BH157)),  2)</f>
        <v>0</v>
      </c>
      <c r="G42" s="39"/>
      <c r="H42" s="39"/>
      <c r="I42" s="168">
        <v>0.14999999999999999</v>
      </c>
      <c r="J42" s="167">
        <f>0</f>
        <v>0</v>
      </c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14.4" customHeight="1">
      <c r="A43" s="39"/>
      <c r="B43" s="45"/>
      <c r="C43" s="39"/>
      <c r="D43" s="39"/>
      <c r="E43" s="152" t="s">
        <v>45</v>
      </c>
      <c r="F43" s="167">
        <f>ROUND((SUM(BI105:BI112) + SUM(BI136:BI157)),  2)</f>
        <v>0</v>
      </c>
      <c r="G43" s="39"/>
      <c r="H43" s="39"/>
      <c r="I43" s="168">
        <v>0</v>
      </c>
      <c r="J43" s="167">
        <f>0</f>
        <v>0</v>
      </c>
      <c r="K43" s="39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6.96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2" customFormat="1" ht="25.44" customHeight="1">
      <c r="A45" s="39"/>
      <c r="B45" s="45"/>
      <c r="C45" s="169"/>
      <c r="D45" s="170" t="s">
        <v>46</v>
      </c>
      <c r="E45" s="171"/>
      <c r="F45" s="171"/>
      <c r="G45" s="172" t="s">
        <v>47</v>
      </c>
      <c r="H45" s="173" t="s">
        <v>48</v>
      </c>
      <c r="I45" s="171"/>
      <c r="J45" s="174">
        <f>SUM(J36:J43)</f>
        <v>0</v>
      </c>
      <c r="K45" s="175"/>
      <c r="L45" s="64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="2" customFormat="1" ht="14.4" customHeight="1">
      <c r="A46" s="39"/>
      <c r="B46" s="45"/>
      <c r="C46" s="39"/>
      <c r="D46" s="39"/>
      <c r="E46" s="39"/>
      <c r="F46" s="39"/>
      <c r="G46" s="39"/>
      <c r="H46" s="39"/>
      <c r="I46" s="39"/>
      <c r="J46" s="39"/>
      <c r="K46" s="39"/>
      <c r="L46" s="64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6" t="s">
        <v>49</v>
      </c>
      <c r="E50" s="177"/>
      <c r="F50" s="177"/>
      <c r="G50" s="176" t="s">
        <v>50</v>
      </c>
      <c r="H50" s="177"/>
      <c r="I50" s="177"/>
      <c r="J50" s="177"/>
      <c r="K50" s="177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8" t="s">
        <v>51</v>
      </c>
      <c r="E61" s="179"/>
      <c r="F61" s="180" t="s">
        <v>52</v>
      </c>
      <c r="G61" s="178" t="s">
        <v>51</v>
      </c>
      <c r="H61" s="179"/>
      <c r="I61" s="179"/>
      <c r="J61" s="181" t="s">
        <v>52</v>
      </c>
      <c r="K61" s="179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6" t="s">
        <v>53</v>
      </c>
      <c r="E65" s="182"/>
      <c r="F65" s="182"/>
      <c r="G65" s="176" t="s">
        <v>54</v>
      </c>
      <c r="H65" s="182"/>
      <c r="I65" s="182"/>
      <c r="J65" s="182"/>
      <c r="K65" s="182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8" t="s">
        <v>51</v>
      </c>
      <c r="E76" s="179"/>
      <c r="F76" s="180" t="s">
        <v>52</v>
      </c>
      <c r="G76" s="178" t="s">
        <v>51</v>
      </c>
      <c r="H76" s="179"/>
      <c r="I76" s="179"/>
      <c r="J76" s="181" t="s">
        <v>52</v>
      </c>
      <c r="K76" s="179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5"/>
      <c r="C81" s="186"/>
      <c r="D81" s="186"/>
      <c r="E81" s="186"/>
      <c r="F81" s="186"/>
      <c r="G81" s="186"/>
      <c r="H81" s="186"/>
      <c r="I81" s="186"/>
      <c r="J81" s="186"/>
      <c r="K81" s="186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158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7" t="str">
        <f>E7</f>
        <v>OU - STAVEBNÍ ÚPRAVY BUDOVY E, ČS.LEGIÍ 9, OSTRAVA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154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7" t="s">
        <v>2858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2859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325" t="s">
        <v>3813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3293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EKV - Elektronická kontrola vstupu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20</v>
      </c>
      <c r="D93" s="41"/>
      <c r="E93" s="41"/>
      <c r="F93" s="28" t="str">
        <f>F16</f>
        <v xml:space="preserve"> </v>
      </c>
      <c r="G93" s="41"/>
      <c r="H93" s="41"/>
      <c r="I93" s="33" t="s">
        <v>22</v>
      </c>
      <c r="J93" s="80" t="str">
        <f>IF(J16="","",J16)</f>
        <v>30. 3. 2022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24</v>
      </c>
      <c r="D95" s="41"/>
      <c r="E95" s="41"/>
      <c r="F95" s="28" t="str">
        <f>E19</f>
        <v>Ostravská univerzita</v>
      </c>
      <c r="G95" s="41"/>
      <c r="H95" s="41"/>
      <c r="I95" s="33" t="s">
        <v>30</v>
      </c>
      <c r="J95" s="37" t="str">
        <f>E25</f>
        <v>MARPO s.r.o.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28</v>
      </c>
      <c r="D96" s="41"/>
      <c r="E96" s="41"/>
      <c r="F96" s="28" t="str">
        <f>IF(E22="","",E22)</f>
        <v>Vyplň údaj</v>
      </c>
      <c r="G96" s="41"/>
      <c r="H96" s="41"/>
      <c r="I96" s="33" t="s">
        <v>33</v>
      </c>
      <c r="J96" s="37" t="str">
        <f>E28</f>
        <v xml:space="preserve"> 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8" t="s">
        <v>159</v>
      </c>
      <c r="D98" s="189"/>
      <c r="E98" s="189"/>
      <c r="F98" s="189"/>
      <c r="G98" s="189"/>
      <c r="H98" s="189"/>
      <c r="I98" s="189"/>
      <c r="J98" s="190" t="s">
        <v>160</v>
      </c>
      <c r="K98" s="189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91" t="s">
        <v>161</v>
      </c>
      <c r="D100" s="41"/>
      <c r="E100" s="41"/>
      <c r="F100" s="41"/>
      <c r="G100" s="41"/>
      <c r="H100" s="41"/>
      <c r="I100" s="41"/>
      <c r="J100" s="111">
        <f>J136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162</v>
      </c>
    </row>
    <row r="101" s="9" customFormat="1" ht="24.96" customHeight="1">
      <c r="A101" s="9"/>
      <c r="B101" s="192"/>
      <c r="C101" s="193"/>
      <c r="D101" s="194" t="s">
        <v>3852</v>
      </c>
      <c r="E101" s="195"/>
      <c r="F101" s="195"/>
      <c r="G101" s="195"/>
      <c r="H101" s="195"/>
      <c r="I101" s="195"/>
      <c r="J101" s="196">
        <f>J137</f>
        <v>0</v>
      </c>
      <c r="K101" s="193"/>
      <c r="L101" s="197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2"/>
      <c r="C102" s="193"/>
      <c r="D102" s="194" t="s">
        <v>3816</v>
      </c>
      <c r="E102" s="195"/>
      <c r="F102" s="195"/>
      <c r="G102" s="195"/>
      <c r="H102" s="195"/>
      <c r="I102" s="195"/>
      <c r="J102" s="196">
        <f>J143</f>
        <v>0</v>
      </c>
      <c r="K102" s="193"/>
      <c r="L102" s="197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9"/>
      <c r="B103" s="40"/>
      <c r="C103" s="41"/>
      <c r="D103" s="41"/>
      <c r="E103" s="41"/>
      <c r="F103" s="41"/>
      <c r="G103" s="41"/>
      <c r="H103" s="41"/>
      <c r="I103" s="41"/>
      <c r="J103" s="41"/>
      <c r="K103" s="41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6.96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29.28" customHeight="1">
      <c r="A105" s="39"/>
      <c r="B105" s="40"/>
      <c r="C105" s="191" t="s">
        <v>197</v>
      </c>
      <c r="D105" s="41"/>
      <c r="E105" s="41"/>
      <c r="F105" s="41"/>
      <c r="G105" s="41"/>
      <c r="H105" s="41"/>
      <c r="I105" s="41"/>
      <c r="J105" s="203">
        <f>ROUND(J106 + J107 + J108 + J109 + J110 + J111,2)</f>
        <v>0</v>
      </c>
      <c r="K105" s="41"/>
      <c r="L105" s="64"/>
      <c r="N105" s="204" t="s">
        <v>40</v>
      </c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18" customHeight="1">
      <c r="A106" s="39"/>
      <c r="B106" s="40"/>
      <c r="C106" s="41"/>
      <c r="D106" s="205" t="s">
        <v>198</v>
      </c>
      <c r="E106" s="206"/>
      <c r="F106" s="206"/>
      <c r="G106" s="41"/>
      <c r="H106" s="41"/>
      <c r="I106" s="41"/>
      <c r="J106" s="207">
        <v>0</v>
      </c>
      <c r="K106" s="41"/>
      <c r="L106" s="208"/>
      <c r="M106" s="209"/>
      <c r="N106" s="210" t="s">
        <v>41</v>
      </c>
      <c r="O106" s="209"/>
      <c r="P106" s="209"/>
      <c r="Q106" s="209"/>
      <c r="R106" s="209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12" t="s">
        <v>199</v>
      </c>
      <c r="AZ106" s="209"/>
      <c r="BA106" s="209"/>
      <c r="BB106" s="209"/>
      <c r="BC106" s="209"/>
      <c r="BD106" s="209"/>
      <c r="BE106" s="213">
        <f>IF(N106="základní",J106,0)</f>
        <v>0</v>
      </c>
      <c r="BF106" s="213">
        <f>IF(N106="snížená",J106,0)</f>
        <v>0</v>
      </c>
      <c r="BG106" s="213">
        <f>IF(N106="zákl. přenesená",J106,0)</f>
        <v>0</v>
      </c>
      <c r="BH106" s="213">
        <f>IF(N106="sníž. přenesená",J106,0)</f>
        <v>0</v>
      </c>
      <c r="BI106" s="213">
        <f>IF(N106="nulová",J106,0)</f>
        <v>0</v>
      </c>
      <c r="BJ106" s="212" t="s">
        <v>84</v>
      </c>
      <c r="BK106" s="209"/>
      <c r="BL106" s="209"/>
      <c r="BM106" s="209"/>
    </row>
    <row r="107" s="2" customFormat="1" ht="18" customHeight="1">
      <c r="A107" s="39"/>
      <c r="B107" s="40"/>
      <c r="C107" s="41"/>
      <c r="D107" s="205" t="s">
        <v>200</v>
      </c>
      <c r="E107" s="206"/>
      <c r="F107" s="206"/>
      <c r="G107" s="41"/>
      <c r="H107" s="41"/>
      <c r="I107" s="41"/>
      <c r="J107" s="207">
        <v>0</v>
      </c>
      <c r="K107" s="41"/>
      <c r="L107" s="208"/>
      <c r="M107" s="209"/>
      <c r="N107" s="210" t="s">
        <v>41</v>
      </c>
      <c r="O107" s="209"/>
      <c r="P107" s="209"/>
      <c r="Q107" s="209"/>
      <c r="R107" s="209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12" t="s">
        <v>199</v>
      </c>
      <c r="AZ107" s="209"/>
      <c r="BA107" s="209"/>
      <c r="BB107" s="209"/>
      <c r="BC107" s="209"/>
      <c r="BD107" s="209"/>
      <c r="BE107" s="213">
        <f>IF(N107="základní",J107,0)</f>
        <v>0</v>
      </c>
      <c r="BF107" s="213">
        <f>IF(N107="snížená",J107,0)</f>
        <v>0</v>
      </c>
      <c r="BG107" s="213">
        <f>IF(N107="zákl. přenesená",J107,0)</f>
        <v>0</v>
      </c>
      <c r="BH107" s="213">
        <f>IF(N107="sníž. přenesená",J107,0)</f>
        <v>0</v>
      </c>
      <c r="BI107" s="213">
        <f>IF(N107="nulová",J107,0)</f>
        <v>0</v>
      </c>
      <c r="BJ107" s="212" t="s">
        <v>84</v>
      </c>
      <c r="BK107" s="209"/>
      <c r="BL107" s="209"/>
      <c r="BM107" s="209"/>
    </row>
    <row r="108" s="2" customFormat="1" ht="18" customHeight="1">
      <c r="A108" s="39"/>
      <c r="B108" s="40"/>
      <c r="C108" s="41"/>
      <c r="D108" s="205" t="s">
        <v>201</v>
      </c>
      <c r="E108" s="206"/>
      <c r="F108" s="206"/>
      <c r="G108" s="41"/>
      <c r="H108" s="41"/>
      <c r="I108" s="41"/>
      <c r="J108" s="207">
        <v>0</v>
      </c>
      <c r="K108" s="41"/>
      <c r="L108" s="208"/>
      <c r="M108" s="209"/>
      <c r="N108" s="210" t="s">
        <v>41</v>
      </c>
      <c r="O108" s="209"/>
      <c r="P108" s="209"/>
      <c r="Q108" s="209"/>
      <c r="R108" s="209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12" t="s">
        <v>199</v>
      </c>
      <c r="AZ108" s="209"/>
      <c r="BA108" s="209"/>
      <c r="BB108" s="209"/>
      <c r="BC108" s="209"/>
      <c r="BD108" s="209"/>
      <c r="BE108" s="213">
        <f>IF(N108="základní",J108,0)</f>
        <v>0</v>
      </c>
      <c r="BF108" s="213">
        <f>IF(N108="snížená",J108,0)</f>
        <v>0</v>
      </c>
      <c r="BG108" s="213">
        <f>IF(N108="zákl. přenesená",J108,0)</f>
        <v>0</v>
      </c>
      <c r="BH108" s="213">
        <f>IF(N108="sníž. přenesená",J108,0)</f>
        <v>0</v>
      </c>
      <c r="BI108" s="213">
        <f>IF(N108="nulová",J108,0)</f>
        <v>0</v>
      </c>
      <c r="BJ108" s="212" t="s">
        <v>84</v>
      </c>
      <c r="BK108" s="209"/>
      <c r="BL108" s="209"/>
      <c r="BM108" s="209"/>
    </row>
    <row r="109" s="2" customFormat="1" ht="18" customHeight="1">
      <c r="A109" s="39"/>
      <c r="B109" s="40"/>
      <c r="C109" s="41"/>
      <c r="D109" s="205" t="s">
        <v>202</v>
      </c>
      <c r="E109" s="206"/>
      <c r="F109" s="206"/>
      <c r="G109" s="41"/>
      <c r="H109" s="41"/>
      <c r="I109" s="41"/>
      <c r="J109" s="207">
        <v>0</v>
      </c>
      <c r="K109" s="41"/>
      <c r="L109" s="208"/>
      <c r="M109" s="209"/>
      <c r="N109" s="210" t="s">
        <v>41</v>
      </c>
      <c r="O109" s="209"/>
      <c r="P109" s="209"/>
      <c r="Q109" s="209"/>
      <c r="R109" s="209"/>
      <c r="S109" s="211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12" t="s">
        <v>199</v>
      </c>
      <c r="AZ109" s="209"/>
      <c r="BA109" s="209"/>
      <c r="BB109" s="209"/>
      <c r="BC109" s="209"/>
      <c r="BD109" s="209"/>
      <c r="BE109" s="213">
        <f>IF(N109="základní",J109,0)</f>
        <v>0</v>
      </c>
      <c r="BF109" s="213">
        <f>IF(N109="snížená",J109,0)</f>
        <v>0</v>
      </c>
      <c r="BG109" s="213">
        <f>IF(N109="zákl. přenesená",J109,0)</f>
        <v>0</v>
      </c>
      <c r="BH109" s="213">
        <f>IF(N109="sníž. přenesená",J109,0)</f>
        <v>0</v>
      </c>
      <c r="BI109" s="213">
        <f>IF(N109="nulová",J109,0)</f>
        <v>0</v>
      </c>
      <c r="BJ109" s="212" t="s">
        <v>84</v>
      </c>
      <c r="BK109" s="209"/>
      <c r="BL109" s="209"/>
      <c r="BM109" s="209"/>
    </row>
    <row r="110" s="2" customFormat="1" ht="18" customHeight="1">
      <c r="A110" s="39"/>
      <c r="B110" s="40"/>
      <c r="C110" s="41"/>
      <c r="D110" s="205" t="s">
        <v>203</v>
      </c>
      <c r="E110" s="206"/>
      <c r="F110" s="206"/>
      <c r="G110" s="41"/>
      <c r="H110" s="41"/>
      <c r="I110" s="41"/>
      <c r="J110" s="207">
        <v>0</v>
      </c>
      <c r="K110" s="41"/>
      <c r="L110" s="208"/>
      <c r="M110" s="209"/>
      <c r="N110" s="210" t="s">
        <v>41</v>
      </c>
      <c r="O110" s="209"/>
      <c r="P110" s="209"/>
      <c r="Q110" s="209"/>
      <c r="R110" s="209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12" t="s">
        <v>199</v>
      </c>
      <c r="AZ110" s="209"/>
      <c r="BA110" s="209"/>
      <c r="BB110" s="209"/>
      <c r="BC110" s="209"/>
      <c r="BD110" s="209"/>
      <c r="BE110" s="213">
        <f>IF(N110="základní",J110,0)</f>
        <v>0</v>
      </c>
      <c r="BF110" s="213">
        <f>IF(N110="snížená",J110,0)</f>
        <v>0</v>
      </c>
      <c r="BG110" s="213">
        <f>IF(N110="zákl. přenesená",J110,0)</f>
        <v>0</v>
      </c>
      <c r="BH110" s="213">
        <f>IF(N110="sníž. přenesená",J110,0)</f>
        <v>0</v>
      </c>
      <c r="BI110" s="213">
        <f>IF(N110="nulová",J110,0)</f>
        <v>0</v>
      </c>
      <c r="BJ110" s="212" t="s">
        <v>84</v>
      </c>
      <c r="BK110" s="209"/>
      <c r="BL110" s="209"/>
      <c r="BM110" s="209"/>
    </row>
    <row r="111" s="2" customFormat="1" ht="18" customHeight="1">
      <c r="A111" s="39"/>
      <c r="B111" s="40"/>
      <c r="C111" s="41"/>
      <c r="D111" s="206" t="s">
        <v>204</v>
      </c>
      <c r="E111" s="41"/>
      <c r="F111" s="41"/>
      <c r="G111" s="41"/>
      <c r="H111" s="41"/>
      <c r="I111" s="41"/>
      <c r="J111" s="207">
        <f>ROUND(J34*T111,2)</f>
        <v>0</v>
      </c>
      <c r="K111" s="41"/>
      <c r="L111" s="208"/>
      <c r="M111" s="209"/>
      <c r="N111" s="210" t="s">
        <v>41</v>
      </c>
      <c r="O111" s="209"/>
      <c r="P111" s="209"/>
      <c r="Q111" s="209"/>
      <c r="R111" s="209"/>
      <c r="S111" s="211"/>
      <c r="T111" s="211"/>
      <c r="U111" s="211"/>
      <c r="V111" s="211"/>
      <c r="W111" s="211"/>
      <c r="X111" s="211"/>
      <c r="Y111" s="211"/>
      <c r="Z111" s="211"/>
      <c r="AA111" s="211"/>
      <c r="AB111" s="211"/>
      <c r="AC111" s="211"/>
      <c r="AD111" s="211"/>
      <c r="AE111" s="211"/>
      <c r="AF111" s="209"/>
      <c r="AG111" s="209"/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12" t="s">
        <v>205</v>
      </c>
      <c r="AZ111" s="209"/>
      <c r="BA111" s="209"/>
      <c r="BB111" s="209"/>
      <c r="BC111" s="209"/>
      <c r="BD111" s="209"/>
      <c r="BE111" s="213">
        <f>IF(N111="základní",J111,0)</f>
        <v>0</v>
      </c>
      <c r="BF111" s="213">
        <f>IF(N111="snížená",J111,0)</f>
        <v>0</v>
      </c>
      <c r="BG111" s="213">
        <f>IF(N111="zákl. přenesená",J111,0)</f>
        <v>0</v>
      </c>
      <c r="BH111" s="213">
        <f>IF(N111="sníž. přenesená",J111,0)</f>
        <v>0</v>
      </c>
      <c r="BI111" s="213">
        <f>IF(N111="nulová",J111,0)</f>
        <v>0</v>
      </c>
      <c r="BJ111" s="212" t="s">
        <v>84</v>
      </c>
      <c r="BK111" s="209"/>
      <c r="BL111" s="209"/>
      <c r="BM111" s="209"/>
    </row>
    <row r="112" s="2" customForma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29.28" customHeight="1">
      <c r="A113" s="39"/>
      <c r="B113" s="40"/>
      <c r="C113" s="214" t="s">
        <v>206</v>
      </c>
      <c r="D113" s="189"/>
      <c r="E113" s="189"/>
      <c r="F113" s="189"/>
      <c r="G113" s="189"/>
      <c r="H113" s="189"/>
      <c r="I113" s="189"/>
      <c r="J113" s="215">
        <f>ROUND(J100+J105,2)</f>
        <v>0</v>
      </c>
      <c r="K113" s="189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67"/>
      <c r="C114" s="68"/>
      <c r="D114" s="68"/>
      <c r="E114" s="68"/>
      <c r="F114" s="68"/>
      <c r="G114" s="68"/>
      <c r="H114" s="68"/>
      <c r="I114" s="68"/>
      <c r="J114" s="68"/>
      <c r="K114" s="68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8" s="2" customFormat="1" ht="6.96" customHeight="1">
      <c r="A118" s="39"/>
      <c r="B118" s="69"/>
      <c r="C118" s="70"/>
      <c r="D118" s="70"/>
      <c r="E118" s="70"/>
      <c r="F118" s="70"/>
      <c r="G118" s="70"/>
      <c r="H118" s="70"/>
      <c r="I118" s="70"/>
      <c r="J118" s="70"/>
      <c r="K118" s="70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24.96" customHeight="1">
      <c r="A119" s="39"/>
      <c r="B119" s="40"/>
      <c r="C119" s="24" t="s">
        <v>207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16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187" t="str">
        <f>E7</f>
        <v>OU - STAVEBNÍ ÚPRAVY BUDOVY E, ČS.LEGIÍ 9, OSTRAVA</v>
      </c>
      <c r="F122" s="33"/>
      <c r="G122" s="33"/>
      <c r="H122" s="33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1" customFormat="1" ht="12" customHeight="1">
      <c r="B123" s="22"/>
      <c r="C123" s="33" t="s">
        <v>154</v>
      </c>
      <c r="D123" s="23"/>
      <c r="E123" s="23"/>
      <c r="F123" s="23"/>
      <c r="G123" s="23"/>
      <c r="H123" s="23"/>
      <c r="I123" s="23"/>
      <c r="J123" s="23"/>
      <c r="K123" s="23"/>
      <c r="L123" s="21"/>
    </row>
    <row r="124" s="1" customFormat="1" ht="16.5" customHeight="1">
      <c r="B124" s="22"/>
      <c r="C124" s="23"/>
      <c r="D124" s="23"/>
      <c r="E124" s="187" t="s">
        <v>2858</v>
      </c>
      <c r="F124" s="23"/>
      <c r="G124" s="23"/>
      <c r="H124" s="23"/>
      <c r="I124" s="23"/>
      <c r="J124" s="23"/>
      <c r="K124" s="23"/>
      <c r="L124" s="21"/>
    </row>
    <row r="125" s="1" customFormat="1" ht="12" customHeight="1">
      <c r="B125" s="22"/>
      <c r="C125" s="33" t="s">
        <v>2859</v>
      </c>
      <c r="D125" s="23"/>
      <c r="E125" s="23"/>
      <c r="F125" s="23"/>
      <c r="G125" s="23"/>
      <c r="H125" s="23"/>
      <c r="I125" s="23"/>
      <c r="J125" s="23"/>
      <c r="K125" s="23"/>
      <c r="L125" s="21"/>
    </row>
    <row r="126" s="2" customFormat="1" ht="16.5" customHeight="1">
      <c r="A126" s="39"/>
      <c r="B126" s="40"/>
      <c r="C126" s="41"/>
      <c r="D126" s="41"/>
      <c r="E126" s="325" t="s">
        <v>3813</v>
      </c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2" customHeight="1">
      <c r="A127" s="39"/>
      <c r="B127" s="40"/>
      <c r="C127" s="33" t="s">
        <v>3293</v>
      </c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6.5" customHeight="1">
      <c r="A128" s="39"/>
      <c r="B128" s="40"/>
      <c r="C128" s="41"/>
      <c r="D128" s="41"/>
      <c r="E128" s="77" t="str">
        <f>E13</f>
        <v>EKV - Elektronická kontrola vstupu</v>
      </c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6.96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2" customHeight="1">
      <c r="A130" s="39"/>
      <c r="B130" s="40"/>
      <c r="C130" s="33" t="s">
        <v>20</v>
      </c>
      <c r="D130" s="41"/>
      <c r="E130" s="41"/>
      <c r="F130" s="28" t="str">
        <f>F16</f>
        <v xml:space="preserve"> </v>
      </c>
      <c r="G130" s="41"/>
      <c r="H130" s="41"/>
      <c r="I130" s="33" t="s">
        <v>22</v>
      </c>
      <c r="J130" s="80" t="str">
        <f>IF(J16="","",J16)</f>
        <v>30. 3. 2022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6.96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5.15" customHeight="1">
      <c r="A132" s="39"/>
      <c r="B132" s="40"/>
      <c r="C132" s="33" t="s">
        <v>24</v>
      </c>
      <c r="D132" s="41"/>
      <c r="E132" s="41"/>
      <c r="F132" s="28" t="str">
        <f>E19</f>
        <v>Ostravská univerzita</v>
      </c>
      <c r="G132" s="41"/>
      <c r="H132" s="41"/>
      <c r="I132" s="33" t="s">
        <v>30</v>
      </c>
      <c r="J132" s="37" t="str">
        <f>E25</f>
        <v>MARPO s.r.o.</v>
      </c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5.15" customHeight="1">
      <c r="A133" s="39"/>
      <c r="B133" s="40"/>
      <c r="C133" s="33" t="s">
        <v>28</v>
      </c>
      <c r="D133" s="41"/>
      <c r="E133" s="41"/>
      <c r="F133" s="28" t="str">
        <f>IF(E22="","",E22)</f>
        <v>Vyplň údaj</v>
      </c>
      <c r="G133" s="41"/>
      <c r="H133" s="41"/>
      <c r="I133" s="33" t="s">
        <v>33</v>
      </c>
      <c r="J133" s="37" t="str">
        <f>E28</f>
        <v xml:space="preserve"> </v>
      </c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0.32" customHeight="1">
      <c r="A134" s="39"/>
      <c r="B134" s="40"/>
      <c r="C134" s="41"/>
      <c r="D134" s="41"/>
      <c r="E134" s="41"/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11" customFormat="1" ht="29.28" customHeight="1">
      <c r="A135" s="216"/>
      <c r="B135" s="217"/>
      <c r="C135" s="218" t="s">
        <v>208</v>
      </c>
      <c r="D135" s="219" t="s">
        <v>61</v>
      </c>
      <c r="E135" s="219" t="s">
        <v>57</v>
      </c>
      <c r="F135" s="219" t="s">
        <v>58</v>
      </c>
      <c r="G135" s="219" t="s">
        <v>209</v>
      </c>
      <c r="H135" s="219" t="s">
        <v>210</v>
      </c>
      <c r="I135" s="219" t="s">
        <v>211</v>
      </c>
      <c r="J135" s="220" t="s">
        <v>160</v>
      </c>
      <c r="K135" s="221" t="s">
        <v>212</v>
      </c>
      <c r="L135" s="222"/>
      <c r="M135" s="101" t="s">
        <v>1</v>
      </c>
      <c r="N135" s="102" t="s">
        <v>40</v>
      </c>
      <c r="O135" s="102" t="s">
        <v>213</v>
      </c>
      <c r="P135" s="102" t="s">
        <v>214</v>
      </c>
      <c r="Q135" s="102" t="s">
        <v>215</v>
      </c>
      <c r="R135" s="102" t="s">
        <v>216</v>
      </c>
      <c r="S135" s="102" t="s">
        <v>217</v>
      </c>
      <c r="T135" s="103" t="s">
        <v>218</v>
      </c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</row>
    <row r="136" s="2" customFormat="1" ht="22.8" customHeight="1">
      <c r="A136" s="39"/>
      <c r="B136" s="40"/>
      <c r="C136" s="108" t="s">
        <v>219</v>
      </c>
      <c r="D136" s="41"/>
      <c r="E136" s="41"/>
      <c r="F136" s="41"/>
      <c r="G136" s="41"/>
      <c r="H136" s="41"/>
      <c r="I136" s="41"/>
      <c r="J136" s="223">
        <f>BK136</f>
        <v>0</v>
      </c>
      <c r="K136" s="41"/>
      <c r="L136" s="45"/>
      <c r="M136" s="104"/>
      <c r="N136" s="224"/>
      <c r="O136" s="105"/>
      <c r="P136" s="225">
        <f>P137+P143</f>
        <v>0</v>
      </c>
      <c r="Q136" s="105"/>
      <c r="R136" s="225">
        <f>R137+R143</f>
        <v>0</v>
      </c>
      <c r="S136" s="105"/>
      <c r="T136" s="226">
        <f>T137+T143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75</v>
      </c>
      <c r="AU136" s="18" t="s">
        <v>162</v>
      </c>
      <c r="BK136" s="227">
        <f>BK137+BK143</f>
        <v>0</v>
      </c>
    </row>
    <row r="137" s="12" customFormat="1" ht="25.92" customHeight="1">
      <c r="A137" s="12"/>
      <c r="B137" s="228"/>
      <c r="C137" s="229"/>
      <c r="D137" s="230" t="s">
        <v>75</v>
      </c>
      <c r="E137" s="231" t="s">
        <v>3299</v>
      </c>
      <c r="F137" s="231" t="s">
        <v>3853</v>
      </c>
      <c r="G137" s="229"/>
      <c r="H137" s="229"/>
      <c r="I137" s="232"/>
      <c r="J137" s="233">
        <f>BK137</f>
        <v>0</v>
      </c>
      <c r="K137" s="229"/>
      <c r="L137" s="234"/>
      <c r="M137" s="235"/>
      <c r="N137" s="236"/>
      <c r="O137" s="236"/>
      <c r="P137" s="237">
        <f>SUM(P138:P142)</f>
        <v>0</v>
      </c>
      <c r="Q137" s="236"/>
      <c r="R137" s="237">
        <f>SUM(R138:R142)</f>
        <v>0</v>
      </c>
      <c r="S137" s="236"/>
      <c r="T137" s="238">
        <f>SUM(T138:T142)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39" t="s">
        <v>84</v>
      </c>
      <c r="AT137" s="240" t="s">
        <v>75</v>
      </c>
      <c r="AU137" s="240" t="s">
        <v>76</v>
      </c>
      <c r="AY137" s="239" t="s">
        <v>222</v>
      </c>
      <c r="BK137" s="241">
        <f>SUM(BK138:BK142)</f>
        <v>0</v>
      </c>
    </row>
    <row r="138" s="2" customFormat="1" ht="16.5" customHeight="1">
      <c r="A138" s="39"/>
      <c r="B138" s="40"/>
      <c r="C138" s="244" t="s">
        <v>84</v>
      </c>
      <c r="D138" s="244" t="s">
        <v>224</v>
      </c>
      <c r="E138" s="245" t="s">
        <v>3854</v>
      </c>
      <c r="F138" s="246" t="s">
        <v>3855</v>
      </c>
      <c r="G138" s="247" t="s">
        <v>526</v>
      </c>
      <c r="H138" s="248">
        <v>2</v>
      </c>
      <c r="I138" s="249"/>
      <c r="J138" s="250">
        <f>ROUND(I138*H138,2)</f>
        <v>0</v>
      </c>
      <c r="K138" s="251"/>
      <c r="L138" s="45"/>
      <c r="M138" s="252" t="s">
        <v>1</v>
      </c>
      <c r="N138" s="253" t="s">
        <v>41</v>
      </c>
      <c r="O138" s="92"/>
      <c r="P138" s="254">
        <f>O138*H138</f>
        <v>0</v>
      </c>
      <c r="Q138" s="254">
        <v>0</v>
      </c>
      <c r="R138" s="254">
        <f>Q138*H138</f>
        <v>0</v>
      </c>
      <c r="S138" s="254">
        <v>0</v>
      </c>
      <c r="T138" s="255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56" t="s">
        <v>228</v>
      </c>
      <c r="AT138" s="256" t="s">
        <v>224</v>
      </c>
      <c r="AU138" s="256" t="s">
        <v>84</v>
      </c>
      <c r="AY138" s="18" t="s">
        <v>222</v>
      </c>
      <c r="BE138" s="257">
        <f>IF(N138="základní",J138,0)</f>
        <v>0</v>
      </c>
      <c r="BF138" s="257">
        <f>IF(N138="snížená",J138,0)</f>
        <v>0</v>
      </c>
      <c r="BG138" s="257">
        <f>IF(N138="zákl. přenesená",J138,0)</f>
        <v>0</v>
      </c>
      <c r="BH138" s="257">
        <f>IF(N138="sníž. přenesená",J138,0)</f>
        <v>0</v>
      </c>
      <c r="BI138" s="257">
        <f>IF(N138="nulová",J138,0)</f>
        <v>0</v>
      </c>
      <c r="BJ138" s="18" t="s">
        <v>84</v>
      </c>
      <c r="BK138" s="257">
        <f>ROUND(I138*H138,2)</f>
        <v>0</v>
      </c>
      <c r="BL138" s="18" t="s">
        <v>228</v>
      </c>
      <c r="BM138" s="256" t="s">
        <v>86</v>
      </c>
    </row>
    <row r="139" s="2" customFormat="1" ht="16.5" customHeight="1">
      <c r="A139" s="39"/>
      <c r="B139" s="40"/>
      <c r="C139" s="244" t="s">
        <v>86</v>
      </c>
      <c r="D139" s="244" t="s">
        <v>224</v>
      </c>
      <c r="E139" s="245" t="s">
        <v>3856</v>
      </c>
      <c r="F139" s="246" t="s">
        <v>3857</v>
      </c>
      <c r="G139" s="247" t="s">
        <v>526</v>
      </c>
      <c r="H139" s="248">
        <v>2</v>
      </c>
      <c r="I139" s="249"/>
      <c r="J139" s="250">
        <f>ROUND(I139*H139,2)</f>
        <v>0</v>
      </c>
      <c r="K139" s="251"/>
      <c r="L139" s="45"/>
      <c r="M139" s="252" t="s">
        <v>1</v>
      </c>
      <c r="N139" s="253" t="s">
        <v>41</v>
      </c>
      <c r="O139" s="92"/>
      <c r="P139" s="254">
        <f>O139*H139</f>
        <v>0</v>
      </c>
      <c r="Q139" s="254">
        <v>0</v>
      </c>
      <c r="R139" s="254">
        <f>Q139*H139</f>
        <v>0</v>
      </c>
      <c r="S139" s="254">
        <v>0</v>
      </c>
      <c r="T139" s="255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56" t="s">
        <v>228</v>
      </c>
      <c r="AT139" s="256" t="s">
        <v>224</v>
      </c>
      <c r="AU139" s="256" t="s">
        <v>84</v>
      </c>
      <c r="AY139" s="18" t="s">
        <v>222</v>
      </c>
      <c r="BE139" s="257">
        <f>IF(N139="základní",J139,0)</f>
        <v>0</v>
      </c>
      <c r="BF139" s="257">
        <f>IF(N139="snížená",J139,0)</f>
        <v>0</v>
      </c>
      <c r="BG139" s="257">
        <f>IF(N139="zákl. přenesená",J139,0)</f>
        <v>0</v>
      </c>
      <c r="BH139" s="257">
        <f>IF(N139="sníž. přenesená",J139,0)</f>
        <v>0</v>
      </c>
      <c r="BI139" s="257">
        <f>IF(N139="nulová",J139,0)</f>
        <v>0</v>
      </c>
      <c r="BJ139" s="18" t="s">
        <v>84</v>
      </c>
      <c r="BK139" s="257">
        <f>ROUND(I139*H139,2)</f>
        <v>0</v>
      </c>
      <c r="BL139" s="18" t="s">
        <v>228</v>
      </c>
      <c r="BM139" s="256" t="s">
        <v>228</v>
      </c>
    </row>
    <row r="140" s="2" customFormat="1" ht="16.5" customHeight="1">
      <c r="A140" s="39"/>
      <c r="B140" s="40"/>
      <c r="C140" s="244" t="s">
        <v>107</v>
      </c>
      <c r="D140" s="244" t="s">
        <v>224</v>
      </c>
      <c r="E140" s="245" t="s">
        <v>3858</v>
      </c>
      <c r="F140" s="246" t="s">
        <v>3859</v>
      </c>
      <c r="G140" s="247" t="s">
        <v>526</v>
      </c>
      <c r="H140" s="248">
        <v>18</v>
      </c>
      <c r="I140" s="249"/>
      <c r="J140" s="250">
        <f>ROUND(I140*H140,2)</f>
        <v>0</v>
      </c>
      <c r="K140" s="251"/>
      <c r="L140" s="45"/>
      <c r="M140" s="252" t="s">
        <v>1</v>
      </c>
      <c r="N140" s="253" t="s">
        <v>41</v>
      </c>
      <c r="O140" s="92"/>
      <c r="P140" s="254">
        <f>O140*H140</f>
        <v>0</v>
      </c>
      <c r="Q140" s="254">
        <v>0</v>
      </c>
      <c r="R140" s="254">
        <f>Q140*H140</f>
        <v>0</v>
      </c>
      <c r="S140" s="254">
        <v>0</v>
      </c>
      <c r="T140" s="255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56" t="s">
        <v>228</v>
      </c>
      <c r="AT140" s="256" t="s">
        <v>224</v>
      </c>
      <c r="AU140" s="256" t="s">
        <v>84</v>
      </c>
      <c r="AY140" s="18" t="s">
        <v>222</v>
      </c>
      <c r="BE140" s="257">
        <f>IF(N140="základní",J140,0)</f>
        <v>0</v>
      </c>
      <c r="BF140" s="257">
        <f>IF(N140="snížená",J140,0)</f>
        <v>0</v>
      </c>
      <c r="BG140" s="257">
        <f>IF(N140="zákl. přenesená",J140,0)</f>
        <v>0</v>
      </c>
      <c r="BH140" s="257">
        <f>IF(N140="sníž. přenesená",J140,0)</f>
        <v>0</v>
      </c>
      <c r="BI140" s="257">
        <f>IF(N140="nulová",J140,0)</f>
        <v>0</v>
      </c>
      <c r="BJ140" s="18" t="s">
        <v>84</v>
      </c>
      <c r="BK140" s="257">
        <f>ROUND(I140*H140,2)</f>
        <v>0</v>
      </c>
      <c r="BL140" s="18" t="s">
        <v>228</v>
      </c>
      <c r="BM140" s="256" t="s">
        <v>237</v>
      </c>
    </row>
    <row r="141" s="2" customFormat="1" ht="21.75" customHeight="1">
      <c r="A141" s="39"/>
      <c r="B141" s="40"/>
      <c r="C141" s="244" t="s">
        <v>228</v>
      </c>
      <c r="D141" s="244" t="s">
        <v>224</v>
      </c>
      <c r="E141" s="245" t="s">
        <v>3860</v>
      </c>
      <c r="F141" s="246" t="s">
        <v>3861</v>
      </c>
      <c r="G141" s="247" t="s">
        <v>526</v>
      </c>
      <c r="H141" s="248">
        <v>36</v>
      </c>
      <c r="I141" s="249"/>
      <c r="J141" s="250">
        <f>ROUND(I141*H141,2)</f>
        <v>0</v>
      </c>
      <c r="K141" s="251"/>
      <c r="L141" s="45"/>
      <c r="M141" s="252" t="s">
        <v>1</v>
      </c>
      <c r="N141" s="253" t="s">
        <v>41</v>
      </c>
      <c r="O141" s="92"/>
      <c r="P141" s="254">
        <f>O141*H141</f>
        <v>0</v>
      </c>
      <c r="Q141" s="254">
        <v>0</v>
      </c>
      <c r="R141" s="254">
        <f>Q141*H141</f>
        <v>0</v>
      </c>
      <c r="S141" s="254">
        <v>0</v>
      </c>
      <c r="T141" s="255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56" t="s">
        <v>228</v>
      </c>
      <c r="AT141" s="256" t="s">
        <v>224</v>
      </c>
      <c r="AU141" s="256" t="s">
        <v>84</v>
      </c>
      <c r="AY141" s="18" t="s">
        <v>222</v>
      </c>
      <c r="BE141" s="257">
        <f>IF(N141="základní",J141,0)</f>
        <v>0</v>
      </c>
      <c r="BF141" s="257">
        <f>IF(N141="snížená",J141,0)</f>
        <v>0</v>
      </c>
      <c r="BG141" s="257">
        <f>IF(N141="zákl. přenesená",J141,0)</f>
        <v>0</v>
      </c>
      <c r="BH141" s="257">
        <f>IF(N141="sníž. přenesená",J141,0)</f>
        <v>0</v>
      </c>
      <c r="BI141" s="257">
        <f>IF(N141="nulová",J141,0)</f>
        <v>0</v>
      </c>
      <c r="BJ141" s="18" t="s">
        <v>84</v>
      </c>
      <c r="BK141" s="257">
        <f>ROUND(I141*H141,2)</f>
        <v>0</v>
      </c>
      <c r="BL141" s="18" t="s">
        <v>228</v>
      </c>
      <c r="BM141" s="256" t="s">
        <v>242</v>
      </c>
    </row>
    <row r="142" s="2" customFormat="1" ht="49.05" customHeight="1">
      <c r="A142" s="39"/>
      <c r="B142" s="40"/>
      <c r="C142" s="244" t="s">
        <v>245</v>
      </c>
      <c r="D142" s="244" t="s">
        <v>224</v>
      </c>
      <c r="E142" s="245" t="s">
        <v>3862</v>
      </c>
      <c r="F142" s="246" t="s">
        <v>3863</v>
      </c>
      <c r="G142" s="247" t="s">
        <v>526</v>
      </c>
      <c r="H142" s="248">
        <v>3</v>
      </c>
      <c r="I142" s="249"/>
      <c r="J142" s="250">
        <f>ROUND(I142*H142,2)</f>
        <v>0</v>
      </c>
      <c r="K142" s="251"/>
      <c r="L142" s="45"/>
      <c r="M142" s="252" t="s">
        <v>1</v>
      </c>
      <c r="N142" s="253" t="s">
        <v>41</v>
      </c>
      <c r="O142" s="92"/>
      <c r="P142" s="254">
        <f>O142*H142</f>
        <v>0</v>
      </c>
      <c r="Q142" s="254">
        <v>0</v>
      </c>
      <c r="R142" s="254">
        <f>Q142*H142</f>
        <v>0</v>
      </c>
      <c r="S142" s="254">
        <v>0</v>
      </c>
      <c r="T142" s="255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56" t="s">
        <v>228</v>
      </c>
      <c r="AT142" s="256" t="s">
        <v>224</v>
      </c>
      <c r="AU142" s="256" t="s">
        <v>84</v>
      </c>
      <c r="AY142" s="18" t="s">
        <v>222</v>
      </c>
      <c r="BE142" s="257">
        <f>IF(N142="základní",J142,0)</f>
        <v>0</v>
      </c>
      <c r="BF142" s="257">
        <f>IF(N142="snížená",J142,0)</f>
        <v>0</v>
      </c>
      <c r="BG142" s="257">
        <f>IF(N142="zákl. přenesená",J142,0)</f>
        <v>0</v>
      </c>
      <c r="BH142" s="257">
        <f>IF(N142="sníž. přenesená",J142,0)</f>
        <v>0</v>
      </c>
      <c r="BI142" s="257">
        <f>IF(N142="nulová",J142,0)</f>
        <v>0</v>
      </c>
      <c r="BJ142" s="18" t="s">
        <v>84</v>
      </c>
      <c r="BK142" s="257">
        <f>ROUND(I142*H142,2)</f>
        <v>0</v>
      </c>
      <c r="BL142" s="18" t="s">
        <v>228</v>
      </c>
      <c r="BM142" s="256" t="s">
        <v>248</v>
      </c>
    </row>
    <row r="143" s="12" customFormat="1" ht="25.92" customHeight="1">
      <c r="A143" s="12"/>
      <c r="B143" s="228"/>
      <c r="C143" s="229"/>
      <c r="D143" s="230" t="s">
        <v>75</v>
      </c>
      <c r="E143" s="231" t="s">
        <v>3564</v>
      </c>
      <c r="F143" s="231" t="s">
        <v>130</v>
      </c>
      <c r="G143" s="229"/>
      <c r="H143" s="229"/>
      <c r="I143" s="232"/>
      <c r="J143" s="233">
        <f>BK143</f>
        <v>0</v>
      </c>
      <c r="K143" s="229"/>
      <c r="L143" s="234"/>
      <c r="M143" s="235"/>
      <c r="N143" s="236"/>
      <c r="O143" s="236"/>
      <c r="P143" s="237">
        <f>SUM(P144:P157)</f>
        <v>0</v>
      </c>
      <c r="Q143" s="236"/>
      <c r="R143" s="237">
        <f>SUM(R144:R157)</f>
        <v>0</v>
      </c>
      <c r="S143" s="236"/>
      <c r="T143" s="238">
        <f>SUM(T144:T157)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39" t="s">
        <v>84</v>
      </c>
      <c r="AT143" s="240" t="s">
        <v>75</v>
      </c>
      <c r="AU143" s="240" t="s">
        <v>76</v>
      </c>
      <c r="AY143" s="239" t="s">
        <v>222</v>
      </c>
      <c r="BK143" s="241">
        <f>SUM(BK144:BK157)</f>
        <v>0</v>
      </c>
    </row>
    <row r="144" s="2" customFormat="1" ht="24.15" customHeight="1">
      <c r="A144" s="39"/>
      <c r="B144" s="40"/>
      <c r="C144" s="244" t="s">
        <v>237</v>
      </c>
      <c r="D144" s="244" t="s">
        <v>224</v>
      </c>
      <c r="E144" s="245" t="s">
        <v>3864</v>
      </c>
      <c r="F144" s="246" t="s">
        <v>3865</v>
      </c>
      <c r="G144" s="247" t="s">
        <v>526</v>
      </c>
      <c r="H144" s="248">
        <v>38</v>
      </c>
      <c r="I144" s="249"/>
      <c r="J144" s="250">
        <f>ROUND(I144*H144,2)</f>
        <v>0</v>
      </c>
      <c r="K144" s="251"/>
      <c r="L144" s="45"/>
      <c r="M144" s="252" t="s">
        <v>1</v>
      </c>
      <c r="N144" s="253" t="s">
        <v>41</v>
      </c>
      <c r="O144" s="92"/>
      <c r="P144" s="254">
        <f>O144*H144</f>
        <v>0</v>
      </c>
      <c r="Q144" s="254">
        <v>0</v>
      </c>
      <c r="R144" s="254">
        <f>Q144*H144</f>
        <v>0</v>
      </c>
      <c r="S144" s="254">
        <v>0</v>
      </c>
      <c r="T144" s="255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56" t="s">
        <v>228</v>
      </c>
      <c r="AT144" s="256" t="s">
        <v>224</v>
      </c>
      <c r="AU144" s="256" t="s">
        <v>84</v>
      </c>
      <c r="AY144" s="18" t="s">
        <v>222</v>
      </c>
      <c r="BE144" s="257">
        <f>IF(N144="základní",J144,0)</f>
        <v>0</v>
      </c>
      <c r="BF144" s="257">
        <f>IF(N144="snížená",J144,0)</f>
        <v>0</v>
      </c>
      <c r="BG144" s="257">
        <f>IF(N144="zákl. přenesená",J144,0)</f>
        <v>0</v>
      </c>
      <c r="BH144" s="257">
        <f>IF(N144="sníž. přenesená",J144,0)</f>
        <v>0</v>
      </c>
      <c r="BI144" s="257">
        <f>IF(N144="nulová",J144,0)</f>
        <v>0</v>
      </c>
      <c r="BJ144" s="18" t="s">
        <v>84</v>
      </c>
      <c r="BK144" s="257">
        <f>ROUND(I144*H144,2)</f>
        <v>0</v>
      </c>
      <c r="BL144" s="18" t="s">
        <v>228</v>
      </c>
      <c r="BM144" s="256" t="s">
        <v>253</v>
      </c>
    </row>
    <row r="145" s="2" customFormat="1" ht="24.15" customHeight="1">
      <c r="A145" s="39"/>
      <c r="B145" s="40"/>
      <c r="C145" s="244" t="s">
        <v>254</v>
      </c>
      <c r="D145" s="244" t="s">
        <v>224</v>
      </c>
      <c r="E145" s="245" t="s">
        <v>3866</v>
      </c>
      <c r="F145" s="246" t="s">
        <v>3867</v>
      </c>
      <c r="G145" s="247" t="s">
        <v>526</v>
      </c>
      <c r="H145" s="248">
        <v>37</v>
      </c>
      <c r="I145" s="249"/>
      <c r="J145" s="250">
        <f>ROUND(I145*H145,2)</f>
        <v>0</v>
      </c>
      <c r="K145" s="251"/>
      <c r="L145" s="45"/>
      <c r="M145" s="252" t="s">
        <v>1</v>
      </c>
      <c r="N145" s="253" t="s">
        <v>41</v>
      </c>
      <c r="O145" s="92"/>
      <c r="P145" s="254">
        <f>O145*H145</f>
        <v>0</v>
      </c>
      <c r="Q145" s="254">
        <v>0</v>
      </c>
      <c r="R145" s="254">
        <f>Q145*H145</f>
        <v>0</v>
      </c>
      <c r="S145" s="254">
        <v>0</v>
      </c>
      <c r="T145" s="255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56" t="s">
        <v>228</v>
      </c>
      <c r="AT145" s="256" t="s">
        <v>224</v>
      </c>
      <c r="AU145" s="256" t="s">
        <v>84</v>
      </c>
      <c r="AY145" s="18" t="s">
        <v>222</v>
      </c>
      <c r="BE145" s="257">
        <f>IF(N145="základní",J145,0)</f>
        <v>0</v>
      </c>
      <c r="BF145" s="257">
        <f>IF(N145="snížená",J145,0)</f>
        <v>0</v>
      </c>
      <c r="BG145" s="257">
        <f>IF(N145="zákl. přenesená",J145,0)</f>
        <v>0</v>
      </c>
      <c r="BH145" s="257">
        <f>IF(N145="sníž. přenesená",J145,0)</f>
        <v>0</v>
      </c>
      <c r="BI145" s="257">
        <f>IF(N145="nulová",J145,0)</f>
        <v>0</v>
      </c>
      <c r="BJ145" s="18" t="s">
        <v>84</v>
      </c>
      <c r="BK145" s="257">
        <f>ROUND(I145*H145,2)</f>
        <v>0</v>
      </c>
      <c r="BL145" s="18" t="s">
        <v>228</v>
      </c>
      <c r="BM145" s="256" t="s">
        <v>257</v>
      </c>
    </row>
    <row r="146" s="2" customFormat="1" ht="16.5" customHeight="1">
      <c r="A146" s="39"/>
      <c r="B146" s="40"/>
      <c r="C146" s="244" t="s">
        <v>242</v>
      </c>
      <c r="D146" s="244" t="s">
        <v>224</v>
      </c>
      <c r="E146" s="245" t="s">
        <v>3868</v>
      </c>
      <c r="F146" s="246" t="s">
        <v>3869</v>
      </c>
      <c r="G146" s="247" t="s">
        <v>438</v>
      </c>
      <c r="H146" s="248">
        <v>1250</v>
      </c>
      <c r="I146" s="249"/>
      <c r="J146" s="250">
        <f>ROUND(I146*H146,2)</f>
        <v>0</v>
      </c>
      <c r="K146" s="251"/>
      <c r="L146" s="45"/>
      <c r="M146" s="252" t="s">
        <v>1</v>
      </c>
      <c r="N146" s="253" t="s">
        <v>41</v>
      </c>
      <c r="O146" s="92"/>
      <c r="P146" s="254">
        <f>O146*H146</f>
        <v>0</v>
      </c>
      <c r="Q146" s="254">
        <v>0</v>
      </c>
      <c r="R146" s="254">
        <f>Q146*H146</f>
        <v>0</v>
      </c>
      <c r="S146" s="254">
        <v>0</v>
      </c>
      <c r="T146" s="255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56" t="s">
        <v>228</v>
      </c>
      <c r="AT146" s="256" t="s">
        <v>224</v>
      </c>
      <c r="AU146" s="256" t="s">
        <v>84</v>
      </c>
      <c r="AY146" s="18" t="s">
        <v>222</v>
      </c>
      <c r="BE146" s="257">
        <f>IF(N146="základní",J146,0)</f>
        <v>0</v>
      </c>
      <c r="BF146" s="257">
        <f>IF(N146="snížená",J146,0)</f>
        <v>0</v>
      </c>
      <c r="BG146" s="257">
        <f>IF(N146="zákl. přenesená",J146,0)</f>
        <v>0</v>
      </c>
      <c r="BH146" s="257">
        <f>IF(N146="sníž. přenesená",J146,0)</f>
        <v>0</v>
      </c>
      <c r="BI146" s="257">
        <f>IF(N146="nulová",J146,0)</f>
        <v>0</v>
      </c>
      <c r="BJ146" s="18" t="s">
        <v>84</v>
      </c>
      <c r="BK146" s="257">
        <f>ROUND(I146*H146,2)</f>
        <v>0</v>
      </c>
      <c r="BL146" s="18" t="s">
        <v>228</v>
      </c>
      <c r="BM146" s="256" t="s">
        <v>260</v>
      </c>
    </row>
    <row r="147" s="2" customFormat="1" ht="16.5" customHeight="1">
      <c r="A147" s="39"/>
      <c r="B147" s="40"/>
      <c r="C147" s="244" t="s">
        <v>262</v>
      </c>
      <c r="D147" s="244" t="s">
        <v>224</v>
      </c>
      <c r="E147" s="245" t="s">
        <v>3870</v>
      </c>
      <c r="F147" s="246" t="s">
        <v>3871</v>
      </c>
      <c r="G147" s="247" t="s">
        <v>438</v>
      </c>
      <c r="H147" s="248">
        <v>250</v>
      </c>
      <c r="I147" s="249"/>
      <c r="J147" s="250">
        <f>ROUND(I147*H147,2)</f>
        <v>0</v>
      </c>
      <c r="K147" s="251"/>
      <c r="L147" s="45"/>
      <c r="M147" s="252" t="s">
        <v>1</v>
      </c>
      <c r="N147" s="253" t="s">
        <v>41</v>
      </c>
      <c r="O147" s="92"/>
      <c r="P147" s="254">
        <f>O147*H147</f>
        <v>0</v>
      </c>
      <c r="Q147" s="254">
        <v>0</v>
      </c>
      <c r="R147" s="254">
        <f>Q147*H147</f>
        <v>0</v>
      </c>
      <c r="S147" s="254">
        <v>0</v>
      </c>
      <c r="T147" s="255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56" t="s">
        <v>228</v>
      </c>
      <c r="AT147" s="256" t="s">
        <v>224</v>
      </c>
      <c r="AU147" s="256" t="s">
        <v>84</v>
      </c>
      <c r="AY147" s="18" t="s">
        <v>222</v>
      </c>
      <c r="BE147" s="257">
        <f>IF(N147="základní",J147,0)</f>
        <v>0</v>
      </c>
      <c r="BF147" s="257">
        <f>IF(N147="snížená",J147,0)</f>
        <v>0</v>
      </c>
      <c r="BG147" s="257">
        <f>IF(N147="zákl. přenesená",J147,0)</f>
        <v>0</v>
      </c>
      <c r="BH147" s="257">
        <f>IF(N147="sníž. přenesená",J147,0)</f>
        <v>0</v>
      </c>
      <c r="BI147" s="257">
        <f>IF(N147="nulová",J147,0)</f>
        <v>0</v>
      </c>
      <c r="BJ147" s="18" t="s">
        <v>84</v>
      </c>
      <c r="BK147" s="257">
        <f>ROUND(I147*H147,2)</f>
        <v>0</v>
      </c>
      <c r="BL147" s="18" t="s">
        <v>228</v>
      </c>
      <c r="BM147" s="256" t="s">
        <v>265</v>
      </c>
    </row>
    <row r="148" s="2" customFormat="1" ht="16.5" customHeight="1">
      <c r="A148" s="39"/>
      <c r="B148" s="40"/>
      <c r="C148" s="244" t="s">
        <v>248</v>
      </c>
      <c r="D148" s="244" t="s">
        <v>224</v>
      </c>
      <c r="E148" s="245" t="s">
        <v>3872</v>
      </c>
      <c r="F148" s="246" t="s">
        <v>3873</v>
      </c>
      <c r="G148" s="247" t="s">
        <v>438</v>
      </c>
      <c r="H148" s="248">
        <v>1250</v>
      </c>
      <c r="I148" s="249"/>
      <c r="J148" s="250">
        <f>ROUND(I148*H148,2)</f>
        <v>0</v>
      </c>
      <c r="K148" s="251"/>
      <c r="L148" s="45"/>
      <c r="M148" s="252" t="s">
        <v>1</v>
      </c>
      <c r="N148" s="253" t="s">
        <v>41</v>
      </c>
      <c r="O148" s="92"/>
      <c r="P148" s="254">
        <f>O148*H148</f>
        <v>0</v>
      </c>
      <c r="Q148" s="254">
        <v>0</v>
      </c>
      <c r="R148" s="254">
        <f>Q148*H148</f>
        <v>0</v>
      </c>
      <c r="S148" s="254">
        <v>0</v>
      </c>
      <c r="T148" s="255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56" t="s">
        <v>228</v>
      </c>
      <c r="AT148" s="256" t="s">
        <v>224</v>
      </c>
      <c r="AU148" s="256" t="s">
        <v>84</v>
      </c>
      <c r="AY148" s="18" t="s">
        <v>222</v>
      </c>
      <c r="BE148" s="257">
        <f>IF(N148="základní",J148,0)</f>
        <v>0</v>
      </c>
      <c r="BF148" s="257">
        <f>IF(N148="snížená",J148,0)</f>
        <v>0</v>
      </c>
      <c r="BG148" s="257">
        <f>IF(N148="zákl. přenesená",J148,0)</f>
        <v>0</v>
      </c>
      <c r="BH148" s="257">
        <f>IF(N148="sníž. přenesená",J148,0)</f>
        <v>0</v>
      </c>
      <c r="BI148" s="257">
        <f>IF(N148="nulová",J148,0)</f>
        <v>0</v>
      </c>
      <c r="BJ148" s="18" t="s">
        <v>84</v>
      </c>
      <c r="BK148" s="257">
        <f>ROUND(I148*H148,2)</f>
        <v>0</v>
      </c>
      <c r="BL148" s="18" t="s">
        <v>228</v>
      </c>
      <c r="BM148" s="256" t="s">
        <v>271</v>
      </c>
    </row>
    <row r="149" s="2" customFormat="1" ht="16.5" customHeight="1">
      <c r="A149" s="39"/>
      <c r="B149" s="40"/>
      <c r="C149" s="244" t="s">
        <v>272</v>
      </c>
      <c r="D149" s="244" t="s">
        <v>224</v>
      </c>
      <c r="E149" s="245" t="s">
        <v>3874</v>
      </c>
      <c r="F149" s="246" t="s">
        <v>3875</v>
      </c>
      <c r="G149" s="247" t="s">
        <v>438</v>
      </c>
      <c r="H149" s="248">
        <v>360</v>
      </c>
      <c r="I149" s="249"/>
      <c r="J149" s="250">
        <f>ROUND(I149*H149,2)</f>
        <v>0</v>
      </c>
      <c r="K149" s="251"/>
      <c r="L149" s="45"/>
      <c r="M149" s="252" t="s">
        <v>1</v>
      </c>
      <c r="N149" s="253" t="s">
        <v>41</v>
      </c>
      <c r="O149" s="92"/>
      <c r="P149" s="254">
        <f>O149*H149</f>
        <v>0</v>
      </c>
      <c r="Q149" s="254">
        <v>0</v>
      </c>
      <c r="R149" s="254">
        <f>Q149*H149</f>
        <v>0</v>
      </c>
      <c r="S149" s="254">
        <v>0</v>
      </c>
      <c r="T149" s="255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56" t="s">
        <v>228</v>
      </c>
      <c r="AT149" s="256" t="s">
        <v>224</v>
      </c>
      <c r="AU149" s="256" t="s">
        <v>84</v>
      </c>
      <c r="AY149" s="18" t="s">
        <v>222</v>
      </c>
      <c r="BE149" s="257">
        <f>IF(N149="základní",J149,0)</f>
        <v>0</v>
      </c>
      <c r="BF149" s="257">
        <f>IF(N149="snížená",J149,0)</f>
        <v>0</v>
      </c>
      <c r="BG149" s="257">
        <f>IF(N149="zákl. přenesená",J149,0)</f>
        <v>0</v>
      </c>
      <c r="BH149" s="257">
        <f>IF(N149="sníž. přenesená",J149,0)</f>
        <v>0</v>
      </c>
      <c r="BI149" s="257">
        <f>IF(N149="nulová",J149,0)</f>
        <v>0</v>
      </c>
      <c r="BJ149" s="18" t="s">
        <v>84</v>
      </c>
      <c r="BK149" s="257">
        <f>ROUND(I149*H149,2)</f>
        <v>0</v>
      </c>
      <c r="BL149" s="18" t="s">
        <v>228</v>
      </c>
      <c r="BM149" s="256" t="s">
        <v>273</v>
      </c>
    </row>
    <row r="150" s="2" customFormat="1" ht="16.5" customHeight="1">
      <c r="A150" s="39"/>
      <c r="B150" s="40"/>
      <c r="C150" s="244" t="s">
        <v>253</v>
      </c>
      <c r="D150" s="244" t="s">
        <v>224</v>
      </c>
      <c r="E150" s="245" t="s">
        <v>3876</v>
      </c>
      <c r="F150" s="246" t="s">
        <v>3877</v>
      </c>
      <c r="G150" s="247" t="s">
        <v>526</v>
      </c>
      <c r="H150" s="248">
        <v>3</v>
      </c>
      <c r="I150" s="249"/>
      <c r="J150" s="250">
        <f>ROUND(I150*H150,2)</f>
        <v>0</v>
      </c>
      <c r="K150" s="251"/>
      <c r="L150" s="45"/>
      <c r="M150" s="252" t="s">
        <v>1</v>
      </c>
      <c r="N150" s="253" t="s">
        <v>41</v>
      </c>
      <c r="O150" s="92"/>
      <c r="P150" s="254">
        <f>O150*H150</f>
        <v>0</v>
      </c>
      <c r="Q150" s="254">
        <v>0</v>
      </c>
      <c r="R150" s="254">
        <f>Q150*H150</f>
        <v>0</v>
      </c>
      <c r="S150" s="254">
        <v>0</v>
      </c>
      <c r="T150" s="255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56" t="s">
        <v>228</v>
      </c>
      <c r="AT150" s="256" t="s">
        <v>224</v>
      </c>
      <c r="AU150" s="256" t="s">
        <v>84</v>
      </c>
      <c r="AY150" s="18" t="s">
        <v>222</v>
      </c>
      <c r="BE150" s="257">
        <f>IF(N150="základní",J150,0)</f>
        <v>0</v>
      </c>
      <c r="BF150" s="257">
        <f>IF(N150="snížená",J150,0)</f>
        <v>0</v>
      </c>
      <c r="BG150" s="257">
        <f>IF(N150="zákl. přenesená",J150,0)</f>
        <v>0</v>
      </c>
      <c r="BH150" s="257">
        <f>IF(N150="sníž. přenesená",J150,0)</f>
        <v>0</v>
      </c>
      <c r="BI150" s="257">
        <f>IF(N150="nulová",J150,0)</f>
        <v>0</v>
      </c>
      <c r="BJ150" s="18" t="s">
        <v>84</v>
      </c>
      <c r="BK150" s="257">
        <f>ROUND(I150*H150,2)</f>
        <v>0</v>
      </c>
      <c r="BL150" s="18" t="s">
        <v>228</v>
      </c>
      <c r="BM150" s="256" t="s">
        <v>276</v>
      </c>
    </row>
    <row r="151" s="2" customFormat="1" ht="16.5" customHeight="1">
      <c r="A151" s="39"/>
      <c r="B151" s="40"/>
      <c r="C151" s="244" t="s">
        <v>278</v>
      </c>
      <c r="D151" s="244" t="s">
        <v>224</v>
      </c>
      <c r="E151" s="245" t="s">
        <v>3878</v>
      </c>
      <c r="F151" s="246" t="s">
        <v>3879</v>
      </c>
      <c r="G151" s="247" t="s">
        <v>526</v>
      </c>
      <c r="H151" s="248">
        <v>1</v>
      </c>
      <c r="I151" s="249"/>
      <c r="J151" s="250">
        <f>ROUND(I151*H151,2)</f>
        <v>0</v>
      </c>
      <c r="K151" s="251"/>
      <c r="L151" s="45"/>
      <c r="M151" s="252" t="s">
        <v>1</v>
      </c>
      <c r="N151" s="253" t="s">
        <v>41</v>
      </c>
      <c r="O151" s="92"/>
      <c r="P151" s="254">
        <f>O151*H151</f>
        <v>0</v>
      </c>
      <c r="Q151" s="254">
        <v>0</v>
      </c>
      <c r="R151" s="254">
        <f>Q151*H151</f>
        <v>0</v>
      </c>
      <c r="S151" s="254">
        <v>0</v>
      </c>
      <c r="T151" s="255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56" t="s">
        <v>228</v>
      </c>
      <c r="AT151" s="256" t="s">
        <v>224</v>
      </c>
      <c r="AU151" s="256" t="s">
        <v>84</v>
      </c>
      <c r="AY151" s="18" t="s">
        <v>222</v>
      </c>
      <c r="BE151" s="257">
        <f>IF(N151="základní",J151,0)</f>
        <v>0</v>
      </c>
      <c r="BF151" s="257">
        <f>IF(N151="snížená",J151,0)</f>
        <v>0</v>
      </c>
      <c r="BG151" s="257">
        <f>IF(N151="zákl. přenesená",J151,0)</f>
        <v>0</v>
      </c>
      <c r="BH151" s="257">
        <f>IF(N151="sníž. přenesená",J151,0)</f>
        <v>0</v>
      </c>
      <c r="BI151" s="257">
        <f>IF(N151="nulová",J151,0)</f>
        <v>0</v>
      </c>
      <c r="BJ151" s="18" t="s">
        <v>84</v>
      </c>
      <c r="BK151" s="257">
        <f>ROUND(I151*H151,2)</f>
        <v>0</v>
      </c>
      <c r="BL151" s="18" t="s">
        <v>228</v>
      </c>
      <c r="BM151" s="256" t="s">
        <v>279</v>
      </c>
    </row>
    <row r="152" s="2" customFormat="1" ht="16.5" customHeight="1">
      <c r="A152" s="39"/>
      <c r="B152" s="40"/>
      <c r="C152" s="244" t="s">
        <v>257</v>
      </c>
      <c r="D152" s="244" t="s">
        <v>224</v>
      </c>
      <c r="E152" s="245" t="s">
        <v>3880</v>
      </c>
      <c r="F152" s="246" t="s">
        <v>3881</v>
      </c>
      <c r="G152" s="247" t="s">
        <v>2528</v>
      </c>
      <c r="H152" s="248">
        <v>36</v>
      </c>
      <c r="I152" s="249"/>
      <c r="J152" s="250">
        <f>ROUND(I152*H152,2)</f>
        <v>0</v>
      </c>
      <c r="K152" s="251"/>
      <c r="L152" s="45"/>
      <c r="M152" s="252" t="s">
        <v>1</v>
      </c>
      <c r="N152" s="253" t="s">
        <v>41</v>
      </c>
      <c r="O152" s="92"/>
      <c r="P152" s="254">
        <f>O152*H152</f>
        <v>0</v>
      </c>
      <c r="Q152" s="254">
        <v>0</v>
      </c>
      <c r="R152" s="254">
        <f>Q152*H152</f>
        <v>0</v>
      </c>
      <c r="S152" s="254">
        <v>0</v>
      </c>
      <c r="T152" s="255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56" t="s">
        <v>228</v>
      </c>
      <c r="AT152" s="256" t="s">
        <v>224</v>
      </c>
      <c r="AU152" s="256" t="s">
        <v>84</v>
      </c>
      <c r="AY152" s="18" t="s">
        <v>222</v>
      </c>
      <c r="BE152" s="257">
        <f>IF(N152="základní",J152,0)</f>
        <v>0</v>
      </c>
      <c r="BF152" s="257">
        <f>IF(N152="snížená",J152,0)</f>
        <v>0</v>
      </c>
      <c r="BG152" s="257">
        <f>IF(N152="zákl. přenesená",J152,0)</f>
        <v>0</v>
      </c>
      <c r="BH152" s="257">
        <f>IF(N152="sníž. přenesená",J152,0)</f>
        <v>0</v>
      </c>
      <c r="BI152" s="257">
        <f>IF(N152="nulová",J152,0)</f>
        <v>0</v>
      </c>
      <c r="BJ152" s="18" t="s">
        <v>84</v>
      </c>
      <c r="BK152" s="257">
        <f>ROUND(I152*H152,2)</f>
        <v>0</v>
      </c>
      <c r="BL152" s="18" t="s">
        <v>228</v>
      </c>
      <c r="BM152" s="256" t="s">
        <v>284</v>
      </c>
    </row>
    <row r="153" s="2" customFormat="1" ht="16.5" customHeight="1">
      <c r="A153" s="39"/>
      <c r="B153" s="40"/>
      <c r="C153" s="244" t="s">
        <v>8</v>
      </c>
      <c r="D153" s="244" t="s">
        <v>224</v>
      </c>
      <c r="E153" s="245" t="s">
        <v>3882</v>
      </c>
      <c r="F153" s="246" t="s">
        <v>3842</v>
      </c>
      <c r="G153" s="247" t="s">
        <v>2528</v>
      </c>
      <c r="H153" s="248">
        <v>24</v>
      </c>
      <c r="I153" s="249"/>
      <c r="J153" s="250">
        <f>ROUND(I153*H153,2)</f>
        <v>0</v>
      </c>
      <c r="K153" s="251"/>
      <c r="L153" s="45"/>
      <c r="M153" s="252" t="s">
        <v>1</v>
      </c>
      <c r="N153" s="253" t="s">
        <v>41</v>
      </c>
      <c r="O153" s="92"/>
      <c r="P153" s="254">
        <f>O153*H153</f>
        <v>0</v>
      </c>
      <c r="Q153" s="254">
        <v>0</v>
      </c>
      <c r="R153" s="254">
        <f>Q153*H153</f>
        <v>0</v>
      </c>
      <c r="S153" s="254">
        <v>0</v>
      </c>
      <c r="T153" s="255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56" t="s">
        <v>228</v>
      </c>
      <c r="AT153" s="256" t="s">
        <v>224</v>
      </c>
      <c r="AU153" s="256" t="s">
        <v>84</v>
      </c>
      <c r="AY153" s="18" t="s">
        <v>222</v>
      </c>
      <c r="BE153" s="257">
        <f>IF(N153="základní",J153,0)</f>
        <v>0</v>
      </c>
      <c r="BF153" s="257">
        <f>IF(N153="snížená",J153,0)</f>
        <v>0</v>
      </c>
      <c r="BG153" s="257">
        <f>IF(N153="zákl. přenesená",J153,0)</f>
        <v>0</v>
      </c>
      <c r="BH153" s="257">
        <f>IF(N153="sníž. přenesená",J153,0)</f>
        <v>0</v>
      </c>
      <c r="BI153" s="257">
        <f>IF(N153="nulová",J153,0)</f>
        <v>0</v>
      </c>
      <c r="BJ153" s="18" t="s">
        <v>84</v>
      </c>
      <c r="BK153" s="257">
        <f>ROUND(I153*H153,2)</f>
        <v>0</v>
      </c>
      <c r="BL153" s="18" t="s">
        <v>228</v>
      </c>
      <c r="BM153" s="256" t="s">
        <v>286</v>
      </c>
    </row>
    <row r="154" s="2" customFormat="1" ht="21.75" customHeight="1">
      <c r="A154" s="39"/>
      <c r="B154" s="40"/>
      <c r="C154" s="244" t="s">
        <v>260</v>
      </c>
      <c r="D154" s="244" t="s">
        <v>224</v>
      </c>
      <c r="E154" s="245" t="s">
        <v>3883</v>
      </c>
      <c r="F154" s="246" t="s">
        <v>3884</v>
      </c>
      <c r="G154" s="247" t="s">
        <v>2528</v>
      </c>
      <c r="H154" s="248">
        <v>32</v>
      </c>
      <c r="I154" s="249"/>
      <c r="J154" s="250">
        <f>ROUND(I154*H154,2)</f>
        <v>0</v>
      </c>
      <c r="K154" s="251"/>
      <c r="L154" s="45"/>
      <c r="M154" s="252" t="s">
        <v>1</v>
      </c>
      <c r="N154" s="253" t="s">
        <v>41</v>
      </c>
      <c r="O154" s="92"/>
      <c r="P154" s="254">
        <f>O154*H154</f>
        <v>0</v>
      </c>
      <c r="Q154" s="254">
        <v>0</v>
      </c>
      <c r="R154" s="254">
        <f>Q154*H154</f>
        <v>0</v>
      </c>
      <c r="S154" s="254">
        <v>0</v>
      </c>
      <c r="T154" s="255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56" t="s">
        <v>228</v>
      </c>
      <c r="AT154" s="256" t="s">
        <v>224</v>
      </c>
      <c r="AU154" s="256" t="s">
        <v>84</v>
      </c>
      <c r="AY154" s="18" t="s">
        <v>222</v>
      </c>
      <c r="BE154" s="257">
        <f>IF(N154="základní",J154,0)</f>
        <v>0</v>
      </c>
      <c r="BF154" s="257">
        <f>IF(N154="snížená",J154,0)</f>
        <v>0</v>
      </c>
      <c r="BG154" s="257">
        <f>IF(N154="zákl. přenesená",J154,0)</f>
        <v>0</v>
      </c>
      <c r="BH154" s="257">
        <f>IF(N154="sníž. přenesená",J154,0)</f>
        <v>0</v>
      </c>
      <c r="BI154" s="257">
        <f>IF(N154="nulová",J154,0)</f>
        <v>0</v>
      </c>
      <c r="BJ154" s="18" t="s">
        <v>84</v>
      </c>
      <c r="BK154" s="257">
        <f>ROUND(I154*H154,2)</f>
        <v>0</v>
      </c>
      <c r="BL154" s="18" t="s">
        <v>228</v>
      </c>
      <c r="BM154" s="256" t="s">
        <v>290</v>
      </c>
    </row>
    <row r="155" s="2" customFormat="1" ht="16.5" customHeight="1">
      <c r="A155" s="39"/>
      <c r="B155" s="40"/>
      <c r="C155" s="244" t="s">
        <v>291</v>
      </c>
      <c r="D155" s="244" t="s">
        <v>224</v>
      </c>
      <c r="E155" s="245" t="s">
        <v>3885</v>
      </c>
      <c r="F155" s="246" t="s">
        <v>3846</v>
      </c>
      <c r="G155" s="247" t="s">
        <v>2528</v>
      </c>
      <c r="H155" s="248">
        <v>12</v>
      </c>
      <c r="I155" s="249"/>
      <c r="J155" s="250">
        <f>ROUND(I155*H155,2)</f>
        <v>0</v>
      </c>
      <c r="K155" s="251"/>
      <c r="L155" s="45"/>
      <c r="M155" s="252" t="s">
        <v>1</v>
      </c>
      <c r="N155" s="253" t="s">
        <v>41</v>
      </c>
      <c r="O155" s="92"/>
      <c r="P155" s="254">
        <f>O155*H155</f>
        <v>0</v>
      </c>
      <c r="Q155" s="254">
        <v>0</v>
      </c>
      <c r="R155" s="254">
        <f>Q155*H155</f>
        <v>0</v>
      </c>
      <c r="S155" s="254">
        <v>0</v>
      </c>
      <c r="T155" s="255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56" t="s">
        <v>228</v>
      </c>
      <c r="AT155" s="256" t="s">
        <v>224</v>
      </c>
      <c r="AU155" s="256" t="s">
        <v>84</v>
      </c>
      <c r="AY155" s="18" t="s">
        <v>222</v>
      </c>
      <c r="BE155" s="257">
        <f>IF(N155="základní",J155,0)</f>
        <v>0</v>
      </c>
      <c r="BF155" s="257">
        <f>IF(N155="snížená",J155,0)</f>
        <v>0</v>
      </c>
      <c r="BG155" s="257">
        <f>IF(N155="zákl. přenesená",J155,0)</f>
        <v>0</v>
      </c>
      <c r="BH155" s="257">
        <f>IF(N155="sníž. přenesená",J155,0)</f>
        <v>0</v>
      </c>
      <c r="BI155" s="257">
        <f>IF(N155="nulová",J155,0)</f>
        <v>0</v>
      </c>
      <c r="BJ155" s="18" t="s">
        <v>84</v>
      </c>
      <c r="BK155" s="257">
        <f>ROUND(I155*H155,2)</f>
        <v>0</v>
      </c>
      <c r="BL155" s="18" t="s">
        <v>228</v>
      </c>
      <c r="BM155" s="256" t="s">
        <v>292</v>
      </c>
    </row>
    <row r="156" s="2" customFormat="1" ht="16.5" customHeight="1">
      <c r="A156" s="39"/>
      <c r="B156" s="40"/>
      <c r="C156" s="244" t="s">
        <v>265</v>
      </c>
      <c r="D156" s="244" t="s">
        <v>224</v>
      </c>
      <c r="E156" s="245" t="s">
        <v>3886</v>
      </c>
      <c r="F156" s="246" t="s">
        <v>3848</v>
      </c>
      <c r="G156" s="247" t="s">
        <v>2528</v>
      </c>
      <c r="H156" s="248">
        <v>12</v>
      </c>
      <c r="I156" s="249"/>
      <c r="J156" s="250">
        <f>ROUND(I156*H156,2)</f>
        <v>0</v>
      </c>
      <c r="K156" s="251"/>
      <c r="L156" s="45"/>
      <c r="M156" s="252" t="s">
        <v>1</v>
      </c>
      <c r="N156" s="253" t="s">
        <v>41</v>
      </c>
      <c r="O156" s="92"/>
      <c r="P156" s="254">
        <f>O156*H156</f>
        <v>0</v>
      </c>
      <c r="Q156" s="254">
        <v>0</v>
      </c>
      <c r="R156" s="254">
        <f>Q156*H156</f>
        <v>0</v>
      </c>
      <c r="S156" s="254">
        <v>0</v>
      </c>
      <c r="T156" s="255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56" t="s">
        <v>228</v>
      </c>
      <c r="AT156" s="256" t="s">
        <v>224</v>
      </c>
      <c r="AU156" s="256" t="s">
        <v>84</v>
      </c>
      <c r="AY156" s="18" t="s">
        <v>222</v>
      </c>
      <c r="BE156" s="257">
        <f>IF(N156="základní",J156,0)</f>
        <v>0</v>
      </c>
      <c r="BF156" s="257">
        <f>IF(N156="snížená",J156,0)</f>
        <v>0</v>
      </c>
      <c r="BG156" s="257">
        <f>IF(N156="zákl. přenesená",J156,0)</f>
        <v>0</v>
      </c>
      <c r="BH156" s="257">
        <f>IF(N156="sníž. přenesená",J156,0)</f>
        <v>0</v>
      </c>
      <c r="BI156" s="257">
        <f>IF(N156="nulová",J156,0)</f>
        <v>0</v>
      </c>
      <c r="BJ156" s="18" t="s">
        <v>84</v>
      </c>
      <c r="BK156" s="257">
        <f>ROUND(I156*H156,2)</f>
        <v>0</v>
      </c>
      <c r="BL156" s="18" t="s">
        <v>228</v>
      </c>
      <c r="BM156" s="256" t="s">
        <v>295</v>
      </c>
    </row>
    <row r="157" s="2" customFormat="1" ht="21.75" customHeight="1">
      <c r="A157" s="39"/>
      <c r="B157" s="40"/>
      <c r="C157" s="244" t="s">
        <v>297</v>
      </c>
      <c r="D157" s="244" t="s">
        <v>224</v>
      </c>
      <c r="E157" s="245" t="s">
        <v>3887</v>
      </c>
      <c r="F157" s="246" t="s">
        <v>3850</v>
      </c>
      <c r="G157" s="247" t="s">
        <v>2528</v>
      </c>
      <c r="H157" s="248">
        <v>12</v>
      </c>
      <c r="I157" s="249"/>
      <c r="J157" s="250">
        <f>ROUND(I157*H157,2)</f>
        <v>0</v>
      </c>
      <c r="K157" s="251"/>
      <c r="L157" s="45"/>
      <c r="M157" s="317" t="s">
        <v>1</v>
      </c>
      <c r="N157" s="318" t="s">
        <v>41</v>
      </c>
      <c r="O157" s="319"/>
      <c r="P157" s="320">
        <f>O157*H157</f>
        <v>0</v>
      </c>
      <c r="Q157" s="320">
        <v>0</v>
      </c>
      <c r="R157" s="320">
        <f>Q157*H157</f>
        <v>0</v>
      </c>
      <c r="S157" s="320">
        <v>0</v>
      </c>
      <c r="T157" s="321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56" t="s">
        <v>228</v>
      </c>
      <c r="AT157" s="256" t="s">
        <v>224</v>
      </c>
      <c r="AU157" s="256" t="s">
        <v>84</v>
      </c>
      <c r="AY157" s="18" t="s">
        <v>222</v>
      </c>
      <c r="BE157" s="257">
        <f>IF(N157="základní",J157,0)</f>
        <v>0</v>
      </c>
      <c r="BF157" s="257">
        <f>IF(N157="snížená",J157,0)</f>
        <v>0</v>
      </c>
      <c r="BG157" s="257">
        <f>IF(N157="zákl. přenesená",J157,0)</f>
        <v>0</v>
      </c>
      <c r="BH157" s="257">
        <f>IF(N157="sníž. přenesená",J157,0)</f>
        <v>0</v>
      </c>
      <c r="BI157" s="257">
        <f>IF(N157="nulová",J157,0)</f>
        <v>0</v>
      </c>
      <c r="BJ157" s="18" t="s">
        <v>84</v>
      </c>
      <c r="BK157" s="257">
        <f>ROUND(I157*H157,2)</f>
        <v>0</v>
      </c>
      <c r="BL157" s="18" t="s">
        <v>228</v>
      </c>
      <c r="BM157" s="256" t="s">
        <v>298</v>
      </c>
    </row>
    <row r="158" s="2" customFormat="1" ht="6.96" customHeight="1">
      <c r="A158" s="39"/>
      <c r="B158" s="67"/>
      <c r="C158" s="68"/>
      <c r="D158" s="68"/>
      <c r="E158" s="68"/>
      <c r="F158" s="68"/>
      <c r="G158" s="68"/>
      <c r="H158" s="68"/>
      <c r="I158" s="68"/>
      <c r="J158" s="68"/>
      <c r="K158" s="68"/>
      <c r="L158" s="45"/>
      <c r="M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</sheetData>
  <sheetProtection sheet="1" autoFilter="0" formatColumns="0" formatRows="0" objects="1" scenarios="1" spinCount="100000" saltValue="tPC6WC2qKZTwanTCab+ebO1OnX4tD+hNEe+aaXf76dSQFEWV/8Dx+IUcgJXUzvIGwjuvfbpSdY2TnrqZj9gPGw==" hashValue="DogLods+915ctlncDjuHeOMQWgo+4AKwRaibWgNMdF5bk9/9pXI+XLB+jyo5jWRQ+J+pVxxo2f+uqXu72UCVQA==" algorithmName="SHA-512" password="9942"/>
  <autoFilter ref="C135:K157"/>
  <mergeCells count="20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D106:F106"/>
    <mergeCell ref="D107:F107"/>
    <mergeCell ref="D108:F108"/>
    <mergeCell ref="D109:F109"/>
    <mergeCell ref="D110:F110"/>
    <mergeCell ref="E122:H122"/>
    <mergeCell ref="E126:H126"/>
    <mergeCell ref="E124:H124"/>
    <mergeCell ref="E128:H12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153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OU - STAVEBNÍ ÚPRAVY BUDOVY E, ČS.LEGIÍ 9, OSTRAVA</v>
      </c>
      <c r="F7" s="152"/>
      <c r="G7" s="152"/>
      <c r="H7" s="152"/>
      <c r="L7" s="21"/>
    </row>
    <row r="8">
      <c r="B8" s="21"/>
      <c r="D8" s="152" t="s">
        <v>154</v>
      </c>
      <c r="L8" s="21"/>
    </row>
    <row r="9" s="1" customFormat="1" ht="16.5" customHeight="1">
      <c r="B9" s="21"/>
      <c r="E9" s="153" t="s">
        <v>2858</v>
      </c>
      <c r="F9" s="1"/>
      <c r="G9" s="1"/>
      <c r="H9" s="1"/>
      <c r="L9" s="21"/>
    </row>
    <row r="10" s="1" customFormat="1" ht="12" customHeight="1">
      <c r="B10" s="21"/>
      <c r="D10" s="152" t="s">
        <v>2859</v>
      </c>
      <c r="L10" s="21"/>
    </row>
    <row r="11" s="2" customFormat="1" ht="16.5" customHeight="1">
      <c r="A11" s="39"/>
      <c r="B11" s="45"/>
      <c r="C11" s="39"/>
      <c r="D11" s="39"/>
      <c r="E11" s="166" t="s">
        <v>3813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3293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3888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19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20</v>
      </c>
      <c r="E16" s="39"/>
      <c r="F16" s="142" t="s">
        <v>34</v>
      </c>
      <c r="G16" s="39"/>
      <c r="H16" s="39"/>
      <c r="I16" s="152" t="s">
        <v>22</v>
      </c>
      <c r="J16" s="155" t="str">
        <f>'Rekapitulace stavby'!AN8</f>
        <v>30. 3. 2022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24</v>
      </c>
      <c r="E18" s="39"/>
      <c r="F18" s="39"/>
      <c r="G18" s="39"/>
      <c r="H18" s="39"/>
      <c r="I18" s="152" t="s">
        <v>25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Ostravská univerzita</v>
      </c>
      <c r="F19" s="39"/>
      <c r="G19" s="39"/>
      <c r="H19" s="39"/>
      <c r="I19" s="152" t="s">
        <v>27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28</v>
      </c>
      <c r="E21" s="39"/>
      <c r="F21" s="39"/>
      <c r="G21" s="39"/>
      <c r="H21" s="39"/>
      <c r="I21" s="152" t="s">
        <v>25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27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30</v>
      </c>
      <c r="E24" s="39"/>
      <c r="F24" s="39"/>
      <c r="G24" s="39"/>
      <c r="H24" s="39"/>
      <c r="I24" s="152" t="s">
        <v>25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MARPO s.r.o.</v>
      </c>
      <c r="F25" s="39"/>
      <c r="G25" s="39"/>
      <c r="H25" s="39"/>
      <c r="I25" s="152" t="s">
        <v>27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33</v>
      </c>
      <c r="E27" s="39"/>
      <c r="F27" s="39"/>
      <c r="G27" s="39"/>
      <c r="H27" s="39"/>
      <c r="I27" s="152" t="s">
        <v>25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 xml:space="preserve"> </v>
      </c>
      <c r="F28" s="39"/>
      <c r="G28" s="39"/>
      <c r="H28" s="39"/>
      <c r="I28" s="152" t="s">
        <v>27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35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142" t="s">
        <v>156</v>
      </c>
      <c r="E34" s="39"/>
      <c r="F34" s="39"/>
      <c r="G34" s="39"/>
      <c r="H34" s="39"/>
      <c r="I34" s="39"/>
      <c r="J34" s="161">
        <f>J100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2" t="s">
        <v>157</v>
      </c>
      <c r="E35" s="39"/>
      <c r="F35" s="39"/>
      <c r="G35" s="39"/>
      <c r="H35" s="39"/>
      <c r="I35" s="39"/>
      <c r="J35" s="161">
        <f>J107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25.44" customHeight="1">
      <c r="A36" s="39"/>
      <c r="B36" s="45"/>
      <c r="C36" s="39"/>
      <c r="D36" s="163" t="s">
        <v>36</v>
      </c>
      <c r="E36" s="39"/>
      <c r="F36" s="39"/>
      <c r="G36" s="39"/>
      <c r="H36" s="39"/>
      <c r="I36" s="39"/>
      <c r="J36" s="164">
        <f>ROUND(J34 + J35,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6.96" customHeight="1">
      <c r="A37" s="39"/>
      <c r="B37" s="45"/>
      <c r="C37" s="39"/>
      <c r="D37" s="160"/>
      <c r="E37" s="160"/>
      <c r="F37" s="160"/>
      <c r="G37" s="160"/>
      <c r="H37" s="160"/>
      <c r="I37" s="160"/>
      <c r="J37" s="160"/>
      <c r="K37" s="160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39"/>
      <c r="F38" s="165" t="s">
        <v>38</v>
      </c>
      <c r="G38" s="39"/>
      <c r="H38" s="39"/>
      <c r="I38" s="165" t="s">
        <v>37</v>
      </c>
      <c r="J38" s="165" t="s">
        <v>39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14.4" customHeight="1">
      <c r="A39" s="39"/>
      <c r="B39" s="45"/>
      <c r="C39" s="39"/>
      <c r="D39" s="166" t="s">
        <v>40</v>
      </c>
      <c r="E39" s="152" t="s">
        <v>41</v>
      </c>
      <c r="F39" s="167">
        <f>ROUND((SUM(BE107:BE114) + SUM(BE138:BE189)),  2)</f>
        <v>0</v>
      </c>
      <c r="G39" s="39"/>
      <c r="H39" s="39"/>
      <c r="I39" s="168">
        <v>0.20999999999999999</v>
      </c>
      <c r="J39" s="167">
        <f>ROUND(((SUM(BE107:BE114) + SUM(BE138:BE189))*I39),  2)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152" t="s">
        <v>42</v>
      </c>
      <c r="F40" s="167">
        <f>ROUND((SUM(BF107:BF114) + SUM(BF138:BF189)),  2)</f>
        <v>0</v>
      </c>
      <c r="G40" s="39"/>
      <c r="H40" s="39"/>
      <c r="I40" s="168">
        <v>0.14999999999999999</v>
      </c>
      <c r="J40" s="167">
        <f>ROUND(((SUM(BF107:BF114) + SUM(BF138:BF189))*I40),  2)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43</v>
      </c>
      <c r="F41" s="167">
        <f>ROUND((SUM(BG107:BG114) + SUM(BG138:BG189)),  2)</f>
        <v>0</v>
      </c>
      <c r="G41" s="39"/>
      <c r="H41" s="39"/>
      <c r="I41" s="168">
        <v>0.20999999999999999</v>
      </c>
      <c r="J41" s="167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152" t="s">
        <v>44</v>
      </c>
      <c r="F42" s="167">
        <f>ROUND((SUM(BH107:BH114) + SUM(BH138:BH189)),  2)</f>
        <v>0</v>
      </c>
      <c r="G42" s="39"/>
      <c r="H42" s="39"/>
      <c r="I42" s="168">
        <v>0.14999999999999999</v>
      </c>
      <c r="J42" s="167">
        <f>0</f>
        <v>0</v>
      </c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14.4" customHeight="1">
      <c r="A43" s="39"/>
      <c r="B43" s="45"/>
      <c r="C43" s="39"/>
      <c r="D43" s="39"/>
      <c r="E43" s="152" t="s">
        <v>45</v>
      </c>
      <c r="F43" s="167">
        <f>ROUND((SUM(BI107:BI114) + SUM(BI138:BI189)),  2)</f>
        <v>0</v>
      </c>
      <c r="G43" s="39"/>
      <c r="H43" s="39"/>
      <c r="I43" s="168">
        <v>0</v>
      </c>
      <c r="J43" s="167">
        <f>0</f>
        <v>0</v>
      </c>
      <c r="K43" s="39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6.96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2" customFormat="1" ht="25.44" customHeight="1">
      <c r="A45" s="39"/>
      <c r="B45" s="45"/>
      <c r="C45" s="169"/>
      <c r="D45" s="170" t="s">
        <v>46</v>
      </c>
      <c r="E45" s="171"/>
      <c r="F45" s="171"/>
      <c r="G45" s="172" t="s">
        <v>47</v>
      </c>
      <c r="H45" s="173" t="s">
        <v>48</v>
      </c>
      <c r="I45" s="171"/>
      <c r="J45" s="174">
        <f>SUM(J36:J43)</f>
        <v>0</v>
      </c>
      <c r="K45" s="175"/>
      <c r="L45" s="64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="2" customFormat="1" ht="14.4" customHeight="1">
      <c r="A46" s="39"/>
      <c r="B46" s="45"/>
      <c r="C46" s="39"/>
      <c r="D46" s="39"/>
      <c r="E46" s="39"/>
      <c r="F46" s="39"/>
      <c r="G46" s="39"/>
      <c r="H46" s="39"/>
      <c r="I46" s="39"/>
      <c r="J46" s="39"/>
      <c r="K46" s="39"/>
      <c r="L46" s="64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6" t="s">
        <v>49</v>
      </c>
      <c r="E50" s="177"/>
      <c r="F50" s="177"/>
      <c r="G50" s="176" t="s">
        <v>50</v>
      </c>
      <c r="H50" s="177"/>
      <c r="I50" s="177"/>
      <c r="J50" s="177"/>
      <c r="K50" s="177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8" t="s">
        <v>51</v>
      </c>
      <c r="E61" s="179"/>
      <c r="F61" s="180" t="s">
        <v>52</v>
      </c>
      <c r="G61" s="178" t="s">
        <v>51</v>
      </c>
      <c r="H61" s="179"/>
      <c r="I61" s="179"/>
      <c r="J61" s="181" t="s">
        <v>52</v>
      </c>
      <c r="K61" s="179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6" t="s">
        <v>53</v>
      </c>
      <c r="E65" s="182"/>
      <c r="F65" s="182"/>
      <c r="G65" s="176" t="s">
        <v>54</v>
      </c>
      <c r="H65" s="182"/>
      <c r="I65" s="182"/>
      <c r="J65" s="182"/>
      <c r="K65" s="182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8" t="s">
        <v>51</v>
      </c>
      <c r="E76" s="179"/>
      <c r="F76" s="180" t="s">
        <v>52</v>
      </c>
      <c r="G76" s="178" t="s">
        <v>51</v>
      </c>
      <c r="H76" s="179"/>
      <c r="I76" s="179"/>
      <c r="J76" s="181" t="s">
        <v>52</v>
      </c>
      <c r="K76" s="179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5"/>
      <c r="C81" s="186"/>
      <c r="D81" s="186"/>
      <c r="E81" s="186"/>
      <c r="F81" s="186"/>
      <c r="G81" s="186"/>
      <c r="H81" s="186"/>
      <c r="I81" s="186"/>
      <c r="J81" s="186"/>
      <c r="K81" s="186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158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7" t="str">
        <f>E7</f>
        <v>OU - STAVEBNÍ ÚPRAVY BUDOVY E, ČS.LEGIÍ 9, OSTRAVA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154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7" t="s">
        <v>2858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2859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325" t="s">
        <v>3813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3293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EPS - Elektrická požární signalizace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20</v>
      </c>
      <c r="D93" s="41"/>
      <c r="E93" s="41"/>
      <c r="F93" s="28" t="str">
        <f>F16</f>
        <v xml:space="preserve"> </v>
      </c>
      <c r="G93" s="41"/>
      <c r="H93" s="41"/>
      <c r="I93" s="33" t="s">
        <v>22</v>
      </c>
      <c r="J93" s="80" t="str">
        <f>IF(J16="","",J16)</f>
        <v>30. 3. 2022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24</v>
      </c>
      <c r="D95" s="41"/>
      <c r="E95" s="41"/>
      <c r="F95" s="28" t="str">
        <f>E19</f>
        <v>Ostravská univerzita</v>
      </c>
      <c r="G95" s="41"/>
      <c r="H95" s="41"/>
      <c r="I95" s="33" t="s">
        <v>30</v>
      </c>
      <c r="J95" s="37" t="str">
        <f>E25</f>
        <v>MARPO s.r.o.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28</v>
      </c>
      <c r="D96" s="41"/>
      <c r="E96" s="41"/>
      <c r="F96" s="28" t="str">
        <f>IF(E22="","",E22)</f>
        <v>Vyplň údaj</v>
      </c>
      <c r="G96" s="41"/>
      <c r="H96" s="41"/>
      <c r="I96" s="33" t="s">
        <v>33</v>
      </c>
      <c r="J96" s="37" t="str">
        <f>E28</f>
        <v xml:space="preserve"> 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8" t="s">
        <v>159</v>
      </c>
      <c r="D98" s="189"/>
      <c r="E98" s="189"/>
      <c r="F98" s="189"/>
      <c r="G98" s="189"/>
      <c r="H98" s="189"/>
      <c r="I98" s="189"/>
      <c r="J98" s="190" t="s">
        <v>160</v>
      </c>
      <c r="K98" s="189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91" t="s">
        <v>161</v>
      </c>
      <c r="D100" s="41"/>
      <c r="E100" s="41"/>
      <c r="F100" s="41"/>
      <c r="G100" s="41"/>
      <c r="H100" s="41"/>
      <c r="I100" s="41"/>
      <c r="J100" s="111">
        <f>J138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162</v>
      </c>
    </row>
    <row r="101" s="9" customFormat="1" ht="24.96" customHeight="1">
      <c r="A101" s="9"/>
      <c r="B101" s="192"/>
      <c r="C101" s="193"/>
      <c r="D101" s="194" t="s">
        <v>3889</v>
      </c>
      <c r="E101" s="195"/>
      <c r="F101" s="195"/>
      <c r="G101" s="195"/>
      <c r="H101" s="195"/>
      <c r="I101" s="195"/>
      <c r="J101" s="196">
        <f>J139</f>
        <v>0</v>
      </c>
      <c r="K101" s="193"/>
      <c r="L101" s="197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2"/>
      <c r="C102" s="193"/>
      <c r="D102" s="194" t="s">
        <v>3890</v>
      </c>
      <c r="E102" s="195"/>
      <c r="F102" s="195"/>
      <c r="G102" s="195"/>
      <c r="H102" s="195"/>
      <c r="I102" s="195"/>
      <c r="J102" s="196">
        <f>J163</f>
        <v>0</v>
      </c>
      <c r="K102" s="193"/>
      <c r="L102" s="197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2"/>
      <c r="C103" s="193"/>
      <c r="D103" s="194" t="s">
        <v>3891</v>
      </c>
      <c r="E103" s="195"/>
      <c r="F103" s="195"/>
      <c r="G103" s="195"/>
      <c r="H103" s="195"/>
      <c r="I103" s="195"/>
      <c r="J103" s="196">
        <f>J177</f>
        <v>0</v>
      </c>
      <c r="K103" s="193"/>
      <c r="L103" s="197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2"/>
      <c r="C104" s="193"/>
      <c r="D104" s="194" t="s">
        <v>3892</v>
      </c>
      <c r="E104" s="195"/>
      <c r="F104" s="195"/>
      <c r="G104" s="195"/>
      <c r="H104" s="195"/>
      <c r="I104" s="195"/>
      <c r="J104" s="196">
        <f>J181</f>
        <v>0</v>
      </c>
      <c r="K104" s="193"/>
      <c r="L104" s="197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2" customFormat="1" ht="21.84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6.96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9.28" customHeight="1">
      <c r="A107" s="39"/>
      <c r="B107" s="40"/>
      <c r="C107" s="191" t="s">
        <v>197</v>
      </c>
      <c r="D107" s="41"/>
      <c r="E107" s="41"/>
      <c r="F107" s="41"/>
      <c r="G107" s="41"/>
      <c r="H107" s="41"/>
      <c r="I107" s="41"/>
      <c r="J107" s="203">
        <f>ROUND(J108 + J109 + J110 + J111 + J112 + J113,2)</f>
        <v>0</v>
      </c>
      <c r="K107" s="41"/>
      <c r="L107" s="64"/>
      <c r="N107" s="204" t="s">
        <v>40</v>
      </c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8" customHeight="1">
      <c r="A108" s="39"/>
      <c r="B108" s="40"/>
      <c r="C108" s="41"/>
      <c r="D108" s="205" t="s">
        <v>198</v>
      </c>
      <c r="E108" s="206"/>
      <c r="F108" s="206"/>
      <c r="G108" s="41"/>
      <c r="H108" s="41"/>
      <c r="I108" s="41"/>
      <c r="J108" s="207">
        <v>0</v>
      </c>
      <c r="K108" s="41"/>
      <c r="L108" s="208"/>
      <c r="M108" s="209"/>
      <c r="N108" s="210" t="s">
        <v>41</v>
      </c>
      <c r="O108" s="209"/>
      <c r="P108" s="209"/>
      <c r="Q108" s="209"/>
      <c r="R108" s="209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12" t="s">
        <v>199</v>
      </c>
      <c r="AZ108" s="209"/>
      <c r="BA108" s="209"/>
      <c r="BB108" s="209"/>
      <c r="BC108" s="209"/>
      <c r="BD108" s="209"/>
      <c r="BE108" s="213">
        <f>IF(N108="základní",J108,0)</f>
        <v>0</v>
      </c>
      <c r="BF108" s="213">
        <f>IF(N108="snížená",J108,0)</f>
        <v>0</v>
      </c>
      <c r="BG108" s="213">
        <f>IF(N108="zákl. přenesená",J108,0)</f>
        <v>0</v>
      </c>
      <c r="BH108" s="213">
        <f>IF(N108="sníž. přenesená",J108,0)</f>
        <v>0</v>
      </c>
      <c r="BI108" s="213">
        <f>IF(N108="nulová",J108,0)</f>
        <v>0</v>
      </c>
      <c r="BJ108" s="212" t="s">
        <v>84</v>
      </c>
      <c r="BK108" s="209"/>
      <c r="BL108" s="209"/>
      <c r="BM108" s="209"/>
    </row>
    <row r="109" s="2" customFormat="1" ht="18" customHeight="1">
      <c r="A109" s="39"/>
      <c r="B109" s="40"/>
      <c r="C109" s="41"/>
      <c r="D109" s="205" t="s">
        <v>200</v>
      </c>
      <c r="E109" s="206"/>
      <c r="F109" s="206"/>
      <c r="G109" s="41"/>
      <c r="H109" s="41"/>
      <c r="I109" s="41"/>
      <c r="J109" s="207">
        <v>0</v>
      </c>
      <c r="K109" s="41"/>
      <c r="L109" s="208"/>
      <c r="M109" s="209"/>
      <c r="N109" s="210" t="s">
        <v>41</v>
      </c>
      <c r="O109" s="209"/>
      <c r="P109" s="209"/>
      <c r="Q109" s="209"/>
      <c r="R109" s="209"/>
      <c r="S109" s="211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12" t="s">
        <v>199</v>
      </c>
      <c r="AZ109" s="209"/>
      <c r="BA109" s="209"/>
      <c r="BB109" s="209"/>
      <c r="BC109" s="209"/>
      <c r="BD109" s="209"/>
      <c r="BE109" s="213">
        <f>IF(N109="základní",J109,0)</f>
        <v>0</v>
      </c>
      <c r="BF109" s="213">
        <f>IF(N109="snížená",J109,0)</f>
        <v>0</v>
      </c>
      <c r="BG109" s="213">
        <f>IF(N109="zákl. přenesená",J109,0)</f>
        <v>0</v>
      </c>
      <c r="BH109" s="213">
        <f>IF(N109="sníž. přenesená",J109,0)</f>
        <v>0</v>
      </c>
      <c r="BI109" s="213">
        <f>IF(N109="nulová",J109,0)</f>
        <v>0</v>
      </c>
      <c r="BJ109" s="212" t="s">
        <v>84</v>
      </c>
      <c r="BK109" s="209"/>
      <c r="BL109" s="209"/>
      <c r="BM109" s="209"/>
    </row>
    <row r="110" s="2" customFormat="1" ht="18" customHeight="1">
      <c r="A110" s="39"/>
      <c r="B110" s="40"/>
      <c r="C110" s="41"/>
      <c r="D110" s="205" t="s">
        <v>201</v>
      </c>
      <c r="E110" s="206"/>
      <c r="F110" s="206"/>
      <c r="G110" s="41"/>
      <c r="H110" s="41"/>
      <c r="I110" s="41"/>
      <c r="J110" s="207">
        <v>0</v>
      </c>
      <c r="K110" s="41"/>
      <c r="L110" s="208"/>
      <c r="M110" s="209"/>
      <c r="N110" s="210" t="s">
        <v>41</v>
      </c>
      <c r="O110" s="209"/>
      <c r="P110" s="209"/>
      <c r="Q110" s="209"/>
      <c r="R110" s="209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12" t="s">
        <v>199</v>
      </c>
      <c r="AZ110" s="209"/>
      <c r="BA110" s="209"/>
      <c r="BB110" s="209"/>
      <c r="BC110" s="209"/>
      <c r="BD110" s="209"/>
      <c r="BE110" s="213">
        <f>IF(N110="základní",J110,0)</f>
        <v>0</v>
      </c>
      <c r="BF110" s="213">
        <f>IF(N110="snížená",J110,0)</f>
        <v>0</v>
      </c>
      <c r="BG110" s="213">
        <f>IF(N110="zákl. přenesená",J110,0)</f>
        <v>0</v>
      </c>
      <c r="BH110" s="213">
        <f>IF(N110="sníž. přenesená",J110,0)</f>
        <v>0</v>
      </c>
      <c r="BI110" s="213">
        <f>IF(N110="nulová",J110,0)</f>
        <v>0</v>
      </c>
      <c r="BJ110" s="212" t="s">
        <v>84</v>
      </c>
      <c r="BK110" s="209"/>
      <c r="BL110" s="209"/>
      <c r="BM110" s="209"/>
    </row>
    <row r="111" s="2" customFormat="1" ht="18" customHeight="1">
      <c r="A111" s="39"/>
      <c r="B111" s="40"/>
      <c r="C111" s="41"/>
      <c r="D111" s="205" t="s">
        <v>202</v>
      </c>
      <c r="E111" s="206"/>
      <c r="F111" s="206"/>
      <c r="G111" s="41"/>
      <c r="H111" s="41"/>
      <c r="I111" s="41"/>
      <c r="J111" s="207">
        <v>0</v>
      </c>
      <c r="K111" s="41"/>
      <c r="L111" s="208"/>
      <c r="M111" s="209"/>
      <c r="N111" s="210" t="s">
        <v>41</v>
      </c>
      <c r="O111" s="209"/>
      <c r="P111" s="209"/>
      <c r="Q111" s="209"/>
      <c r="R111" s="209"/>
      <c r="S111" s="211"/>
      <c r="T111" s="211"/>
      <c r="U111" s="211"/>
      <c r="V111" s="211"/>
      <c r="W111" s="211"/>
      <c r="X111" s="211"/>
      <c r="Y111" s="211"/>
      <c r="Z111" s="211"/>
      <c r="AA111" s="211"/>
      <c r="AB111" s="211"/>
      <c r="AC111" s="211"/>
      <c r="AD111" s="211"/>
      <c r="AE111" s="211"/>
      <c r="AF111" s="209"/>
      <c r="AG111" s="209"/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12" t="s">
        <v>199</v>
      </c>
      <c r="AZ111" s="209"/>
      <c r="BA111" s="209"/>
      <c r="BB111" s="209"/>
      <c r="BC111" s="209"/>
      <c r="BD111" s="209"/>
      <c r="BE111" s="213">
        <f>IF(N111="základní",J111,0)</f>
        <v>0</v>
      </c>
      <c r="BF111" s="213">
        <f>IF(N111="snížená",J111,0)</f>
        <v>0</v>
      </c>
      <c r="BG111" s="213">
        <f>IF(N111="zákl. přenesená",J111,0)</f>
        <v>0</v>
      </c>
      <c r="BH111" s="213">
        <f>IF(N111="sníž. přenesená",J111,0)</f>
        <v>0</v>
      </c>
      <c r="BI111" s="213">
        <f>IF(N111="nulová",J111,0)</f>
        <v>0</v>
      </c>
      <c r="BJ111" s="212" t="s">
        <v>84</v>
      </c>
      <c r="BK111" s="209"/>
      <c r="BL111" s="209"/>
      <c r="BM111" s="209"/>
    </row>
    <row r="112" s="2" customFormat="1" ht="18" customHeight="1">
      <c r="A112" s="39"/>
      <c r="B112" s="40"/>
      <c r="C112" s="41"/>
      <c r="D112" s="205" t="s">
        <v>203</v>
      </c>
      <c r="E112" s="206"/>
      <c r="F112" s="206"/>
      <c r="G112" s="41"/>
      <c r="H112" s="41"/>
      <c r="I112" s="41"/>
      <c r="J112" s="207">
        <v>0</v>
      </c>
      <c r="K112" s="41"/>
      <c r="L112" s="208"/>
      <c r="M112" s="209"/>
      <c r="N112" s="210" t="s">
        <v>41</v>
      </c>
      <c r="O112" s="209"/>
      <c r="P112" s="209"/>
      <c r="Q112" s="209"/>
      <c r="R112" s="209"/>
      <c r="S112" s="211"/>
      <c r="T112" s="211"/>
      <c r="U112" s="211"/>
      <c r="V112" s="211"/>
      <c r="W112" s="211"/>
      <c r="X112" s="211"/>
      <c r="Y112" s="211"/>
      <c r="Z112" s="211"/>
      <c r="AA112" s="211"/>
      <c r="AB112" s="211"/>
      <c r="AC112" s="211"/>
      <c r="AD112" s="211"/>
      <c r="AE112" s="211"/>
      <c r="AF112" s="209"/>
      <c r="AG112" s="209"/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12" t="s">
        <v>199</v>
      </c>
      <c r="AZ112" s="209"/>
      <c r="BA112" s="209"/>
      <c r="BB112" s="209"/>
      <c r="BC112" s="209"/>
      <c r="BD112" s="209"/>
      <c r="BE112" s="213">
        <f>IF(N112="základní",J112,0)</f>
        <v>0</v>
      </c>
      <c r="BF112" s="213">
        <f>IF(N112="snížená",J112,0)</f>
        <v>0</v>
      </c>
      <c r="BG112" s="213">
        <f>IF(N112="zákl. přenesená",J112,0)</f>
        <v>0</v>
      </c>
      <c r="BH112" s="213">
        <f>IF(N112="sníž. přenesená",J112,0)</f>
        <v>0</v>
      </c>
      <c r="BI112" s="213">
        <f>IF(N112="nulová",J112,0)</f>
        <v>0</v>
      </c>
      <c r="BJ112" s="212" t="s">
        <v>84</v>
      </c>
      <c r="BK112" s="209"/>
      <c r="BL112" s="209"/>
      <c r="BM112" s="209"/>
    </row>
    <row r="113" s="2" customFormat="1" ht="18" customHeight="1">
      <c r="A113" s="39"/>
      <c r="B113" s="40"/>
      <c r="C113" s="41"/>
      <c r="D113" s="206" t="s">
        <v>204</v>
      </c>
      <c r="E113" s="41"/>
      <c r="F113" s="41"/>
      <c r="G113" s="41"/>
      <c r="H113" s="41"/>
      <c r="I113" s="41"/>
      <c r="J113" s="207">
        <f>ROUND(J34*T113,2)</f>
        <v>0</v>
      </c>
      <c r="K113" s="41"/>
      <c r="L113" s="208"/>
      <c r="M113" s="209"/>
      <c r="N113" s="210" t="s">
        <v>41</v>
      </c>
      <c r="O113" s="209"/>
      <c r="P113" s="209"/>
      <c r="Q113" s="209"/>
      <c r="R113" s="209"/>
      <c r="S113" s="211"/>
      <c r="T113" s="211"/>
      <c r="U113" s="211"/>
      <c r="V113" s="211"/>
      <c r="W113" s="211"/>
      <c r="X113" s="211"/>
      <c r="Y113" s="211"/>
      <c r="Z113" s="211"/>
      <c r="AA113" s="211"/>
      <c r="AB113" s="211"/>
      <c r="AC113" s="211"/>
      <c r="AD113" s="211"/>
      <c r="AE113" s="211"/>
      <c r="AF113" s="209"/>
      <c r="AG113" s="209"/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12" t="s">
        <v>205</v>
      </c>
      <c r="AZ113" s="209"/>
      <c r="BA113" s="209"/>
      <c r="BB113" s="209"/>
      <c r="BC113" s="209"/>
      <c r="BD113" s="209"/>
      <c r="BE113" s="213">
        <f>IF(N113="základní",J113,0)</f>
        <v>0</v>
      </c>
      <c r="BF113" s="213">
        <f>IF(N113="snížená",J113,0)</f>
        <v>0</v>
      </c>
      <c r="BG113" s="213">
        <f>IF(N113="zákl. přenesená",J113,0)</f>
        <v>0</v>
      </c>
      <c r="BH113" s="213">
        <f>IF(N113="sníž. přenesená",J113,0)</f>
        <v>0</v>
      </c>
      <c r="BI113" s="213">
        <f>IF(N113="nulová",J113,0)</f>
        <v>0</v>
      </c>
      <c r="BJ113" s="212" t="s">
        <v>84</v>
      </c>
      <c r="BK113" s="209"/>
      <c r="BL113" s="209"/>
      <c r="BM113" s="209"/>
    </row>
    <row r="114" s="2" customForma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9.28" customHeight="1">
      <c r="A115" s="39"/>
      <c r="B115" s="40"/>
      <c r="C115" s="214" t="s">
        <v>206</v>
      </c>
      <c r="D115" s="189"/>
      <c r="E115" s="189"/>
      <c r="F115" s="189"/>
      <c r="G115" s="189"/>
      <c r="H115" s="189"/>
      <c r="I115" s="189"/>
      <c r="J115" s="215">
        <f>ROUND(J100+J107,2)</f>
        <v>0</v>
      </c>
      <c r="K115" s="189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67"/>
      <c r="C116" s="68"/>
      <c r="D116" s="68"/>
      <c r="E116" s="68"/>
      <c r="F116" s="68"/>
      <c r="G116" s="68"/>
      <c r="H116" s="68"/>
      <c r="I116" s="68"/>
      <c r="J116" s="68"/>
      <c r="K116" s="68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20" s="2" customFormat="1" ht="6.96" customHeight="1">
      <c r="A120" s="39"/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24.96" customHeight="1">
      <c r="A121" s="39"/>
      <c r="B121" s="40"/>
      <c r="C121" s="24" t="s">
        <v>207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16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6.5" customHeight="1">
      <c r="A124" s="39"/>
      <c r="B124" s="40"/>
      <c r="C124" s="41"/>
      <c r="D124" s="41"/>
      <c r="E124" s="187" t="str">
        <f>E7</f>
        <v>OU - STAVEBNÍ ÚPRAVY BUDOVY E, ČS.LEGIÍ 9, OSTRAVA</v>
      </c>
      <c r="F124" s="33"/>
      <c r="G124" s="33"/>
      <c r="H124" s="33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1" customFormat="1" ht="12" customHeight="1">
      <c r="B125" s="22"/>
      <c r="C125" s="33" t="s">
        <v>154</v>
      </c>
      <c r="D125" s="23"/>
      <c r="E125" s="23"/>
      <c r="F125" s="23"/>
      <c r="G125" s="23"/>
      <c r="H125" s="23"/>
      <c r="I125" s="23"/>
      <c r="J125" s="23"/>
      <c r="K125" s="23"/>
      <c r="L125" s="21"/>
    </row>
    <row r="126" s="1" customFormat="1" ht="16.5" customHeight="1">
      <c r="B126" s="22"/>
      <c r="C126" s="23"/>
      <c r="D126" s="23"/>
      <c r="E126" s="187" t="s">
        <v>2858</v>
      </c>
      <c r="F126" s="23"/>
      <c r="G126" s="23"/>
      <c r="H126" s="23"/>
      <c r="I126" s="23"/>
      <c r="J126" s="23"/>
      <c r="K126" s="23"/>
      <c r="L126" s="21"/>
    </row>
    <row r="127" s="1" customFormat="1" ht="12" customHeight="1">
      <c r="B127" s="22"/>
      <c r="C127" s="33" t="s">
        <v>2859</v>
      </c>
      <c r="D127" s="23"/>
      <c r="E127" s="23"/>
      <c r="F127" s="23"/>
      <c r="G127" s="23"/>
      <c r="H127" s="23"/>
      <c r="I127" s="23"/>
      <c r="J127" s="23"/>
      <c r="K127" s="23"/>
      <c r="L127" s="21"/>
    </row>
    <row r="128" s="2" customFormat="1" ht="16.5" customHeight="1">
      <c r="A128" s="39"/>
      <c r="B128" s="40"/>
      <c r="C128" s="41"/>
      <c r="D128" s="41"/>
      <c r="E128" s="325" t="s">
        <v>3813</v>
      </c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2" customHeight="1">
      <c r="A129" s="39"/>
      <c r="B129" s="40"/>
      <c r="C129" s="33" t="s">
        <v>3293</v>
      </c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6.5" customHeight="1">
      <c r="A130" s="39"/>
      <c r="B130" s="40"/>
      <c r="C130" s="41"/>
      <c r="D130" s="41"/>
      <c r="E130" s="77" t="str">
        <f>E13</f>
        <v>EPS - Elektrická požární signalizace</v>
      </c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6.96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2" customHeight="1">
      <c r="A132" s="39"/>
      <c r="B132" s="40"/>
      <c r="C132" s="33" t="s">
        <v>20</v>
      </c>
      <c r="D132" s="41"/>
      <c r="E132" s="41"/>
      <c r="F132" s="28" t="str">
        <f>F16</f>
        <v xml:space="preserve"> </v>
      </c>
      <c r="G132" s="41"/>
      <c r="H132" s="41"/>
      <c r="I132" s="33" t="s">
        <v>22</v>
      </c>
      <c r="J132" s="80" t="str">
        <f>IF(J16="","",J16)</f>
        <v>30. 3. 2022</v>
      </c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6.96" customHeight="1">
      <c r="A133" s="39"/>
      <c r="B133" s="40"/>
      <c r="C133" s="41"/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5.15" customHeight="1">
      <c r="A134" s="39"/>
      <c r="B134" s="40"/>
      <c r="C134" s="33" t="s">
        <v>24</v>
      </c>
      <c r="D134" s="41"/>
      <c r="E134" s="41"/>
      <c r="F134" s="28" t="str">
        <f>E19</f>
        <v>Ostravská univerzita</v>
      </c>
      <c r="G134" s="41"/>
      <c r="H134" s="41"/>
      <c r="I134" s="33" t="s">
        <v>30</v>
      </c>
      <c r="J134" s="37" t="str">
        <f>E25</f>
        <v>MARPO s.r.o.</v>
      </c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15.15" customHeight="1">
      <c r="A135" s="39"/>
      <c r="B135" s="40"/>
      <c r="C135" s="33" t="s">
        <v>28</v>
      </c>
      <c r="D135" s="41"/>
      <c r="E135" s="41"/>
      <c r="F135" s="28" t="str">
        <f>IF(E22="","",E22)</f>
        <v>Vyplň údaj</v>
      </c>
      <c r="G135" s="41"/>
      <c r="H135" s="41"/>
      <c r="I135" s="33" t="s">
        <v>33</v>
      </c>
      <c r="J135" s="37" t="str">
        <f>E28</f>
        <v xml:space="preserve"> </v>
      </c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10.32" customHeight="1">
      <c r="A136" s="39"/>
      <c r="B136" s="40"/>
      <c r="C136" s="41"/>
      <c r="D136" s="41"/>
      <c r="E136" s="41"/>
      <c r="F136" s="41"/>
      <c r="G136" s="41"/>
      <c r="H136" s="41"/>
      <c r="I136" s="41"/>
      <c r="J136" s="41"/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11" customFormat="1" ht="29.28" customHeight="1">
      <c r="A137" s="216"/>
      <c r="B137" s="217"/>
      <c r="C137" s="218" t="s">
        <v>208</v>
      </c>
      <c r="D137" s="219" t="s">
        <v>61</v>
      </c>
      <c r="E137" s="219" t="s">
        <v>57</v>
      </c>
      <c r="F137" s="219" t="s">
        <v>58</v>
      </c>
      <c r="G137" s="219" t="s">
        <v>209</v>
      </c>
      <c r="H137" s="219" t="s">
        <v>210</v>
      </c>
      <c r="I137" s="219" t="s">
        <v>211</v>
      </c>
      <c r="J137" s="220" t="s">
        <v>160</v>
      </c>
      <c r="K137" s="221" t="s">
        <v>212</v>
      </c>
      <c r="L137" s="222"/>
      <c r="M137" s="101" t="s">
        <v>1</v>
      </c>
      <c r="N137" s="102" t="s">
        <v>40</v>
      </c>
      <c r="O137" s="102" t="s">
        <v>213</v>
      </c>
      <c r="P137" s="102" t="s">
        <v>214</v>
      </c>
      <c r="Q137" s="102" t="s">
        <v>215</v>
      </c>
      <c r="R137" s="102" t="s">
        <v>216</v>
      </c>
      <c r="S137" s="102" t="s">
        <v>217</v>
      </c>
      <c r="T137" s="103" t="s">
        <v>218</v>
      </c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</row>
    <row r="138" s="2" customFormat="1" ht="22.8" customHeight="1">
      <c r="A138" s="39"/>
      <c r="B138" s="40"/>
      <c r="C138" s="108" t="s">
        <v>219</v>
      </c>
      <c r="D138" s="41"/>
      <c r="E138" s="41"/>
      <c r="F138" s="41"/>
      <c r="G138" s="41"/>
      <c r="H138" s="41"/>
      <c r="I138" s="41"/>
      <c r="J138" s="223">
        <f>BK138</f>
        <v>0</v>
      </c>
      <c r="K138" s="41"/>
      <c r="L138" s="45"/>
      <c r="M138" s="104"/>
      <c r="N138" s="224"/>
      <c r="O138" s="105"/>
      <c r="P138" s="225">
        <f>P139+P163+P177+P181</f>
        <v>0</v>
      </c>
      <c r="Q138" s="105"/>
      <c r="R138" s="225">
        <f>R139+R163+R177+R181</f>
        <v>0</v>
      </c>
      <c r="S138" s="105"/>
      <c r="T138" s="226">
        <f>T139+T163+T177+T181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75</v>
      </c>
      <c r="AU138" s="18" t="s">
        <v>162</v>
      </c>
      <c r="BK138" s="227">
        <f>BK139+BK163+BK177+BK181</f>
        <v>0</v>
      </c>
    </row>
    <row r="139" s="12" customFormat="1" ht="25.92" customHeight="1">
      <c r="A139" s="12"/>
      <c r="B139" s="228"/>
      <c r="C139" s="229"/>
      <c r="D139" s="230" t="s">
        <v>75</v>
      </c>
      <c r="E139" s="231" t="s">
        <v>3299</v>
      </c>
      <c r="F139" s="231" t="s">
        <v>3893</v>
      </c>
      <c r="G139" s="229"/>
      <c r="H139" s="229"/>
      <c r="I139" s="232"/>
      <c r="J139" s="233">
        <f>BK139</f>
        <v>0</v>
      </c>
      <c r="K139" s="229"/>
      <c r="L139" s="234"/>
      <c r="M139" s="235"/>
      <c r="N139" s="236"/>
      <c r="O139" s="236"/>
      <c r="P139" s="237">
        <f>SUM(P140:P162)</f>
        <v>0</v>
      </c>
      <c r="Q139" s="236"/>
      <c r="R139" s="237">
        <f>SUM(R140:R162)</f>
        <v>0</v>
      </c>
      <c r="S139" s="236"/>
      <c r="T139" s="238">
        <f>SUM(T140:T162)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39" t="s">
        <v>84</v>
      </c>
      <c r="AT139" s="240" t="s">
        <v>75</v>
      </c>
      <c r="AU139" s="240" t="s">
        <v>76</v>
      </c>
      <c r="AY139" s="239" t="s">
        <v>222</v>
      </c>
      <c r="BK139" s="241">
        <f>SUM(BK140:BK162)</f>
        <v>0</v>
      </c>
    </row>
    <row r="140" s="2" customFormat="1" ht="16.5" customHeight="1">
      <c r="A140" s="39"/>
      <c r="B140" s="40"/>
      <c r="C140" s="244" t="s">
        <v>84</v>
      </c>
      <c r="D140" s="244" t="s">
        <v>224</v>
      </c>
      <c r="E140" s="245" t="s">
        <v>3894</v>
      </c>
      <c r="F140" s="246" t="s">
        <v>3895</v>
      </c>
      <c r="G140" s="247" t="s">
        <v>526</v>
      </c>
      <c r="H140" s="248">
        <v>1</v>
      </c>
      <c r="I140" s="249"/>
      <c r="J140" s="250">
        <f>ROUND(I140*H140,2)</f>
        <v>0</v>
      </c>
      <c r="K140" s="251"/>
      <c r="L140" s="45"/>
      <c r="M140" s="252" t="s">
        <v>1</v>
      </c>
      <c r="N140" s="253" t="s">
        <v>41</v>
      </c>
      <c r="O140" s="92"/>
      <c r="P140" s="254">
        <f>O140*H140</f>
        <v>0</v>
      </c>
      <c r="Q140" s="254">
        <v>0</v>
      </c>
      <c r="R140" s="254">
        <f>Q140*H140</f>
        <v>0</v>
      </c>
      <c r="S140" s="254">
        <v>0</v>
      </c>
      <c r="T140" s="255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56" t="s">
        <v>228</v>
      </c>
      <c r="AT140" s="256" t="s">
        <v>224</v>
      </c>
      <c r="AU140" s="256" t="s">
        <v>84</v>
      </c>
      <c r="AY140" s="18" t="s">
        <v>222</v>
      </c>
      <c r="BE140" s="257">
        <f>IF(N140="základní",J140,0)</f>
        <v>0</v>
      </c>
      <c r="BF140" s="257">
        <f>IF(N140="snížená",J140,0)</f>
        <v>0</v>
      </c>
      <c r="BG140" s="257">
        <f>IF(N140="zákl. přenesená",J140,0)</f>
        <v>0</v>
      </c>
      <c r="BH140" s="257">
        <f>IF(N140="sníž. přenesená",J140,0)</f>
        <v>0</v>
      </c>
      <c r="BI140" s="257">
        <f>IF(N140="nulová",J140,0)</f>
        <v>0</v>
      </c>
      <c r="BJ140" s="18" t="s">
        <v>84</v>
      </c>
      <c r="BK140" s="257">
        <f>ROUND(I140*H140,2)</f>
        <v>0</v>
      </c>
      <c r="BL140" s="18" t="s">
        <v>228</v>
      </c>
      <c r="BM140" s="256" t="s">
        <v>86</v>
      </c>
    </row>
    <row r="141" s="2" customFormat="1" ht="16.5" customHeight="1">
      <c r="A141" s="39"/>
      <c r="B141" s="40"/>
      <c r="C141" s="244" t="s">
        <v>86</v>
      </c>
      <c r="D141" s="244" t="s">
        <v>224</v>
      </c>
      <c r="E141" s="245" t="s">
        <v>3896</v>
      </c>
      <c r="F141" s="246" t="s">
        <v>3897</v>
      </c>
      <c r="G141" s="247" t="s">
        <v>526</v>
      </c>
      <c r="H141" s="248">
        <v>8</v>
      </c>
      <c r="I141" s="249"/>
      <c r="J141" s="250">
        <f>ROUND(I141*H141,2)</f>
        <v>0</v>
      </c>
      <c r="K141" s="251"/>
      <c r="L141" s="45"/>
      <c r="M141" s="252" t="s">
        <v>1</v>
      </c>
      <c r="N141" s="253" t="s">
        <v>41</v>
      </c>
      <c r="O141" s="92"/>
      <c r="P141" s="254">
        <f>O141*H141</f>
        <v>0</v>
      </c>
      <c r="Q141" s="254">
        <v>0</v>
      </c>
      <c r="R141" s="254">
        <f>Q141*H141</f>
        <v>0</v>
      </c>
      <c r="S141" s="254">
        <v>0</v>
      </c>
      <c r="T141" s="255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56" t="s">
        <v>228</v>
      </c>
      <c r="AT141" s="256" t="s">
        <v>224</v>
      </c>
      <c r="AU141" s="256" t="s">
        <v>84</v>
      </c>
      <c r="AY141" s="18" t="s">
        <v>222</v>
      </c>
      <c r="BE141" s="257">
        <f>IF(N141="základní",J141,0)</f>
        <v>0</v>
      </c>
      <c r="BF141" s="257">
        <f>IF(N141="snížená",J141,0)</f>
        <v>0</v>
      </c>
      <c r="BG141" s="257">
        <f>IF(N141="zákl. přenesená",J141,0)</f>
        <v>0</v>
      </c>
      <c r="BH141" s="257">
        <f>IF(N141="sníž. přenesená",J141,0)</f>
        <v>0</v>
      </c>
      <c r="BI141" s="257">
        <f>IF(N141="nulová",J141,0)</f>
        <v>0</v>
      </c>
      <c r="BJ141" s="18" t="s">
        <v>84</v>
      </c>
      <c r="BK141" s="257">
        <f>ROUND(I141*H141,2)</f>
        <v>0</v>
      </c>
      <c r="BL141" s="18" t="s">
        <v>228</v>
      </c>
      <c r="BM141" s="256" t="s">
        <v>228</v>
      </c>
    </row>
    <row r="142" s="2" customFormat="1" ht="16.5" customHeight="1">
      <c r="A142" s="39"/>
      <c r="B142" s="40"/>
      <c r="C142" s="244" t="s">
        <v>107</v>
      </c>
      <c r="D142" s="244" t="s">
        <v>224</v>
      </c>
      <c r="E142" s="245" t="s">
        <v>3898</v>
      </c>
      <c r="F142" s="246" t="s">
        <v>3899</v>
      </c>
      <c r="G142" s="247" t="s">
        <v>526</v>
      </c>
      <c r="H142" s="248">
        <v>8</v>
      </c>
      <c r="I142" s="249"/>
      <c r="J142" s="250">
        <f>ROUND(I142*H142,2)</f>
        <v>0</v>
      </c>
      <c r="K142" s="251"/>
      <c r="L142" s="45"/>
      <c r="M142" s="252" t="s">
        <v>1</v>
      </c>
      <c r="N142" s="253" t="s">
        <v>41</v>
      </c>
      <c r="O142" s="92"/>
      <c r="P142" s="254">
        <f>O142*H142</f>
        <v>0</v>
      </c>
      <c r="Q142" s="254">
        <v>0</v>
      </c>
      <c r="R142" s="254">
        <f>Q142*H142</f>
        <v>0</v>
      </c>
      <c r="S142" s="254">
        <v>0</v>
      </c>
      <c r="T142" s="255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56" t="s">
        <v>228</v>
      </c>
      <c r="AT142" s="256" t="s">
        <v>224</v>
      </c>
      <c r="AU142" s="256" t="s">
        <v>84</v>
      </c>
      <c r="AY142" s="18" t="s">
        <v>222</v>
      </c>
      <c r="BE142" s="257">
        <f>IF(N142="základní",J142,0)</f>
        <v>0</v>
      </c>
      <c r="BF142" s="257">
        <f>IF(N142="snížená",J142,0)</f>
        <v>0</v>
      </c>
      <c r="BG142" s="257">
        <f>IF(N142="zákl. přenesená",J142,0)</f>
        <v>0</v>
      </c>
      <c r="BH142" s="257">
        <f>IF(N142="sníž. přenesená",J142,0)</f>
        <v>0</v>
      </c>
      <c r="BI142" s="257">
        <f>IF(N142="nulová",J142,0)</f>
        <v>0</v>
      </c>
      <c r="BJ142" s="18" t="s">
        <v>84</v>
      </c>
      <c r="BK142" s="257">
        <f>ROUND(I142*H142,2)</f>
        <v>0</v>
      </c>
      <c r="BL142" s="18" t="s">
        <v>228</v>
      </c>
      <c r="BM142" s="256" t="s">
        <v>237</v>
      </c>
    </row>
    <row r="143" s="2" customFormat="1" ht="16.5" customHeight="1">
      <c r="A143" s="39"/>
      <c r="B143" s="40"/>
      <c r="C143" s="244" t="s">
        <v>228</v>
      </c>
      <c r="D143" s="244" t="s">
        <v>224</v>
      </c>
      <c r="E143" s="245" t="s">
        <v>3900</v>
      </c>
      <c r="F143" s="246" t="s">
        <v>3901</v>
      </c>
      <c r="G143" s="247" t="s">
        <v>526</v>
      </c>
      <c r="H143" s="248">
        <v>1</v>
      </c>
      <c r="I143" s="249"/>
      <c r="J143" s="250">
        <f>ROUND(I143*H143,2)</f>
        <v>0</v>
      </c>
      <c r="K143" s="251"/>
      <c r="L143" s="45"/>
      <c r="M143" s="252" t="s">
        <v>1</v>
      </c>
      <c r="N143" s="253" t="s">
        <v>41</v>
      </c>
      <c r="O143" s="92"/>
      <c r="P143" s="254">
        <f>O143*H143</f>
        <v>0</v>
      </c>
      <c r="Q143" s="254">
        <v>0</v>
      </c>
      <c r="R143" s="254">
        <f>Q143*H143</f>
        <v>0</v>
      </c>
      <c r="S143" s="254">
        <v>0</v>
      </c>
      <c r="T143" s="255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56" t="s">
        <v>228</v>
      </c>
      <c r="AT143" s="256" t="s">
        <v>224</v>
      </c>
      <c r="AU143" s="256" t="s">
        <v>84</v>
      </c>
      <c r="AY143" s="18" t="s">
        <v>222</v>
      </c>
      <c r="BE143" s="257">
        <f>IF(N143="základní",J143,0)</f>
        <v>0</v>
      </c>
      <c r="BF143" s="257">
        <f>IF(N143="snížená",J143,0)</f>
        <v>0</v>
      </c>
      <c r="BG143" s="257">
        <f>IF(N143="zákl. přenesená",J143,0)</f>
        <v>0</v>
      </c>
      <c r="BH143" s="257">
        <f>IF(N143="sníž. přenesená",J143,0)</f>
        <v>0</v>
      </c>
      <c r="BI143" s="257">
        <f>IF(N143="nulová",J143,0)</f>
        <v>0</v>
      </c>
      <c r="BJ143" s="18" t="s">
        <v>84</v>
      </c>
      <c r="BK143" s="257">
        <f>ROUND(I143*H143,2)</f>
        <v>0</v>
      </c>
      <c r="BL143" s="18" t="s">
        <v>228</v>
      </c>
      <c r="BM143" s="256" t="s">
        <v>242</v>
      </c>
    </row>
    <row r="144" s="2" customFormat="1" ht="16.5" customHeight="1">
      <c r="A144" s="39"/>
      <c r="B144" s="40"/>
      <c r="C144" s="244" t="s">
        <v>245</v>
      </c>
      <c r="D144" s="244" t="s">
        <v>224</v>
      </c>
      <c r="E144" s="245" t="s">
        <v>3902</v>
      </c>
      <c r="F144" s="246" t="s">
        <v>3903</v>
      </c>
      <c r="G144" s="247" t="s">
        <v>526</v>
      </c>
      <c r="H144" s="248">
        <v>100</v>
      </c>
      <c r="I144" s="249"/>
      <c r="J144" s="250">
        <f>ROUND(I144*H144,2)</f>
        <v>0</v>
      </c>
      <c r="K144" s="251"/>
      <c r="L144" s="45"/>
      <c r="M144" s="252" t="s">
        <v>1</v>
      </c>
      <c r="N144" s="253" t="s">
        <v>41</v>
      </c>
      <c r="O144" s="92"/>
      <c r="P144" s="254">
        <f>O144*H144</f>
        <v>0</v>
      </c>
      <c r="Q144" s="254">
        <v>0</v>
      </c>
      <c r="R144" s="254">
        <f>Q144*H144</f>
        <v>0</v>
      </c>
      <c r="S144" s="254">
        <v>0</v>
      </c>
      <c r="T144" s="255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56" t="s">
        <v>228</v>
      </c>
      <c r="AT144" s="256" t="s">
        <v>224</v>
      </c>
      <c r="AU144" s="256" t="s">
        <v>84</v>
      </c>
      <c r="AY144" s="18" t="s">
        <v>222</v>
      </c>
      <c r="BE144" s="257">
        <f>IF(N144="základní",J144,0)</f>
        <v>0</v>
      </c>
      <c r="BF144" s="257">
        <f>IF(N144="snížená",J144,0)</f>
        <v>0</v>
      </c>
      <c r="BG144" s="257">
        <f>IF(N144="zákl. přenesená",J144,0)</f>
        <v>0</v>
      </c>
      <c r="BH144" s="257">
        <f>IF(N144="sníž. přenesená",J144,0)</f>
        <v>0</v>
      </c>
      <c r="BI144" s="257">
        <f>IF(N144="nulová",J144,0)</f>
        <v>0</v>
      </c>
      <c r="BJ144" s="18" t="s">
        <v>84</v>
      </c>
      <c r="BK144" s="257">
        <f>ROUND(I144*H144,2)</f>
        <v>0</v>
      </c>
      <c r="BL144" s="18" t="s">
        <v>228</v>
      </c>
      <c r="BM144" s="256" t="s">
        <v>248</v>
      </c>
    </row>
    <row r="145" s="2" customFormat="1" ht="16.5" customHeight="1">
      <c r="A145" s="39"/>
      <c r="B145" s="40"/>
      <c r="C145" s="244" t="s">
        <v>237</v>
      </c>
      <c r="D145" s="244" t="s">
        <v>224</v>
      </c>
      <c r="E145" s="245" t="s">
        <v>3904</v>
      </c>
      <c r="F145" s="246" t="s">
        <v>3905</v>
      </c>
      <c r="G145" s="247" t="s">
        <v>526</v>
      </c>
      <c r="H145" s="248">
        <v>15</v>
      </c>
      <c r="I145" s="249"/>
      <c r="J145" s="250">
        <f>ROUND(I145*H145,2)</f>
        <v>0</v>
      </c>
      <c r="K145" s="251"/>
      <c r="L145" s="45"/>
      <c r="M145" s="252" t="s">
        <v>1</v>
      </c>
      <c r="N145" s="253" t="s">
        <v>41</v>
      </c>
      <c r="O145" s="92"/>
      <c r="P145" s="254">
        <f>O145*H145</f>
        <v>0</v>
      </c>
      <c r="Q145" s="254">
        <v>0</v>
      </c>
      <c r="R145" s="254">
        <f>Q145*H145</f>
        <v>0</v>
      </c>
      <c r="S145" s="254">
        <v>0</v>
      </c>
      <c r="T145" s="255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56" t="s">
        <v>228</v>
      </c>
      <c r="AT145" s="256" t="s">
        <v>224</v>
      </c>
      <c r="AU145" s="256" t="s">
        <v>84</v>
      </c>
      <c r="AY145" s="18" t="s">
        <v>222</v>
      </c>
      <c r="BE145" s="257">
        <f>IF(N145="základní",J145,0)</f>
        <v>0</v>
      </c>
      <c r="BF145" s="257">
        <f>IF(N145="snížená",J145,0)</f>
        <v>0</v>
      </c>
      <c r="BG145" s="257">
        <f>IF(N145="zákl. přenesená",J145,0)</f>
        <v>0</v>
      </c>
      <c r="BH145" s="257">
        <f>IF(N145="sníž. přenesená",J145,0)</f>
        <v>0</v>
      </c>
      <c r="BI145" s="257">
        <f>IF(N145="nulová",J145,0)</f>
        <v>0</v>
      </c>
      <c r="BJ145" s="18" t="s">
        <v>84</v>
      </c>
      <c r="BK145" s="257">
        <f>ROUND(I145*H145,2)</f>
        <v>0</v>
      </c>
      <c r="BL145" s="18" t="s">
        <v>228</v>
      </c>
      <c r="BM145" s="256" t="s">
        <v>253</v>
      </c>
    </row>
    <row r="146" s="2" customFormat="1" ht="16.5" customHeight="1">
      <c r="A146" s="39"/>
      <c r="B146" s="40"/>
      <c r="C146" s="244" t="s">
        <v>254</v>
      </c>
      <c r="D146" s="244" t="s">
        <v>224</v>
      </c>
      <c r="E146" s="245" t="s">
        <v>3906</v>
      </c>
      <c r="F146" s="246" t="s">
        <v>3907</v>
      </c>
      <c r="G146" s="247" t="s">
        <v>526</v>
      </c>
      <c r="H146" s="248">
        <v>15</v>
      </c>
      <c r="I146" s="249"/>
      <c r="J146" s="250">
        <f>ROUND(I146*H146,2)</f>
        <v>0</v>
      </c>
      <c r="K146" s="251"/>
      <c r="L146" s="45"/>
      <c r="M146" s="252" t="s">
        <v>1</v>
      </c>
      <c r="N146" s="253" t="s">
        <v>41</v>
      </c>
      <c r="O146" s="92"/>
      <c r="P146" s="254">
        <f>O146*H146</f>
        <v>0</v>
      </c>
      <c r="Q146" s="254">
        <v>0</v>
      </c>
      <c r="R146" s="254">
        <f>Q146*H146</f>
        <v>0</v>
      </c>
      <c r="S146" s="254">
        <v>0</v>
      </c>
      <c r="T146" s="255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56" t="s">
        <v>228</v>
      </c>
      <c r="AT146" s="256" t="s">
        <v>224</v>
      </c>
      <c r="AU146" s="256" t="s">
        <v>84</v>
      </c>
      <c r="AY146" s="18" t="s">
        <v>222</v>
      </c>
      <c r="BE146" s="257">
        <f>IF(N146="základní",J146,0)</f>
        <v>0</v>
      </c>
      <c r="BF146" s="257">
        <f>IF(N146="snížená",J146,0)</f>
        <v>0</v>
      </c>
      <c r="BG146" s="257">
        <f>IF(N146="zákl. přenesená",J146,0)</f>
        <v>0</v>
      </c>
      <c r="BH146" s="257">
        <f>IF(N146="sníž. přenesená",J146,0)</f>
        <v>0</v>
      </c>
      <c r="BI146" s="257">
        <f>IF(N146="nulová",J146,0)</f>
        <v>0</v>
      </c>
      <c r="BJ146" s="18" t="s">
        <v>84</v>
      </c>
      <c r="BK146" s="257">
        <f>ROUND(I146*H146,2)</f>
        <v>0</v>
      </c>
      <c r="BL146" s="18" t="s">
        <v>228</v>
      </c>
      <c r="BM146" s="256" t="s">
        <v>257</v>
      </c>
    </row>
    <row r="147" s="2" customFormat="1" ht="16.5" customHeight="1">
      <c r="A147" s="39"/>
      <c r="B147" s="40"/>
      <c r="C147" s="244" t="s">
        <v>242</v>
      </c>
      <c r="D147" s="244" t="s">
        <v>224</v>
      </c>
      <c r="E147" s="245" t="s">
        <v>3908</v>
      </c>
      <c r="F147" s="246" t="s">
        <v>3909</v>
      </c>
      <c r="G147" s="247" t="s">
        <v>526</v>
      </c>
      <c r="H147" s="248">
        <v>2</v>
      </c>
      <c r="I147" s="249"/>
      <c r="J147" s="250">
        <f>ROUND(I147*H147,2)</f>
        <v>0</v>
      </c>
      <c r="K147" s="251"/>
      <c r="L147" s="45"/>
      <c r="M147" s="252" t="s">
        <v>1</v>
      </c>
      <c r="N147" s="253" t="s">
        <v>41</v>
      </c>
      <c r="O147" s="92"/>
      <c r="P147" s="254">
        <f>O147*H147</f>
        <v>0</v>
      </c>
      <c r="Q147" s="254">
        <v>0</v>
      </c>
      <c r="R147" s="254">
        <f>Q147*H147</f>
        <v>0</v>
      </c>
      <c r="S147" s="254">
        <v>0</v>
      </c>
      <c r="T147" s="255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56" t="s">
        <v>228</v>
      </c>
      <c r="AT147" s="256" t="s">
        <v>224</v>
      </c>
      <c r="AU147" s="256" t="s">
        <v>84</v>
      </c>
      <c r="AY147" s="18" t="s">
        <v>222</v>
      </c>
      <c r="BE147" s="257">
        <f>IF(N147="základní",J147,0)</f>
        <v>0</v>
      </c>
      <c r="BF147" s="257">
        <f>IF(N147="snížená",J147,0)</f>
        <v>0</v>
      </c>
      <c r="BG147" s="257">
        <f>IF(N147="zákl. přenesená",J147,0)</f>
        <v>0</v>
      </c>
      <c r="BH147" s="257">
        <f>IF(N147="sníž. přenesená",J147,0)</f>
        <v>0</v>
      </c>
      <c r="BI147" s="257">
        <f>IF(N147="nulová",J147,0)</f>
        <v>0</v>
      </c>
      <c r="BJ147" s="18" t="s">
        <v>84</v>
      </c>
      <c r="BK147" s="257">
        <f>ROUND(I147*H147,2)</f>
        <v>0</v>
      </c>
      <c r="BL147" s="18" t="s">
        <v>228</v>
      </c>
      <c r="BM147" s="256" t="s">
        <v>260</v>
      </c>
    </row>
    <row r="148" s="2" customFormat="1" ht="16.5" customHeight="1">
      <c r="A148" s="39"/>
      <c r="B148" s="40"/>
      <c r="C148" s="244" t="s">
        <v>262</v>
      </c>
      <c r="D148" s="244" t="s">
        <v>224</v>
      </c>
      <c r="E148" s="245" t="s">
        <v>3910</v>
      </c>
      <c r="F148" s="246" t="s">
        <v>3911</v>
      </c>
      <c r="G148" s="247" t="s">
        <v>526</v>
      </c>
      <c r="H148" s="248">
        <v>4</v>
      </c>
      <c r="I148" s="249"/>
      <c r="J148" s="250">
        <f>ROUND(I148*H148,2)</f>
        <v>0</v>
      </c>
      <c r="K148" s="251"/>
      <c r="L148" s="45"/>
      <c r="M148" s="252" t="s">
        <v>1</v>
      </c>
      <c r="N148" s="253" t="s">
        <v>41</v>
      </c>
      <c r="O148" s="92"/>
      <c r="P148" s="254">
        <f>O148*H148</f>
        <v>0</v>
      </c>
      <c r="Q148" s="254">
        <v>0</v>
      </c>
      <c r="R148" s="254">
        <f>Q148*H148</f>
        <v>0</v>
      </c>
      <c r="S148" s="254">
        <v>0</v>
      </c>
      <c r="T148" s="255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56" t="s">
        <v>228</v>
      </c>
      <c r="AT148" s="256" t="s">
        <v>224</v>
      </c>
      <c r="AU148" s="256" t="s">
        <v>84</v>
      </c>
      <c r="AY148" s="18" t="s">
        <v>222</v>
      </c>
      <c r="BE148" s="257">
        <f>IF(N148="základní",J148,0)</f>
        <v>0</v>
      </c>
      <c r="BF148" s="257">
        <f>IF(N148="snížená",J148,0)</f>
        <v>0</v>
      </c>
      <c r="BG148" s="257">
        <f>IF(N148="zákl. přenesená",J148,0)</f>
        <v>0</v>
      </c>
      <c r="BH148" s="257">
        <f>IF(N148="sníž. přenesená",J148,0)</f>
        <v>0</v>
      </c>
      <c r="BI148" s="257">
        <f>IF(N148="nulová",J148,0)</f>
        <v>0</v>
      </c>
      <c r="BJ148" s="18" t="s">
        <v>84</v>
      </c>
      <c r="BK148" s="257">
        <f>ROUND(I148*H148,2)</f>
        <v>0</v>
      </c>
      <c r="BL148" s="18" t="s">
        <v>228</v>
      </c>
      <c r="BM148" s="256" t="s">
        <v>265</v>
      </c>
    </row>
    <row r="149" s="2" customFormat="1" ht="16.5" customHeight="1">
      <c r="A149" s="39"/>
      <c r="B149" s="40"/>
      <c r="C149" s="244" t="s">
        <v>248</v>
      </c>
      <c r="D149" s="244" t="s">
        <v>224</v>
      </c>
      <c r="E149" s="245" t="s">
        <v>3912</v>
      </c>
      <c r="F149" s="246" t="s">
        <v>3913</v>
      </c>
      <c r="G149" s="247" t="s">
        <v>3914</v>
      </c>
      <c r="H149" s="248">
        <v>1</v>
      </c>
      <c r="I149" s="249"/>
      <c r="J149" s="250">
        <f>ROUND(I149*H149,2)</f>
        <v>0</v>
      </c>
      <c r="K149" s="251"/>
      <c r="L149" s="45"/>
      <c r="M149" s="252" t="s">
        <v>1</v>
      </c>
      <c r="N149" s="253" t="s">
        <v>41</v>
      </c>
      <c r="O149" s="92"/>
      <c r="P149" s="254">
        <f>O149*H149</f>
        <v>0</v>
      </c>
      <c r="Q149" s="254">
        <v>0</v>
      </c>
      <c r="R149" s="254">
        <f>Q149*H149</f>
        <v>0</v>
      </c>
      <c r="S149" s="254">
        <v>0</v>
      </c>
      <c r="T149" s="255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56" t="s">
        <v>228</v>
      </c>
      <c r="AT149" s="256" t="s">
        <v>224</v>
      </c>
      <c r="AU149" s="256" t="s">
        <v>84</v>
      </c>
      <c r="AY149" s="18" t="s">
        <v>222</v>
      </c>
      <c r="BE149" s="257">
        <f>IF(N149="základní",J149,0)</f>
        <v>0</v>
      </c>
      <c r="BF149" s="257">
        <f>IF(N149="snížená",J149,0)</f>
        <v>0</v>
      </c>
      <c r="BG149" s="257">
        <f>IF(N149="zákl. přenesená",J149,0)</f>
        <v>0</v>
      </c>
      <c r="BH149" s="257">
        <f>IF(N149="sníž. přenesená",J149,0)</f>
        <v>0</v>
      </c>
      <c r="BI149" s="257">
        <f>IF(N149="nulová",J149,0)</f>
        <v>0</v>
      </c>
      <c r="BJ149" s="18" t="s">
        <v>84</v>
      </c>
      <c r="BK149" s="257">
        <f>ROUND(I149*H149,2)</f>
        <v>0</v>
      </c>
      <c r="BL149" s="18" t="s">
        <v>228</v>
      </c>
      <c r="BM149" s="256" t="s">
        <v>271</v>
      </c>
    </row>
    <row r="150" s="2" customFormat="1" ht="24.15" customHeight="1">
      <c r="A150" s="39"/>
      <c r="B150" s="40"/>
      <c r="C150" s="244" t="s">
        <v>272</v>
      </c>
      <c r="D150" s="244" t="s">
        <v>224</v>
      </c>
      <c r="E150" s="245" t="s">
        <v>3915</v>
      </c>
      <c r="F150" s="246" t="s">
        <v>3916</v>
      </c>
      <c r="G150" s="247" t="s">
        <v>526</v>
      </c>
      <c r="H150" s="248">
        <v>1</v>
      </c>
      <c r="I150" s="249"/>
      <c r="J150" s="250">
        <f>ROUND(I150*H150,2)</f>
        <v>0</v>
      </c>
      <c r="K150" s="251"/>
      <c r="L150" s="45"/>
      <c r="M150" s="252" t="s">
        <v>1</v>
      </c>
      <c r="N150" s="253" t="s">
        <v>41</v>
      </c>
      <c r="O150" s="92"/>
      <c r="P150" s="254">
        <f>O150*H150</f>
        <v>0</v>
      </c>
      <c r="Q150" s="254">
        <v>0</v>
      </c>
      <c r="R150" s="254">
        <f>Q150*H150</f>
        <v>0</v>
      </c>
      <c r="S150" s="254">
        <v>0</v>
      </c>
      <c r="T150" s="255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56" t="s">
        <v>228</v>
      </c>
      <c r="AT150" s="256" t="s">
        <v>224</v>
      </c>
      <c r="AU150" s="256" t="s">
        <v>84</v>
      </c>
      <c r="AY150" s="18" t="s">
        <v>222</v>
      </c>
      <c r="BE150" s="257">
        <f>IF(N150="základní",J150,0)</f>
        <v>0</v>
      </c>
      <c r="BF150" s="257">
        <f>IF(N150="snížená",J150,0)</f>
        <v>0</v>
      </c>
      <c r="BG150" s="257">
        <f>IF(N150="zákl. přenesená",J150,0)</f>
        <v>0</v>
      </c>
      <c r="BH150" s="257">
        <f>IF(N150="sníž. přenesená",J150,0)</f>
        <v>0</v>
      </c>
      <c r="BI150" s="257">
        <f>IF(N150="nulová",J150,0)</f>
        <v>0</v>
      </c>
      <c r="BJ150" s="18" t="s">
        <v>84</v>
      </c>
      <c r="BK150" s="257">
        <f>ROUND(I150*H150,2)</f>
        <v>0</v>
      </c>
      <c r="BL150" s="18" t="s">
        <v>228</v>
      </c>
      <c r="BM150" s="256" t="s">
        <v>273</v>
      </c>
    </row>
    <row r="151" s="2" customFormat="1" ht="16.5" customHeight="1">
      <c r="A151" s="39"/>
      <c r="B151" s="40"/>
      <c r="C151" s="244" t="s">
        <v>253</v>
      </c>
      <c r="D151" s="244" t="s">
        <v>224</v>
      </c>
      <c r="E151" s="245" t="s">
        <v>3917</v>
      </c>
      <c r="F151" s="246" t="s">
        <v>3918</v>
      </c>
      <c r="G151" s="247" t="s">
        <v>526</v>
      </c>
      <c r="H151" s="248">
        <v>1</v>
      </c>
      <c r="I151" s="249"/>
      <c r="J151" s="250">
        <f>ROUND(I151*H151,2)</f>
        <v>0</v>
      </c>
      <c r="K151" s="251"/>
      <c r="L151" s="45"/>
      <c r="M151" s="252" t="s">
        <v>1</v>
      </c>
      <c r="N151" s="253" t="s">
        <v>41</v>
      </c>
      <c r="O151" s="92"/>
      <c r="P151" s="254">
        <f>O151*H151</f>
        <v>0</v>
      </c>
      <c r="Q151" s="254">
        <v>0</v>
      </c>
      <c r="R151" s="254">
        <f>Q151*H151</f>
        <v>0</v>
      </c>
      <c r="S151" s="254">
        <v>0</v>
      </c>
      <c r="T151" s="255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56" t="s">
        <v>228</v>
      </c>
      <c r="AT151" s="256" t="s">
        <v>224</v>
      </c>
      <c r="AU151" s="256" t="s">
        <v>84</v>
      </c>
      <c r="AY151" s="18" t="s">
        <v>222</v>
      </c>
      <c r="BE151" s="257">
        <f>IF(N151="základní",J151,0)</f>
        <v>0</v>
      </c>
      <c r="BF151" s="257">
        <f>IF(N151="snížená",J151,0)</f>
        <v>0</v>
      </c>
      <c r="BG151" s="257">
        <f>IF(N151="zákl. přenesená",J151,0)</f>
        <v>0</v>
      </c>
      <c r="BH151" s="257">
        <f>IF(N151="sníž. přenesená",J151,0)</f>
        <v>0</v>
      </c>
      <c r="BI151" s="257">
        <f>IF(N151="nulová",J151,0)</f>
        <v>0</v>
      </c>
      <c r="BJ151" s="18" t="s">
        <v>84</v>
      </c>
      <c r="BK151" s="257">
        <f>ROUND(I151*H151,2)</f>
        <v>0</v>
      </c>
      <c r="BL151" s="18" t="s">
        <v>228</v>
      </c>
      <c r="BM151" s="256" t="s">
        <v>276</v>
      </c>
    </row>
    <row r="152" s="2" customFormat="1" ht="24.15" customHeight="1">
      <c r="A152" s="39"/>
      <c r="B152" s="40"/>
      <c r="C152" s="244" t="s">
        <v>278</v>
      </c>
      <c r="D152" s="244" t="s">
        <v>224</v>
      </c>
      <c r="E152" s="245" t="s">
        <v>3919</v>
      </c>
      <c r="F152" s="246" t="s">
        <v>3920</v>
      </c>
      <c r="G152" s="247" t="s">
        <v>2528</v>
      </c>
      <c r="H152" s="248">
        <v>12</v>
      </c>
      <c r="I152" s="249"/>
      <c r="J152" s="250">
        <f>ROUND(I152*H152,2)</f>
        <v>0</v>
      </c>
      <c r="K152" s="251"/>
      <c r="L152" s="45"/>
      <c r="M152" s="252" t="s">
        <v>1</v>
      </c>
      <c r="N152" s="253" t="s">
        <v>41</v>
      </c>
      <c r="O152" s="92"/>
      <c r="P152" s="254">
        <f>O152*H152</f>
        <v>0</v>
      </c>
      <c r="Q152" s="254">
        <v>0</v>
      </c>
      <c r="R152" s="254">
        <f>Q152*H152</f>
        <v>0</v>
      </c>
      <c r="S152" s="254">
        <v>0</v>
      </c>
      <c r="T152" s="255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56" t="s">
        <v>228</v>
      </c>
      <c r="AT152" s="256" t="s">
        <v>224</v>
      </c>
      <c r="AU152" s="256" t="s">
        <v>84</v>
      </c>
      <c r="AY152" s="18" t="s">
        <v>222</v>
      </c>
      <c r="BE152" s="257">
        <f>IF(N152="základní",J152,0)</f>
        <v>0</v>
      </c>
      <c r="BF152" s="257">
        <f>IF(N152="snížená",J152,0)</f>
        <v>0</v>
      </c>
      <c r="BG152" s="257">
        <f>IF(N152="zákl. přenesená",J152,0)</f>
        <v>0</v>
      </c>
      <c r="BH152" s="257">
        <f>IF(N152="sníž. přenesená",J152,0)</f>
        <v>0</v>
      </c>
      <c r="BI152" s="257">
        <f>IF(N152="nulová",J152,0)</f>
        <v>0</v>
      </c>
      <c r="BJ152" s="18" t="s">
        <v>84</v>
      </c>
      <c r="BK152" s="257">
        <f>ROUND(I152*H152,2)</f>
        <v>0</v>
      </c>
      <c r="BL152" s="18" t="s">
        <v>228</v>
      </c>
      <c r="BM152" s="256" t="s">
        <v>279</v>
      </c>
    </row>
    <row r="153" s="2" customFormat="1" ht="16.5" customHeight="1">
      <c r="A153" s="39"/>
      <c r="B153" s="40"/>
      <c r="C153" s="244" t="s">
        <v>257</v>
      </c>
      <c r="D153" s="244" t="s">
        <v>224</v>
      </c>
      <c r="E153" s="245" t="s">
        <v>3921</v>
      </c>
      <c r="F153" s="246" t="s">
        <v>3922</v>
      </c>
      <c r="G153" s="247" t="s">
        <v>526</v>
      </c>
      <c r="H153" s="248">
        <v>1</v>
      </c>
      <c r="I153" s="249"/>
      <c r="J153" s="250">
        <f>ROUND(I153*H153,2)</f>
        <v>0</v>
      </c>
      <c r="K153" s="251"/>
      <c r="L153" s="45"/>
      <c r="M153" s="252" t="s">
        <v>1</v>
      </c>
      <c r="N153" s="253" t="s">
        <v>41</v>
      </c>
      <c r="O153" s="92"/>
      <c r="P153" s="254">
        <f>O153*H153</f>
        <v>0</v>
      </c>
      <c r="Q153" s="254">
        <v>0</v>
      </c>
      <c r="R153" s="254">
        <f>Q153*H153</f>
        <v>0</v>
      </c>
      <c r="S153" s="254">
        <v>0</v>
      </c>
      <c r="T153" s="255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56" t="s">
        <v>228</v>
      </c>
      <c r="AT153" s="256" t="s">
        <v>224</v>
      </c>
      <c r="AU153" s="256" t="s">
        <v>84</v>
      </c>
      <c r="AY153" s="18" t="s">
        <v>222</v>
      </c>
      <c r="BE153" s="257">
        <f>IF(N153="základní",J153,0)</f>
        <v>0</v>
      </c>
      <c r="BF153" s="257">
        <f>IF(N153="snížená",J153,0)</f>
        <v>0</v>
      </c>
      <c r="BG153" s="257">
        <f>IF(N153="zákl. přenesená",J153,0)</f>
        <v>0</v>
      </c>
      <c r="BH153" s="257">
        <f>IF(N153="sníž. přenesená",J153,0)</f>
        <v>0</v>
      </c>
      <c r="BI153" s="257">
        <f>IF(N153="nulová",J153,0)</f>
        <v>0</v>
      </c>
      <c r="BJ153" s="18" t="s">
        <v>84</v>
      </c>
      <c r="BK153" s="257">
        <f>ROUND(I153*H153,2)</f>
        <v>0</v>
      </c>
      <c r="BL153" s="18" t="s">
        <v>228</v>
      </c>
      <c r="BM153" s="256" t="s">
        <v>284</v>
      </c>
    </row>
    <row r="154" s="2" customFormat="1" ht="24.15" customHeight="1">
      <c r="A154" s="39"/>
      <c r="B154" s="40"/>
      <c r="C154" s="244" t="s">
        <v>8</v>
      </c>
      <c r="D154" s="244" t="s">
        <v>224</v>
      </c>
      <c r="E154" s="245" t="s">
        <v>3923</v>
      </c>
      <c r="F154" s="246" t="s">
        <v>3924</v>
      </c>
      <c r="G154" s="247" t="s">
        <v>526</v>
      </c>
      <c r="H154" s="248">
        <v>2</v>
      </c>
      <c r="I154" s="249"/>
      <c r="J154" s="250">
        <f>ROUND(I154*H154,2)</f>
        <v>0</v>
      </c>
      <c r="K154" s="251"/>
      <c r="L154" s="45"/>
      <c r="M154" s="252" t="s">
        <v>1</v>
      </c>
      <c r="N154" s="253" t="s">
        <v>41</v>
      </c>
      <c r="O154" s="92"/>
      <c r="P154" s="254">
        <f>O154*H154</f>
        <v>0</v>
      </c>
      <c r="Q154" s="254">
        <v>0</v>
      </c>
      <c r="R154" s="254">
        <f>Q154*H154</f>
        <v>0</v>
      </c>
      <c r="S154" s="254">
        <v>0</v>
      </c>
      <c r="T154" s="255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56" t="s">
        <v>228</v>
      </c>
      <c r="AT154" s="256" t="s">
        <v>224</v>
      </c>
      <c r="AU154" s="256" t="s">
        <v>84</v>
      </c>
      <c r="AY154" s="18" t="s">
        <v>222</v>
      </c>
      <c r="BE154" s="257">
        <f>IF(N154="základní",J154,0)</f>
        <v>0</v>
      </c>
      <c r="BF154" s="257">
        <f>IF(N154="snížená",J154,0)</f>
        <v>0</v>
      </c>
      <c r="BG154" s="257">
        <f>IF(N154="zákl. přenesená",J154,0)</f>
        <v>0</v>
      </c>
      <c r="BH154" s="257">
        <f>IF(N154="sníž. přenesená",J154,0)</f>
        <v>0</v>
      </c>
      <c r="BI154" s="257">
        <f>IF(N154="nulová",J154,0)</f>
        <v>0</v>
      </c>
      <c r="BJ154" s="18" t="s">
        <v>84</v>
      </c>
      <c r="BK154" s="257">
        <f>ROUND(I154*H154,2)</f>
        <v>0</v>
      </c>
      <c r="BL154" s="18" t="s">
        <v>228</v>
      </c>
      <c r="BM154" s="256" t="s">
        <v>286</v>
      </c>
    </row>
    <row r="155" s="2" customFormat="1" ht="37.8" customHeight="1">
      <c r="A155" s="39"/>
      <c r="B155" s="40"/>
      <c r="C155" s="244" t="s">
        <v>260</v>
      </c>
      <c r="D155" s="244" t="s">
        <v>224</v>
      </c>
      <c r="E155" s="245" t="s">
        <v>3925</v>
      </c>
      <c r="F155" s="246" t="s">
        <v>3926</v>
      </c>
      <c r="G155" s="247" t="s">
        <v>526</v>
      </c>
      <c r="H155" s="248">
        <v>2</v>
      </c>
      <c r="I155" s="249"/>
      <c r="J155" s="250">
        <f>ROUND(I155*H155,2)</f>
        <v>0</v>
      </c>
      <c r="K155" s="251"/>
      <c r="L155" s="45"/>
      <c r="M155" s="252" t="s">
        <v>1</v>
      </c>
      <c r="N155" s="253" t="s">
        <v>41</v>
      </c>
      <c r="O155" s="92"/>
      <c r="P155" s="254">
        <f>O155*H155</f>
        <v>0</v>
      </c>
      <c r="Q155" s="254">
        <v>0</v>
      </c>
      <c r="R155" s="254">
        <f>Q155*H155</f>
        <v>0</v>
      </c>
      <c r="S155" s="254">
        <v>0</v>
      </c>
      <c r="T155" s="255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56" t="s">
        <v>228</v>
      </c>
      <c r="AT155" s="256" t="s">
        <v>224</v>
      </c>
      <c r="AU155" s="256" t="s">
        <v>84</v>
      </c>
      <c r="AY155" s="18" t="s">
        <v>222</v>
      </c>
      <c r="BE155" s="257">
        <f>IF(N155="základní",J155,0)</f>
        <v>0</v>
      </c>
      <c r="BF155" s="257">
        <f>IF(N155="snížená",J155,0)</f>
        <v>0</v>
      </c>
      <c r="BG155" s="257">
        <f>IF(N155="zákl. přenesená",J155,0)</f>
        <v>0</v>
      </c>
      <c r="BH155" s="257">
        <f>IF(N155="sníž. přenesená",J155,0)</f>
        <v>0</v>
      </c>
      <c r="BI155" s="257">
        <f>IF(N155="nulová",J155,0)</f>
        <v>0</v>
      </c>
      <c r="BJ155" s="18" t="s">
        <v>84</v>
      </c>
      <c r="BK155" s="257">
        <f>ROUND(I155*H155,2)</f>
        <v>0</v>
      </c>
      <c r="BL155" s="18" t="s">
        <v>228</v>
      </c>
      <c r="BM155" s="256" t="s">
        <v>290</v>
      </c>
    </row>
    <row r="156" s="2" customFormat="1" ht="21.75" customHeight="1">
      <c r="A156" s="39"/>
      <c r="B156" s="40"/>
      <c r="C156" s="244" t="s">
        <v>291</v>
      </c>
      <c r="D156" s="244" t="s">
        <v>224</v>
      </c>
      <c r="E156" s="245" t="s">
        <v>3927</v>
      </c>
      <c r="F156" s="246" t="s">
        <v>3928</v>
      </c>
      <c r="G156" s="247" t="s">
        <v>526</v>
      </c>
      <c r="H156" s="248">
        <v>150</v>
      </c>
      <c r="I156" s="249"/>
      <c r="J156" s="250">
        <f>ROUND(I156*H156,2)</f>
        <v>0</v>
      </c>
      <c r="K156" s="251"/>
      <c r="L156" s="45"/>
      <c r="M156" s="252" t="s">
        <v>1</v>
      </c>
      <c r="N156" s="253" t="s">
        <v>41</v>
      </c>
      <c r="O156" s="92"/>
      <c r="P156" s="254">
        <f>O156*H156</f>
        <v>0</v>
      </c>
      <c r="Q156" s="254">
        <v>0</v>
      </c>
      <c r="R156" s="254">
        <f>Q156*H156</f>
        <v>0</v>
      </c>
      <c r="S156" s="254">
        <v>0</v>
      </c>
      <c r="T156" s="255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56" t="s">
        <v>228</v>
      </c>
      <c r="AT156" s="256" t="s">
        <v>224</v>
      </c>
      <c r="AU156" s="256" t="s">
        <v>84</v>
      </c>
      <c r="AY156" s="18" t="s">
        <v>222</v>
      </c>
      <c r="BE156" s="257">
        <f>IF(N156="základní",J156,0)</f>
        <v>0</v>
      </c>
      <c r="BF156" s="257">
        <f>IF(N156="snížená",J156,0)</f>
        <v>0</v>
      </c>
      <c r="BG156" s="257">
        <f>IF(N156="zákl. přenesená",J156,0)</f>
        <v>0</v>
      </c>
      <c r="BH156" s="257">
        <f>IF(N156="sníž. přenesená",J156,0)</f>
        <v>0</v>
      </c>
      <c r="BI156" s="257">
        <f>IF(N156="nulová",J156,0)</f>
        <v>0</v>
      </c>
      <c r="BJ156" s="18" t="s">
        <v>84</v>
      </c>
      <c r="BK156" s="257">
        <f>ROUND(I156*H156,2)</f>
        <v>0</v>
      </c>
      <c r="BL156" s="18" t="s">
        <v>228</v>
      </c>
      <c r="BM156" s="256" t="s">
        <v>292</v>
      </c>
    </row>
    <row r="157" s="2" customFormat="1" ht="24.15" customHeight="1">
      <c r="A157" s="39"/>
      <c r="B157" s="40"/>
      <c r="C157" s="244" t="s">
        <v>265</v>
      </c>
      <c r="D157" s="244" t="s">
        <v>224</v>
      </c>
      <c r="E157" s="245" t="s">
        <v>3929</v>
      </c>
      <c r="F157" s="246" t="s">
        <v>3930</v>
      </c>
      <c r="G157" s="247" t="s">
        <v>438</v>
      </c>
      <c r="H157" s="248">
        <v>1870</v>
      </c>
      <c r="I157" s="249"/>
      <c r="J157" s="250">
        <f>ROUND(I157*H157,2)</f>
        <v>0</v>
      </c>
      <c r="K157" s="251"/>
      <c r="L157" s="45"/>
      <c r="M157" s="252" t="s">
        <v>1</v>
      </c>
      <c r="N157" s="253" t="s">
        <v>41</v>
      </c>
      <c r="O157" s="92"/>
      <c r="P157" s="254">
        <f>O157*H157</f>
        <v>0</v>
      </c>
      <c r="Q157" s="254">
        <v>0</v>
      </c>
      <c r="R157" s="254">
        <f>Q157*H157</f>
        <v>0</v>
      </c>
      <c r="S157" s="254">
        <v>0</v>
      </c>
      <c r="T157" s="255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56" t="s">
        <v>228</v>
      </c>
      <c r="AT157" s="256" t="s">
        <v>224</v>
      </c>
      <c r="AU157" s="256" t="s">
        <v>84</v>
      </c>
      <c r="AY157" s="18" t="s">
        <v>222</v>
      </c>
      <c r="BE157" s="257">
        <f>IF(N157="základní",J157,0)</f>
        <v>0</v>
      </c>
      <c r="BF157" s="257">
        <f>IF(N157="snížená",J157,0)</f>
        <v>0</v>
      </c>
      <c r="BG157" s="257">
        <f>IF(N157="zákl. přenesená",J157,0)</f>
        <v>0</v>
      </c>
      <c r="BH157" s="257">
        <f>IF(N157="sníž. přenesená",J157,0)</f>
        <v>0</v>
      </c>
      <c r="BI157" s="257">
        <f>IF(N157="nulová",J157,0)</f>
        <v>0</v>
      </c>
      <c r="BJ157" s="18" t="s">
        <v>84</v>
      </c>
      <c r="BK157" s="257">
        <f>ROUND(I157*H157,2)</f>
        <v>0</v>
      </c>
      <c r="BL157" s="18" t="s">
        <v>228</v>
      </c>
      <c r="BM157" s="256" t="s">
        <v>295</v>
      </c>
    </row>
    <row r="158" s="2" customFormat="1" ht="44.25" customHeight="1">
      <c r="A158" s="39"/>
      <c r="B158" s="40"/>
      <c r="C158" s="244" t="s">
        <v>297</v>
      </c>
      <c r="D158" s="244" t="s">
        <v>224</v>
      </c>
      <c r="E158" s="245" t="s">
        <v>3931</v>
      </c>
      <c r="F158" s="246" t="s">
        <v>3932</v>
      </c>
      <c r="G158" s="247" t="s">
        <v>438</v>
      </c>
      <c r="H158" s="248">
        <v>1544</v>
      </c>
      <c r="I158" s="249"/>
      <c r="J158" s="250">
        <f>ROUND(I158*H158,2)</f>
        <v>0</v>
      </c>
      <c r="K158" s="251"/>
      <c r="L158" s="45"/>
      <c r="M158" s="252" t="s">
        <v>1</v>
      </c>
      <c r="N158" s="253" t="s">
        <v>41</v>
      </c>
      <c r="O158" s="92"/>
      <c r="P158" s="254">
        <f>O158*H158</f>
        <v>0</v>
      </c>
      <c r="Q158" s="254">
        <v>0</v>
      </c>
      <c r="R158" s="254">
        <f>Q158*H158</f>
        <v>0</v>
      </c>
      <c r="S158" s="254">
        <v>0</v>
      </c>
      <c r="T158" s="255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56" t="s">
        <v>228</v>
      </c>
      <c r="AT158" s="256" t="s">
        <v>224</v>
      </c>
      <c r="AU158" s="256" t="s">
        <v>84</v>
      </c>
      <c r="AY158" s="18" t="s">
        <v>222</v>
      </c>
      <c r="BE158" s="257">
        <f>IF(N158="základní",J158,0)</f>
        <v>0</v>
      </c>
      <c r="BF158" s="257">
        <f>IF(N158="snížená",J158,0)</f>
        <v>0</v>
      </c>
      <c r="BG158" s="257">
        <f>IF(N158="zákl. přenesená",J158,0)</f>
        <v>0</v>
      </c>
      <c r="BH158" s="257">
        <f>IF(N158="sníž. přenesená",J158,0)</f>
        <v>0</v>
      </c>
      <c r="BI158" s="257">
        <f>IF(N158="nulová",J158,0)</f>
        <v>0</v>
      </c>
      <c r="BJ158" s="18" t="s">
        <v>84</v>
      </c>
      <c r="BK158" s="257">
        <f>ROUND(I158*H158,2)</f>
        <v>0</v>
      </c>
      <c r="BL158" s="18" t="s">
        <v>228</v>
      </c>
      <c r="BM158" s="256" t="s">
        <v>298</v>
      </c>
    </row>
    <row r="159" s="2" customFormat="1" ht="55.5" customHeight="1">
      <c r="A159" s="39"/>
      <c r="B159" s="40"/>
      <c r="C159" s="244" t="s">
        <v>271</v>
      </c>
      <c r="D159" s="244" t="s">
        <v>224</v>
      </c>
      <c r="E159" s="245" t="s">
        <v>3933</v>
      </c>
      <c r="F159" s="246" t="s">
        <v>3934</v>
      </c>
      <c r="G159" s="247" t="s">
        <v>438</v>
      </c>
      <c r="H159" s="248">
        <v>690</v>
      </c>
      <c r="I159" s="249"/>
      <c r="J159" s="250">
        <f>ROUND(I159*H159,2)</f>
        <v>0</v>
      </c>
      <c r="K159" s="251"/>
      <c r="L159" s="45"/>
      <c r="M159" s="252" t="s">
        <v>1</v>
      </c>
      <c r="N159" s="253" t="s">
        <v>41</v>
      </c>
      <c r="O159" s="92"/>
      <c r="P159" s="254">
        <f>O159*H159</f>
        <v>0</v>
      </c>
      <c r="Q159" s="254">
        <v>0</v>
      </c>
      <c r="R159" s="254">
        <f>Q159*H159</f>
        <v>0</v>
      </c>
      <c r="S159" s="254">
        <v>0</v>
      </c>
      <c r="T159" s="255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56" t="s">
        <v>228</v>
      </c>
      <c r="AT159" s="256" t="s">
        <v>224</v>
      </c>
      <c r="AU159" s="256" t="s">
        <v>84</v>
      </c>
      <c r="AY159" s="18" t="s">
        <v>222</v>
      </c>
      <c r="BE159" s="257">
        <f>IF(N159="základní",J159,0)</f>
        <v>0</v>
      </c>
      <c r="BF159" s="257">
        <f>IF(N159="snížená",J159,0)</f>
        <v>0</v>
      </c>
      <c r="BG159" s="257">
        <f>IF(N159="zákl. přenesená",J159,0)</f>
        <v>0</v>
      </c>
      <c r="BH159" s="257">
        <f>IF(N159="sníž. přenesená",J159,0)</f>
        <v>0</v>
      </c>
      <c r="BI159" s="257">
        <f>IF(N159="nulová",J159,0)</f>
        <v>0</v>
      </c>
      <c r="BJ159" s="18" t="s">
        <v>84</v>
      </c>
      <c r="BK159" s="257">
        <f>ROUND(I159*H159,2)</f>
        <v>0</v>
      </c>
      <c r="BL159" s="18" t="s">
        <v>228</v>
      </c>
      <c r="BM159" s="256" t="s">
        <v>303</v>
      </c>
    </row>
    <row r="160" s="2" customFormat="1" ht="66.75" customHeight="1">
      <c r="A160" s="39"/>
      <c r="B160" s="40"/>
      <c r="C160" s="244" t="s">
        <v>7</v>
      </c>
      <c r="D160" s="244" t="s">
        <v>224</v>
      </c>
      <c r="E160" s="245" t="s">
        <v>3935</v>
      </c>
      <c r="F160" s="246" t="s">
        <v>3936</v>
      </c>
      <c r="G160" s="247" t="s">
        <v>438</v>
      </c>
      <c r="H160" s="248">
        <v>50</v>
      </c>
      <c r="I160" s="249"/>
      <c r="J160" s="250">
        <f>ROUND(I160*H160,2)</f>
        <v>0</v>
      </c>
      <c r="K160" s="251"/>
      <c r="L160" s="45"/>
      <c r="M160" s="252" t="s">
        <v>1</v>
      </c>
      <c r="N160" s="253" t="s">
        <v>41</v>
      </c>
      <c r="O160" s="92"/>
      <c r="P160" s="254">
        <f>O160*H160</f>
        <v>0</v>
      </c>
      <c r="Q160" s="254">
        <v>0</v>
      </c>
      <c r="R160" s="254">
        <f>Q160*H160</f>
        <v>0</v>
      </c>
      <c r="S160" s="254">
        <v>0</v>
      </c>
      <c r="T160" s="255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56" t="s">
        <v>228</v>
      </c>
      <c r="AT160" s="256" t="s">
        <v>224</v>
      </c>
      <c r="AU160" s="256" t="s">
        <v>84</v>
      </c>
      <c r="AY160" s="18" t="s">
        <v>222</v>
      </c>
      <c r="BE160" s="257">
        <f>IF(N160="základní",J160,0)</f>
        <v>0</v>
      </c>
      <c r="BF160" s="257">
        <f>IF(N160="snížená",J160,0)</f>
        <v>0</v>
      </c>
      <c r="BG160" s="257">
        <f>IF(N160="zákl. přenesená",J160,0)</f>
        <v>0</v>
      </c>
      <c r="BH160" s="257">
        <f>IF(N160="sníž. přenesená",J160,0)</f>
        <v>0</v>
      </c>
      <c r="BI160" s="257">
        <f>IF(N160="nulová",J160,0)</f>
        <v>0</v>
      </c>
      <c r="BJ160" s="18" t="s">
        <v>84</v>
      </c>
      <c r="BK160" s="257">
        <f>ROUND(I160*H160,2)</f>
        <v>0</v>
      </c>
      <c r="BL160" s="18" t="s">
        <v>228</v>
      </c>
      <c r="BM160" s="256" t="s">
        <v>308</v>
      </c>
    </row>
    <row r="161" s="2" customFormat="1" ht="44.25" customHeight="1">
      <c r="A161" s="39"/>
      <c r="B161" s="40"/>
      <c r="C161" s="244" t="s">
        <v>273</v>
      </c>
      <c r="D161" s="244" t="s">
        <v>224</v>
      </c>
      <c r="E161" s="245" t="s">
        <v>3937</v>
      </c>
      <c r="F161" s="246" t="s">
        <v>3938</v>
      </c>
      <c r="G161" s="247" t="s">
        <v>438</v>
      </c>
      <c r="H161" s="248">
        <v>100</v>
      </c>
      <c r="I161" s="249"/>
      <c r="J161" s="250">
        <f>ROUND(I161*H161,2)</f>
        <v>0</v>
      </c>
      <c r="K161" s="251"/>
      <c r="L161" s="45"/>
      <c r="M161" s="252" t="s">
        <v>1</v>
      </c>
      <c r="N161" s="253" t="s">
        <v>41</v>
      </c>
      <c r="O161" s="92"/>
      <c r="P161" s="254">
        <f>O161*H161</f>
        <v>0</v>
      </c>
      <c r="Q161" s="254">
        <v>0</v>
      </c>
      <c r="R161" s="254">
        <f>Q161*H161</f>
        <v>0</v>
      </c>
      <c r="S161" s="254">
        <v>0</v>
      </c>
      <c r="T161" s="255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56" t="s">
        <v>228</v>
      </c>
      <c r="AT161" s="256" t="s">
        <v>224</v>
      </c>
      <c r="AU161" s="256" t="s">
        <v>84</v>
      </c>
      <c r="AY161" s="18" t="s">
        <v>222</v>
      </c>
      <c r="BE161" s="257">
        <f>IF(N161="základní",J161,0)</f>
        <v>0</v>
      </c>
      <c r="BF161" s="257">
        <f>IF(N161="snížená",J161,0)</f>
        <v>0</v>
      </c>
      <c r="BG161" s="257">
        <f>IF(N161="zákl. přenesená",J161,0)</f>
        <v>0</v>
      </c>
      <c r="BH161" s="257">
        <f>IF(N161="sníž. přenesená",J161,0)</f>
        <v>0</v>
      </c>
      <c r="BI161" s="257">
        <f>IF(N161="nulová",J161,0)</f>
        <v>0</v>
      </c>
      <c r="BJ161" s="18" t="s">
        <v>84</v>
      </c>
      <c r="BK161" s="257">
        <f>ROUND(I161*H161,2)</f>
        <v>0</v>
      </c>
      <c r="BL161" s="18" t="s">
        <v>228</v>
      </c>
      <c r="BM161" s="256" t="s">
        <v>312</v>
      </c>
    </row>
    <row r="162" s="2" customFormat="1" ht="44.25" customHeight="1">
      <c r="A162" s="39"/>
      <c r="B162" s="40"/>
      <c r="C162" s="244" t="s">
        <v>314</v>
      </c>
      <c r="D162" s="244" t="s">
        <v>224</v>
      </c>
      <c r="E162" s="245" t="s">
        <v>3939</v>
      </c>
      <c r="F162" s="246" t="s">
        <v>3940</v>
      </c>
      <c r="G162" s="247" t="s">
        <v>438</v>
      </c>
      <c r="H162" s="248">
        <v>50</v>
      </c>
      <c r="I162" s="249"/>
      <c r="J162" s="250">
        <f>ROUND(I162*H162,2)</f>
        <v>0</v>
      </c>
      <c r="K162" s="251"/>
      <c r="L162" s="45"/>
      <c r="M162" s="252" t="s">
        <v>1</v>
      </c>
      <c r="N162" s="253" t="s">
        <v>41</v>
      </c>
      <c r="O162" s="92"/>
      <c r="P162" s="254">
        <f>O162*H162</f>
        <v>0</v>
      </c>
      <c r="Q162" s="254">
        <v>0</v>
      </c>
      <c r="R162" s="254">
        <f>Q162*H162</f>
        <v>0</v>
      </c>
      <c r="S162" s="254">
        <v>0</v>
      </c>
      <c r="T162" s="255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56" t="s">
        <v>228</v>
      </c>
      <c r="AT162" s="256" t="s">
        <v>224</v>
      </c>
      <c r="AU162" s="256" t="s">
        <v>84</v>
      </c>
      <c r="AY162" s="18" t="s">
        <v>222</v>
      </c>
      <c r="BE162" s="257">
        <f>IF(N162="základní",J162,0)</f>
        <v>0</v>
      </c>
      <c r="BF162" s="257">
        <f>IF(N162="snížená",J162,0)</f>
        <v>0</v>
      </c>
      <c r="BG162" s="257">
        <f>IF(N162="zákl. přenesená",J162,0)</f>
        <v>0</v>
      </c>
      <c r="BH162" s="257">
        <f>IF(N162="sníž. přenesená",J162,0)</f>
        <v>0</v>
      </c>
      <c r="BI162" s="257">
        <f>IF(N162="nulová",J162,0)</f>
        <v>0</v>
      </c>
      <c r="BJ162" s="18" t="s">
        <v>84</v>
      </c>
      <c r="BK162" s="257">
        <f>ROUND(I162*H162,2)</f>
        <v>0</v>
      </c>
      <c r="BL162" s="18" t="s">
        <v>228</v>
      </c>
      <c r="BM162" s="256" t="s">
        <v>317</v>
      </c>
    </row>
    <row r="163" s="12" customFormat="1" ht="25.92" customHeight="1">
      <c r="A163" s="12"/>
      <c r="B163" s="228"/>
      <c r="C163" s="229"/>
      <c r="D163" s="230" t="s">
        <v>75</v>
      </c>
      <c r="E163" s="231" t="s">
        <v>3564</v>
      </c>
      <c r="F163" s="231" t="s">
        <v>3941</v>
      </c>
      <c r="G163" s="229"/>
      <c r="H163" s="229"/>
      <c r="I163" s="232"/>
      <c r="J163" s="233">
        <f>BK163</f>
        <v>0</v>
      </c>
      <c r="K163" s="229"/>
      <c r="L163" s="234"/>
      <c r="M163" s="235"/>
      <c r="N163" s="236"/>
      <c r="O163" s="236"/>
      <c r="P163" s="237">
        <f>SUM(P164:P176)</f>
        <v>0</v>
      </c>
      <c r="Q163" s="236"/>
      <c r="R163" s="237">
        <f>SUM(R164:R176)</f>
        <v>0</v>
      </c>
      <c r="S163" s="236"/>
      <c r="T163" s="238">
        <f>SUM(T164:T176)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39" t="s">
        <v>84</v>
      </c>
      <c r="AT163" s="240" t="s">
        <v>75</v>
      </c>
      <c r="AU163" s="240" t="s">
        <v>76</v>
      </c>
      <c r="AY163" s="239" t="s">
        <v>222</v>
      </c>
      <c r="BK163" s="241">
        <f>SUM(BK164:BK176)</f>
        <v>0</v>
      </c>
    </row>
    <row r="164" s="2" customFormat="1" ht="16.5" customHeight="1">
      <c r="A164" s="39"/>
      <c r="B164" s="40"/>
      <c r="C164" s="244" t="s">
        <v>276</v>
      </c>
      <c r="D164" s="244" t="s">
        <v>224</v>
      </c>
      <c r="E164" s="245" t="s">
        <v>3942</v>
      </c>
      <c r="F164" s="246" t="s">
        <v>3943</v>
      </c>
      <c r="G164" s="247" t="s">
        <v>438</v>
      </c>
      <c r="H164" s="248">
        <v>450</v>
      </c>
      <c r="I164" s="249"/>
      <c r="J164" s="250">
        <f>ROUND(I164*H164,2)</f>
        <v>0</v>
      </c>
      <c r="K164" s="251"/>
      <c r="L164" s="45"/>
      <c r="M164" s="252" t="s">
        <v>1</v>
      </c>
      <c r="N164" s="253" t="s">
        <v>41</v>
      </c>
      <c r="O164" s="92"/>
      <c r="P164" s="254">
        <f>O164*H164</f>
        <v>0</v>
      </c>
      <c r="Q164" s="254">
        <v>0</v>
      </c>
      <c r="R164" s="254">
        <f>Q164*H164</f>
        <v>0</v>
      </c>
      <c r="S164" s="254">
        <v>0</v>
      </c>
      <c r="T164" s="255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56" t="s">
        <v>228</v>
      </c>
      <c r="AT164" s="256" t="s">
        <v>224</v>
      </c>
      <c r="AU164" s="256" t="s">
        <v>84</v>
      </c>
      <c r="AY164" s="18" t="s">
        <v>222</v>
      </c>
      <c r="BE164" s="257">
        <f>IF(N164="základní",J164,0)</f>
        <v>0</v>
      </c>
      <c r="BF164" s="257">
        <f>IF(N164="snížená",J164,0)</f>
        <v>0</v>
      </c>
      <c r="BG164" s="257">
        <f>IF(N164="zákl. přenesená",J164,0)</f>
        <v>0</v>
      </c>
      <c r="BH164" s="257">
        <f>IF(N164="sníž. přenesená",J164,0)</f>
        <v>0</v>
      </c>
      <c r="BI164" s="257">
        <f>IF(N164="nulová",J164,0)</f>
        <v>0</v>
      </c>
      <c r="BJ164" s="18" t="s">
        <v>84</v>
      </c>
      <c r="BK164" s="257">
        <f>ROUND(I164*H164,2)</f>
        <v>0</v>
      </c>
      <c r="BL164" s="18" t="s">
        <v>228</v>
      </c>
      <c r="BM164" s="256" t="s">
        <v>321</v>
      </c>
    </row>
    <row r="165" s="2" customFormat="1" ht="16.5" customHeight="1">
      <c r="A165" s="39"/>
      <c r="B165" s="40"/>
      <c r="C165" s="244" t="s">
        <v>323</v>
      </c>
      <c r="D165" s="244" t="s">
        <v>224</v>
      </c>
      <c r="E165" s="245" t="s">
        <v>3944</v>
      </c>
      <c r="F165" s="246" t="s">
        <v>3945</v>
      </c>
      <c r="G165" s="247" t="s">
        <v>526</v>
      </c>
      <c r="H165" s="248">
        <v>225</v>
      </c>
      <c r="I165" s="249"/>
      <c r="J165" s="250">
        <f>ROUND(I165*H165,2)</f>
        <v>0</v>
      </c>
      <c r="K165" s="251"/>
      <c r="L165" s="45"/>
      <c r="M165" s="252" t="s">
        <v>1</v>
      </c>
      <c r="N165" s="253" t="s">
        <v>41</v>
      </c>
      <c r="O165" s="92"/>
      <c r="P165" s="254">
        <f>O165*H165</f>
        <v>0</v>
      </c>
      <c r="Q165" s="254">
        <v>0</v>
      </c>
      <c r="R165" s="254">
        <f>Q165*H165</f>
        <v>0</v>
      </c>
      <c r="S165" s="254">
        <v>0</v>
      </c>
      <c r="T165" s="255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56" t="s">
        <v>228</v>
      </c>
      <c r="AT165" s="256" t="s">
        <v>224</v>
      </c>
      <c r="AU165" s="256" t="s">
        <v>84</v>
      </c>
      <c r="AY165" s="18" t="s">
        <v>222</v>
      </c>
      <c r="BE165" s="257">
        <f>IF(N165="základní",J165,0)</f>
        <v>0</v>
      </c>
      <c r="BF165" s="257">
        <f>IF(N165="snížená",J165,0)</f>
        <v>0</v>
      </c>
      <c r="BG165" s="257">
        <f>IF(N165="zákl. přenesená",J165,0)</f>
        <v>0</v>
      </c>
      <c r="BH165" s="257">
        <f>IF(N165="sníž. přenesená",J165,0)</f>
        <v>0</v>
      </c>
      <c r="BI165" s="257">
        <f>IF(N165="nulová",J165,0)</f>
        <v>0</v>
      </c>
      <c r="BJ165" s="18" t="s">
        <v>84</v>
      </c>
      <c r="BK165" s="257">
        <f>ROUND(I165*H165,2)</f>
        <v>0</v>
      </c>
      <c r="BL165" s="18" t="s">
        <v>228</v>
      </c>
      <c r="BM165" s="256" t="s">
        <v>326</v>
      </c>
    </row>
    <row r="166" s="2" customFormat="1" ht="16.5" customHeight="1">
      <c r="A166" s="39"/>
      <c r="B166" s="40"/>
      <c r="C166" s="244" t="s">
        <v>279</v>
      </c>
      <c r="D166" s="244" t="s">
        <v>224</v>
      </c>
      <c r="E166" s="245" t="s">
        <v>3946</v>
      </c>
      <c r="F166" s="246" t="s">
        <v>3947</v>
      </c>
      <c r="G166" s="247" t="s">
        <v>526</v>
      </c>
      <c r="H166" s="248">
        <v>12</v>
      </c>
      <c r="I166" s="249"/>
      <c r="J166" s="250">
        <f>ROUND(I166*H166,2)</f>
        <v>0</v>
      </c>
      <c r="K166" s="251"/>
      <c r="L166" s="45"/>
      <c r="M166" s="252" t="s">
        <v>1</v>
      </c>
      <c r="N166" s="253" t="s">
        <v>41</v>
      </c>
      <c r="O166" s="92"/>
      <c r="P166" s="254">
        <f>O166*H166</f>
        <v>0</v>
      </c>
      <c r="Q166" s="254">
        <v>0</v>
      </c>
      <c r="R166" s="254">
        <f>Q166*H166</f>
        <v>0</v>
      </c>
      <c r="S166" s="254">
        <v>0</v>
      </c>
      <c r="T166" s="255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56" t="s">
        <v>228</v>
      </c>
      <c r="AT166" s="256" t="s">
        <v>224</v>
      </c>
      <c r="AU166" s="256" t="s">
        <v>84</v>
      </c>
      <c r="AY166" s="18" t="s">
        <v>222</v>
      </c>
      <c r="BE166" s="257">
        <f>IF(N166="základní",J166,0)</f>
        <v>0</v>
      </c>
      <c r="BF166" s="257">
        <f>IF(N166="snížená",J166,0)</f>
        <v>0</v>
      </c>
      <c r="BG166" s="257">
        <f>IF(N166="zákl. přenesená",J166,0)</f>
        <v>0</v>
      </c>
      <c r="BH166" s="257">
        <f>IF(N166="sníž. přenesená",J166,0)</f>
        <v>0</v>
      </c>
      <c r="BI166" s="257">
        <f>IF(N166="nulová",J166,0)</f>
        <v>0</v>
      </c>
      <c r="BJ166" s="18" t="s">
        <v>84</v>
      </c>
      <c r="BK166" s="257">
        <f>ROUND(I166*H166,2)</f>
        <v>0</v>
      </c>
      <c r="BL166" s="18" t="s">
        <v>228</v>
      </c>
      <c r="BM166" s="256" t="s">
        <v>330</v>
      </c>
    </row>
    <row r="167" s="2" customFormat="1" ht="16.5" customHeight="1">
      <c r="A167" s="39"/>
      <c r="B167" s="40"/>
      <c r="C167" s="244" t="s">
        <v>331</v>
      </c>
      <c r="D167" s="244" t="s">
        <v>224</v>
      </c>
      <c r="E167" s="245" t="s">
        <v>3948</v>
      </c>
      <c r="F167" s="246" t="s">
        <v>3949</v>
      </c>
      <c r="G167" s="247" t="s">
        <v>526</v>
      </c>
      <c r="H167" s="248">
        <v>12</v>
      </c>
      <c r="I167" s="249"/>
      <c r="J167" s="250">
        <f>ROUND(I167*H167,2)</f>
        <v>0</v>
      </c>
      <c r="K167" s="251"/>
      <c r="L167" s="45"/>
      <c r="M167" s="252" t="s">
        <v>1</v>
      </c>
      <c r="N167" s="253" t="s">
        <v>41</v>
      </c>
      <c r="O167" s="92"/>
      <c r="P167" s="254">
        <f>O167*H167</f>
        <v>0</v>
      </c>
      <c r="Q167" s="254">
        <v>0</v>
      </c>
      <c r="R167" s="254">
        <f>Q167*H167</f>
        <v>0</v>
      </c>
      <c r="S167" s="254">
        <v>0</v>
      </c>
      <c r="T167" s="255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56" t="s">
        <v>228</v>
      </c>
      <c r="AT167" s="256" t="s">
        <v>224</v>
      </c>
      <c r="AU167" s="256" t="s">
        <v>84</v>
      </c>
      <c r="AY167" s="18" t="s">
        <v>222</v>
      </c>
      <c r="BE167" s="257">
        <f>IF(N167="základní",J167,0)</f>
        <v>0</v>
      </c>
      <c r="BF167" s="257">
        <f>IF(N167="snížená",J167,0)</f>
        <v>0</v>
      </c>
      <c r="BG167" s="257">
        <f>IF(N167="zákl. přenesená",J167,0)</f>
        <v>0</v>
      </c>
      <c r="BH167" s="257">
        <f>IF(N167="sníž. přenesená",J167,0)</f>
        <v>0</v>
      </c>
      <c r="BI167" s="257">
        <f>IF(N167="nulová",J167,0)</f>
        <v>0</v>
      </c>
      <c r="BJ167" s="18" t="s">
        <v>84</v>
      </c>
      <c r="BK167" s="257">
        <f>ROUND(I167*H167,2)</f>
        <v>0</v>
      </c>
      <c r="BL167" s="18" t="s">
        <v>228</v>
      </c>
      <c r="BM167" s="256" t="s">
        <v>334</v>
      </c>
    </row>
    <row r="168" s="2" customFormat="1" ht="16.5" customHeight="1">
      <c r="A168" s="39"/>
      <c r="B168" s="40"/>
      <c r="C168" s="244" t="s">
        <v>284</v>
      </c>
      <c r="D168" s="244" t="s">
        <v>224</v>
      </c>
      <c r="E168" s="245" t="s">
        <v>3950</v>
      </c>
      <c r="F168" s="246" t="s">
        <v>3951</v>
      </c>
      <c r="G168" s="247" t="s">
        <v>526</v>
      </c>
      <c r="H168" s="248">
        <v>225</v>
      </c>
      <c r="I168" s="249"/>
      <c r="J168" s="250">
        <f>ROUND(I168*H168,2)</f>
        <v>0</v>
      </c>
      <c r="K168" s="251"/>
      <c r="L168" s="45"/>
      <c r="M168" s="252" t="s">
        <v>1</v>
      </c>
      <c r="N168" s="253" t="s">
        <v>41</v>
      </c>
      <c r="O168" s="92"/>
      <c r="P168" s="254">
        <f>O168*H168</f>
        <v>0</v>
      </c>
      <c r="Q168" s="254">
        <v>0</v>
      </c>
      <c r="R168" s="254">
        <f>Q168*H168</f>
        <v>0</v>
      </c>
      <c r="S168" s="254">
        <v>0</v>
      </c>
      <c r="T168" s="255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56" t="s">
        <v>228</v>
      </c>
      <c r="AT168" s="256" t="s">
        <v>224</v>
      </c>
      <c r="AU168" s="256" t="s">
        <v>84</v>
      </c>
      <c r="AY168" s="18" t="s">
        <v>222</v>
      </c>
      <c r="BE168" s="257">
        <f>IF(N168="základní",J168,0)</f>
        <v>0</v>
      </c>
      <c r="BF168" s="257">
        <f>IF(N168="snížená",J168,0)</f>
        <v>0</v>
      </c>
      <c r="BG168" s="257">
        <f>IF(N168="zákl. přenesená",J168,0)</f>
        <v>0</v>
      </c>
      <c r="BH168" s="257">
        <f>IF(N168="sníž. přenesená",J168,0)</f>
        <v>0</v>
      </c>
      <c r="BI168" s="257">
        <f>IF(N168="nulová",J168,0)</f>
        <v>0</v>
      </c>
      <c r="BJ168" s="18" t="s">
        <v>84</v>
      </c>
      <c r="BK168" s="257">
        <f>ROUND(I168*H168,2)</f>
        <v>0</v>
      </c>
      <c r="BL168" s="18" t="s">
        <v>228</v>
      </c>
      <c r="BM168" s="256" t="s">
        <v>338</v>
      </c>
    </row>
    <row r="169" s="2" customFormat="1" ht="16.5" customHeight="1">
      <c r="A169" s="39"/>
      <c r="B169" s="40"/>
      <c r="C169" s="244" t="s">
        <v>340</v>
      </c>
      <c r="D169" s="244" t="s">
        <v>224</v>
      </c>
      <c r="E169" s="245" t="s">
        <v>3952</v>
      </c>
      <c r="F169" s="246" t="s">
        <v>3953</v>
      </c>
      <c r="G169" s="247" t="s">
        <v>438</v>
      </c>
      <c r="H169" s="248">
        <v>450</v>
      </c>
      <c r="I169" s="249"/>
      <c r="J169" s="250">
        <f>ROUND(I169*H169,2)</f>
        <v>0</v>
      </c>
      <c r="K169" s="251"/>
      <c r="L169" s="45"/>
      <c r="M169" s="252" t="s">
        <v>1</v>
      </c>
      <c r="N169" s="253" t="s">
        <v>41</v>
      </c>
      <c r="O169" s="92"/>
      <c r="P169" s="254">
        <f>O169*H169</f>
        <v>0</v>
      </c>
      <c r="Q169" s="254">
        <v>0</v>
      </c>
      <c r="R169" s="254">
        <f>Q169*H169</f>
        <v>0</v>
      </c>
      <c r="S169" s="254">
        <v>0</v>
      </c>
      <c r="T169" s="255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56" t="s">
        <v>228</v>
      </c>
      <c r="AT169" s="256" t="s">
        <v>224</v>
      </c>
      <c r="AU169" s="256" t="s">
        <v>84</v>
      </c>
      <c r="AY169" s="18" t="s">
        <v>222</v>
      </c>
      <c r="BE169" s="257">
        <f>IF(N169="základní",J169,0)</f>
        <v>0</v>
      </c>
      <c r="BF169" s="257">
        <f>IF(N169="snížená",J169,0)</f>
        <v>0</v>
      </c>
      <c r="BG169" s="257">
        <f>IF(N169="zákl. přenesená",J169,0)</f>
        <v>0</v>
      </c>
      <c r="BH169" s="257">
        <f>IF(N169="sníž. přenesená",J169,0)</f>
        <v>0</v>
      </c>
      <c r="BI169" s="257">
        <f>IF(N169="nulová",J169,0)</f>
        <v>0</v>
      </c>
      <c r="BJ169" s="18" t="s">
        <v>84</v>
      </c>
      <c r="BK169" s="257">
        <f>ROUND(I169*H169,2)</f>
        <v>0</v>
      </c>
      <c r="BL169" s="18" t="s">
        <v>228</v>
      </c>
      <c r="BM169" s="256" t="s">
        <v>343</v>
      </c>
    </row>
    <row r="170" s="2" customFormat="1" ht="16.5" customHeight="1">
      <c r="A170" s="39"/>
      <c r="B170" s="40"/>
      <c r="C170" s="244" t="s">
        <v>286</v>
      </c>
      <c r="D170" s="244" t="s">
        <v>224</v>
      </c>
      <c r="E170" s="245" t="s">
        <v>3954</v>
      </c>
      <c r="F170" s="246" t="s">
        <v>3955</v>
      </c>
      <c r="G170" s="247" t="s">
        <v>526</v>
      </c>
      <c r="H170" s="248">
        <v>230</v>
      </c>
      <c r="I170" s="249"/>
      <c r="J170" s="250">
        <f>ROUND(I170*H170,2)</f>
        <v>0</v>
      </c>
      <c r="K170" s="251"/>
      <c r="L170" s="45"/>
      <c r="M170" s="252" t="s">
        <v>1</v>
      </c>
      <c r="N170" s="253" t="s">
        <v>41</v>
      </c>
      <c r="O170" s="92"/>
      <c r="P170" s="254">
        <f>O170*H170</f>
        <v>0</v>
      </c>
      <c r="Q170" s="254">
        <v>0</v>
      </c>
      <c r="R170" s="254">
        <f>Q170*H170</f>
        <v>0</v>
      </c>
      <c r="S170" s="254">
        <v>0</v>
      </c>
      <c r="T170" s="255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56" t="s">
        <v>228</v>
      </c>
      <c r="AT170" s="256" t="s">
        <v>224</v>
      </c>
      <c r="AU170" s="256" t="s">
        <v>84</v>
      </c>
      <c r="AY170" s="18" t="s">
        <v>222</v>
      </c>
      <c r="BE170" s="257">
        <f>IF(N170="základní",J170,0)</f>
        <v>0</v>
      </c>
      <c r="BF170" s="257">
        <f>IF(N170="snížená",J170,0)</f>
        <v>0</v>
      </c>
      <c r="BG170" s="257">
        <f>IF(N170="zákl. přenesená",J170,0)</f>
        <v>0</v>
      </c>
      <c r="BH170" s="257">
        <f>IF(N170="sníž. přenesená",J170,0)</f>
        <v>0</v>
      </c>
      <c r="BI170" s="257">
        <f>IF(N170="nulová",J170,0)</f>
        <v>0</v>
      </c>
      <c r="BJ170" s="18" t="s">
        <v>84</v>
      </c>
      <c r="BK170" s="257">
        <f>ROUND(I170*H170,2)</f>
        <v>0</v>
      </c>
      <c r="BL170" s="18" t="s">
        <v>228</v>
      </c>
      <c r="BM170" s="256" t="s">
        <v>347</v>
      </c>
    </row>
    <row r="171" s="2" customFormat="1" ht="16.5" customHeight="1">
      <c r="A171" s="39"/>
      <c r="B171" s="40"/>
      <c r="C171" s="244" t="s">
        <v>350</v>
      </c>
      <c r="D171" s="244" t="s">
        <v>224</v>
      </c>
      <c r="E171" s="245" t="s">
        <v>3956</v>
      </c>
      <c r="F171" s="246" t="s">
        <v>3957</v>
      </c>
      <c r="G171" s="247" t="s">
        <v>526</v>
      </c>
      <c r="H171" s="248">
        <v>460</v>
      </c>
      <c r="I171" s="249"/>
      <c r="J171" s="250">
        <f>ROUND(I171*H171,2)</f>
        <v>0</v>
      </c>
      <c r="K171" s="251"/>
      <c r="L171" s="45"/>
      <c r="M171" s="252" t="s">
        <v>1</v>
      </c>
      <c r="N171" s="253" t="s">
        <v>41</v>
      </c>
      <c r="O171" s="92"/>
      <c r="P171" s="254">
        <f>O171*H171</f>
        <v>0</v>
      </c>
      <c r="Q171" s="254">
        <v>0</v>
      </c>
      <c r="R171" s="254">
        <f>Q171*H171</f>
        <v>0</v>
      </c>
      <c r="S171" s="254">
        <v>0</v>
      </c>
      <c r="T171" s="255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56" t="s">
        <v>228</v>
      </c>
      <c r="AT171" s="256" t="s">
        <v>224</v>
      </c>
      <c r="AU171" s="256" t="s">
        <v>84</v>
      </c>
      <c r="AY171" s="18" t="s">
        <v>222</v>
      </c>
      <c r="BE171" s="257">
        <f>IF(N171="základní",J171,0)</f>
        <v>0</v>
      </c>
      <c r="BF171" s="257">
        <f>IF(N171="snížená",J171,0)</f>
        <v>0</v>
      </c>
      <c r="BG171" s="257">
        <f>IF(N171="zákl. přenesená",J171,0)</f>
        <v>0</v>
      </c>
      <c r="BH171" s="257">
        <f>IF(N171="sníž. přenesená",J171,0)</f>
        <v>0</v>
      </c>
      <c r="BI171" s="257">
        <f>IF(N171="nulová",J171,0)</f>
        <v>0</v>
      </c>
      <c r="BJ171" s="18" t="s">
        <v>84</v>
      </c>
      <c r="BK171" s="257">
        <f>ROUND(I171*H171,2)</f>
        <v>0</v>
      </c>
      <c r="BL171" s="18" t="s">
        <v>228</v>
      </c>
      <c r="BM171" s="256" t="s">
        <v>354</v>
      </c>
    </row>
    <row r="172" s="2" customFormat="1" ht="16.5" customHeight="1">
      <c r="A172" s="39"/>
      <c r="B172" s="40"/>
      <c r="C172" s="244" t="s">
        <v>290</v>
      </c>
      <c r="D172" s="244" t="s">
        <v>224</v>
      </c>
      <c r="E172" s="245" t="s">
        <v>3958</v>
      </c>
      <c r="F172" s="246" t="s">
        <v>3959</v>
      </c>
      <c r="G172" s="247" t="s">
        <v>526</v>
      </c>
      <c r="H172" s="248">
        <v>920</v>
      </c>
      <c r="I172" s="249"/>
      <c r="J172" s="250">
        <f>ROUND(I172*H172,2)</f>
        <v>0</v>
      </c>
      <c r="K172" s="251"/>
      <c r="L172" s="45"/>
      <c r="M172" s="252" t="s">
        <v>1</v>
      </c>
      <c r="N172" s="253" t="s">
        <v>41</v>
      </c>
      <c r="O172" s="92"/>
      <c r="P172" s="254">
        <f>O172*H172</f>
        <v>0</v>
      </c>
      <c r="Q172" s="254">
        <v>0</v>
      </c>
      <c r="R172" s="254">
        <f>Q172*H172</f>
        <v>0</v>
      </c>
      <c r="S172" s="254">
        <v>0</v>
      </c>
      <c r="T172" s="255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56" t="s">
        <v>228</v>
      </c>
      <c r="AT172" s="256" t="s">
        <v>224</v>
      </c>
      <c r="AU172" s="256" t="s">
        <v>84</v>
      </c>
      <c r="AY172" s="18" t="s">
        <v>222</v>
      </c>
      <c r="BE172" s="257">
        <f>IF(N172="základní",J172,0)</f>
        <v>0</v>
      </c>
      <c r="BF172" s="257">
        <f>IF(N172="snížená",J172,0)</f>
        <v>0</v>
      </c>
      <c r="BG172" s="257">
        <f>IF(N172="zákl. přenesená",J172,0)</f>
        <v>0</v>
      </c>
      <c r="BH172" s="257">
        <f>IF(N172="sníž. přenesená",J172,0)</f>
        <v>0</v>
      </c>
      <c r="BI172" s="257">
        <f>IF(N172="nulová",J172,0)</f>
        <v>0</v>
      </c>
      <c r="BJ172" s="18" t="s">
        <v>84</v>
      </c>
      <c r="BK172" s="257">
        <f>ROUND(I172*H172,2)</f>
        <v>0</v>
      </c>
      <c r="BL172" s="18" t="s">
        <v>228</v>
      </c>
      <c r="BM172" s="256" t="s">
        <v>360</v>
      </c>
    </row>
    <row r="173" s="2" customFormat="1" ht="16.5" customHeight="1">
      <c r="A173" s="39"/>
      <c r="B173" s="40"/>
      <c r="C173" s="244" t="s">
        <v>364</v>
      </c>
      <c r="D173" s="244" t="s">
        <v>224</v>
      </c>
      <c r="E173" s="245" t="s">
        <v>3960</v>
      </c>
      <c r="F173" s="246" t="s">
        <v>3961</v>
      </c>
      <c r="G173" s="247" t="s">
        <v>526</v>
      </c>
      <c r="H173" s="248">
        <v>920</v>
      </c>
      <c r="I173" s="249"/>
      <c r="J173" s="250">
        <f>ROUND(I173*H173,2)</f>
        <v>0</v>
      </c>
      <c r="K173" s="251"/>
      <c r="L173" s="45"/>
      <c r="M173" s="252" t="s">
        <v>1</v>
      </c>
      <c r="N173" s="253" t="s">
        <v>41</v>
      </c>
      <c r="O173" s="92"/>
      <c r="P173" s="254">
        <f>O173*H173</f>
        <v>0</v>
      </c>
      <c r="Q173" s="254">
        <v>0</v>
      </c>
      <c r="R173" s="254">
        <f>Q173*H173</f>
        <v>0</v>
      </c>
      <c r="S173" s="254">
        <v>0</v>
      </c>
      <c r="T173" s="255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56" t="s">
        <v>228</v>
      </c>
      <c r="AT173" s="256" t="s">
        <v>224</v>
      </c>
      <c r="AU173" s="256" t="s">
        <v>84</v>
      </c>
      <c r="AY173" s="18" t="s">
        <v>222</v>
      </c>
      <c r="BE173" s="257">
        <f>IF(N173="základní",J173,0)</f>
        <v>0</v>
      </c>
      <c r="BF173" s="257">
        <f>IF(N173="snížená",J173,0)</f>
        <v>0</v>
      </c>
      <c r="BG173" s="257">
        <f>IF(N173="zákl. přenesená",J173,0)</f>
        <v>0</v>
      </c>
      <c r="BH173" s="257">
        <f>IF(N173="sníž. přenesená",J173,0)</f>
        <v>0</v>
      </c>
      <c r="BI173" s="257">
        <f>IF(N173="nulová",J173,0)</f>
        <v>0</v>
      </c>
      <c r="BJ173" s="18" t="s">
        <v>84</v>
      </c>
      <c r="BK173" s="257">
        <f>ROUND(I173*H173,2)</f>
        <v>0</v>
      </c>
      <c r="BL173" s="18" t="s">
        <v>228</v>
      </c>
      <c r="BM173" s="256" t="s">
        <v>367</v>
      </c>
    </row>
    <row r="174" s="2" customFormat="1" ht="16.5" customHeight="1">
      <c r="A174" s="39"/>
      <c r="B174" s="40"/>
      <c r="C174" s="244" t="s">
        <v>292</v>
      </c>
      <c r="D174" s="244" t="s">
        <v>224</v>
      </c>
      <c r="E174" s="245" t="s">
        <v>3962</v>
      </c>
      <c r="F174" s="246" t="s">
        <v>3963</v>
      </c>
      <c r="G174" s="247" t="s">
        <v>526</v>
      </c>
      <c r="H174" s="248">
        <v>920</v>
      </c>
      <c r="I174" s="249"/>
      <c r="J174" s="250">
        <f>ROUND(I174*H174,2)</f>
        <v>0</v>
      </c>
      <c r="K174" s="251"/>
      <c r="L174" s="45"/>
      <c r="M174" s="252" t="s">
        <v>1</v>
      </c>
      <c r="N174" s="253" t="s">
        <v>41</v>
      </c>
      <c r="O174" s="92"/>
      <c r="P174" s="254">
        <f>O174*H174</f>
        <v>0</v>
      </c>
      <c r="Q174" s="254">
        <v>0</v>
      </c>
      <c r="R174" s="254">
        <f>Q174*H174</f>
        <v>0</v>
      </c>
      <c r="S174" s="254">
        <v>0</v>
      </c>
      <c r="T174" s="255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56" t="s">
        <v>228</v>
      </c>
      <c r="AT174" s="256" t="s">
        <v>224</v>
      </c>
      <c r="AU174" s="256" t="s">
        <v>84</v>
      </c>
      <c r="AY174" s="18" t="s">
        <v>222</v>
      </c>
      <c r="BE174" s="257">
        <f>IF(N174="základní",J174,0)</f>
        <v>0</v>
      </c>
      <c r="BF174" s="257">
        <f>IF(N174="snížená",J174,0)</f>
        <v>0</v>
      </c>
      <c r="BG174" s="257">
        <f>IF(N174="zákl. přenesená",J174,0)</f>
        <v>0</v>
      </c>
      <c r="BH174" s="257">
        <f>IF(N174="sníž. přenesená",J174,0)</f>
        <v>0</v>
      </c>
      <c r="BI174" s="257">
        <f>IF(N174="nulová",J174,0)</f>
        <v>0</v>
      </c>
      <c r="BJ174" s="18" t="s">
        <v>84</v>
      </c>
      <c r="BK174" s="257">
        <f>ROUND(I174*H174,2)</f>
        <v>0</v>
      </c>
      <c r="BL174" s="18" t="s">
        <v>228</v>
      </c>
      <c r="BM174" s="256" t="s">
        <v>370</v>
      </c>
    </row>
    <row r="175" s="2" customFormat="1" ht="44.25" customHeight="1">
      <c r="A175" s="39"/>
      <c r="B175" s="40"/>
      <c r="C175" s="244" t="s">
        <v>375</v>
      </c>
      <c r="D175" s="244" t="s">
        <v>224</v>
      </c>
      <c r="E175" s="245" t="s">
        <v>3964</v>
      </c>
      <c r="F175" s="246" t="s">
        <v>3965</v>
      </c>
      <c r="G175" s="247" t="s">
        <v>526</v>
      </c>
      <c r="H175" s="248">
        <v>1150</v>
      </c>
      <c r="I175" s="249"/>
      <c r="J175" s="250">
        <f>ROUND(I175*H175,2)</f>
        <v>0</v>
      </c>
      <c r="K175" s="251"/>
      <c r="L175" s="45"/>
      <c r="M175" s="252" t="s">
        <v>1</v>
      </c>
      <c r="N175" s="253" t="s">
        <v>41</v>
      </c>
      <c r="O175" s="92"/>
      <c r="P175" s="254">
        <f>O175*H175</f>
        <v>0</v>
      </c>
      <c r="Q175" s="254">
        <v>0</v>
      </c>
      <c r="R175" s="254">
        <f>Q175*H175</f>
        <v>0</v>
      </c>
      <c r="S175" s="254">
        <v>0</v>
      </c>
      <c r="T175" s="255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56" t="s">
        <v>228</v>
      </c>
      <c r="AT175" s="256" t="s">
        <v>224</v>
      </c>
      <c r="AU175" s="256" t="s">
        <v>84</v>
      </c>
      <c r="AY175" s="18" t="s">
        <v>222</v>
      </c>
      <c r="BE175" s="257">
        <f>IF(N175="základní",J175,0)</f>
        <v>0</v>
      </c>
      <c r="BF175" s="257">
        <f>IF(N175="snížená",J175,0)</f>
        <v>0</v>
      </c>
      <c r="BG175" s="257">
        <f>IF(N175="zákl. přenesená",J175,0)</f>
        <v>0</v>
      </c>
      <c r="BH175" s="257">
        <f>IF(N175="sníž. přenesená",J175,0)</f>
        <v>0</v>
      </c>
      <c r="BI175" s="257">
        <f>IF(N175="nulová",J175,0)</f>
        <v>0</v>
      </c>
      <c r="BJ175" s="18" t="s">
        <v>84</v>
      </c>
      <c r="BK175" s="257">
        <f>ROUND(I175*H175,2)</f>
        <v>0</v>
      </c>
      <c r="BL175" s="18" t="s">
        <v>228</v>
      </c>
      <c r="BM175" s="256" t="s">
        <v>378</v>
      </c>
    </row>
    <row r="176" s="2" customFormat="1" ht="24.15" customHeight="1">
      <c r="A176" s="39"/>
      <c r="B176" s="40"/>
      <c r="C176" s="244" t="s">
        <v>295</v>
      </c>
      <c r="D176" s="244" t="s">
        <v>224</v>
      </c>
      <c r="E176" s="245" t="s">
        <v>3966</v>
      </c>
      <c r="F176" s="246" t="s">
        <v>3967</v>
      </c>
      <c r="G176" s="247" t="s">
        <v>526</v>
      </c>
      <c r="H176" s="248">
        <v>1150</v>
      </c>
      <c r="I176" s="249"/>
      <c r="J176" s="250">
        <f>ROUND(I176*H176,2)</f>
        <v>0</v>
      </c>
      <c r="K176" s="251"/>
      <c r="L176" s="45"/>
      <c r="M176" s="252" t="s">
        <v>1</v>
      </c>
      <c r="N176" s="253" t="s">
        <v>41</v>
      </c>
      <c r="O176" s="92"/>
      <c r="P176" s="254">
        <f>O176*H176</f>
        <v>0</v>
      </c>
      <c r="Q176" s="254">
        <v>0</v>
      </c>
      <c r="R176" s="254">
        <f>Q176*H176</f>
        <v>0</v>
      </c>
      <c r="S176" s="254">
        <v>0</v>
      </c>
      <c r="T176" s="255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56" t="s">
        <v>228</v>
      </c>
      <c r="AT176" s="256" t="s">
        <v>224</v>
      </c>
      <c r="AU176" s="256" t="s">
        <v>84</v>
      </c>
      <c r="AY176" s="18" t="s">
        <v>222</v>
      </c>
      <c r="BE176" s="257">
        <f>IF(N176="základní",J176,0)</f>
        <v>0</v>
      </c>
      <c r="BF176" s="257">
        <f>IF(N176="snížená",J176,0)</f>
        <v>0</v>
      </c>
      <c r="BG176" s="257">
        <f>IF(N176="zákl. přenesená",J176,0)</f>
        <v>0</v>
      </c>
      <c r="BH176" s="257">
        <f>IF(N176="sníž. přenesená",J176,0)</f>
        <v>0</v>
      </c>
      <c r="BI176" s="257">
        <f>IF(N176="nulová",J176,0)</f>
        <v>0</v>
      </c>
      <c r="BJ176" s="18" t="s">
        <v>84</v>
      </c>
      <c r="BK176" s="257">
        <f>ROUND(I176*H176,2)</f>
        <v>0</v>
      </c>
      <c r="BL176" s="18" t="s">
        <v>228</v>
      </c>
      <c r="BM176" s="256" t="s">
        <v>382</v>
      </c>
    </row>
    <row r="177" s="12" customFormat="1" ht="25.92" customHeight="1">
      <c r="A177" s="12"/>
      <c r="B177" s="228"/>
      <c r="C177" s="229"/>
      <c r="D177" s="230" t="s">
        <v>75</v>
      </c>
      <c r="E177" s="231" t="s">
        <v>3460</v>
      </c>
      <c r="F177" s="231" t="s">
        <v>3968</v>
      </c>
      <c r="G177" s="229"/>
      <c r="H177" s="229"/>
      <c r="I177" s="232"/>
      <c r="J177" s="233">
        <f>BK177</f>
        <v>0</v>
      </c>
      <c r="K177" s="229"/>
      <c r="L177" s="234"/>
      <c r="M177" s="235"/>
      <c r="N177" s="236"/>
      <c r="O177" s="236"/>
      <c r="P177" s="237">
        <f>SUM(P178:P180)</f>
        <v>0</v>
      </c>
      <c r="Q177" s="236"/>
      <c r="R177" s="237">
        <f>SUM(R178:R180)</f>
        <v>0</v>
      </c>
      <c r="S177" s="236"/>
      <c r="T177" s="238">
        <f>SUM(T178:T180)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39" t="s">
        <v>84</v>
      </c>
      <c r="AT177" s="240" t="s">
        <v>75</v>
      </c>
      <c r="AU177" s="240" t="s">
        <v>76</v>
      </c>
      <c r="AY177" s="239" t="s">
        <v>222</v>
      </c>
      <c r="BK177" s="241">
        <f>SUM(BK178:BK180)</f>
        <v>0</v>
      </c>
    </row>
    <row r="178" s="2" customFormat="1" ht="16.5" customHeight="1">
      <c r="A178" s="39"/>
      <c r="B178" s="40"/>
      <c r="C178" s="244" t="s">
        <v>383</v>
      </c>
      <c r="D178" s="244" t="s">
        <v>224</v>
      </c>
      <c r="E178" s="245" t="s">
        <v>3969</v>
      </c>
      <c r="F178" s="246" t="s">
        <v>3970</v>
      </c>
      <c r="G178" s="247" t="s">
        <v>438</v>
      </c>
      <c r="H178" s="248">
        <v>18</v>
      </c>
      <c r="I178" s="249"/>
      <c r="J178" s="250">
        <f>ROUND(I178*H178,2)</f>
        <v>0</v>
      </c>
      <c r="K178" s="251"/>
      <c r="L178" s="45"/>
      <c r="M178" s="252" t="s">
        <v>1</v>
      </c>
      <c r="N178" s="253" t="s">
        <v>41</v>
      </c>
      <c r="O178" s="92"/>
      <c r="P178" s="254">
        <f>O178*H178</f>
        <v>0</v>
      </c>
      <c r="Q178" s="254">
        <v>0</v>
      </c>
      <c r="R178" s="254">
        <f>Q178*H178</f>
        <v>0</v>
      </c>
      <c r="S178" s="254">
        <v>0</v>
      </c>
      <c r="T178" s="255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56" t="s">
        <v>228</v>
      </c>
      <c r="AT178" s="256" t="s">
        <v>224</v>
      </c>
      <c r="AU178" s="256" t="s">
        <v>84</v>
      </c>
      <c r="AY178" s="18" t="s">
        <v>222</v>
      </c>
      <c r="BE178" s="257">
        <f>IF(N178="základní",J178,0)</f>
        <v>0</v>
      </c>
      <c r="BF178" s="257">
        <f>IF(N178="snížená",J178,0)</f>
        <v>0</v>
      </c>
      <c r="BG178" s="257">
        <f>IF(N178="zákl. přenesená",J178,0)</f>
        <v>0</v>
      </c>
      <c r="BH178" s="257">
        <f>IF(N178="sníž. přenesená",J178,0)</f>
        <v>0</v>
      </c>
      <c r="BI178" s="257">
        <f>IF(N178="nulová",J178,0)</f>
        <v>0</v>
      </c>
      <c r="BJ178" s="18" t="s">
        <v>84</v>
      </c>
      <c r="BK178" s="257">
        <f>ROUND(I178*H178,2)</f>
        <v>0</v>
      </c>
      <c r="BL178" s="18" t="s">
        <v>228</v>
      </c>
      <c r="BM178" s="256" t="s">
        <v>386</v>
      </c>
    </row>
    <row r="179" s="2" customFormat="1" ht="16.5" customHeight="1">
      <c r="A179" s="39"/>
      <c r="B179" s="40"/>
      <c r="C179" s="244" t="s">
        <v>298</v>
      </c>
      <c r="D179" s="244" t="s">
        <v>224</v>
      </c>
      <c r="E179" s="245" t="s">
        <v>3971</v>
      </c>
      <c r="F179" s="246" t="s">
        <v>3972</v>
      </c>
      <c r="G179" s="247" t="s">
        <v>526</v>
      </c>
      <c r="H179" s="248">
        <v>9</v>
      </c>
      <c r="I179" s="249"/>
      <c r="J179" s="250">
        <f>ROUND(I179*H179,2)</f>
        <v>0</v>
      </c>
      <c r="K179" s="251"/>
      <c r="L179" s="45"/>
      <c r="M179" s="252" t="s">
        <v>1</v>
      </c>
      <c r="N179" s="253" t="s">
        <v>41</v>
      </c>
      <c r="O179" s="92"/>
      <c r="P179" s="254">
        <f>O179*H179</f>
        <v>0</v>
      </c>
      <c r="Q179" s="254">
        <v>0</v>
      </c>
      <c r="R179" s="254">
        <f>Q179*H179</f>
        <v>0</v>
      </c>
      <c r="S179" s="254">
        <v>0</v>
      </c>
      <c r="T179" s="255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56" t="s">
        <v>228</v>
      </c>
      <c r="AT179" s="256" t="s">
        <v>224</v>
      </c>
      <c r="AU179" s="256" t="s">
        <v>84</v>
      </c>
      <c r="AY179" s="18" t="s">
        <v>222</v>
      </c>
      <c r="BE179" s="257">
        <f>IF(N179="základní",J179,0)</f>
        <v>0</v>
      </c>
      <c r="BF179" s="257">
        <f>IF(N179="snížená",J179,0)</f>
        <v>0</v>
      </c>
      <c r="BG179" s="257">
        <f>IF(N179="zákl. přenesená",J179,0)</f>
        <v>0</v>
      </c>
      <c r="BH179" s="257">
        <f>IF(N179="sníž. přenesená",J179,0)</f>
        <v>0</v>
      </c>
      <c r="BI179" s="257">
        <f>IF(N179="nulová",J179,0)</f>
        <v>0</v>
      </c>
      <c r="BJ179" s="18" t="s">
        <v>84</v>
      </c>
      <c r="BK179" s="257">
        <f>ROUND(I179*H179,2)</f>
        <v>0</v>
      </c>
      <c r="BL179" s="18" t="s">
        <v>228</v>
      </c>
      <c r="BM179" s="256" t="s">
        <v>389</v>
      </c>
    </row>
    <row r="180" s="2" customFormat="1" ht="16.5" customHeight="1">
      <c r="A180" s="39"/>
      <c r="B180" s="40"/>
      <c r="C180" s="244" t="s">
        <v>390</v>
      </c>
      <c r="D180" s="244" t="s">
        <v>224</v>
      </c>
      <c r="E180" s="245" t="s">
        <v>3973</v>
      </c>
      <c r="F180" s="246" t="s">
        <v>3974</v>
      </c>
      <c r="G180" s="247" t="s">
        <v>526</v>
      </c>
      <c r="H180" s="248">
        <v>6</v>
      </c>
      <c r="I180" s="249"/>
      <c r="J180" s="250">
        <f>ROUND(I180*H180,2)</f>
        <v>0</v>
      </c>
      <c r="K180" s="251"/>
      <c r="L180" s="45"/>
      <c r="M180" s="252" t="s">
        <v>1</v>
      </c>
      <c r="N180" s="253" t="s">
        <v>41</v>
      </c>
      <c r="O180" s="92"/>
      <c r="P180" s="254">
        <f>O180*H180</f>
        <v>0</v>
      </c>
      <c r="Q180" s="254">
        <v>0</v>
      </c>
      <c r="R180" s="254">
        <f>Q180*H180</f>
        <v>0</v>
      </c>
      <c r="S180" s="254">
        <v>0</v>
      </c>
      <c r="T180" s="255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56" t="s">
        <v>228</v>
      </c>
      <c r="AT180" s="256" t="s">
        <v>224</v>
      </c>
      <c r="AU180" s="256" t="s">
        <v>84</v>
      </c>
      <c r="AY180" s="18" t="s">
        <v>222</v>
      </c>
      <c r="BE180" s="257">
        <f>IF(N180="základní",J180,0)</f>
        <v>0</v>
      </c>
      <c r="BF180" s="257">
        <f>IF(N180="snížená",J180,0)</f>
        <v>0</v>
      </c>
      <c r="BG180" s="257">
        <f>IF(N180="zákl. přenesená",J180,0)</f>
        <v>0</v>
      </c>
      <c r="BH180" s="257">
        <f>IF(N180="sníž. přenesená",J180,0)</f>
        <v>0</v>
      </c>
      <c r="BI180" s="257">
        <f>IF(N180="nulová",J180,0)</f>
        <v>0</v>
      </c>
      <c r="BJ180" s="18" t="s">
        <v>84</v>
      </c>
      <c r="BK180" s="257">
        <f>ROUND(I180*H180,2)</f>
        <v>0</v>
      </c>
      <c r="BL180" s="18" t="s">
        <v>228</v>
      </c>
      <c r="BM180" s="256" t="s">
        <v>393</v>
      </c>
    </row>
    <row r="181" s="12" customFormat="1" ht="25.92" customHeight="1">
      <c r="A181" s="12"/>
      <c r="B181" s="228"/>
      <c r="C181" s="229"/>
      <c r="D181" s="230" t="s">
        <v>75</v>
      </c>
      <c r="E181" s="231" t="s">
        <v>3515</v>
      </c>
      <c r="F181" s="231" t="s">
        <v>130</v>
      </c>
      <c r="G181" s="229"/>
      <c r="H181" s="229"/>
      <c r="I181" s="232"/>
      <c r="J181" s="233">
        <f>BK181</f>
        <v>0</v>
      </c>
      <c r="K181" s="229"/>
      <c r="L181" s="234"/>
      <c r="M181" s="235"/>
      <c r="N181" s="236"/>
      <c r="O181" s="236"/>
      <c r="P181" s="237">
        <f>SUM(P182:P189)</f>
        <v>0</v>
      </c>
      <c r="Q181" s="236"/>
      <c r="R181" s="237">
        <f>SUM(R182:R189)</f>
        <v>0</v>
      </c>
      <c r="S181" s="236"/>
      <c r="T181" s="238">
        <f>SUM(T182:T189)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39" t="s">
        <v>84</v>
      </c>
      <c r="AT181" s="240" t="s">
        <v>75</v>
      </c>
      <c r="AU181" s="240" t="s">
        <v>76</v>
      </c>
      <c r="AY181" s="239" t="s">
        <v>222</v>
      </c>
      <c r="BK181" s="241">
        <f>SUM(BK182:BK189)</f>
        <v>0</v>
      </c>
    </row>
    <row r="182" s="2" customFormat="1" ht="16.5" customHeight="1">
      <c r="A182" s="39"/>
      <c r="B182" s="40"/>
      <c r="C182" s="244" t="s">
        <v>303</v>
      </c>
      <c r="D182" s="244" t="s">
        <v>224</v>
      </c>
      <c r="E182" s="245" t="s">
        <v>3975</v>
      </c>
      <c r="F182" s="246" t="s">
        <v>3976</v>
      </c>
      <c r="G182" s="247" t="s">
        <v>2528</v>
      </c>
      <c r="H182" s="248">
        <v>32</v>
      </c>
      <c r="I182" s="249"/>
      <c r="J182" s="250">
        <f>ROUND(I182*H182,2)</f>
        <v>0</v>
      </c>
      <c r="K182" s="251"/>
      <c r="L182" s="45"/>
      <c r="M182" s="252" t="s">
        <v>1</v>
      </c>
      <c r="N182" s="253" t="s">
        <v>41</v>
      </c>
      <c r="O182" s="92"/>
      <c r="P182" s="254">
        <f>O182*H182</f>
        <v>0</v>
      </c>
      <c r="Q182" s="254">
        <v>0</v>
      </c>
      <c r="R182" s="254">
        <f>Q182*H182</f>
        <v>0</v>
      </c>
      <c r="S182" s="254">
        <v>0</v>
      </c>
      <c r="T182" s="255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56" t="s">
        <v>228</v>
      </c>
      <c r="AT182" s="256" t="s">
        <v>224</v>
      </c>
      <c r="AU182" s="256" t="s">
        <v>84</v>
      </c>
      <c r="AY182" s="18" t="s">
        <v>222</v>
      </c>
      <c r="BE182" s="257">
        <f>IF(N182="základní",J182,0)</f>
        <v>0</v>
      </c>
      <c r="BF182" s="257">
        <f>IF(N182="snížená",J182,0)</f>
        <v>0</v>
      </c>
      <c r="BG182" s="257">
        <f>IF(N182="zákl. přenesená",J182,0)</f>
        <v>0</v>
      </c>
      <c r="BH182" s="257">
        <f>IF(N182="sníž. přenesená",J182,0)</f>
        <v>0</v>
      </c>
      <c r="BI182" s="257">
        <f>IF(N182="nulová",J182,0)</f>
        <v>0</v>
      </c>
      <c r="BJ182" s="18" t="s">
        <v>84</v>
      </c>
      <c r="BK182" s="257">
        <f>ROUND(I182*H182,2)</f>
        <v>0</v>
      </c>
      <c r="BL182" s="18" t="s">
        <v>228</v>
      </c>
      <c r="BM182" s="256" t="s">
        <v>402</v>
      </c>
    </row>
    <row r="183" s="2" customFormat="1" ht="37.8" customHeight="1">
      <c r="A183" s="39"/>
      <c r="B183" s="40"/>
      <c r="C183" s="244" t="s">
        <v>409</v>
      </c>
      <c r="D183" s="244" t="s">
        <v>224</v>
      </c>
      <c r="E183" s="245" t="s">
        <v>3977</v>
      </c>
      <c r="F183" s="246" t="s">
        <v>3978</v>
      </c>
      <c r="G183" s="247" t="s">
        <v>2528</v>
      </c>
      <c r="H183" s="248">
        <v>80</v>
      </c>
      <c r="I183" s="249"/>
      <c r="J183" s="250">
        <f>ROUND(I183*H183,2)</f>
        <v>0</v>
      </c>
      <c r="K183" s="251"/>
      <c r="L183" s="45"/>
      <c r="M183" s="252" t="s">
        <v>1</v>
      </c>
      <c r="N183" s="253" t="s">
        <v>41</v>
      </c>
      <c r="O183" s="92"/>
      <c r="P183" s="254">
        <f>O183*H183</f>
        <v>0</v>
      </c>
      <c r="Q183" s="254">
        <v>0</v>
      </c>
      <c r="R183" s="254">
        <f>Q183*H183</f>
        <v>0</v>
      </c>
      <c r="S183" s="254">
        <v>0</v>
      </c>
      <c r="T183" s="255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56" t="s">
        <v>228</v>
      </c>
      <c r="AT183" s="256" t="s">
        <v>224</v>
      </c>
      <c r="AU183" s="256" t="s">
        <v>84</v>
      </c>
      <c r="AY183" s="18" t="s">
        <v>222</v>
      </c>
      <c r="BE183" s="257">
        <f>IF(N183="základní",J183,0)</f>
        <v>0</v>
      </c>
      <c r="BF183" s="257">
        <f>IF(N183="snížená",J183,0)</f>
        <v>0</v>
      </c>
      <c r="BG183" s="257">
        <f>IF(N183="zákl. přenesená",J183,0)</f>
        <v>0</v>
      </c>
      <c r="BH183" s="257">
        <f>IF(N183="sníž. přenesená",J183,0)</f>
        <v>0</v>
      </c>
      <c r="BI183" s="257">
        <f>IF(N183="nulová",J183,0)</f>
        <v>0</v>
      </c>
      <c r="BJ183" s="18" t="s">
        <v>84</v>
      </c>
      <c r="BK183" s="257">
        <f>ROUND(I183*H183,2)</f>
        <v>0</v>
      </c>
      <c r="BL183" s="18" t="s">
        <v>228</v>
      </c>
      <c r="BM183" s="256" t="s">
        <v>412</v>
      </c>
    </row>
    <row r="184" s="2" customFormat="1" ht="16.5" customHeight="1">
      <c r="A184" s="39"/>
      <c r="B184" s="40"/>
      <c r="C184" s="244" t="s">
        <v>308</v>
      </c>
      <c r="D184" s="244" t="s">
        <v>224</v>
      </c>
      <c r="E184" s="245" t="s">
        <v>3979</v>
      </c>
      <c r="F184" s="246" t="s">
        <v>3881</v>
      </c>
      <c r="G184" s="247" t="s">
        <v>2528</v>
      </c>
      <c r="H184" s="248">
        <v>24</v>
      </c>
      <c r="I184" s="249"/>
      <c r="J184" s="250">
        <f>ROUND(I184*H184,2)</f>
        <v>0</v>
      </c>
      <c r="K184" s="251"/>
      <c r="L184" s="45"/>
      <c r="M184" s="252" t="s">
        <v>1</v>
      </c>
      <c r="N184" s="253" t="s">
        <v>41</v>
      </c>
      <c r="O184" s="92"/>
      <c r="P184" s="254">
        <f>O184*H184</f>
        <v>0</v>
      </c>
      <c r="Q184" s="254">
        <v>0</v>
      </c>
      <c r="R184" s="254">
        <f>Q184*H184</f>
        <v>0</v>
      </c>
      <c r="S184" s="254">
        <v>0</v>
      </c>
      <c r="T184" s="255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56" t="s">
        <v>228</v>
      </c>
      <c r="AT184" s="256" t="s">
        <v>224</v>
      </c>
      <c r="AU184" s="256" t="s">
        <v>84</v>
      </c>
      <c r="AY184" s="18" t="s">
        <v>222</v>
      </c>
      <c r="BE184" s="257">
        <f>IF(N184="základní",J184,0)</f>
        <v>0</v>
      </c>
      <c r="BF184" s="257">
        <f>IF(N184="snížená",J184,0)</f>
        <v>0</v>
      </c>
      <c r="BG184" s="257">
        <f>IF(N184="zákl. přenesená",J184,0)</f>
        <v>0</v>
      </c>
      <c r="BH184" s="257">
        <f>IF(N184="sníž. přenesená",J184,0)</f>
        <v>0</v>
      </c>
      <c r="BI184" s="257">
        <f>IF(N184="nulová",J184,0)</f>
        <v>0</v>
      </c>
      <c r="BJ184" s="18" t="s">
        <v>84</v>
      </c>
      <c r="BK184" s="257">
        <f>ROUND(I184*H184,2)</f>
        <v>0</v>
      </c>
      <c r="BL184" s="18" t="s">
        <v>228</v>
      </c>
      <c r="BM184" s="256" t="s">
        <v>416</v>
      </c>
    </row>
    <row r="185" s="2" customFormat="1" ht="16.5" customHeight="1">
      <c r="A185" s="39"/>
      <c r="B185" s="40"/>
      <c r="C185" s="244" t="s">
        <v>418</v>
      </c>
      <c r="D185" s="244" t="s">
        <v>224</v>
      </c>
      <c r="E185" s="245" t="s">
        <v>3980</v>
      </c>
      <c r="F185" s="246" t="s">
        <v>3842</v>
      </c>
      <c r="G185" s="247" t="s">
        <v>2528</v>
      </c>
      <c r="H185" s="248">
        <v>60</v>
      </c>
      <c r="I185" s="249"/>
      <c r="J185" s="250">
        <f>ROUND(I185*H185,2)</f>
        <v>0</v>
      </c>
      <c r="K185" s="251"/>
      <c r="L185" s="45"/>
      <c r="M185" s="252" t="s">
        <v>1</v>
      </c>
      <c r="N185" s="253" t="s">
        <v>41</v>
      </c>
      <c r="O185" s="92"/>
      <c r="P185" s="254">
        <f>O185*H185</f>
        <v>0</v>
      </c>
      <c r="Q185" s="254">
        <v>0</v>
      </c>
      <c r="R185" s="254">
        <f>Q185*H185</f>
        <v>0</v>
      </c>
      <c r="S185" s="254">
        <v>0</v>
      </c>
      <c r="T185" s="255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56" t="s">
        <v>228</v>
      </c>
      <c r="AT185" s="256" t="s">
        <v>224</v>
      </c>
      <c r="AU185" s="256" t="s">
        <v>84</v>
      </c>
      <c r="AY185" s="18" t="s">
        <v>222</v>
      </c>
      <c r="BE185" s="257">
        <f>IF(N185="základní",J185,0)</f>
        <v>0</v>
      </c>
      <c r="BF185" s="257">
        <f>IF(N185="snížená",J185,0)</f>
        <v>0</v>
      </c>
      <c r="BG185" s="257">
        <f>IF(N185="zákl. přenesená",J185,0)</f>
        <v>0</v>
      </c>
      <c r="BH185" s="257">
        <f>IF(N185="sníž. přenesená",J185,0)</f>
        <v>0</v>
      </c>
      <c r="BI185" s="257">
        <f>IF(N185="nulová",J185,0)</f>
        <v>0</v>
      </c>
      <c r="BJ185" s="18" t="s">
        <v>84</v>
      </c>
      <c r="BK185" s="257">
        <f>ROUND(I185*H185,2)</f>
        <v>0</v>
      </c>
      <c r="BL185" s="18" t="s">
        <v>228</v>
      </c>
      <c r="BM185" s="256" t="s">
        <v>421</v>
      </c>
    </row>
    <row r="186" s="2" customFormat="1" ht="21.75" customHeight="1">
      <c r="A186" s="39"/>
      <c r="B186" s="40"/>
      <c r="C186" s="244" t="s">
        <v>312</v>
      </c>
      <c r="D186" s="244" t="s">
        <v>224</v>
      </c>
      <c r="E186" s="245" t="s">
        <v>3981</v>
      </c>
      <c r="F186" s="246" t="s">
        <v>3884</v>
      </c>
      <c r="G186" s="247" t="s">
        <v>2528</v>
      </c>
      <c r="H186" s="248">
        <v>80</v>
      </c>
      <c r="I186" s="249"/>
      <c r="J186" s="250">
        <f>ROUND(I186*H186,2)</f>
        <v>0</v>
      </c>
      <c r="K186" s="251"/>
      <c r="L186" s="45"/>
      <c r="M186" s="252" t="s">
        <v>1</v>
      </c>
      <c r="N186" s="253" t="s">
        <v>41</v>
      </c>
      <c r="O186" s="92"/>
      <c r="P186" s="254">
        <f>O186*H186</f>
        <v>0</v>
      </c>
      <c r="Q186" s="254">
        <v>0</v>
      </c>
      <c r="R186" s="254">
        <f>Q186*H186</f>
        <v>0</v>
      </c>
      <c r="S186" s="254">
        <v>0</v>
      </c>
      <c r="T186" s="255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56" t="s">
        <v>228</v>
      </c>
      <c r="AT186" s="256" t="s">
        <v>224</v>
      </c>
      <c r="AU186" s="256" t="s">
        <v>84</v>
      </c>
      <c r="AY186" s="18" t="s">
        <v>222</v>
      </c>
      <c r="BE186" s="257">
        <f>IF(N186="základní",J186,0)</f>
        <v>0</v>
      </c>
      <c r="BF186" s="257">
        <f>IF(N186="snížená",J186,0)</f>
        <v>0</v>
      </c>
      <c r="BG186" s="257">
        <f>IF(N186="zákl. přenesená",J186,0)</f>
        <v>0</v>
      </c>
      <c r="BH186" s="257">
        <f>IF(N186="sníž. přenesená",J186,0)</f>
        <v>0</v>
      </c>
      <c r="BI186" s="257">
        <f>IF(N186="nulová",J186,0)</f>
        <v>0</v>
      </c>
      <c r="BJ186" s="18" t="s">
        <v>84</v>
      </c>
      <c r="BK186" s="257">
        <f>ROUND(I186*H186,2)</f>
        <v>0</v>
      </c>
      <c r="BL186" s="18" t="s">
        <v>228</v>
      </c>
      <c r="BM186" s="256" t="s">
        <v>428</v>
      </c>
    </row>
    <row r="187" s="2" customFormat="1" ht="16.5" customHeight="1">
      <c r="A187" s="39"/>
      <c r="B187" s="40"/>
      <c r="C187" s="244" t="s">
        <v>435</v>
      </c>
      <c r="D187" s="244" t="s">
        <v>224</v>
      </c>
      <c r="E187" s="245" t="s">
        <v>3982</v>
      </c>
      <c r="F187" s="246" t="s">
        <v>3846</v>
      </c>
      <c r="G187" s="247" t="s">
        <v>2528</v>
      </c>
      <c r="H187" s="248">
        <v>16</v>
      </c>
      <c r="I187" s="249"/>
      <c r="J187" s="250">
        <f>ROUND(I187*H187,2)</f>
        <v>0</v>
      </c>
      <c r="K187" s="251"/>
      <c r="L187" s="45"/>
      <c r="M187" s="252" t="s">
        <v>1</v>
      </c>
      <c r="N187" s="253" t="s">
        <v>41</v>
      </c>
      <c r="O187" s="92"/>
      <c r="P187" s="254">
        <f>O187*H187</f>
        <v>0</v>
      </c>
      <c r="Q187" s="254">
        <v>0</v>
      </c>
      <c r="R187" s="254">
        <f>Q187*H187</f>
        <v>0</v>
      </c>
      <c r="S187" s="254">
        <v>0</v>
      </c>
      <c r="T187" s="255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56" t="s">
        <v>228</v>
      </c>
      <c r="AT187" s="256" t="s">
        <v>224</v>
      </c>
      <c r="AU187" s="256" t="s">
        <v>84</v>
      </c>
      <c r="AY187" s="18" t="s">
        <v>222</v>
      </c>
      <c r="BE187" s="257">
        <f>IF(N187="základní",J187,0)</f>
        <v>0</v>
      </c>
      <c r="BF187" s="257">
        <f>IF(N187="snížená",J187,0)</f>
        <v>0</v>
      </c>
      <c r="BG187" s="257">
        <f>IF(N187="zákl. přenesená",J187,0)</f>
        <v>0</v>
      </c>
      <c r="BH187" s="257">
        <f>IF(N187="sníž. přenesená",J187,0)</f>
        <v>0</v>
      </c>
      <c r="BI187" s="257">
        <f>IF(N187="nulová",J187,0)</f>
        <v>0</v>
      </c>
      <c r="BJ187" s="18" t="s">
        <v>84</v>
      </c>
      <c r="BK187" s="257">
        <f>ROUND(I187*H187,2)</f>
        <v>0</v>
      </c>
      <c r="BL187" s="18" t="s">
        <v>228</v>
      </c>
      <c r="BM187" s="256" t="s">
        <v>439</v>
      </c>
    </row>
    <row r="188" s="2" customFormat="1" ht="16.5" customHeight="1">
      <c r="A188" s="39"/>
      <c r="B188" s="40"/>
      <c r="C188" s="244" t="s">
        <v>317</v>
      </c>
      <c r="D188" s="244" t="s">
        <v>224</v>
      </c>
      <c r="E188" s="245" t="s">
        <v>3983</v>
      </c>
      <c r="F188" s="246" t="s">
        <v>3848</v>
      </c>
      <c r="G188" s="247" t="s">
        <v>2528</v>
      </c>
      <c r="H188" s="248">
        <v>36</v>
      </c>
      <c r="I188" s="249"/>
      <c r="J188" s="250">
        <f>ROUND(I188*H188,2)</f>
        <v>0</v>
      </c>
      <c r="K188" s="251"/>
      <c r="L188" s="45"/>
      <c r="M188" s="252" t="s">
        <v>1</v>
      </c>
      <c r="N188" s="253" t="s">
        <v>41</v>
      </c>
      <c r="O188" s="92"/>
      <c r="P188" s="254">
        <f>O188*H188</f>
        <v>0</v>
      </c>
      <c r="Q188" s="254">
        <v>0</v>
      </c>
      <c r="R188" s="254">
        <f>Q188*H188</f>
        <v>0</v>
      </c>
      <c r="S188" s="254">
        <v>0</v>
      </c>
      <c r="T188" s="255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56" t="s">
        <v>228</v>
      </c>
      <c r="AT188" s="256" t="s">
        <v>224</v>
      </c>
      <c r="AU188" s="256" t="s">
        <v>84</v>
      </c>
      <c r="AY188" s="18" t="s">
        <v>222</v>
      </c>
      <c r="BE188" s="257">
        <f>IF(N188="základní",J188,0)</f>
        <v>0</v>
      </c>
      <c r="BF188" s="257">
        <f>IF(N188="snížená",J188,0)</f>
        <v>0</v>
      </c>
      <c r="BG188" s="257">
        <f>IF(N188="zákl. přenesená",J188,0)</f>
        <v>0</v>
      </c>
      <c r="BH188" s="257">
        <f>IF(N188="sníž. přenesená",J188,0)</f>
        <v>0</v>
      </c>
      <c r="BI188" s="257">
        <f>IF(N188="nulová",J188,0)</f>
        <v>0</v>
      </c>
      <c r="BJ188" s="18" t="s">
        <v>84</v>
      </c>
      <c r="BK188" s="257">
        <f>ROUND(I188*H188,2)</f>
        <v>0</v>
      </c>
      <c r="BL188" s="18" t="s">
        <v>228</v>
      </c>
      <c r="BM188" s="256" t="s">
        <v>442</v>
      </c>
    </row>
    <row r="189" s="2" customFormat="1" ht="21.75" customHeight="1">
      <c r="A189" s="39"/>
      <c r="B189" s="40"/>
      <c r="C189" s="244" t="s">
        <v>443</v>
      </c>
      <c r="D189" s="244" t="s">
        <v>224</v>
      </c>
      <c r="E189" s="245" t="s">
        <v>3984</v>
      </c>
      <c r="F189" s="246" t="s">
        <v>3850</v>
      </c>
      <c r="G189" s="247" t="s">
        <v>2528</v>
      </c>
      <c r="H189" s="248">
        <v>16</v>
      </c>
      <c r="I189" s="249"/>
      <c r="J189" s="250">
        <f>ROUND(I189*H189,2)</f>
        <v>0</v>
      </c>
      <c r="K189" s="251"/>
      <c r="L189" s="45"/>
      <c r="M189" s="317" t="s">
        <v>1</v>
      </c>
      <c r="N189" s="318" t="s">
        <v>41</v>
      </c>
      <c r="O189" s="319"/>
      <c r="P189" s="320">
        <f>O189*H189</f>
        <v>0</v>
      </c>
      <c r="Q189" s="320">
        <v>0</v>
      </c>
      <c r="R189" s="320">
        <f>Q189*H189</f>
        <v>0</v>
      </c>
      <c r="S189" s="320">
        <v>0</v>
      </c>
      <c r="T189" s="321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56" t="s">
        <v>228</v>
      </c>
      <c r="AT189" s="256" t="s">
        <v>224</v>
      </c>
      <c r="AU189" s="256" t="s">
        <v>84</v>
      </c>
      <c r="AY189" s="18" t="s">
        <v>222</v>
      </c>
      <c r="BE189" s="257">
        <f>IF(N189="základní",J189,0)</f>
        <v>0</v>
      </c>
      <c r="BF189" s="257">
        <f>IF(N189="snížená",J189,0)</f>
        <v>0</v>
      </c>
      <c r="BG189" s="257">
        <f>IF(N189="zákl. přenesená",J189,0)</f>
        <v>0</v>
      </c>
      <c r="BH189" s="257">
        <f>IF(N189="sníž. přenesená",J189,0)</f>
        <v>0</v>
      </c>
      <c r="BI189" s="257">
        <f>IF(N189="nulová",J189,0)</f>
        <v>0</v>
      </c>
      <c r="BJ189" s="18" t="s">
        <v>84</v>
      </c>
      <c r="BK189" s="257">
        <f>ROUND(I189*H189,2)</f>
        <v>0</v>
      </c>
      <c r="BL189" s="18" t="s">
        <v>228</v>
      </c>
      <c r="BM189" s="256" t="s">
        <v>446</v>
      </c>
    </row>
    <row r="190" s="2" customFormat="1" ht="6.96" customHeight="1">
      <c r="A190" s="39"/>
      <c r="B190" s="67"/>
      <c r="C190" s="68"/>
      <c r="D190" s="68"/>
      <c r="E190" s="68"/>
      <c r="F190" s="68"/>
      <c r="G190" s="68"/>
      <c r="H190" s="68"/>
      <c r="I190" s="68"/>
      <c r="J190" s="68"/>
      <c r="K190" s="68"/>
      <c r="L190" s="45"/>
      <c r="M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</sheetData>
  <sheetProtection sheet="1" autoFilter="0" formatColumns="0" formatRows="0" objects="1" scenarios="1" spinCount="100000" saltValue="HeqENkGhvNbsWEbdl1w94jzJoa77SFthZewHg8kINrWfsfdQ2D27LkZ9IJzkrhRy7YhwcInJA1x31tyjMQwOzg==" hashValue="TeYOBd3vfYGh+I7ZZNBn6PMekTz7sFXleYCls6GDLobLYA6hWcxhdjt5Kn1pFFF1mINDYXhEn8H2tn/Xl3DY6g==" algorithmName="SHA-512" password="9942"/>
  <autoFilter ref="C137:K189"/>
  <mergeCells count="20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D108:F108"/>
    <mergeCell ref="D109:F109"/>
    <mergeCell ref="D110:F110"/>
    <mergeCell ref="D111:F111"/>
    <mergeCell ref="D112:F112"/>
    <mergeCell ref="E124:H124"/>
    <mergeCell ref="E128:H128"/>
    <mergeCell ref="E126:H126"/>
    <mergeCell ref="E130:H13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153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OU - STAVEBNÍ ÚPRAVY BUDOVY E, ČS.LEGIÍ 9, OSTRAVA</v>
      </c>
      <c r="F7" s="152"/>
      <c r="G7" s="152"/>
      <c r="H7" s="152"/>
      <c r="L7" s="21"/>
    </row>
    <row r="8">
      <c r="B8" s="21"/>
      <c r="D8" s="152" t="s">
        <v>154</v>
      </c>
      <c r="L8" s="21"/>
    </row>
    <row r="9" s="1" customFormat="1" ht="16.5" customHeight="1">
      <c r="B9" s="21"/>
      <c r="E9" s="153" t="s">
        <v>2858</v>
      </c>
      <c r="F9" s="1"/>
      <c r="G9" s="1"/>
      <c r="H9" s="1"/>
      <c r="L9" s="21"/>
    </row>
    <row r="10" s="1" customFormat="1" ht="12" customHeight="1">
      <c r="B10" s="21"/>
      <c r="D10" s="152" t="s">
        <v>2859</v>
      </c>
      <c r="L10" s="21"/>
    </row>
    <row r="11" s="2" customFormat="1" ht="16.5" customHeight="1">
      <c r="A11" s="39"/>
      <c r="B11" s="45"/>
      <c r="C11" s="39"/>
      <c r="D11" s="39"/>
      <c r="E11" s="166" t="s">
        <v>3813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3293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3985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19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20</v>
      </c>
      <c r="E16" s="39"/>
      <c r="F16" s="142" t="s">
        <v>34</v>
      </c>
      <c r="G16" s="39"/>
      <c r="H16" s="39"/>
      <c r="I16" s="152" t="s">
        <v>22</v>
      </c>
      <c r="J16" s="155" t="str">
        <f>'Rekapitulace stavby'!AN8</f>
        <v>30. 3. 2022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24</v>
      </c>
      <c r="E18" s="39"/>
      <c r="F18" s="39"/>
      <c r="G18" s="39"/>
      <c r="H18" s="39"/>
      <c r="I18" s="152" t="s">
        <v>25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Ostravská univerzita</v>
      </c>
      <c r="F19" s="39"/>
      <c r="G19" s="39"/>
      <c r="H19" s="39"/>
      <c r="I19" s="152" t="s">
        <v>27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28</v>
      </c>
      <c r="E21" s="39"/>
      <c r="F21" s="39"/>
      <c r="G21" s="39"/>
      <c r="H21" s="39"/>
      <c r="I21" s="152" t="s">
        <v>25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27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30</v>
      </c>
      <c r="E24" s="39"/>
      <c r="F24" s="39"/>
      <c r="G24" s="39"/>
      <c r="H24" s="39"/>
      <c r="I24" s="152" t="s">
        <v>25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MARPO s.r.o.</v>
      </c>
      <c r="F25" s="39"/>
      <c r="G25" s="39"/>
      <c r="H25" s="39"/>
      <c r="I25" s="152" t="s">
        <v>27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33</v>
      </c>
      <c r="E27" s="39"/>
      <c r="F27" s="39"/>
      <c r="G27" s="39"/>
      <c r="H27" s="39"/>
      <c r="I27" s="152" t="s">
        <v>25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 xml:space="preserve"> </v>
      </c>
      <c r="F28" s="39"/>
      <c r="G28" s="39"/>
      <c r="H28" s="39"/>
      <c r="I28" s="152" t="s">
        <v>27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35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142" t="s">
        <v>156</v>
      </c>
      <c r="E34" s="39"/>
      <c r="F34" s="39"/>
      <c r="G34" s="39"/>
      <c r="H34" s="39"/>
      <c r="I34" s="39"/>
      <c r="J34" s="161">
        <f>J100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2" t="s">
        <v>157</v>
      </c>
      <c r="E35" s="39"/>
      <c r="F35" s="39"/>
      <c r="G35" s="39"/>
      <c r="H35" s="39"/>
      <c r="I35" s="39"/>
      <c r="J35" s="161">
        <f>J107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25.44" customHeight="1">
      <c r="A36" s="39"/>
      <c r="B36" s="45"/>
      <c r="C36" s="39"/>
      <c r="D36" s="163" t="s">
        <v>36</v>
      </c>
      <c r="E36" s="39"/>
      <c r="F36" s="39"/>
      <c r="G36" s="39"/>
      <c r="H36" s="39"/>
      <c r="I36" s="39"/>
      <c r="J36" s="164">
        <f>ROUND(J34 + J35,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6.96" customHeight="1">
      <c r="A37" s="39"/>
      <c r="B37" s="45"/>
      <c r="C37" s="39"/>
      <c r="D37" s="160"/>
      <c r="E37" s="160"/>
      <c r="F37" s="160"/>
      <c r="G37" s="160"/>
      <c r="H37" s="160"/>
      <c r="I37" s="160"/>
      <c r="J37" s="160"/>
      <c r="K37" s="160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39"/>
      <c r="F38" s="165" t="s">
        <v>38</v>
      </c>
      <c r="G38" s="39"/>
      <c r="H38" s="39"/>
      <c r="I38" s="165" t="s">
        <v>37</v>
      </c>
      <c r="J38" s="165" t="s">
        <v>39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14.4" customHeight="1">
      <c r="A39" s="39"/>
      <c r="B39" s="45"/>
      <c r="C39" s="39"/>
      <c r="D39" s="166" t="s">
        <v>40</v>
      </c>
      <c r="E39" s="152" t="s">
        <v>41</v>
      </c>
      <c r="F39" s="167">
        <f>ROUND((SUM(BE107:BE114) + SUM(BE138:BE177)),  2)</f>
        <v>0</v>
      </c>
      <c r="G39" s="39"/>
      <c r="H39" s="39"/>
      <c r="I39" s="168">
        <v>0.20999999999999999</v>
      </c>
      <c r="J39" s="167">
        <f>ROUND(((SUM(BE107:BE114) + SUM(BE138:BE177))*I39),  2)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152" t="s">
        <v>42</v>
      </c>
      <c r="F40" s="167">
        <f>ROUND((SUM(BF107:BF114) + SUM(BF138:BF177)),  2)</f>
        <v>0</v>
      </c>
      <c r="G40" s="39"/>
      <c r="H40" s="39"/>
      <c r="I40" s="168">
        <v>0.14999999999999999</v>
      </c>
      <c r="J40" s="167">
        <f>ROUND(((SUM(BF107:BF114) + SUM(BF138:BF177))*I40),  2)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43</v>
      </c>
      <c r="F41" s="167">
        <f>ROUND((SUM(BG107:BG114) + SUM(BG138:BG177)),  2)</f>
        <v>0</v>
      </c>
      <c r="G41" s="39"/>
      <c r="H41" s="39"/>
      <c r="I41" s="168">
        <v>0.20999999999999999</v>
      </c>
      <c r="J41" s="167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152" t="s">
        <v>44</v>
      </c>
      <c r="F42" s="167">
        <f>ROUND((SUM(BH107:BH114) + SUM(BH138:BH177)),  2)</f>
        <v>0</v>
      </c>
      <c r="G42" s="39"/>
      <c r="H42" s="39"/>
      <c r="I42" s="168">
        <v>0.14999999999999999</v>
      </c>
      <c r="J42" s="167">
        <f>0</f>
        <v>0</v>
      </c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14.4" customHeight="1">
      <c r="A43" s="39"/>
      <c r="B43" s="45"/>
      <c r="C43" s="39"/>
      <c r="D43" s="39"/>
      <c r="E43" s="152" t="s">
        <v>45</v>
      </c>
      <c r="F43" s="167">
        <f>ROUND((SUM(BI107:BI114) + SUM(BI138:BI177)),  2)</f>
        <v>0</v>
      </c>
      <c r="G43" s="39"/>
      <c r="H43" s="39"/>
      <c r="I43" s="168">
        <v>0</v>
      </c>
      <c r="J43" s="167">
        <f>0</f>
        <v>0</v>
      </c>
      <c r="K43" s="39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6.96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2" customFormat="1" ht="25.44" customHeight="1">
      <c r="A45" s="39"/>
      <c r="B45" s="45"/>
      <c r="C45" s="169"/>
      <c r="D45" s="170" t="s">
        <v>46</v>
      </c>
      <c r="E45" s="171"/>
      <c r="F45" s="171"/>
      <c r="G45" s="172" t="s">
        <v>47</v>
      </c>
      <c r="H45" s="173" t="s">
        <v>48</v>
      </c>
      <c r="I45" s="171"/>
      <c r="J45" s="174">
        <f>SUM(J36:J43)</f>
        <v>0</v>
      </c>
      <c r="K45" s="175"/>
      <c r="L45" s="64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="2" customFormat="1" ht="14.4" customHeight="1">
      <c r="A46" s="39"/>
      <c r="B46" s="45"/>
      <c r="C46" s="39"/>
      <c r="D46" s="39"/>
      <c r="E46" s="39"/>
      <c r="F46" s="39"/>
      <c r="G46" s="39"/>
      <c r="H46" s="39"/>
      <c r="I46" s="39"/>
      <c r="J46" s="39"/>
      <c r="K46" s="39"/>
      <c r="L46" s="64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6" t="s">
        <v>49</v>
      </c>
      <c r="E50" s="177"/>
      <c r="F50" s="177"/>
      <c r="G50" s="176" t="s">
        <v>50</v>
      </c>
      <c r="H50" s="177"/>
      <c r="I50" s="177"/>
      <c r="J50" s="177"/>
      <c r="K50" s="177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8" t="s">
        <v>51</v>
      </c>
      <c r="E61" s="179"/>
      <c r="F61" s="180" t="s">
        <v>52</v>
      </c>
      <c r="G61" s="178" t="s">
        <v>51</v>
      </c>
      <c r="H61" s="179"/>
      <c r="I61" s="179"/>
      <c r="J61" s="181" t="s">
        <v>52</v>
      </c>
      <c r="K61" s="179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6" t="s">
        <v>53</v>
      </c>
      <c r="E65" s="182"/>
      <c r="F65" s="182"/>
      <c r="G65" s="176" t="s">
        <v>54</v>
      </c>
      <c r="H65" s="182"/>
      <c r="I65" s="182"/>
      <c r="J65" s="182"/>
      <c r="K65" s="182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8" t="s">
        <v>51</v>
      </c>
      <c r="E76" s="179"/>
      <c r="F76" s="180" t="s">
        <v>52</v>
      </c>
      <c r="G76" s="178" t="s">
        <v>51</v>
      </c>
      <c r="H76" s="179"/>
      <c r="I76" s="179"/>
      <c r="J76" s="181" t="s">
        <v>52</v>
      </c>
      <c r="K76" s="179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5"/>
      <c r="C81" s="186"/>
      <c r="D81" s="186"/>
      <c r="E81" s="186"/>
      <c r="F81" s="186"/>
      <c r="G81" s="186"/>
      <c r="H81" s="186"/>
      <c r="I81" s="186"/>
      <c r="J81" s="186"/>
      <c r="K81" s="186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158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7" t="str">
        <f>E7</f>
        <v>OU - STAVEBNÍ ÚPRAVY BUDOVY E, ČS.LEGIÍ 9, OSTRAVA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154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7" t="s">
        <v>2858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2859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325" t="s">
        <v>3813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3293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ER - Evakuační rozhlas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20</v>
      </c>
      <c r="D93" s="41"/>
      <c r="E93" s="41"/>
      <c r="F93" s="28" t="str">
        <f>F16</f>
        <v xml:space="preserve"> </v>
      </c>
      <c r="G93" s="41"/>
      <c r="H93" s="41"/>
      <c r="I93" s="33" t="s">
        <v>22</v>
      </c>
      <c r="J93" s="80" t="str">
        <f>IF(J16="","",J16)</f>
        <v>30. 3. 2022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24</v>
      </c>
      <c r="D95" s="41"/>
      <c r="E95" s="41"/>
      <c r="F95" s="28" t="str">
        <f>E19</f>
        <v>Ostravská univerzita</v>
      </c>
      <c r="G95" s="41"/>
      <c r="H95" s="41"/>
      <c r="I95" s="33" t="s">
        <v>30</v>
      </c>
      <c r="J95" s="37" t="str">
        <f>E25</f>
        <v>MARPO s.r.o.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28</v>
      </c>
      <c r="D96" s="41"/>
      <c r="E96" s="41"/>
      <c r="F96" s="28" t="str">
        <f>IF(E22="","",E22)</f>
        <v>Vyplň údaj</v>
      </c>
      <c r="G96" s="41"/>
      <c r="H96" s="41"/>
      <c r="I96" s="33" t="s">
        <v>33</v>
      </c>
      <c r="J96" s="37" t="str">
        <f>E28</f>
        <v xml:space="preserve"> 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8" t="s">
        <v>159</v>
      </c>
      <c r="D98" s="189"/>
      <c r="E98" s="189"/>
      <c r="F98" s="189"/>
      <c r="G98" s="189"/>
      <c r="H98" s="189"/>
      <c r="I98" s="189"/>
      <c r="J98" s="190" t="s">
        <v>160</v>
      </c>
      <c r="K98" s="189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91" t="s">
        <v>161</v>
      </c>
      <c r="D100" s="41"/>
      <c r="E100" s="41"/>
      <c r="F100" s="41"/>
      <c r="G100" s="41"/>
      <c r="H100" s="41"/>
      <c r="I100" s="41"/>
      <c r="J100" s="111">
        <f>J138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162</v>
      </c>
    </row>
    <row r="101" s="9" customFormat="1" ht="24.96" customHeight="1">
      <c r="A101" s="9"/>
      <c r="B101" s="192"/>
      <c r="C101" s="193"/>
      <c r="D101" s="194" t="s">
        <v>3986</v>
      </c>
      <c r="E101" s="195"/>
      <c r="F101" s="195"/>
      <c r="G101" s="195"/>
      <c r="H101" s="195"/>
      <c r="I101" s="195"/>
      <c r="J101" s="196">
        <f>J139</f>
        <v>0</v>
      </c>
      <c r="K101" s="193"/>
      <c r="L101" s="197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2"/>
      <c r="C102" s="193"/>
      <c r="D102" s="194" t="s">
        <v>3890</v>
      </c>
      <c r="E102" s="195"/>
      <c r="F102" s="195"/>
      <c r="G102" s="195"/>
      <c r="H102" s="195"/>
      <c r="I102" s="195"/>
      <c r="J102" s="196">
        <f>J152</f>
        <v>0</v>
      </c>
      <c r="K102" s="193"/>
      <c r="L102" s="197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2"/>
      <c r="C103" s="193"/>
      <c r="D103" s="194" t="s">
        <v>3891</v>
      </c>
      <c r="E103" s="195"/>
      <c r="F103" s="195"/>
      <c r="G103" s="195"/>
      <c r="H103" s="195"/>
      <c r="I103" s="195"/>
      <c r="J103" s="196">
        <f>J166</f>
        <v>0</v>
      </c>
      <c r="K103" s="193"/>
      <c r="L103" s="197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2"/>
      <c r="C104" s="193"/>
      <c r="D104" s="194" t="s">
        <v>3892</v>
      </c>
      <c r="E104" s="195"/>
      <c r="F104" s="195"/>
      <c r="G104" s="195"/>
      <c r="H104" s="195"/>
      <c r="I104" s="195"/>
      <c r="J104" s="196">
        <f>J170</f>
        <v>0</v>
      </c>
      <c r="K104" s="193"/>
      <c r="L104" s="197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2" customFormat="1" ht="21.84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6.96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9.28" customHeight="1">
      <c r="A107" s="39"/>
      <c r="B107" s="40"/>
      <c r="C107" s="191" t="s">
        <v>197</v>
      </c>
      <c r="D107" s="41"/>
      <c r="E107" s="41"/>
      <c r="F107" s="41"/>
      <c r="G107" s="41"/>
      <c r="H107" s="41"/>
      <c r="I107" s="41"/>
      <c r="J107" s="203">
        <f>ROUND(J108 + J109 + J110 + J111 + J112 + J113,2)</f>
        <v>0</v>
      </c>
      <c r="K107" s="41"/>
      <c r="L107" s="64"/>
      <c r="N107" s="204" t="s">
        <v>40</v>
      </c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8" customHeight="1">
      <c r="A108" s="39"/>
      <c r="B108" s="40"/>
      <c r="C108" s="41"/>
      <c r="D108" s="205" t="s">
        <v>198</v>
      </c>
      <c r="E108" s="206"/>
      <c r="F108" s="206"/>
      <c r="G108" s="41"/>
      <c r="H108" s="41"/>
      <c r="I108" s="41"/>
      <c r="J108" s="207">
        <v>0</v>
      </c>
      <c r="K108" s="41"/>
      <c r="L108" s="208"/>
      <c r="M108" s="209"/>
      <c r="N108" s="210" t="s">
        <v>41</v>
      </c>
      <c r="O108" s="209"/>
      <c r="P108" s="209"/>
      <c r="Q108" s="209"/>
      <c r="R108" s="209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12" t="s">
        <v>199</v>
      </c>
      <c r="AZ108" s="209"/>
      <c r="BA108" s="209"/>
      <c r="BB108" s="209"/>
      <c r="BC108" s="209"/>
      <c r="BD108" s="209"/>
      <c r="BE108" s="213">
        <f>IF(N108="základní",J108,0)</f>
        <v>0</v>
      </c>
      <c r="BF108" s="213">
        <f>IF(N108="snížená",J108,0)</f>
        <v>0</v>
      </c>
      <c r="BG108" s="213">
        <f>IF(N108="zákl. přenesená",J108,0)</f>
        <v>0</v>
      </c>
      <c r="BH108" s="213">
        <f>IF(N108="sníž. přenesená",J108,0)</f>
        <v>0</v>
      </c>
      <c r="BI108" s="213">
        <f>IF(N108="nulová",J108,0)</f>
        <v>0</v>
      </c>
      <c r="BJ108" s="212" t="s">
        <v>84</v>
      </c>
      <c r="BK108" s="209"/>
      <c r="BL108" s="209"/>
      <c r="BM108" s="209"/>
    </row>
    <row r="109" s="2" customFormat="1" ht="18" customHeight="1">
      <c r="A109" s="39"/>
      <c r="B109" s="40"/>
      <c r="C109" s="41"/>
      <c r="D109" s="205" t="s">
        <v>200</v>
      </c>
      <c r="E109" s="206"/>
      <c r="F109" s="206"/>
      <c r="G109" s="41"/>
      <c r="H109" s="41"/>
      <c r="I109" s="41"/>
      <c r="J109" s="207">
        <v>0</v>
      </c>
      <c r="K109" s="41"/>
      <c r="L109" s="208"/>
      <c r="M109" s="209"/>
      <c r="N109" s="210" t="s">
        <v>41</v>
      </c>
      <c r="O109" s="209"/>
      <c r="P109" s="209"/>
      <c r="Q109" s="209"/>
      <c r="R109" s="209"/>
      <c r="S109" s="211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12" t="s">
        <v>199</v>
      </c>
      <c r="AZ109" s="209"/>
      <c r="BA109" s="209"/>
      <c r="BB109" s="209"/>
      <c r="BC109" s="209"/>
      <c r="BD109" s="209"/>
      <c r="BE109" s="213">
        <f>IF(N109="základní",J109,0)</f>
        <v>0</v>
      </c>
      <c r="BF109" s="213">
        <f>IF(N109="snížená",J109,0)</f>
        <v>0</v>
      </c>
      <c r="BG109" s="213">
        <f>IF(N109="zákl. přenesená",J109,0)</f>
        <v>0</v>
      </c>
      <c r="BH109" s="213">
        <f>IF(N109="sníž. přenesená",J109,0)</f>
        <v>0</v>
      </c>
      <c r="BI109" s="213">
        <f>IF(N109="nulová",J109,0)</f>
        <v>0</v>
      </c>
      <c r="BJ109" s="212" t="s">
        <v>84</v>
      </c>
      <c r="BK109" s="209"/>
      <c r="BL109" s="209"/>
      <c r="BM109" s="209"/>
    </row>
    <row r="110" s="2" customFormat="1" ht="18" customHeight="1">
      <c r="A110" s="39"/>
      <c r="B110" s="40"/>
      <c r="C110" s="41"/>
      <c r="D110" s="205" t="s">
        <v>201</v>
      </c>
      <c r="E110" s="206"/>
      <c r="F110" s="206"/>
      <c r="G110" s="41"/>
      <c r="H110" s="41"/>
      <c r="I110" s="41"/>
      <c r="J110" s="207">
        <v>0</v>
      </c>
      <c r="K110" s="41"/>
      <c r="L110" s="208"/>
      <c r="M110" s="209"/>
      <c r="N110" s="210" t="s">
        <v>41</v>
      </c>
      <c r="O110" s="209"/>
      <c r="P110" s="209"/>
      <c r="Q110" s="209"/>
      <c r="R110" s="209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12" t="s">
        <v>199</v>
      </c>
      <c r="AZ110" s="209"/>
      <c r="BA110" s="209"/>
      <c r="BB110" s="209"/>
      <c r="BC110" s="209"/>
      <c r="BD110" s="209"/>
      <c r="BE110" s="213">
        <f>IF(N110="základní",J110,0)</f>
        <v>0</v>
      </c>
      <c r="BF110" s="213">
        <f>IF(N110="snížená",J110,0)</f>
        <v>0</v>
      </c>
      <c r="BG110" s="213">
        <f>IF(N110="zákl. přenesená",J110,0)</f>
        <v>0</v>
      </c>
      <c r="BH110" s="213">
        <f>IF(N110="sníž. přenesená",J110,0)</f>
        <v>0</v>
      </c>
      <c r="BI110" s="213">
        <f>IF(N110="nulová",J110,0)</f>
        <v>0</v>
      </c>
      <c r="BJ110" s="212" t="s">
        <v>84</v>
      </c>
      <c r="BK110" s="209"/>
      <c r="BL110" s="209"/>
      <c r="BM110" s="209"/>
    </row>
    <row r="111" s="2" customFormat="1" ht="18" customHeight="1">
      <c r="A111" s="39"/>
      <c r="B111" s="40"/>
      <c r="C111" s="41"/>
      <c r="D111" s="205" t="s">
        <v>202</v>
      </c>
      <c r="E111" s="206"/>
      <c r="F111" s="206"/>
      <c r="G111" s="41"/>
      <c r="H111" s="41"/>
      <c r="I111" s="41"/>
      <c r="J111" s="207">
        <v>0</v>
      </c>
      <c r="K111" s="41"/>
      <c r="L111" s="208"/>
      <c r="M111" s="209"/>
      <c r="N111" s="210" t="s">
        <v>41</v>
      </c>
      <c r="O111" s="209"/>
      <c r="P111" s="209"/>
      <c r="Q111" s="209"/>
      <c r="R111" s="209"/>
      <c r="S111" s="211"/>
      <c r="T111" s="211"/>
      <c r="U111" s="211"/>
      <c r="V111" s="211"/>
      <c r="W111" s="211"/>
      <c r="X111" s="211"/>
      <c r="Y111" s="211"/>
      <c r="Z111" s="211"/>
      <c r="AA111" s="211"/>
      <c r="AB111" s="211"/>
      <c r="AC111" s="211"/>
      <c r="AD111" s="211"/>
      <c r="AE111" s="211"/>
      <c r="AF111" s="209"/>
      <c r="AG111" s="209"/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12" t="s">
        <v>199</v>
      </c>
      <c r="AZ111" s="209"/>
      <c r="BA111" s="209"/>
      <c r="BB111" s="209"/>
      <c r="BC111" s="209"/>
      <c r="BD111" s="209"/>
      <c r="BE111" s="213">
        <f>IF(N111="základní",J111,0)</f>
        <v>0</v>
      </c>
      <c r="BF111" s="213">
        <f>IF(N111="snížená",J111,0)</f>
        <v>0</v>
      </c>
      <c r="BG111" s="213">
        <f>IF(N111="zákl. přenesená",J111,0)</f>
        <v>0</v>
      </c>
      <c r="BH111" s="213">
        <f>IF(N111="sníž. přenesená",J111,0)</f>
        <v>0</v>
      </c>
      <c r="BI111" s="213">
        <f>IF(N111="nulová",J111,0)</f>
        <v>0</v>
      </c>
      <c r="BJ111" s="212" t="s">
        <v>84</v>
      </c>
      <c r="BK111" s="209"/>
      <c r="BL111" s="209"/>
      <c r="BM111" s="209"/>
    </row>
    <row r="112" s="2" customFormat="1" ht="18" customHeight="1">
      <c r="A112" s="39"/>
      <c r="B112" s="40"/>
      <c r="C112" s="41"/>
      <c r="D112" s="205" t="s">
        <v>203</v>
      </c>
      <c r="E112" s="206"/>
      <c r="F112" s="206"/>
      <c r="G112" s="41"/>
      <c r="H112" s="41"/>
      <c r="I112" s="41"/>
      <c r="J112" s="207">
        <v>0</v>
      </c>
      <c r="K112" s="41"/>
      <c r="L112" s="208"/>
      <c r="M112" s="209"/>
      <c r="N112" s="210" t="s">
        <v>41</v>
      </c>
      <c r="O112" s="209"/>
      <c r="P112" s="209"/>
      <c r="Q112" s="209"/>
      <c r="R112" s="209"/>
      <c r="S112" s="211"/>
      <c r="T112" s="211"/>
      <c r="U112" s="211"/>
      <c r="V112" s="211"/>
      <c r="W112" s="211"/>
      <c r="X112" s="211"/>
      <c r="Y112" s="211"/>
      <c r="Z112" s="211"/>
      <c r="AA112" s="211"/>
      <c r="AB112" s="211"/>
      <c r="AC112" s="211"/>
      <c r="AD112" s="211"/>
      <c r="AE112" s="211"/>
      <c r="AF112" s="209"/>
      <c r="AG112" s="209"/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12" t="s">
        <v>199</v>
      </c>
      <c r="AZ112" s="209"/>
      <c r="BA112" s="209"/>
      <c r="BB112" s="209"/>
      <c r="BC112" s="209"/>
      <c r="BD112" s="209"/>
      <c r="BE112" s="213">
        <f>IF(N112="základní",J112,0)</f>
        <v>0</v>
      </c>
      <c r="BF112" s="213">
        <f>IF(N112="snížená",J112,0)</f>
        <v>0</v>
      </c>
      <c r="BG112" s="213">
        <f>IF(N112="zákl. přenesená",J112,0)</f>
        <v>0</v>
      </c>
      <c r="BH112" s="213">
        <f>IF(N112="sníž. přenesená",J112,0)</f>
        <v>0</v>
      </c>
      <c r="BI112" s="213">
        <f>IF(N112="nulová",J112,0)</f>
        <v>0</v>
      </c>
      <c r="BJ112" s="212" t="s">
        <v>84</v>
      </c>
      <c r="BK112" s="209"/>
      <c r="BL112" s="209"/>
      <c r="BM112" s="209"/>
    </row>
    <row r="113" s="2" customFormat="1" ht="18" customHeight="1">
      <c r="A113" s="39"/>
      <c r="B113" s="40"/>
      <c r="C113" s="41"/>
      <c r="D113" s="206" t="s">
        <v>204</v>
      </c>
      <c r="E113" s="41"/>
      <c r="F113" s="41"/>
      <c r="G113" s="41"/>
      <c r="H113" s="41"/>
      <c r="I113" s="41"/>
      <c r="J113" s="207">
        <f>ROUND(J34*T113,2)</f>
        <v>0</v>
      </c>
      <c r="K113" s="41"/>
      <c r="L113" s="208"/>
      <c r="M113" s="209"/>
      <c r="N113" s="210" t="s">
        <v>42</v>
      </c>
      <c r="O113" s="209"/>
      <c r="P113" s="209"/>
      <c r="Q113" s="209"/>
      <c r="R113" s="209"/>
      <c r="S113" s="211"/>
      <c r="T113" s="211"/>
      <c r="U113" s="211"/>
      <c r="V113" s="211"/>
      <c r="W113" s="211"/>
      <c r="X113" s="211"/>
      <c r="Y113" s="211"/>
      <c r="Z113" s="211"/>
      <c r="AA113" s="211"/>
      <c r="AB113" s="211"/>
      <c r="AC113" s="211"/>
      <c r="AD113" s="211"/>
      <c r="AE113" s="211"/>
      <c r="AF113" s="209"/>
      <c r="AG113" s="209"/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12" t="s">
        <v>205</v>
      </c>
      <c r="AZ113" s="209"/>
      <c r="BA113" s="209"/>
      <c r="BB113" s="209"/>
      <c r="BC113" s="209"/>
      <c r="BD113" s="209"/>
      <c r="BE113" s="213">
        <f>IF(N113="základní",J113,0)</f>
        <v>0</v>
      </c>
      <c r="BF113" s="213">
        <f>IF(N113="snížená",J113,0)</f>
        <v>0</v>
      </c>
      <c r="BG113" s="213">
        <f>IF(N113="zákl. přenesená",J113,0)</f>
        <v>0</v>
      </c>
      <c r="BH113" s="213">
        <f>IF(N113="sníž. přenesená",J113,0)</f>
        <v>0</v>
      </c>
      <c r="BI113" s="213">
        <f>IF(N113="nulová",J113,0)</f>
        <v>0</v>
      </c>
      <c r="BJ113" s="212" t="s">
        <v>86</v>
      </c>
      <c r="BK113" s="209"/>
      <c r="BL113" s="209"/>
      <c r="BM113" s="209"/>
    </row>
    <row r="114" s="2" customForma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9.28" customHeight="1">
      <c r="A115" s="39"/>
      <c r="B115" s="40"/>
      <c r="C115" s="214" t="s">
        <v>206</v>
      </c>
      <c r="D115" s="189"/>
      <c r="E115" s="189"/>
      <c r="F115" s="189"/>
      <c r="G115" s="189"/>
      <c r="H115" s="189"/>
      <c r="I115" s="189"/>
      <c r="J115" s="215">
        <f>ROUND(J100+J107,2)</f>
        <v>0</v>
      </c>
      <c r="K115" s="189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67"/>
      <c r="C116" s="68"/>
      <c r="D116" s="68"/>
      <c r="E116" s="68"/>
      <c r="F116" s="68"/>
      <c r="G116" s="68"/>
      <c r="H116" s="68"/>
      <c r="I116" s="68"/>
      <c r="J116" s="68"/>
      <c r="K116" s="68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20" s="2" customFormat="1" ht="6.96" customHeight="1">
      <c r="A120" s="39"/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24.96" customHeight="1">
      <c r="A121" s="39"/>
      <c r="B121" s="40"/>
      <c r="C121" s="24" t="s">
        <v>207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16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6.5" customHeight="1">
      <c r="A124" s="39"/>
      <c r="B124" s="40"/>
      <c r="C124" s="41"/>
      <c r="D124" s="41"/>
      <c r="E124" s="187" t="str">
        <f>E7</f>
        <v>OU - STAVEBNÍ ÚPRAVY BUDOVY E, ČS.LEGIÍ 9, OSTRAVA</v>
      </c>
      <c r="F124" s="33"/>
      <c r="G124" s="33"/>
      <c r="H124" s="33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1" customFormat="1" ht="12" customHeight="1">
      <c r="B125" s="22"/>
      <c r="C125" s="33" t="s">
        <v>154</v>
      </c>
      <c r="D125" s="23"/>
      <c r="E125" s="23"/>
      <c r="F125" s="23"/>
      <c r="G125" s="23"/>
      <c r="H125" s="23"/>
      <c r="I125" s="23"/>
      <c r="J125" s="23"/>
      <c r="K125" s="23"/>
      <c r="L125" s="21"/>
    </row>
    <row r="126" s="1" customFormat="1" ht="16.5" customHeight="1">
      <c r="B126" s="22"/>
      <c r="C126" s="23"/>
      <c r="D126" s="23"/>
      <c r="E126" s="187" t="s">
        <v>2858</v>
      </c>
      <c r="F126" s="23"/>
      <c r="G126" s="23"/>
      <c r="H126" s="23"/>
      <c r="I126" s="23"/>
      <c r="J126" s="23"/>
      <c r="K126" s="23"/>
      <c r="L126" s="21"/>
    </row>
    <row r="127" s="1" customFormat="1" ht="12" customHeight="1">
      <c r="B127" s="22"/>
      <c r="C127" s="33" t="s">
        <v>2859</v>
      </c>
      <c r="D127" s="23"/>
      <c r="E127" s="23"/>
      <c r="F127" s="23"/>
      <c r="G127" s="23"/>
      <c r="H127" s="23"/>
      <c r="I127" s="23"/>
      <c r="J127" s="23"/>
      <c r="K127" s="23"/>
      <c r="L127" s="21"/>
    </row>
    <row r="128" s="2" customFormat="1" ht="16.5" customHeight="1">
      <c r="A128" s="39"/>
      <c r="B128" s="40"/>
      <c r="C128" s="41"/>
      <c r="D128" s="41"/>
      <c r="E128" s="325" t="s">
        <v>3813</v>
      </c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2" customHeight="1">
      <c r="A129" s="39"/>
      <c r="B129" s="40"/>
      <c r="C129" s="33" t="s">
        <v>3293</v>
      </c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6.5" customHeight="1">
      <c r="A130" s="39"/>
      <c r="B130" s="40"/>
      <c r="C130" s="41"/>
      <c r="D130" s="41"/>
      <c r="E130" s="77" t="str">
        <f>E13</f>
        <v>ER - Evakuační rozhlas</v>
      </c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6.96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2" customHeight="1">
      <c r="A132" s="39"/>
      <c r="B132" s="40"/>
      <c r="C132" s="33" t="s">
        <v>20</v>
      </c>
      <c r="D132" s="41"/>
      <c r="E132" s="41"/>
      <c r="F132" s="28" t="str">
        <f>F16</f>
        <v xml:space="preserve"> </v>
      </c>
      <c r="G132" s="41"/>
      <c r="H132" s="41"/>
      <c r="I132" s="33" t="s">
        <v>22</v>
      </c>
      <c r="J132" s="80" t="str">
        <f>IF(J16="","",J16)</f>
        <v>30. 3. 2022</v>
      </c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6.96" customHeight="1">
      <c r="A133" s="39"/>
      <c r="B133" s="40"/>
      <c r="C133" s="41"/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5.15" customHeight="1">
      <c r="A134" s="39"/>
      <c r="B134" s="40"/>
      <c r="C134" s="33" t="s">
        <v>24</v>
      </c>
      <c r="D134" s="41"/>
      <c r="E134" s="41"/>
      <c r="F134" s="28" t="str">
        <f>E19</f>
        <v>Ostravská univerzita</v>
      </c>
      <c r="G134" s="41"/>
      <c r="H134" s="41"/>
      <c r="I134" s="33" t="s">
        <v>30</v>
      </c>
      <c r="J134" s="37" t="str">
        <f>E25</f>
        <v>MARPO s.r.o.</v>
      </c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15.15" customHeight="1">
      <c r="A135" s="39"/>
      <c r="B135" s="40"/>
      <c r="C135" s="33" t="s">
        <v>28</v>
      </c>
      <c r="D135" s="41"/>
      <c r="E135" s="41"/>
      <c r="F135" s="28" t="str">
        <f>IF(E22="","",E22)</f>
        <v>Vyplň údaj</v>
      </c>
      <c r="G135" s="41"/>
      <c r="H135" s="41"/>
      <c r="I135" s="33" t="s">
        <v>33</v>
      </c>
      <c r="J135" s="37" t="str">
        <f>E28</f>
        <v xml:space="preserve"> </v>
      </c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10.32" customHeight="1">
      <c r="A136" s="39"/>
      <c r="B136" s="40"/>
      <c r="C136" s="41"/>
      <c r="D136" s="41"/>
      <c r="E136" s="41"/>
      <c r="F136" s="41"/>
      <c r="G136" s="41"/>
      <c r="H136" s="41"/>
      <c r="I136" s="41"/>
      <c r="J136" s="41"/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11" customFormat="1" ht="29.28" customHeight="1">
      <c r="A137" s="216"/>
      <c r="B137" s="217"/>
      <c r="C137" s="218" t="s">
        <v>208</v>
      </c>
      <c r="D137" s="219" t="s">
        <v>61</v>
      </c>
      <c r="E137" s="219" t="s">
        <v>57</v>
      </c>
      <c r="F137" s="219" t="s">
        <v>58</v>
      </c>
      <c r="G137" s="219" t="s">
        <v>209</v>
      </c>
      <c r="H137" s="219" t="s">
        <v>210</v>
      </c>
      <c r="I137" s="219" t="s">
        <v>211</v>
      </c>
      <c r="J137" s="220" t="s">
        <v>160</v>
      </c>
      <c r="K137" s="221" t="s">
        <v>212</v>
      </c>
      <c r="L137" s="222"/>
      <c r="M137" s="101" t="s">
        <v>1</v>
      </c>
      <c r="N137" s="102" t="s">
        <v>40</v>
      </c>
      <c r="O137" s="102" t="s">
        <v>213</v>
      </c>
      <c r="P137" s="102" t="s">
        <v>214</v>
      </c>
      <c r="Q137" s="102" t="s">
        <v>215</v>
      </c>
      <c r="R137" s="102" t="s">
        <v>216</v>
      </c>
      <c r="S137" s="102" t="s">
        <v>217</v>
      </c>
      <c r="T137" s="103" t="s">
        <v>218</v>
      </c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</row>
    <row r="138" s="2" customFormat="1" ht="22.8" customHeight="1">
      <c r="A138" s="39"/>
      <c r="B138" s="40"/>
      <c r="C138" s="108" t="s">
        <v>219</v>
      </c>
      <c r="D138" s="41"/>
      <c r="E138" s="41"/>
      <c r="F138" s="41"/>
      <c r="G138" s="41"/>
      <c r="H138" s="41"/>
      <c r="I138" s="41"/>
      <c r="J138" s="223">
        <f>BK138</f>
        <v>0</v>
      </c>
      <c r="K138" s="41"/>
      <c r="L138" s="45"/>
      <c r="M138" s="104"/>
      <c r="N138" s="224"/>
      <c r="O138" s="105"/>
      <c r="P138" s="225">
        <f>P139+P152+P166+P170</f>
        <v>0</v>
      </c>
      <c r="Q138" s="105"/>
      <c r="R138" s="225">
        <f>R139+R152+R166+R170</f>
        <v>0</v>
      </c>
      <c r="S138" s="105"/>
      <c r="T138" s="226">
        <f>T139+T152+T166+T170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75</v>
      </c>
      <c r="AU138" s="18" t="s">
        <v>162</v>
      </c>
      <c r="BK138" s="227">
        <f>BK139+BK152+BK166+BK170</f>
        <v>0</v>
      </c>
    </row>
    <row r="139" s="12" customFormat="1" ht="25.92" customHeight="1">
      <c r="A139" s="12"/>
      <c r="B139" s="228"/>
      <c r="C139" s="229"/>
      <c r="D139" s="230" t="s">
        <v>75</v>
      </c>
      <c r="E139" s="231" t="s">
        <v>3299</v>
      </c>
      <c r="F139" s="231" t="s">
        <v>3987</v>
      </c>
      <c r="G139" s="229"/>
      <c r="H139" s="229"/>
      <c r="I139" s="232"/>
      <c r="J139" s="233">
        <f>BK139</f>
        <v>0</v>
      </c>
      <c r="K139" s="229"/>
      <c r="L139" s="234"/>
      <c r="M139" s="235"/>
      <c r="N139" s="236"/>
      <c r="O139" s="236"/>
      <c r="P139" s="237">
        <f>SUM(P140:P151)</f>
        <v>0</v>
      </c>
      <c r="Q139" s="236"/>
      <c r="R139" s="237">
        <f>SUM(R140:R151)</f>
        <v>0</v>
      </c>
      <c r="S139" s="236"/>
      <c r="T139" s="238">
        <f>SUM(T140:T151)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39" t="s">
        <v>84</v>
      </c>
      <c r="AT139" s="240" t="s">
        <v>75</v>
      </c>
      <c r="AU139" s="240" t="s">
        <v>76</v>
      </c>
      <c r="AY139" s="239" t="s">
        <v>222</v>
      </c>
      <c r="BK139" s="241">
        <f>SUM(BK140:BK151)</f>
        <v>0</v>
      </c>
    </row>
    <row r="140" s="2" customFormat="1" ht="33" customHeight="1">
      <c r="A140" s="39"/>
      <c r="B140" s="40"/>
      <c r="C140" s="244" t="s">
        <v>84</v>
      </c>
      <c r="D140" s="244" t="s">
        <v>224</v>
      </c>
      <c r="E140" s="245" t="s">
        <v>3988</v>
      </c>
      <c r="F140" s="246" t="s">
        <v>3989</v>
      </c>
      <c r="G140" s="247" t="s">
        <v>526</v>
      </c>
      <c r="H140" s="248">
        <v>15</v>
      </c>
      <c r="I140" s="249"/>
      <c r="J140" s="250">
        <f>ROUND(I140*H140,2)</f>
        <v>0</v>
      </c>
      <c r="K140" s="251"/>
      <c r="L140" s="45"/>
      <c r="M140" s="252" t="s">
        <v>1</v>
      </c>
      <c r="N140" s="253" t="s">
        <v>41</v>
      </c>
      <c r="O140" s="92"/>
      <c r="P140" s="254">
        <f>O140*H140</f>
        <v>0</v>
      </c>
      <c r="Q140" s="254">
        <v>0</v>
      </c>
      <c r="R140" s="254">
        <f>Q140*H140</f>
        <v>0</v>
      </c>
      <c r="S140" s="254">
        <v>0</v>
      </c>
      <c r="T140" s="255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56" t="s">
        <v>228</v>
      </c>
      <c r="AT140" s="256" t="s">
        <v>224</v>
      </c>
      <c r="AU140" s="256" t="s">
        <v>84</v>
      </c>
      <c r="AY140" s="18" t="s">
        <v>222</v>
      </c>
      <c r="BE140" s="257">
        <f>IF(N140="základní",J140,0)</f>
        <v>0</v>
      </c>
      <c r="BF140" s="257">
        <f>IF(N140="snížená",J140,0)</f>
        <v>0</v>
      </c>
      <c r="BG140" s="257">
        <f>IF(N140="zákl. přenesená",J140,0)</f>
        <v>0</v>
      </c>
      <c r="BH140" s="257">
        <f>IF(N140="sníž. přenesená",J140,0)</f>
        <v>0</v>
      </c>
      <c r="BI140" s="257">
        <f>IF(N140="nulová",J140,0)</f>
        <v>0</v>
      </c>
      <c r="BJ140" s="18" t="s">
        <v>84</v>
      </c>
      <c r="BK140" s="257">
        <f>ROUND(I140*H140,2)</f>
        <v>0</v>
      </c>
      <c r="BL140" s="18" t="s">
        <v>228</v>
      </c>
      <c r="BM140" s="256" t="s">
        <v>86</v>
      </c>
    </row>
    <row r="141" s="2" customFormat="1" ht="49.05" customHeight="1">
      <c r="A141" s="39"/>
      <c r="B141" s="40"/>
      <c r="C141" s="244" t="s">
        <v>86</v>
      </c>
      <c r="D141" s="244" t="s">
        <v>224</v>
      </c>
      <c r="E141" s="245" t="s">
        <v>3990</v>
      </c>
      <c r="F141" s="246" t="s">
        <v>3991</v>
      </c>
      <c r="G141" s="247" t="s">
        <v>526</v>
      </c>
      <c r="H141" s="248">
        <v>138</v>
      </c>
      <c r="I141" s="249"/>
      <c r="J141" s="250">
        <f>ROUND(I141*H141,2)</f>
        <v>0</v>
      </c>
      <c r="K141" s="251"/>
      <c r="L141" s="45"/>
      <c r="M141" s="252" t="s">
        <v>1</v>
      </c>
      <c r="N141" s="253" t="s">
        <v>41</v>
      </c>
      <c r="O141" s="92"/>
      <c r="P141" s="254">
        <f>O141*H141</f>
        <v>0</v>
      </c>
      <c r="Q141" s="254">
        <v>0</v>
      </c>
      <c r="R141" s="254">
        <f>Q141*H141</f>
        <v>0</v>
      </c>
      <c r="S141" s="254">
        <v>0</v>
      </c>
      <c r="T141" s="255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56" t="s">
        <v>228</v>
      </c>
      <c r="AT141" s="256" t="s">
        <v>224</v>
      </c>
      <c r="AU141" s="256" t="s">
        <v>84</v>
      </c>
      <c r="AY141" s="18" t="s">
        <v>222</v>
      </c>
      <c r="BE141" s="257">
        <f>IF(N141="základní",J141,0)</f>
        <v>0</v>
      </c>
      <c r="BF141" s="257">
        <f>IF(N141="snížená",J141,0)</f>
        <v>0</v>
      </c>
      <c r="BG141" s="257">
        <f>IF(N141="zákl. přenesená",J141,0)</f>
        <v>0</v>
      </c>
      <c r="BH141" s="257">
        <f>IF(N141="sníž. přenesená",J141,0)</f>
        <v>0</v>
      </c>
      <c r="BI141" s="257">
        <f>IF(N141="nulová",J141,0)</f>
        <v>0</v>
      </c>
      <c r="BJ141" s="18" t="s">
        <v>84</v>
      </c>
      <c r="BK141" s="257">
        <f>ROUND(I141*H141,2)</f>
        <v>0</v>
      </c>
      <c r="BL141" s="18" t="s">
        <v>228</v>
      </c>
      <c r="BM141" s="256" t="s">
        <v>228</v>
      </c>
    </row>
    <row r="142" s="2" customFormat="1" ht="16.5" customHeight="1">
      <c r="A142" s="39"/>
      <c r="B142" s="40"/>
      <c r="C142" s="244" t="s">
        <v>107</v>
      </c>
      <c r="D142" s="244" t="s">
        <v>224</v>
      </c>
      <c r="E142" s="245" t="s">
        <v>3992</v>
      </c>
      <c r="F142" s="246" t="s">
        <v>3993</v>
      </c>
      <c r="G142" s="247" t="s">
        <v>526</v>
      </c>
      <c r="H142" s="248">
        <v>2</v>
      </c>
      <c r="I142" s="249"/>
      <c r="J142" s="250">
        <f>ROUND(I142*H142,2)</f>
        <v>0</v>
      </c>
      <c r="K142" s="251"/>
      <c r="L142" s="45"/>
      <c r="M142" s="252" t="s">
        <v>1</v>
      </c>
      <c r="N142" s="253" t="s">
        <v>41</v>
      </c>
      <c r="O142" s="92"/>
      <c r="P142" s="254">
        <f>O142*H142</f>
        <v>0</v>
      </c>
      <c r="Q142" s="254">
        <v>0</v>
      </c>
      <c r="R142" s="254">
        <f>Q142*H142</f>
        <v>0</v>
      </c>
      <c r="S142" s="254">
        <v>0</v>
      </c>
      <c r="T142" s="255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56" t="s">
        <v>228</v>
      </c>
      <c r="AT142" s="256" t="s">
        <v>224</v>
      </c>
      <c r="AU142" s="256" t="s">
        <v>84</v>
      </c>
      <c r="AY142" s="18" t="s">
        <v>222</v>
      </c>
      <c r="BE142" s="257">
        <f>IF(N142="základní",J142,0)</f>
        <v>0</v>
      </c>
      <c r="BF142" s="257">
        <f>IF(N142="snížená",J142,0)</f>
        <v>0</v>
      </c>
      <c r="BG142" s="257">
        <f>IF(N142="zákl. přenesená",J142,0)</f>
        <v>0</v>
      </c>
      <c r="BH142" s="257">
        <f>IF(N142="sníž. přenesená",J142,0)</f>
        <v>0</v>
      </c>
      <c r="BI142" s="257">
        <f>IF(N142="nulová",J142,0)</f>
        <v>0</v>
      </c>
      <c r="BJ142" s="18" t="s">
        <v>84</v>
      </c>
      <c r="BK142" s="257">
        <f>ROUND(I142*H142,2)</f>
        <v>0</v>
      </c>
      <c r="BL142" s="18" t="s">
        <v>228</v>
      </c>
      <c r="BM142" s="256" t="s">
        <v>237</v>
      </c>
    </row>
    <row r="143" s="2" customFormat="1" ht="16.5" customHeight="1">
      <c r="A143" s="39"/>
      <c r="B143" s="40"/>
      <c r="C143" s="244" t="s">
        <v>228</v>
      </c>
      <c r="D143" s="244" t="s">
        <v>224</v>
      </c>
      <c r="E143" s="245" t="s">
        <v>3994</v>
      </c>
      <c r="F143" s="246" t="s">
        <v>3995</v>
      </c>
      <c r="G143" s="247" t="s">
        <v>526</v>
      </c>
      <c r="H143" s="248">
        <v>2</v>
      </c>
      <c r="I143" s="249"/>
      <c r="J143" s="250">
        <f>ROUND(I143*H143,2)</f>
        <v>0</v>
      </c>
      <c r="K143" s="251"/>
      <c r="L143" s="45"/>
      <c r="M143" s="252" t="s">
        <v>1</v>
      </c>
      <c r="N143" s="253" t="s">
        <v>41</v>
      </c>
      <c r="O143" s="92"/>
      <c r="P143" s="254">
        <f>O143*H143</f>
        <v>0</v>
      </c>
      <c r="Q143" s="254">
        <v>0</v>
      </c>
      <c r="R143" s="254">
        <f>Q143*H143</f>
        <v>0</v>
      </c>
      <c r="S143" s="254">
        <v>0</v>
      </c>
      <c r="T143" s="255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56" t="s">
        <v>228</v>
      </c>
      <c r="AT143" s="256" t="s">
        <v>224</v>
      </c>
      <c r="AU143" s="256" t="s">
        <v>84</v>
      </c>
      <c r="AY143" s="18" t="s">
        <v>222</v>
      </c>
      <c r="BE143" s="257">
        <f>IF(N143="základní",J143,0)</f>
        <v>0</v>
      </c>
      <c r="BF143" s="257">
        <f>IF(N143="snížená",J143,0)</f>
        <v>0</v>
      </c>
      <c r="BG143" s="257">
        <f>IF(N143="zákl. přenesená",J143,0)</f>
        <v>0</v>
      </c>
      <c r="BH143" s="257">
        <f>IF(N143="sníž. přenesená",J143,0)</f>
        <v>0</v>
      </c>
      <c r="BI143" s="257">
        <f>IF(N143="nulová",J143,0)</f>
        <v>0</v>
      </c>
      <c r="BJ143" s="18" t="s">
        <v>84</v>
      </c>
      <c r="BK143" s="257">
        <f>ROUND(I143*H143,2)</f>
        <v>0</v>
      </c>
      <c r="BL143" s="18" t="s">
        <v>228</v>
      </c>
      <c r="BM143" s="256" t="s">
        <v>242</v>
      </c>
    </row>
    <row r="144" s="2" customFormat="1" ht="24.15" customHeight="1">
      <c r="A144" s="39"/>
      <c r="B144" s="40"/>
      <c r="C144" s="244" t="s">
        <v>245</v>
      </c>
      <c r="D144" s="244" t="s">
        <v>224</v>
      </c>
      <c r="E144" s="245" t="s">
        <v>3996</v>
      </c>
      <c r="F144" s="246" t="s">
        <v>3997</v>
      </c>
      <c r="G144" s="247" t="s">
        <v>526</v>
      </c>
      <c r="H144" s="248">
        <v>1</v>
      </c>
      <c r="I144" s="249"/>
      <c r="J144" s="250">
        <f>ROUND(I144*H144,2)</f>
        <v>0</v>
      </c>
      <c r="K144" s="251"/>
      <c r="L144" s="45"/>
      <c r="M144" s="252" t="s">
        <v>1</v>
      </c>
      <c r="N144" s="253" t="s">
        <v>41</v>
      </c>
      <c r="O144" s="92"/>
      <c r="P144" s="254">
        <f>O144*H144</f>
        <v>0</v>
      </c>
      <c r="Q144" s="254">
        <v>0</v>
      </c>
      <c r="R144" s="254">
        <f>Q144*H144</f>
        <v>0</v>
      </c>
      <c r="S144" s="254">
        <v>0</v>
      </c>
      <c r="T144" s="255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56" t="s">
        <v>228</v>
      </c>
      <c r="AT144" s="256" t="s">
        <v>224</v>
      </c>
      <c r="AU144" s="256" t="s">
        <v>84</v>
      </c>
      <c r="AY144" s="18" t="s">
        <v>222</v>
      </c>
      <c r="BE144" s="257">
        <f>IF(N144="základní",J144,0)</f>
        <v>0</v>
      </c>
      <c r="BF144" s="257">
        <f>IF(N144="snížená",J144,0)</f>
        <v>0</v>
      </c>
      <c r="BG144" s="257">
        <f>IF(N144="zákl. přenesená",J144,0)</f>
        <v>0</v>
      </c>
      <c r="BH144" s="257">
        <f>IF(N144="sníž. přenesená",J144,0)</f>
        <v>0</v>
      </c>
      <c r="BI144" s="257">
        <f>IF(N144="nulová",J144,0)</f>
        <v>0</v>
      </c>
      <c r="BJ144" s="18" t="s">
        <v>84</v>
      </c>
      <c r="BK144" s="257">
        <f>ROUND(I144*H144,2)</f>
        <v>0</v>
      </c>
      <c r="BL144" s="18" t="s">
        <v>228</v>
      </c>
      <c r="BM144" s="256" t="s">
        <v>248</v>
      </c>
    </row>
    <row r="145" s="2" customFormat="1" ht="21.75" customHeight="1">
      <c r="A145" s="39"/>
      <c r="B145" s="40"/>
      <c r="C145" s="244" t="s">
        <v>237</v>
      </c>
      <c r="D145" s="244" t="s">
        <v>224</v>
      </c>
      <c r="E145" s="245" t="s">
        <v>3998</v>
      </c>
      <c r="F145" s="246" t="s">
        <v>3999</v>
      </c>
      <c r="G145" s="247" t="s">
        <v>526</v>
      </c>
      <c r="H145" s="248">
        <v>1</v>
      </c>
      <c r="I145" s="249"/>
      <c r="J145" s="250">
        <f>ROUND(I145*H145,2)</f>
        <v>0</v>
      </c>
      <c r="K145" s="251"/>
      <c r="L145" s="45"/>
      <c r="M145" s="252" t="s">
        <v>1</v>
      </c>
      <c r="N145" s="253" t="s">
        <v>41</v>
      </c>
      <c r="O145" s="92"/>
      <c r="P145" s="254">
        <f>O145*H145</f>
        <v>0</v>
      </c>
      <c r="Q145" s="254">
        <v>0</v>
      </c>
      <c r="R145" s="254">
        <f>Q145*H145</f>
        <v>0</v>
      </c>
      <c r="S145" s="254">
        <v>0</v>
      </c>
      <c r="T145" s="255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56" t="s">
        <v>228</v>
      </c>
      <c r="AT145" s="256" t="s">
        <v>224</v>
      </c>
      <c r="AU145" s="256" t="s">
        <v>84</v>
      </c>
      <c r="AY145" s="18" t="s">
        <v>222</v>
      </c>
      <c r="BE145" s="257">
        <f>IF(N145="základní",J145,0)</f>
        <v>0</v>
      </c>
      <c r="BF145" s="257">
        <f>IF(N145="snížená",J145,0)</f>
        <v>0</v>
      </c>
      <c r="BG145" s="257">
        <f>IF(N145="zákl. přenesená",J145,0)</f>
        <v>0</v>
      </c>
      <c r="BH145" s="257">
        <f>IF(N145="sníž. přenesená",J145,0)</f>
        <v>0</v>
      </c>
      <c r="BI145" s="257">
        <f>IF(N145="nulová",J145,0)</f>
        <v>0</v>
      </c>
      <c r="BJ145" s="18" t="s">
        <v>84</v>
      </c>
      <c r="BK145" s="257">
        <f>ROUND(I145*H145,2)</f>
        <v>0</v>
      </c>
      <c r="BL145" s="18" t="s">
        <v>228</v>
      </c>
      <c r="BM145" s="256" t="s">
        <v>253</v>
      </c>
    </row>
    <row r="146" s="2" customFormat="1" ht="16.5" customHeight="1">
      <c r="A146" s="39"/>
      <c r="B146" s="40"/>
      <c r="C146" s="244" t="s">
        <v>254</v>
      </c>
      <c r="D146" s="244" t="s">
        <v>224</v>
      </c>
      <c r="E146" s="245" t="s">
        <v>4000</v>
      </c>
      <c r="F146" s="246" t="s">
        <v>4001</v>
      </c>
      <c r="G146" s="247" t="s">
        <v>526</v>
      </c>
      <c r="H146" s="248">
        <v>1</v>
      </c>
      <c r="I146" s="249"/>
      <c r="J146" s="250">
        <f>ROUND(I146*H146,2)</f>
        <v>0</v>
      </c>
      <c r="K146" s="251"/>
      <c r="L146" s="45"/>
      <c r="M146" s="252" t="s">
        <v>1</v>
      </c>
      <c r="N146" s="253" t="s">
        <v>41</v>
      </c>
      <c r="O146" s="92"/>
      <c r="P146" s="254">
        <f>O146*H146</f>
        <v>0</v>
      </c>
      <c r="Q146" s="254">
        <v>0</v>
      </c>
      <c r="R146" s="254">
        <f>Q146*H146</f>
        <v>0</v>
      </c>
      <c r="S146" s="254">
        <v>0</v>
      </c>
      <c r="T146" s="255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56" t="s">
        <v>228</v>
      </c>
      <c r="AT146" s="256" t="s">
        <v>224</v>
      </c>
      <c r="AU146" s="256" t="s">
        <v>84</v>
      </c>
      <c r="AY146" s="18" t="s">
        <v>222</v>
      </c>
      <c r="BE146" s="257">
        <f>IF(N146="základní",J146,0)</f>
        <v>0</v>
      </c>
      <c r="BF146" s="257">
        <f>IF(N146="snížená",J146,0)</f>
        <v>0</v>
      </c>
      <c r="BG146" s="257">
        <f>IF(N146="zákl. přenesená",J146,0)</f>
        <v>0</v>
      </c>
      <c r="BH146" s="257">
        <f>IF(N146="sníž. přenesená",J146,0)</f>
        <v>0</v>
      </c>
      <c r="BI146" s="257">
        <f>IF(N146="nulová",J146,0)</f>
        <v>0</v>
      </c>
      <c r="BJ146" s="18" t="s">
        <v>84</v>
      </c>
      <c r="BK146" s="257">
        <f>ROUND(I146*H146,2)</f>
        <v>0</v>
      </c>
      <c r="BL146" s="18" t="s">
        <v>228</v>
      </c>
      <c r="BM146" s="256" t="s">
        <v>257</v>
      </c>
    </row>
    <row r="147" s="2" customFormat="1" ht="44.25" customHeight="1">
      <c r="A147" s="39"/>
      <c r="B147" s="40"/>
      <c r="C147" s="244" t="s">
        <v>242</v>
      </c>
      <c r="D147" s="244" t="s">
        <v>224</v>
      </c>
      <c r="E147" s="245" t="s">
        <v>4002</v>
      </c>
      <c r="F147" s="246" t="s">
        <v>3932</v>
      </c>
      <c r="G147" s="247" t="s">
        <v>438</v>
      </c>
      <c r="H147" s="248">
        <v>20</v>
      </c>
      <c r="I147" s="249"/>
      <c r="J147" s="250">
        <f>ROUND(I147*H147,2)</f>
        <v>0</v>
      </c>
      <c r="K147" s="251"/>
      <c r="L147" s="45"/>
      <c r="M147" s="252" t="s">
        <v>1</v>
      </c>
      <c r="N147" s="253" t="s">
        <v>41</v>
      </c>
      <c r="O147" s="92"/>
      <c r="P147" s="254">
        <f>O147*H147</f>
        <v>0</v>
      </c>
      <c r="Q147" s="254">
        <v>0</v>
      </c>
      <c r="R147" s="254">
        <f>Q147*H147</f>
        <v>0</v>
      </c>
      <c r="S147" s="254">
        <v>0</v>
      </c>
      <c r="T147" s="255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56" t="s">
        <v>228</v>
      </c>
      <c r="AT147" s="256" t="s">
        <v>224</v>
      </c>
      <c r="AU147" s="256" t="s">
        <v>84</v>
      </c>
      <c r="AY147" s="18" t="s">
        <v>222</v>
      </c>
      <c r="BE147" s="257">
        <f>IF(N147="základní",J147,0)</f>
        <v>0</v>
      </c>
      <c r="BF147" s="257">
        <f>IF(N147="snížená",J147,0)</f>
        <v>0</v>
      </c>
      <c r="BG147" s="257">
        <f>IF(N147="zákl. přenesená",J147,0)</f>
        <v>0</v>
      </c>
      <c r="BH147" s="257">
        <f>IF(N147="sníž. přenesená",J147,0)</f>
        <v>0</v>
      </c>
      <c r="BI147" s="257">
        <f>IF(N147="nulová",J147,0)</f>
        <v>0</v>
      </c>
      <c r="BJ147" s="18" t="s">
        <v>84</v>
      </c>
      <c r="BK147" s="257">
        <f>ROUND(I147*H147,2)</f>
        <v>0</v>
      </c>
      <c r="BL147" s="18" t="s">
        <v>228</v>
      </c>
      <c r="BM147" s="256" t="s">
        <v>260</v>
      </c>
    </row>
    <row r="148" s="2" customFormat="1" ht="55.5" customHeight="1">
      <c r="A148" s="39"/>
      <c r="B148" s="40"/>
      <c r="C148" s="244" t="s">
        <v>262</v>
      </c>
      <c r="D148" s="244" t="s">
        <v>224</v>
      </c>
      <c r="E148" s="245" t="s">
        <v>4003</v>
      </c>
      <c r="F148" s="246" t="s">
        <v>4004</v>
      </c>
      <c r="G148" s="247" t="s">
        <v>438</v>
      </c>
      <c r="H148" s="248">
        <v>1680</v>
      </c>
      <c r="I148" s="249"/>
      <c r="J148" s="250">
        <f>ROUND(I148*H148,2)</f>
        <v>0</v>
      </c>
      <c r="K148" s="251"/>
      <c r="L148" s="45"/>
      <c r="M148" s="252" t="s">
        <v>1</v>
      </c>
      <c r="N148" s="253" t="s">
        <v>41</v>
      </c>
      <c r="O148" s="92"/>
      <c r="P148" s="254">
        <f>O148*H148</f>
        <v>0</v>
      </c>
      <c r="Q148" s="254">
        <v>0</v>
      </c>
      <c r="R148" s="254">
        <f>Q148*H148</f>
        <v>0</v>
      </c>
      <c r="S148" s="254">
        <v>0</v>
      </c>
      <c r="T148" s="255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56" t="s">
        <v>228</v>
      </c>
      <c r="AT148" s="256" t="s">
        <v>224</v>
      </c>
      <c r="AU148" s="256" t="s">
        <v>84</v>
      </c>
      <c r="AY148" s="18" t="s">
        <v>222</v>
      </c>
      <c r="BE148" s="257">
        <f>IF(N148="základní",J148,0)</f>
        <v>0</v>
      </c>
      <c r="BF148" s="257">
        <f>IF(N148="snížená",J148,0)</f>
        <v>0</v>
      </c>
      <c r="BG148" s="257">
        <f>IF(N148="zákl. přenesená",J148,0)</f>
        <v>0</v>
      </c>
      <c r="BH148" s="257">
        <f>IF(N148="sníž. přenesená",J148,0)</f>
        <v>0</v>
      </c>
      <c r="BI148" s="257">
        <f>IF(N148="nulová",J148,0)</f>
        <v>0</v>
      </c>
      <c r="BJ148" s="18" t="s">
        <v>84</v>
      </c>
      <c r="BK148" s="257">
        <f>ROUND(I148*H148,2)</f>
        <v>0</v>
      </c>
      <c r="BL148" s="18" t="s">
        <v>228</v>
      </c>
      <c r="BM148" s="256" t="s">
        <v>265</v>
      </c>
    </row>
    <row r="149" s="2" customFormat="1" ht="55.5" customHeight="1">
      <c r="A149" s="39"/>
      <c r="B149" s="40"/>
      <c r="C149" s="244" t="s">
        <v>248</v>
      </c>
      <c r="D149" s="244" t="s">
        <v>224</v>
      </c>
      <c r="E149" s="245" t="s">
        <v>4005</v>
      </c>
      <c r="F149" s="246" t="s">
        <v>4006</v>
      </c>
      <c r="G149" s="247" t="s">
        <v>438</v>
      </c>
      <c r="H149" s="248">
        <v>30</v>
      </c>
      <c r="I149" s="249"/>
      <c r="J149" s="250">
        <f>ROUND(I149*H149,2)</f>
        <v>0</v>
      </c>
      <c r="K149" s="251"/>
      <c r="L149" s="45"/>
      <c r="M149" s="252" t="s">
        <v>1</v>
      </c>
      <c r="N149" s="253" t="s">
        <v>41</v>
      </c>
      <c r="O149" s="92"/>
      <c r="P149" s="254">
        <f>O149*H149</f>
        <v>0</v>
      </c>
      <c r="Q149" s="254">
        <v>0</v>
      </c>
      <c r="R149" s="254">
        <f>Q149*H149</f>
        <v>0</v>
      </c>
      <c r="S149" s="254">
        <v>0</v>
      </c>
      <c r="T149" s="255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56" t="s">
        <v>228</v>
      </c>
      <c r="AT149" s="256" t="s">
        <v>224</v>
      </c>
      <c r="AU149" s="256" t="s">
        <v>84</v>
      </c>
      <c r="AY149" s="18" t="s">
        <v>222</v>
      </c>
      <c r="BE149" s="257">
        <f>IF(N149="základní",J149,0)</f>
        <v>0</v>
      </c>
      <c r="BF149" s="257">
        <f>IF(N149="snížená",J149,0)</f>
        <v>0</v>
      </c>
      <c r="BG149" s="257">
        <f>IF(N149="zákl. přenesená",J149,0)</f>
        <v>0</v>
      </c>
      <c r="BH149" s="257">
        <f>IF(N149="sníž. přenesená",J149,0)</f>
        <v>0</v>
      </c>
      <c r="BI149" s="257">
        <f>IF(N149="nulová",J149,0)</f>
        <v>0</v>
      </c>
      <c r="BJ149" s="18" t="s">
        <v>84</v>
      </c>
      <c r="BK149" s="257">
        <f>ROUND(I149*H149,2)</f>
        <v>0</v>
      </c>
      <c r="BL149" s="18" t="s">
        <v>228</v>
      </c>
      <c r="BM149" s="256" t="s">
        <v>271</v>
      </c>
    </row>
    <row r="150" s="2" customFormat="1" ht="66.75" customHeight="1">
      <c r="A150" s="39"/>
      <c r="B150" s="40"/>
      <c r="C150" s="244" t="s">
        <v>272</v>
      </c>
      <c r="D150" s="244" t="s">
        <v>224</v>
      </c>
      <c r="E150" s="245" t="s">
        <v>4007</v>
      </c>
      <c r="F150" s="246" t="s">
        <v>4008</v>
      </c>
      <c r="G150" s="247" t="s">
        <v>438</v>
      </c>
      <c r="H150" s="248">
        <v>100</v>
      </c>
      <c r="I150" s="249"/>
      <c r="J150" s="250">
        <f>ROUND(I150*H150,2)</f>
        <v>0</v>
      </c>
      <c r="K150" s="251"/>
      <c r="L150" s="45"/>
      <c r="M150" s="252" t="s">
        <v>1</v>
      </c>
      <c r="N150" s="253" t="s">
        <v>41</v>
      </c>
      <c r="O150" s="92"/>
      <c r="P150" s="254">
        <f>O150*H150</f>
        <v>0</v>
      </c>
      <c r="Q150" s="254">
        <v>0</v>
      </c>
      <c r="R150" s="254">
        <f>Q150*H150</f>
        <v>0</v>
      </c>
      <c r="S150" s="254">
        <v>0</v>
      </c>
      <c r="T150" s="255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56" t="s">
        <v>228</v>
      </c>
      <c r="AT150" s="256" t="s">
        <v>224</v>
      </c>
      <c r="AU150" s="256" t="s">
        <v>84</v>
      </c>
      <c r="AY150" s="18" t="s">
        <v>222</v>
      </c>
      <c r="BE150" s="257">
        <f>IF(N150="základní",J150,0)</f>
        <v>0</v>
      </c>
      <c r="BF150" s="257">
        <f>IF(N150="snížená",J150,0)</f>
        <v>0</v>
      </c>
      <c r="BG150" s="257">
        <f>IF(N150="zákl. přenesená",J150,0)</f>
        <v>0</v>
      </c>
      <c r="BH150" s="257">
        <f>IF(N150="sníž. přenesená",J150,0)</f>
        <v>0</v>
      </c>
      <c r="BI150" s="257">
        <f>IF(N150="nulová",J150,0)</f>
        <v>0</v>
      </c>
      <c r="BJ150" s="18" t="s">
        <v>84</v>
      </c>
      <c r="BK150" s="257">
        <f>ROUND(I150*H150,2)</f>
        <v>0</v>
      </c>
      <c r="BL150" s="18" t="s">
        <v>228</v>
      </c>
      <c r="BM150" s="256" t="s">
        <v>273</v>
      </c>
    </row>
    <row r="151" s="2" customFormat="1" ht="44.25" customHeight="1">
      <c r="A151" s="39"/>
      <c r="B151" s="40"/>
      <c r="C151" s="244" t="s">
        <v>253</v>
      </c>
      <c r="D151" s="244" t="s">
        <v>224</v>
      </c>
      <c r="E151" s="245" t="s">
        <v>4009</v>
      </c>
      <c r="F151" s="246" t="s">
        <v>3932</v>
      </c>
      <c r="G151" s="247" t="s">
        <v>438</v>
      </c>
      <c r="H151" s="248">
        <v>50</v>
      </c>
      <c r="I151" s="249"/>
      <c r="J151" s="250">
        <f>ROUND(I151*H151,2)</f>
        <v>0</v>
      </c>
      <c r="K151" s="251"/>
      <c r="L151" s="45"/>
      <c r="M151" s="252" t="s">
        <v>1</v>
      </c>
      <c r="N151" s="253" t="s">
        <v>41</v>
      </c>
      <c r="O151" s="92"/>
      <c r="P151" s="254">
        <f>O151*H151</f>
        <v>0</v>
      </c>
      <c r="Q151" s="254">
        <v>0</v>
      </c>
      <c r="R151" s="254">
        <f>Q151*H151</f>
        <v>0</v>
      </c>
      <c r="S151" s="254">
        <v>0</v>
      </c>
      <c r="T151" s="255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56" t="s">
        <v>228</v>
      </c>
      <c r="AT151" s="256" t="s">
        <v>224</v>
      </c>
      <c r="AU151" s="256" t="s">
        <v>84</v>
      </c>
      <c r="AY151" s="18" t="s">
        <v>222</v>
      </c>
      <c r="BE151" s="257">
        <f>IF(N151="základní",J151,0)</f>
        <v>0</v>
      </c>
      <c r="BF151" s="257">
        <f>IF(N151="snížená",J151,0)</f>
        <v>0</v>
      </c>
      <c r="BG151" s="257">
        <f>IF(N151="zákl. přenesená",J151,0)</f>
        <v>0</v>
      </c>
      <c r="BH151" s="257">
        <f>IF(N151="sníž. přenesená",J151,0)</f>
        <v>0</v>
      </c>
      <c r="BI151" s="257">
        <f>IF(N151="nulová",J151,0)</f>
        <v>0</v>
      </c>
      <c r="BJ151" s="18" t="s">
        <v>84</v>
      </c>
      <c r="BK151" s="257">
        <f>ROUND(I151*H151,2)</f>
        <v>0</v>
      </c>
      <c r="BL151" s="18" t="s">
        <v>228</v>
      </c>
      <c r="BM151" s="256" t="s">
        <v>276</v>
      </c>
    </row>
    <row r="152" s="12" customFormat="1" ht="25.92" customHeight="1">
      <c r="A152" s="12"/>
      <c r="B152" s="228"/>
      <c r="C152" s="229"/>
      <c r="D152" s="230" t="s">
        <v>75</v>
      </c>
      <c r="E152" s="231" t="s">
        <v>3564</v>
      </c>
      <c r="F152" s="231" t="s">
        <v>3941</v>
      </c>
      <c r="G152" s="229"/>
      <c r="H152" s="229"/>
      <c r="I152" s="232"/>
      <c r="J152" s="233">
        <f>BK152</f>
        <v>0</v>
      </c>
      <c r="K152" s="229"/>
      <c r="L152" s="234"/>
      <c r="M152" s="235"/>
      <c r="N152" s="236"/>
      <c r="O152" s="236"/>
      <c r="P152" s="237">
        <f>SUM(P153:P165)</f>
        <v>0</v>
      </c>
      <c r="Q152" s="236"/>
      <c r="R152" s="237">
        <f>SUM(R153:R165)</f>
        <v>0</v>
      </c>
      <c r="S152" s="236"/>
      <c r="T152" s="238">
        <f>SUM(T153:T165)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39" t="s">
        <v>84</v>
      </c>
      <c r="AT152" s="240" t="s">
        <v>75</v>
      </c>
      <c r="AU152" s="240" t="s">
        <v>76</v>
      </c>
      <c r="AY152" s="239" t="s">
        <v>222</v>
      </c>
      <c r="BK152" s="241">
        <f>SUM(BK153:BK165)</f>
        <v>0</v>
      </c>
    </row>
    <row r="153" s="2" customFormat="1" ht="16.5" customHeight="1">
      <c r="A153" s="39"/>
      <c r="B153" s="40"/>
      <c r="C153" s="244" t="s">
        <v>278</v>
      </c>
      <c r="D153" s="244" t="s">
        <v>224</v>
      </c>
      <c r="E153" s="245" t="s">
        <v>4010</v>
      </c>
      <c r="F153" s="246" t="s">
        <v>3943</v>
      </c>
      <c r="G153" s="247" t="s">
        <v>438</v>
      </c>
      <c r="H153" s="248">
        <v>380</v>
      </c>
      <c r="I153" s="249"/>
      <c r="J153" s="250">
        <f>ROUND(I153*H153,2)</f>
        <v>0</v>
      </c>
      <c r="K153" s="251"/>
      <c r="L153" s="45"/>
      <c r="M153" s="252" t="s">
        <v>1</v>
      </c>
      <c r="N153" s="253" t="s">
        <v>41</v>
      </c>
      <c r="O153" s="92"/>
      <c r="P153" s="254">
        <f>O153*H153</f>
        <v>0</v>
      </c>
      <c r="Q153" s="254">
        <v>0</v>
      </c>
      <c r="R153" s="254">
        <f>Q153*H153</f>
        <v>0</v>
      </c>
      <c r="S153" s="254">
        <v>0</v>
      </c>
      <c r="T153" s="255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56" t="s">
        <v>228</v>
      </c>
      <c r="AT153" s="256" t="s">
        <v>224</v>
      </c>
      <c r="AU153" s="256" t="s">
        <v>84</v>
      </c>
      <c r="AY153" s="18" t="s">
        <v>222</v>
      </c>
      <c r="BE153" s="257">
        <f>IF(N153="základní",J153,0)</f>
        <v>0</v>
      </c>
      <c r="BF153" s="257">
        <f>IF(N153="snížená",J153,0)</f>
        <v>0</v>
      </c>
      <c r="BG153" s="257">
        <f>IF(N153="zákl. přenesená",J153,0)</f>
        <v>0</v>
      </c>
      <c r="BH153" s="257">
        <f>IF(N153="sníž. přenesená",J153,0)</f>
        <v>0</v>
      </c>
      <c r="BI153" s="257">
        <f>IF(N153="nulová",J153,0)</f>
        <v>0</v>
      </c>
      <c r="BJ153" s="18" t="s">
        <v>84</v>
      </c>
      <c r="BK153" s="257">
        <f>ROUND(I153*H153,2)</f>
        <v>0</v>
      </c>
      <c r="BL153" s="18" t="s">
        <v>228</v>
      </c>
      <c r="BM153" s="256" t="s">
        <v>279</v>
      </c>
    </row>
    <row r="154" s="2" customFormat="1" ht="16.5" customHeight="1">
      <c r="A154" s="39"/>
      <c r="B154" s="40"/>
      <c r="C154" s="244" t="s">
        <v>257</v>
      </c>
      <c r="D154" s="244" t="s">
        <v>224</v>
      </c>
      <c r="E154" s="245" t="s">
        <v>4011</v>
      </c>
      <c r="F154" s="246" t="s">
        <v>3945</v>
      </c>
      <c r="G154" s="247" t="s">
        <v>526</v>
      </c>
      <c r="H154" s="248">
        <v>190</v>
      </c>
      <c r="I154" s="249"/>
      <c r="J154" s="250">
        <f>ROUND(I154*H154,2)</f>
        <v>0</v>
      </c>
      <c r="K154" s="251"/>
      <c r="L154" s="45"/>
      <c r="M154" s="252" t="s">
        <v>1</v>
      </c>
      <c r="N154" s="253" t="s">
        <v>41</v>
      </c>
      <c r="O154" s="92"/>
      <c r="P154" s="254">
        <f>O154*H154</f>
        <v>0</v>
      </c>
      <c r="Q154" s="254">
        <v>0</v>
      </c>
      <c r="R154" s="254">
        <f>Q154*H154</f>
        <v>0</v>
      </c>
      <c r="S154" s="254">
        <v>0</v>
      </c>
      <c r="T154" s="255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56" t="s">
        <v>228</v>
      </c>
      <c r="AT154" s="256" t="s">
        <v>224</v>
      </c>
      <c r="AU154" s="256" t="s">
        <v>84</v>
      </c>
      <c r="AY154" s="18" t="s">
        <v>222</v>
      </c>
      <c r="BE154" s="257">
        <f>IF(N154="základní",J154,0)</f>
        <v>0</v>
      </c>
      <c r="BF154" s="257">
        <f>IF(N154="snížená",J154,0)</f>
        <v>0</v>
      </c>
      <c r="BG154" s="257">
        <f>IF(N154="zákl. přenesená",J154,0)</f>
        <v>0</v>
      </c>
      <c r="BH154" s="257">
        <f>IF(N154="sníž. přenesená",J154,0)</f>
        <v>0</v>
      </c>
      <c r="BI154" s="257">
        <f>IF(N154="nulová",J154,0)</f>
        <v>0</v>
      </c>
      <c r="BJ154" s="18" t="s">
        <v>84</v>
      </c>
      <c r="BK154" s="257">
        <f>ROUND(I154*H154,2)</f>
        <v>0</v>
      </c>
      <c r="BL154" s="18" t="s">
        <v>228</v>
      </c>
      <c r="BM154" s="256" t="s">
        <v>284</v>
      </c>
    </row>
    <row r="155" s="2" customFormat="1" ht="16.5" customHeight="1">
      <c r="A155" s="39"/>
      <c r="B155" s="40"/>
      <c r="C155" s="244" t="s">
        <v>8</v>
      </c>
      <c r="D155" s="244" t="s">
        <v>224</v>
      </c>
      <c r="E155" s="245" t="s">
        <v>4012</v>
      </c>
      <c r="F155" s="246" t="s">
        <v>3947</v>
      </c>
      <c r="G155" s="247" t="s">
        <v>526</v>
      </c>
      <c r="H155" s="248">
        <v>12</v>
      </c>
      <c r="I155" s="249"/>
      <c r="J155" s="250">
        <f>ROUND(I155*H155,2)</f>
        <v>0</v>
      </c>
      <c r="K155" s="251"/>
      <c r="L155" s="45"/>
      <c r="M155" s="252" t="s">
        <v>1</v>
      </c>
      <c r="N155" s="253" t="s">
        <v>41</v>
      </c>
      <c r="O155" s="92"/>
      <c r="P155" s="254">
        <f>O155*H155</f>
        <v>0</v>
      </c>
      <c r="Q155" s="254">
        <v>0</v>
      </c>
      <c r="R155" s="254">
        <f>Q155*H155</f>
        <v>0</v>
      </c>
      <c r="S155" s="254">
        <v>0</v>
      </c>
      <c r="T155" s="255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56" t="s">
        <v>228</v>
      </c>
      <c r="AT155" s="256" t="s">
        <v>224</v>
      </c>
      <c r="AU155" s="256" t="s">
        <v>84</v>
      </c>
      <c r="AY155" s="18" t="s">
        <v>222</v>
      </c>
      <c r="BE155" s="257">
        <f>IF(N155="základní",J155,0)</f>
        <v>0</v>
      </c>
      <c r="BF155" s="257">
        <f>IF(N155="snížená",J155,0)</f>
        <v>0</v>
      </c>
      <c r="BG155" s="257">
        <f>IF(N155="zákl. přenesená",J155,0)</f>
        <v>0</v>
      </c>
      <c r="BH155" s="257">
        <f>IF(N155="sníž. přenesená",J155,0)</f>
        <v>0</v>
      </c>
      <c r="BI155" s="257">
        <f>IF(N155="nulová",J155,0)</f>
        <v>0</v>
      </c>
      <c r="BJ155" s="18" t="s">
        <v>84</v>
      </c>
      <c r="BK155" s="257">
        <f>ROUND(I155*H155,2)</f>
        <v>0</v>
      </c>
      <c r="BL155" s="18" t="s">
        <v>228</v>
      </c>
      <c r="BM155" s="256" t="s">
        <v>286</v>
      </c>
    </row>
    <row r="156" s="2" customFormat="1" ht="16.5" customHeight="1">
      <c r="A156" s="39"/>
      <c r="B156" s="40"/>
      <c r="C156" s="244" t="s">
        <v>260</v>
      </c>
      <c r="D156" s="244" t="s">
        <v>224</v>
      </c>
      <c r="E156" s="245" t="s">
        <v>4013</v>
      </c>
      <c r="F156" s="246" t="s">
        <v>3949</v>
      </c>
      <c r="G156" s="247" t="s">
        <v>526</v>
      </c>
      <c r="H156" s="248">
        <v>12</v>
      </c>
      <c r="I156" s="249"/>
      <c r="J156" s="250">
        <f>ROUND(I156*H156,2)</f>
        <v>0</v>
      </c>
      <c r="K156" s="251"/>
      <c r="L156" s="45"/>
      <c r="M156" s="252" t="s">
        <v>1</v>
      </c>
      <c r="N156" s="253" t="s">
        <v>41</v>
      </c>
      <c r="O156" s="92"/>
      <c r="P156" s="254">
        <f>O156*H156</f>
        <v>0</v>
      </c>
      <c r="Q156" s="254">
        <v>0</v>
      </c>
      <c r="R156" s="254">
        <f>Q156*H156</f>
        <v>0</v>
      </c>
      <c r="S156" s="254">
        <v>0</v>
      </c>
      <c r="T156" s="255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56" t="s">
        <v>228</v>
      </c>
      <c r="AT156" s="256" t="s">
        <v>224</v>
      </c>
      <c r="AU156" s="256" t="s">
        <v>84</v>
      </c>
      <c r="AY156" s="18" t="s">
        <v>222</v>
      </c>
      <c r="BE156" s="257">
        <f>IF(N156="základní",J156,0)</f>
        <v>0</v>
      </c>
      <c r="BF156" s="257">
        <f>IF(N156="snížená",J156,0)</f>
        <v>0</v>
      </c>
      <c r="BG156" s="257">
        <f>IF(N156="zákl. přenesená",J156,0)</f>
        <v>0</v>
      </c>
      <c r="BH156" s="257">
        <f>IF(N156="sníž. přenesená",J156,0)</f>
        <v>0</v>
      </c>
      <c r="BI156" s="257">
        <f>IF(N156="nulová",J156,0)</f>
        <v>0</v>
      </c>
      <c r="BJ156" s="18" t="s">
        <v>84</v>
      </c>
      <c r="BK156" s="257">
        <f>ROUND(I156*H156,2)</f>
        <v>0</v>
      </c>
      <c r="BL156" s="18" t="s">
        <v>228</v>
      </c>
      <c r="BM156" s="256" t="s">
        <v>290</v>
      </c>
    </row>
    <row r="157" s="2" customFormat="1" ht="16.5" customHeight="1">
      <c r="A157" s="39"/>
      <c r="B157" s="40"/>
      <c r="C157" s="244" t="s">
        <v>291</v>
      </c>
      <c r="D157" s="244" t="s">
        <v>224</v>
      </c>
      <c r="E157" s="245" t="s">
        <v>4014</v>
      </c>
      <c r="F157" s="246" t="s">
        <v>3951</v>
      </c>
      <c r="G157" s="247" t="s">
        <v>526</v>
      </c>
      <c r="H157" s="248">
        <v>225</v>
      </c>
      <c r="I157" s="249"/>
      <c r="J157" s="250">
        <f>ROUND(I157*H157,2)</f>
        <v>0</v>
      </c>
      <c r="K157" s="251"/>
      <c r="L157" s="45"/>
      <c r="M157" s="252" t="s">
        <v>1</v>
      </c>
      <c r="N157" s="253" t="s">
        <v>41</v>
      </c>
      <c r="O157" s="92"/>
      <c r="P157" s="254">
        <f>O157*H157</f>
        <v>0</v>
      </c>
      <c r="Q157" s="254">
        <v>0</v>
      </c>
      <c r="R157" s="254">
        <f>Q157*H157</f>
        <v>0</v>
      </c>
      <c r="S157" s="254">
        <v>0</v>
      </c>
      <c r="T157" s="255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56" t="s">
        <v>228</v>
      </c>
      <c r="AT157" s="256" t="s">
        <v>224</v>
      </c>
      <c r="AU157" s="256" t="s">
        <v>84</v>
      </c>
      <c r="AY157" s="18" t="s">
        <v>222</v>
      </c>
      <c r="BE157" s="257">
        <f>IF(N157="základní",J157,0)</f>
        <v>0</v>
      </c>
      <c r="BF157" s="257">
        <f>IF(N157="snížená",J157,0)</f>
        <v>0</v>
      </c>
      <c r="BG157" s="257">
        <f>IF(N157="zákl. přenesená",J157,0)</f>
        <v>0</v>
      </c>
      <c r="BH157" s="257">
        <f>IF(N157="sníž. přenesená",J157,0)</f>
        <v>0</v>
      </c>
      <c r="BI157" s="257">
        <f>IF(N157="nulová",J157,0)</f>
        <v>0</v>
      </c>
      <c r="BJ157" s="18" t="s">
        <v>84</v>
      </c>
      <c r="BK157" s="257">
        <f>ROUND(I157*H157,2)</f>
        <v>0</v>
      </c>
      <c r="BL157" s="18" t="s">
        <v>228</v>
      </c>
      <c r="BM157" s="256" t="s">
        <v>292</v>
      </c>
    </row>
    <row r="158" s="2" customFormat="1" ht="16.5" customHeight="1">
      <c r="A158" s="39"/>
      <c r="B158" s="40"/>
      <c r="C158" s="244" t="s">
        <v>265</v>
      </c>
      <c r="D158" s="244" t="s">
        <v>224</v>
      </c>
      <c r="E158" s="245" t="s">
        <v>4015</v>
      </c>
      <c r="F158" s="246" t="s">
        <v>3953</v>
      </c>
      <c r="G158" s="247" t="s">
        <v>438</v>
      </c>
      <c r="H158" s="248">
        <v>380</v>
      </c>
      <c r="I158" s="249"/>
      <c r="J158" s="250">
        <f>ROUND(I158*H158,2)</f>
        <v>0</v>
      </c>
      <c r="K158" s="251"/>
      <c r="L158" s="45"/>
      <c r="M158" s="252" t="s">
        <v>1</v>
      </c>
      <c r="N158" s="253" t="s">
        <v>41</v>
      </c>
      <c r="O158" s="92"/>
      <c r="P158" s="254">
        <f>O158*H158</f>
        <v>0</v>
      </c>
      <c r="Q158" s="254">
        <v>0</v>
      </c>
      <c r="R158" s="254">
        <f>Q158*H158</f>
        <v>0</v>
      </c>
      <c r="S158" s="254">
        <v>0</v>
      </c>
      <c r="T158" s="255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56" t="s">
        <v>228</v>
      </c>
      <c r="AT158" s="256" t="s">
        <v>224</v>
      </c>
      <c r="AU158" s="256" t="s">
        <v>84</v>
      </c>
      <c r="AY158" s="18" t="s">
        <v>222</v>
      </c>
      <c r="BE158" s="257">
        <f>IF(N158="základní",J158,0)</f>
        <v>0</v>
      </c>
      <c r="BF158" s="257">
        <f>IF(N158="snížená",J158,0)</f>
        <v>0</v>
      </c>
      <c r="BG158" s="257">
        <f>IF(N158="zákl. přenesená",J158,0)</f>
        <v>0</v>
      </c>
      <c r="BH158" s="257">
        <f>IF(N158="sníž. přenesená",J158,0)</f>
        <v>0</v>
      </c>
      <c r="BI158" s="257">
        <f>IF(N158="nulová",J158,0)</f>
        <v>0</v>
      </c>
      <c r="BJ158" s="18" t="s">
        <v>84</v>
      </c>
      <c r="BK158" s="257">
        <f>ROUND(I158*H158,2)</f>
        <v>0</v>
      </c>
      <c r="BL158" s="18" t="s">
        <v>228</v>
      </c>
      <c r="BM158" s="256" t="s">
        <v>295</v>
      </c>
    </row>
    <row r="159" s="2" customFormat="1" ht="16.5" customHeight="1">
      <c r="A159" s="39"/>
      <c r="B159" s="40"/>
      <c r="C159" s="244" t="s">
        <v>297</v>
      </c>
      <c r="D159" s="244" t="s">
        <v>224</v>
      </c>
      <c r="E159" s="245" t="s">
        <v>4016</v>
      </c>
      <c r="F159" s="246" t="s">
        <v>3955</v>
      </c>
      <c r="G159" s="247" t="s">
        <v>526</v>
      </c>
      <c r="H159" s="248">
        <v>190</v>
      </c>
      <c r="I159" s="249"/>
      <c r="J159" s="250">
        <f>ROUND(I159*H159,2)</f>
        <v>0</v>
      </c>
      <c r="K159" s="251"/>
      <c r="L159" s="45"/>
      <c r="M159" s="252" t="s">
        <v>1</v>
      </c>
      <c r="N159" s="253" t="s">
        <v>41</v>
      </c>
      <c r="O159" s="92"/>
      <c r="P159" s="254">
        <f>O159*H159</f>
        <v>0</v>
      </c>
      <c r="Q159" s="254">
        <v>0</v>
      </c>
      <c r="R159" s="254">
        <f>Q159*H159</f>
        <v>0</v>
      </c>
      <c r="S159" s="254">
        <v>0</v>
      </c>
      <c r="T159" s="255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56" t="s">
        <v>228</v>
      </c>
      <c r="AT159" s="256" t="s">
        <v>224</v>
      </c>
      <c r="AU159" s="256" t="s">
        <v>84</v>
      </c>
      <c r="AY159" s="18" t="s">
        <v>222</v>
      </c>
      <c r="BE159" s="257">
        <f>IF(N159="základní",J159,0)</f>
        <v>0</v>
      </c>
      <c r="BF159" s="257">
        <f>IF(N159="snížená",J159,0)</f>
        <v>0</v>
      </c>
      <c r="BG159" s="257">
        <f>IF(N159="zákl. přenesená",J159,0)</f>
        <v>0</v>
      </c>
      <c r="BH159" s="257">
        <f>IF(N159="sníž. přenesená",J159,0)</f>
        <v>0</v>
      </c>
      <c r="BI159" s="257">
        <f>IF(N159="nulová",J159,0)</f>
        <v>0</v>
      </c>
      <c r="BJ159" s="18" t="s">
        <v>84</v>
      </c>
      <c r="BK159" s="257">
        <f>ROUND(I159*H159,2)</f>
        <v>0</v>
      </c>
      <c r="BL159" s="18" t="s">
        <v>228</v>
      </c>
      <c r="BM159" s="256" t="s">
        <v>298</v>
      </c>
    </row>
    <row r="160" s="2" customFormat="1" ht="16.5" customHeight="1">
      <c r="A160" s="39"/>
      <c r="B160" s="40"/>
      <c r="C160" s="244" t="s">
        <v>271</v>
      </c>
      <c r="D160" s="244" t="s">
        <v>224</v>
      </c>
      <c r="E160" s="245" t="s">
        <v>4017</v>
      </c>
      <c r="F160" s="246" t="s">
        <v>3957</v>
      </c>
      <c r="G160" s="247" t="s">
        <v>526</v>
      </c>
      <c r="H160" s="248">
        <v>350</v>
      </c>
      <c r="I160" s="249"/>
      <c r="J160" s="250">
        <f>ROUND(I160*H160,2)</f>
        <v>0</v>
      </c>
      <c r="K160" s="251"/>
      <c r="L160" s="45"/>
      <c r="M160" s="252" t="s">
        <v>1</v>
      </c>
      <c r="N160" s="253" t="s">
        <v>41</v>
      </c>
      <c r="O160" s="92"/>
      <c r="P160" s="254">
        <f>O160*H160</f>
        <v>0</v>
      </c>
      <c r="Q160" s="254">
        <v>0</v>
      </c>
      <c r="R160" s="254">
        <f>Q160*H160</f>
        <v>0</v>
      </c>
      <c r="S160" s="254">
        <v>0</v>
      </c>
      <c r="T160" s="255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56" t="s">
        <v>228</v>
      </c>
      <c r="AT160" s="256" t="s">
        <v>224</v>
      </c>
      <c r="AU160" s="256" t="s">
        <v>84</v>
      </c>
      <c r="AY160" s="18" t="s">
        <v>222</v>
      </c>
      <c r="BE160" s="257">
        <f>IF(N160="základní",J160,0)</f>
        <v>0</v>
      </c>
      <c r="BF160" s="257">
        <f>IF(N160="snížená",J160,0)</f>
        <v>0</v>
      </c>
      <c r="BG160" s="257">
        <f>IF(N160="zákl. přenesená",J160,0)</f>
        <v>0</v>
      </c>
      <c r="BH160" s="257">
        <f>IF(N160="sníž. přenesená",J160,0)</f>
        <v>0</v>
      </c>
      <c r="BI160" s="257">
        <f>IF(N160="nulová",J160,0)</f>
        <v>0</v>
      </c>
      <c r="BJ160" s="18" t="s">
        <v>84</v>
      </c>
      <c r="BK160" s="257">
        <f>ROUND(I160*H160,2)</f>
        <v>0</v>
      </c>
      <c r="BL160" s="18" t="s">
        <v>228</v>
      </c>
      <c r="BM160" s="256" t="s">
        <v>303</v>
      </c>
    </row>
    <row r="161" s="2" customFormat="1" ht="16.5" customHeight="1">
      <c r="A161" s="39"/>
      <c r="B161" s="40"/>
      <c r="C161" s="244" t="s">
        <v>7</v>
      </c>
      <c r="D161" s="244" t="s">
        <v>224</v>
      </c>
      <c r="E161" s="245" t="s">
        <v>4018</v>
      </c>
      <c r="F161" s="246" t="s">
        <v>3959</v>
      </c>
      <c r="G161" s="247" t="s">
        <v>526</v>
      </c>
      <c r="H161" s="248">
        <v>1560</v>
      </c>
      <c r="I161" s="249"/>
      <c r="J161" s="250">
        <f>ROUND(I161*H161,2)</f>
        <v>0</v>
      </c>
      <c r="K161" s="251"/>
      <c r="L161" s="45"/>
      <c r="M161" s="252" t="s">
        <v>1</v>
      </c>
      <c r="N161" s="253" t="s">
        <v>41</v>
      </c>
      <c r="O161" s="92"/>
      <c r="P161" s="254">
        <f>O161*H161</f>
        <v>0</v>
      </c>
      <c r="Q161" s="254">
        <v>0</v>
      </c>
      <c r="R161" s="254">
        <f>Q161*H161</f>
        <v>0</v>
      </c>
      <c r="S161" s="254">
        <v>0</v>
      </c>
      <c r="T161" s="255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56" t="s">
        <v>228</v>
      </c>
      <c r="AT161" s="256" t="s">
        <v>224</v>
      </c>
      <c r="AU161" s="256" t="s">
        <v>84</v>
      </c>
      <c r="AY161" s="18" t="s">
        <v>222</v>
      </c>
      <c r="BE161" s="257">
        <f>IF(N161="základní",J161,0)</f>
        <v>0</v>
      </c>
      <c r="BF161" s="257">
        <f>IF(N161="snížená",J161,0)</f>
        <v>0</v>
      </c>
      <c r="BG161" s="257">
        <f>IF(N161="zákl. přenesená",J161,0)</f>
        <v>0</v>
      </c>
      <c r="BH161" s="257">
        <f>IF(N161="sníž. přenesená",J161,0)</f>
        <v>0</v>
      </c>
      <c r="BI161" s="257">
        <f>IF(N161="nulová",J161,0)</f>
        <v>0</v>
      </c>
      <c r="BJ161" s="18" t="s">
        <v>84</v>
      </c>
      <c r="BK161" s="257">
        <f>ROUND(I161*H161,2)</f>
        <v>0</v>
      </c>
      <c r="BL161" s="18" t="s">
        <v>228</v>
      </c>
      <c r="BM161" s="256" t="s">
        <v>308</v>
      </c>
    </row>
    <row r="162" s="2" customFormat="1" ht="16.5" customHeight="1">
      <c r="A162" s="39"/>
      <c r="B162" s="40"/>
      <c r="C162" s="244" t="s">
        <v>273</v>
      </c>
      <c r="D162" s="244" t="s">
        <v>224</v>
      </c>
      <c r="E162" s="245" t="s">
        <v>4019</v>
      </c>
      <c r="F162" s="246" t="s">
        <v>3961</v>
      </c>
      <c r="G162" s="247" t="s">
        <v>526</v>
      </c>
      <c r="H162" s="248">
        <v>1040</v>
      </c>
      <c r="I162" s="249"/>
      <c r="J162" s="250">
        <f>ROUND(I162*H162,2)</f>
        <v>0</v>
      </c>
      <c r="K162" s="251"/>
      <c r="L162" s="45"/>
      <c r="M162" s="252" t="s">
        <v>1</v>
      </c>
      <c r="N162" s="253" t="s">
        <v>41</v>
      </c>
      <c r="O162" s="92"/>
      <c r="P162" s="254">
        <f>O162*H162</f>
        <v>0</v>
      </c>
      <c r="Q162" s="254">
        <v>0</v>
      </c>
      <c r="R162" s="254">
        <f>Q162*H162</f>
        <v>0</v>
      </c>
      <c r="S162" s="254">
        <v>0</v>
      </c>
      <c r="T162" s="255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56" t="s">
        <v>228</v>
      </c>
      <c r="AT162" s="256" t="s">
        <v>224</v>
      </c>
      <c r="AU162" s="256" t="s">
        <v>84</v>
      </c>
      <c r="AY162" s="18" t="s">
        <v>222</v>
      </c>
      <c r="BE162" s="257">
        <f>IF(N162="základní",J162,0)</f>
        <v>0</v>
      </c>
      <c r="BF162" s="257">
        <f>IF(N162="snížená",J162,0)</f>
        <v>0</v>
      </c>
      <c r="BG162" s="257">
        <f>IF(N162="zákl. přenesená",J162,0)</f>
        <v>0</v>
      </c>
      <c r="BH162" s="257">
        <f>IF(N162="sníž. přenesená",J162,0)</f>
        <v>0</v>
      </c>
      <c r="BI162" s="257">
        <f>IF(N162="nulová",J162,0)</f>
        <v>0</v>
      </c>
      <c r="BJ162" s="18" t="s">
        <v>84</v>
      </c>
      <c r="BK162" s="257">
        <f>ROUND(I162*H162,2)</f>
        <v>0</v>
      </c>
      <c r="BL162" s="18" t="s">
        <v>228</v>
      </c>
      <c r="BM162" s="256" t="s">
        <v>312</v>
      </c>
    </row>
    <row r="163" s="2" customFormat="1" ht="16.5" customHeight="1">
      <c r="A163" s="39"/>
      <c r="B163" s="40"/>
      <c r="C163" s="244" t="s">
        <v>314</v>
      </c>
      <c r="D163" s="244" t="s">
        <v>224</v>
      </c>
      <c r="E163" s="245" t="s">
        <v>4020</v>
      </c>
      <c r="F163" s="246" t="s">
        <v>3963</v>
      </c>
      <c r="G163" s="247" t="s">
        <v>526</v>
      </c>
      <c r="H163" s="248">
        <v>1040</v>
      </c>
      <c r="I163" s="249"/>
      <c r="J163" s="250">
        <f>ROUND(I163*H163,2)</f>
        <v>0</v>
      </c>
      <c r="K163" s="251"/>
      <c r="L163" s="45"/>
      <c r="M163" s="252" t="s">
        <v>1</v>
      </c>
      <c r="N163" s="253" t="s">
        <v>41</v>
      </c>
      <c r="O163" s="92"/>
      <c r="P163" s="254">
        <f>O163*H163</f>
        <v>0</v>
      </c>
      <c r="Q163" s="254">
        <v>0</v>
      </c>
      <c r="R163" s="254">
        <f>Q163*H163</f>
        <v>0</v>
      </c>
      <c r="S163" s="254">
        <v>0</v>
      </c>
      <c r="T163" s="255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56" t="s">
        <v>228</v>
      </c>
      <c r="AT163" s="256" t="s">
        <v>224</v>
      </c>
      <c r="AU163" s="256" t="s">
        <v>84</v>
      </c>
      <c r="AY163" s="18" t="s">
        <v>222</v>
      </c>
      <c r="BE163" s="257">
        <f>IF(N163="základní",J163,0)</f>
        <v>0</v>
      </c>
      <c r="BF163" s="257">
        <f>IF(N163="snížená",J163,0)</f>
        <v>0</v>
      </c>
      <c r="BG163" s="257">
        <f>IF(N163="zákl. přenesená",J163,0)</f>
        <v>0</v>
      </c>
      <c r="BH163" s="257">
        <f>IF(N163="sníž. přenesená",J163,0)</f>
        <v>0</v>
      </c>
      <c r="BI163" s="257">
        <f>IF(N163="nulová",J163,0)</f>
        <v>0</v>
      </c>
      <c r="BJ163" s="18" t="s">
        <v>84</v>
      </c>
      <c r="BK163" s="257">
        <f>ROUND(I163*H163,2)</f>
        <v>0</v>
      </c>
      <c r="BL163" s="18" t="s">
        <v>228</v>
      </c>
      <c r="BM163" s="256" t="s">
        <v>317</v>
      </c>
    </row>
    <row r="164" s="2" customFormat="1" ht="44.25" customHeight="1">
      <c r="A164" s="39"/>
      <c r="B164" s="40"/>
      <c r="C164" s="244" t="s">
        <v>276</v>
      </c>
      <c r="D164" s="244" t="s">
        <v>224</v>
      </c>
      <c r="E164" s="245" t="s">
        <v>4021</v>
      </c>
      <c r="F164" s="246" t="s">
        <v>3965</v>
      </c>
      <c r="G164" s="247" t="s">
        <v>526</v>
      </c>
      <c r="H164" s="248">
        <v>650</v>
      </c>
      <c r="I164" s="249"/>
      <c r="J164" s="250">
        <f>ROUND(I164*H164,2)</f>
        <v>0</v>
      </c>
      <c r="K164" s="251"/>
      <c r="L164" s="45"/>
      <c r="M164" s="252" t="s">
        <v>1</v>
      </c>
      <c r="N164" s="253" t="s">
        <v>41</v>
      </c>
      <c r="O164" s="92"/>
      <c r="P164" s="254">
        <f>O164*H164</f>
        <v>0</v>
      </c>
      <c r="Q164" s="254">
        <v>0</v>
      </c>
      <c r="R164" s="254">
        <f>Q164*H164</f>
        <v>0</v>
      </c>
      <c r="S164" s="254">
        <v>0</v>
      </c>
      <c r="T164" s="255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56" t="s">
        <v>228</v>
      </c>
      <c r="AT164" s="256" t="s">
        <v>224</v>
      </c>
      <c r="AU164" s="256" t="s">
        <v>84</v>
      </c>
      <c r="AY164" s="18" t="s">
        <v>222</v>
      </c>
      <c r="BE164" s="257">
        <f>IF(N164="základní",J164,0)</f>
        <v>0</v>
      </c>
      <c r="BF164" s="257">
        <f>IF(N164="snížená",J164,0)</f>
        <v>0</v>
      </c>
      <c r="BG164" s="257">
        <f>IF(N164="zákl. přenesená",J164,0)</f>
        <v>0</v>
      </c>
      <c r="BH164" s="257">
        <f>IF(N164="sníž. přenesená",J164,0)</f>
        <v>0</v>
      </c>
      <c r="BI164" s="257">
        <f>IF(N164="nulová",J164,0)</f>
        <v>0</v>
      </c>
      <c r="BJ164" s="18" t="s">
        <v>84</v>
      </c>
      <c r="BK164" s="257">
        <f>ROUND(I164*H164,2)</f>
        <v>0</v>
      </c>
      <c r="BL164" s="18" t="s">
        <v>228</v>
      </c>
      <c r="BM164" s="256" t="s">
        <v>321</v>
      </c>
    </row>
    <row r="165" s="2" customFormat="1" ht="24.15" customHeight="1">
      <c r="A165" s="39"/>
      <c r="B165" s="40"/>
      <c r="C165" s="244" t="s">
        <v>323</v>
      </c>
      <c r="D165" s="244" t="s">
        <v>224</v>
      </c>
      <c r="E165" s="245" t="s">
        <v>4022</v>
      </c>
      <c r="F165" s="246" t="s">
        <v>3967</v>
      </c>
      <c r="G165" s="247" t="s">
        <v>526</v>
      </c>
      <c r="H165" s="248">
        <v>650</v>
      </c>
      <c r="I165" s="249"/>
      <c r="J165" s="250">
        <f>ROUND(I165*H165,2)</f>
        <v>0</v>
      </c>
      <c r="K165" s="251"/>
      <c r="L165" s="45"/>
      <c r="M165" s="252" t="s">
        <v>1</v>
      </c>
      <c r="N165" s="253" t="s">
        <v>41</v>
      </c>
      <c r="O165" s="92"/>
      <c r="P165" s="254">
        <f>O165*H165</f>
        <v>0</v>
      </c>
      <c r="Q165" s="254">
        <v>0</v>
      </c>
      <c r="R165" s="254">
        <f>Q165*H165</f>
        <v>0</v>
      </c>
      <c r="S165" s="254">
        <v>0</v>
      </c>
      <c r="T165" s="255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56" t="s">
        <v>228</v>
      </c>
      <c r="AT165" s="256" t="s">
        <v>224</v>
      </c>
      <c r="AU165" s="256" t="s">
        <v>84</v>
      </c>
      <c r="AY165" s="18" t="s">
        <v>222</v>
      </c>
      <c r="BE165" s="257">
        <f>IF(N165="základní",J165,0)</f>
        <v>0</v>
      </c>
      <c r="BF165" s="257">
        <f>IF(N165="snížená",J165,0)</f>
        <v>0</v>
      </c>
      <c r="BG165" s="257">
        <f>IF(N165="zákl. přenesená",J165,0)</f>
        <v>0</v>
      </c>
      <c r="BH165" s="257">
        <f>IF(N165="sníž. přenesená",J165,0)</f>
        <v>0</v>
      </c>
      <c r="BI165" s="257">
        <f>IF(N165="nulová",J165,0)</f>
        <v>0</v>
      </c>
      <c r="BJ165" s="18" t="s">
        <v>84</v>
      </c>
      <c r="BK165" s="257">
        <f>ROUND(I165*H165,2)</f>
        <v>0</v>
      </c>
      <c r="BL165" s="18" t="s">
        <v>228</v>
      </c>
      <c r="BM165" s="256" t="s">
        <v>326</v>
      </c>
    </row>
    <row r="166" s="12" customFormat="1" ht="25.92" customHeight="1">
      <c r="A166" s="12"/>
      <c r="B166" s="228"/>
      <c r="C166" s="229"/>
      <c r="D166" s="230" t="s">
        <v>75</v>
      </c>
      <c r="E166" s="231" t="s">
        <v>3460</v>
      </c>
      <c r="F166" s="231" t="s">
        <v>3968</v>
      </c>
      <c r="G166" s="229"/>
      <c r="H166" s="229"/>
      <c r="I166" s="232"/>
      <c r="J166" s="233">
        <f>BK166</f>
        <v>0</v>
      </c>
      <c r="K166" s="229"/>
      <c r="L166" s="234"/>
      <c r="M166" s="235"/>
      <c r="N166" s="236"/>
      <c r="O166" s="236"/>
      <c r="P166" s="237">
        <f>SUM(P167:P169)</f>
        <v>0</v>
      </c>
      <c r="Q166" s="236"/>
      <c r="R166" s="237">
        <f>SUM(R167:R169)</f>
        <v>0</v>
      </c>
      <c r="S166" s="236"/>
      <c r="T166" s="238">
        <f>SUM(T167:T169)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39" t="s">
        <v>84</v>
      </c>
      <c r="AT166" s="240" t="s">
        <v>75</v>
      </c>
      <c r="AU166" s="240" t="s">
        <v>76</v>
      </c>
      <c r="AY166" s="239" t="s">
        <v>222</v>
      </c>
      <c r="BK166" s="241">
        <f>SUM(BK167:BK169)</f>
        <v>0</v>
      </c>
    </row>
    <row r="167" s="2" customFormat="1" ht="16.5" customHeight="1">
      <c r="A167" s="39"/>
      <c r="B167" s="40"/>
      <c r="C167" s="244" t="s">
        <v>279</v>
      </c>
      <c r="D167" s="244" t="s">
        <v>224</v>
      </c>
      <c r="E167" s="245" t="s">
        <v>4023</v>
      </c>
      <c r="F167" s="246" t="s">
        <v>3970</v>
      </c>
      <c r="G167" s="247" t="s">
        <v>438</v>
      </c>
      <c r="H167" s="248">
        <v>18</v>
      </c>
      <c r="I167" s="249"/>
      <c r="J167" s="250">
        <f>ROUND(I167*H167,2)</f>
        <v>0</v>
      </c>
      <c r="K167" s="251"/>
      <c r="L167" s="45"/>
      <c r="M167" s="252" t="s">
        <v>1</v>
      </c>
      <c r="N167" s="253" t="s">
        <v>41</v>
      </c>
      <c r="O167" s="92"/>
      <c r="P167" s="254">
        <f>O167*H167</f>
        <v>0</v>
      </c>
      <c r="Q167" s="254">
        <v>0</v>
      </c>
      <c r="R167" s="254">
        <f>Q167*H167</f>
        <v>0</v>
      </c>
      <c r="S167" s="254">
        <v>0</v>
      </c>
      <c r="T167" s="255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56" t="s">
        <v>228</v>
      </c>
      <c r="AT167" s="256" t="s">
        <v>224</v>
      </c>
      <c r="AU167" s="256" t="s">
        <v>84</v>
      </c>
      <c r="AY167" s="18" t="s">
        <v>222</v>
      </c>
      <c r="BE167" s="257">
        <f>IF(N167="základní",J167,0)</f>
        <v>0</v>
      </c>
      <c r="BF167" s="257">
        <f>IF(N167="snížená",J167,0)</f>
        <v>0</v>
      </c>
      <c r="BG167" s="257">
        <f>IF(N167="zákl. přenesená",J167,0)</f>
        <v>0</v>
      </c>
      <c r="BH167" s="257">
        <f>IF(N167="sníž. přenesená",J167,0)</f>
        <v>0</v>
      </c>
      <c r="BI167" s="257">
        <f>IF(N167="nulová",J167,0)</f>
        <v>0</v>
      </c>
      <c r="BJ167" s="18" t="s">
        <v>84</v>
      </c>
      <c r="BK167" s="257">
        <f>ROUND(I167*H167,2)</f>
        <v>0</v>
      </c>
      <c r="BL167" s="18" t="s">
        <v>228</v>
      </c>
      <c r="BM167" s="256" t="s">
        <v>330</v>
      </c>
    </row>
    <row r="168" s="2" customFormat="1" ht="16.5" customHeight="1">
      <c r="A168" s="39"/>
      <c r="B168" s="40"/>
      <c r="C168" s="244" t="s">
        <v>331</v>
      </c>
      <c r="D168" s="244" t="s">
        <v>224</v>
      </c>
      <c r="E168" s="245" t="s">
        <v>4024</v>
      </c>
      <c r="F168" s="246" t="s">
        <v>3972</v>
      </c>
      <c r="G168" s="247" t="s">
        <v>526</v>
      </c>
      <c r="H168" s="248">
        <v>9</v>
      </c>
      <c r="I168" s="249"/>
      <c r="J168" s="250">
        <f>ROUND(I168*H168,2)</f>
        <v>0</v>
      </c>
      <c r="K168" s="251"/>
      <c r="L168" s="45"/>
      <c r="M168" s="252" t="s">
        <v>1</v>
      </c>
      <c r="N168" s="253" t="s">
        <v>41</v>
      </c>
      <c r="O168" s="92"/>
      <c r="P168" s="254">
        <f>O168*H168</f>
        <v>0</v>
      </c>
      <c r="Q168" s="254">
        <v>0</v>
      </c>
      <c r="R168" s="254">
        <f>Q168*H168</f>
        <v>0</v>
      </c>
      <c r="S168" s="254">
        <v>0</v>
      </c>
      <c r="T168" s="255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56" t="s">
        <v>228</v>
      </c>
      <c r="AT168" s="256" t="s">
        <v>224</v>
      </c>
      <c r="AU168" s="256" t="s">
        <v>84</v>
      </c>
      <c r="AY168" s="18" t="s">
        <v>222</v>
      </c>
      <c r="BE168" s="257">
        <f>IF(N168="základní",J168,0)</f>
        <v>0</v>
      </c>
      <c r="BF168" s="257">
        <f>IF(N168="snížená",J168,0)</f>
        <v>0</v>
      </c>
      <c r="BG168" s="257">
        <f>IF(N168="zákl. přenesená",J168,0)</f>
        <v>0</v>
      </c>
      <c r="BH168" s="257">
        <f>IF(N168="sníž. přenesená",J168,0)</f>
        <v>0</v>
      </c>
      <c r="BI168" s="257">
        <f>IF(N168="nulová",J168,0)</f>
        <v>0</v>
      </c>
      <c r="BJ168" s="18" t="s">
        <v>84</v>
      </c>
      <c r="BK168" s="257">
        <f>ROUND(I168*H168,2)</f>
        <v>0</v>
      </c>
      <c r="BL168" s="18" t="s">
        <v>228</v>
      </c>
      <c r="BM168" s="256" t="s">
        <v>334</v>
      </c>
    </row>
    <row r="169" s="2" customFormat="1" ht="16.5" customHeight="1">
      <c r="A169" s="39"/>
      <c r="B169" s="40"/>
      <c r="C169" s="244" t="s">
        <v>284</v>
      </c>
      <c r="D169" s="244" t="s">
        <v>224</v>
      </c>
      <c r="E169" s="245" t="s">
        <v>4025</v>
      </c>
      <c r="F169" s="246" t="s">
        <v>3974</v>
      </c>
      <c r="G169" s="247" t="s">
        <v>526</v>
      </c>
      <c r="H169" s="248">
        <v>6</v>
      </c>
      <c r="I169" s="249"/>
      <c r="J169" s="250">
        <f>ROUND(I169*H169,2)</f>
        <v>0</v>
      </c>
      <c r="K169" s="251"/>
      <c r="L169" s="45"/>
      <c r="M169" s="252" t="s">
        <v>1</v>
      </c>
      <c r="N169" s="253" t="s">
        <v>41</v>
      </c>
      <c r="O169" s="92"/>
      <c r="P169" s="254">
        <f>O169*H169</f>
        <v>0</v>
      </c>
      <c r="Q169" s="254">
        <v>0</v>
      </c>
      <c r="R169" s="254">
        <f>Q169*H169</f>
        <v>0</v>
      </c>
      <c r="S169" s="254">
        <v>0</v>
      </c>
      <c r="T169" s="255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56" t="s">
        <v>228</v>
      </c>
      <c r="AT169" s="256" t="s">
        <v>224</v>
      </c>
      <c r="AU169" s="256" t="s">
        <v>84</v>
      </c>
      <c r="AY169" s="18" t="s">
        <v>222</v>
      </c>
      <c r="BE169" s="257">
        <f>IF(N169="základní",J169,0)</f>
        <v>0</v>
      </c>
      <c r="BF169" s="257">
        <f>IF(N169="snížená",J169,0)</f>
        <v>0</v>
      </c>
      <c r="BG169" s="257">
        <f>IF(N169="zákl. přenesená",J169,0)</f>
        <v>0</v>
      </c>
      <c r="BH169" s="257">
        <f>IF(N169="sníž. přenesená",J169,0)</f>
        <v>0</v>
      </c>
      <c r="BI169" s="257">
        <f>IF(N169="nulová",J169,0)</f>
        <v>0</v>
      </c>
      <c r="BJ169" s="18" t="s">
        <v>84</v>
      </c>
      <c r="BK169" s="257">
        <f>ROUND(I169*H169,2)</f>
        <v>0</v>
      </c>
      <c r="BL169" s="18" t="s">
        <v>228</v>
      </c>
      <c r="BM169" s="256" t="s">
        <v>338</v>
      </c>
    </row>
    <row r="170" s="12" customFormat="1" ht="25.92" customHeight="1">
      <c r="A170" s="12"/>
      <c r="B170" s="228"/>
      <c r="C170" s="229"/>
      <c r="D170" s="230" t="s">
        <v>75</v>
      </c>
      <c r="E170" s="231" t="s">
        <v>3515</v>
      </c>
      <c r="F170" s="231" t="s">
        <v>130</v>
      </c>
      <c r="G170" s="229"/>
      <c r="H170" s="229"/>
      <c r="I170" s="232"/>
      <c r="J170" s="233">
        <f>BK170</f>
        <v>0</v>
      </c>
      <c r="K170" s="229"/>
      <c r="L170" s="234"/>
      <c r="M170" s="235"/>
      <c r="N170" s="236"/>
      <c r="O170" s="236"/>
      <c r="P170" s="237">
        <f>SUM(P171:P177)</f>
        <v>0</v>
      </c>
      <c r="Q170" s="236"/>
      <c r="R170" s="237">
        <f>SUM(R171:R177)</f>
        <v>0</v>
      </c>
      <c r="S170" s="236"/>
      <c r="T170" s="238">
        <f>SUM(T171:T177)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39" t="s">
        <v>84</v>
      </c>
      <c r="AT170" s="240" t="s">
        <v>75</v>
      </c>
      <c r="AU170" s="240" t="s">
        <v>76</v>
      </c>
      <c r="AY170" s="239" t="s">
        <v>222</v>
      </c>
      <c r="BK170" s="241">
        <f>SUM(BK171:BK177)</f>
        <v>0</v>
      </c>
    </row>
    <row r="171" s="2" customFormat="1" ht="24.15" customHeight="1">
      <c r="A171" s="39"/>
      <c r="B171" s="40"/>
      <c r="C171" s="244" t="s">
        <v>340</v>
      </c>
      <c r="D171" s="244" t="s">
        <v>224</v>
      </c>
      <c r="E171" s="245" t="s">
        <v>4026</v>
      </c>
      <c r="F171" s="246" t="s">
        <v>4027</v>
      </c>
      <c r="G171" s="247" t="s">
        <v>2528</v>
      </c>
      <c r="H171" s="248">
        <v>80</v>
      </c>
      <c r="I171" s="249"/>
      <c r="J171" s="250">
        <f>ROUND(I171*H171,2)</f>
        <v>0</v>
      </c>
      <c r="K171" s="251"/>
      <c r="L171" s="45"/>
      <c r="M171" s="252" t="s">
        <v>1</v>
      </c>
      <c r="N171" s="253" t="s">
        <v>41</v>
      </c>
      <c r="O171" s="92"/>
      <c r="P171" s="254">
        <f>O171*H171</f>
        <v>0</v>
      </c>
      <c r="Q171" s="254">
        <v>0</v>
      </c>
      <c r="R171" s="254">
        <f>Q171*H171</f>
        <v>0</v>
      </c>
      <c r="S171" s="254">
        <v>0</v>
      </c>
      <c r="T171" s="255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56" t="s">
        <v>228</v>
      </c>
      <c r="AT171" s="256" t="s">
        <v>224</v>
      </c>
      <c r="AU171" s="256" t="s">
        <v>84</v>
      </c>
      <c r="AY171" s="18" t="s">
        <v>222</v>
      </c>
      <c r="BE171" s="257">
        <f>IF(N171="základní",J171,0)</f>
        <v>0</v>
      </c>
      <c r="BF171" s="257">
        <f>IF(N171="snížená",J171,0)</f>
        <v>0</v>
      </c>
      <c r="BG171" s="257">
        <f>IF(N171="zákl. přenesená",J171,0)</f>
        <v>0</v>
      </c>
      <c r="BH171" s="257">
        <f>IF(N171="sníž. přenesená",J171,0)</f>
        <v>0</v>
      </c>
      <c r="BI171" s="257">
        <f>IF(N171="nulová",J171,0)</f>
        <v>0</v>
      </c>
      <c r="BJ171" s="18" t="s">
        <v>84</v>
      </c>
      <c r="BK171" s="257">
        <f>ROUND(I171*H171,2)</f>
        <v>0</v>
      </c>
      <c r="BL171" s="18" t="s">
        <v>228</v>
      </c>
      <c r="BM171" s="256" t="s">
        <v>343</v>
      </c>
    </row>
    <row r="172" s="2" customFormat="1" ht="16.5" customHeight="1">
      <c r="A172" s="39"/>
      <c r="B172" s="40"/>
      <c r="C172" s="244" t="s">
        <v>286</v>
      </c>
      <c r="D172" s="244" t="s">
        <v>224</v>
      </c>
      <c r="E172" s="245" t="s">
        <v>4028</v>
      </c>
      <c r="F172" s="246" t="s">
        <v>3881</v>
      </c>
      <c r="G172" s="247" t="s">
        <v>2528</v>
      </c>
      <c r="H172" s="248">
        <v>24</v>
      </c>
      <c r="I172" s="249"/>
      <c r="J172" s="250">
        <f>ROUND(I172*H172,2)</f>
        <v>0</v>
      </c>
      <c r="K172" s="251"/>
      <c r="L172" s="45"/>
      <c r="M172" s="252" t="s">
        <v>1</v>
      </c>
      <c r="N172" s="253" t="s">
        <v>41</v>
      </c>
      <c r="O172" s="92"/>
      <c r="P172" s="254">
        <f>O172*H172</f>
        <v>0</v>
      </c>
      <c r="Q172" s="254">
        <v>0</v>
      </c>
      <c r="R172" s="254">
        <f>Q172*H172</f>
        <v>0</v>
      </c>
      <c r="S172" s="254">
        <v>0</v>
      </c>
      <c r="T172" s="255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56" t="s">
        <v>228</v>
      </c>
      <c r="AT172" s="256" t="s">
        <v>224</v>
      </c>
      <c r="AU172" s="256" t="s">
        <v>84</v>
      </c>
      <c r="AY172" s="18" t="s">
        <v>222</v>
      </c>
      <c r="BE172" s="257">
        <f>IF(N172="základní",J172,0)</f>
        <v>0</v>
      </c>
      <c r="BF172" s="257">
        <f>IF(N172="snížená",J172,0)</f>
        <v>0</v>
      </c>
      <c r="BG172" s="257">
        <f>IF(N172="zákl. přenesená",J172,0)</f>
        <v>0</v>
      </c>
      <c r="BH172" s="257">
        <f>IF(N172="sníž. přenesená",J172,0)</f>
        <v>0</v>
      </c>
      <c r="BI172" s="257">
        <f>IF(N172="nulová",J172,0)</f>
        <v>0</v>
      </c>
      <c r="BJ172" s="18" t="s">
        <v>84</v>
      </c>
      <c r="BK172" s="257">
        <f>ROUND(I172*H172,2)</f>
        <v>0</v>
      </c>
      <c r="BL172" s="18" t="s">
        <v>228</v>
      </c>
      <c r="BM172" s="256" t="s">
        <v>347</v>
      </c>
    </row>
    <row r="173" s="2" customFormat="1" ht="16.5" customHeight="1">
      <c r="A173" s="39"/>
      <c r="B173" s="40"/>
      <c r="C173" s="244" t="s">
        <v>350</v>
      </c>
      <c r="D173" s="244" t="s">
        <v>224</v>
      </c>
      <c r="E173" s="245" t="s">
        <v>4029</v>
      </c>
      <c r="F173" s="246" t="s">
        <v>3842</v>
      </c>
      <c r="G173" s="247" t="s">
        <v>2528</v>
      </c>
      <c r="H173" s="248">
        <v>24</v>
      </c>
      <c r="I173" s="249"/>
      <c r="J173" s="250">
        <f>ROUND(I173*H173,2)</f>
        <v>0</v>
      </c>
      <c r="K173" s="251"/>
      <c r="L173" s="45"/>
      <c r="M173" s="252" t="s">
        <v>1</v>
      </c>
      <c r="N173" s="253" t="s">
        <v>41</v>
      </c>
      <c r="O173" s="92"/>
      <c r="P173" s="254">
        <f>O173*H173</f>
        <v>0</v>
      </c>
      <c r="Q173" s="254">
        <v>0</v>
      </c>
      <c r="R173" s="254">
        <f>Q173*H173</f>
        <v>0</v>
      </c>
      <c r="S173" s="254">
        <v>0</v>
      </c>
      <c r="T173" s="255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56" t="s">
        <v>228</v>
      </c>
      <c r="AT173" s="256" t="s">
        <v>224</v>
      </c>
      <c r="AU173" s="256" t="s">
        <v>84</v>
      </c>
      <c r="AY173" s="18" t="s">
        <v>222</v>
      </c>
      <c r="BE173" s="257">
        <f>IF(N173="základní",J173,0)</f>
        <v>0</v>
      </c>
      <c r="BF173" s="257">
        <f>IF(N173="snížená",J173,0)</f>
        <v>0</v>
      </c>
      <c r="BG173" s="257">
        <f>IF(N173="zákl. přenesená",J173,0)</f>
        <v>0</v>
      </c>
      <c r="BH173" s="257">
        <f>IF(N173="sníž. přenesená",J173,0)</f>
        <v>0</v>
      </c>
      <c r="BI173" s="257">
        <f>IF(N173="nulová",J173,0)</f>
        <v>0</v>
      </c>
      <c r="BJ173" s="18" t="s">
        <v>84</v>
      </c>
      <c r="BK173" s="257">
        <f>ROUND(I173*H173,2)</f>
        <v>0</v>
      </c>
      <c r="BL173" s="18" t="s">
        <v>228</v>
      </c>
      <c r="BM173" s="256" t="s">
        <v>354</v>
      </c>
    </row>
    <row r="174" s="2" customFormat="1" ht="21.75" customHeight="1">
      <c r="A174" s="39"/>
      <c r="B174" s="40"/>
      <c r="C174" s="244" t="s">
        <v>290</v>
      </c>
      <c r="D174" s="244" t="s">
        <v>224</v>
      </c>
      <c r="E174" s="245" t="s">
        <v>4030</v>
      </c>
      <c r="F174" s="246" t="s">
        <v>3884</v>
      </c>
      <c r="G174" s="247" t="s">
        <v>2528</v>
      </c>
      <c r="H174" s="248">
        <v>40</v>
      </c>
      <c r="I174" s="249"/>
      <c r="J174" s="250">
        <f>ROUND(I174*H174,2)</f>
        <v>0</v>
      </c>
      <c r="K174" s="251"/>
      <c r="L174" s="45"/>
      <c r="M174" s="252" t="s">
        <v>1</v>
      </c>
      <c r="N174" s="253" t="s">
        <v>41</v>
      </c>
      <c r="O174" s="92"/>
      <c r="P174" s="254">
        <f>O174*H174</f>
        <v>0</v>
      </c>
      <c r="Q174" s="254">
        <v>0</v>
      </c>
      <c r="R174" s="254">
        <f>Q174*H174</f>
        <v>0</v>
      </c>
      <c r="S174" s="254">
        <v>0</v>
      </c>
      <c r="T174" s="255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56" t="s">
        <v>228</v>
      </c>
      <c r="AT174" s="256" t="s">
        <v>224</v>
      </c>
      <c r="AU174" s="256" t="s">
        <v>84</v>
      </c>
      <c r="AY174" s="18" t="s">
        <v>222</v>
      </c>
      <c r="BE174" s="257">
        <f>IF(N174="základní",J174,0)</f>
        <v>0</v>
      </c>
      <c r="BF174" s="257">
        <f>IF(N174="snížená",J174,0)</f>
        <v>0</v>
      </c>
      <c r="BG174" s="257">
        <f>IF(N174="zákl. přenesená",J174,0)</f>
        <v>0</v>
      </c>
      <c r="BH174" s="257">
        <f>IF(N174="sníž. přenesená",J174,0)</f>
        <v>0</v>
      </c>
      <c r="BI174" s="257">
        <f>IF(N174="nulová",J174,0)</f>
        <v>0</v>
      </c>
      <c r="BJ174" s="18" t="s">
        <v>84</v>
      </c>
      <c r="BK174" s="257">
        <f>ROUND(I174*H174,2)</f>
        <v>0</v>
      </c>
      <c r="BL174" s="18" t="s">
        <v>228</v>
      </c>
      <c r="BM174" s="256" t="s">
        <v>360</v>
      </c>
    </row>
    <row r="175" s="2" customFormat="1" ht="16.5" customHeight="1">
      <c r="A175" s="39"/>
      <c r="B175" s="40"/>
      <c r="C175" s="244" t="s">
        <v>364</v>
      </c>
      <c r="D175" s="244" t="s">
        <v>224</v>
      </c>
      <c r="E175" s="245" t="s">
        <v>4031</v>
      </c>
      <c r="F175" s="246" t="s">
        <v>3846</v>
      </c>
      <c r="G175" s="247" t="s">
        <v>2528</v>
      </c>
      <c r="H175" s="248">
        <v>12</v>
      </c>
      <c r="I175" s="249"/>
      <c r="J175" s="250">
        <f>ROUND(I175*H175,2)</f>
        <v>0</v>
      </c>
      <c r="K175" s="251"/>
      <c r="L175" s="45"/>
      <c r="M175" s="252" t="s">
        <v>1</v>
      </c>
      <c r="N175" s="253" t="s">
        <v>41</v>
      </c>
      <c r="O175" s="92"/>
      <c r="P175" s="254">
        <f>O175*H175</f>
        <v>0</v>
      </c>
      <c r="Q175" s="254">
        <v>0</v>
      </c>
      <c r="R175" s="254">
        <f>Q175*H175</f>
        <v>0</v>
      </c>
      <c r="S175" s="254">
        <v>0</v>
      </c>
      <c r="T175" s="255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56" t="s">
        <v>228</v>
      </c>
      <c r="AT175" s="256" t="s">
        <v>224</v>
      </c>
      <c r="AU175" s="256" t="s">
        <v>84</v>
      </c>
      <c r="AY175" s="18" t="s">
        <v>222</v>
      </c>
      <c r="BE175" s="257">
        <f>IF(N175="základní",J175,0)</f>
        <v>0</v>
      </c>
      <c r="BF175" s="257">
        <f>IF(N175="snížená",J175,0)</f>
        <v>0</v>
      </c>
      <c r="BG175" s="257">
        <f>IF(N175="zákl. přenesená",J175,0)</f>
        <v>0</v>
      </c>
      <c r="BH175" s="257">
        <f>IF(N175="sníž. přenesená",J175,0)</f>
        <v>0</v>
      </c>
      <c r="BI175" s="257">
        <f>IF(N175="nulová",J175,0)</f>
        <v>0</v>
      </c>
      <c r="BJ175" s="18" t="s">
        <v>84</v>
      </c>
      <c r="BK175" s="257">
        <f>ROUND(I175*H175,2)</f>
        <v>0</v>
      </c>
      <c r="BL175" s="18" t="s">
        <v>228</v>
      </c>
      <c r="BM175" s="256" t="s">
        <v>367</v>
      </c>
    </row>
    <row r="176" s="2" customFormat="1" ht="16.5" customHeight="1">
      <c r="A176" s="39"/>
      <c r="B176" s="40"/>
      <c r="C176" s="244" t="s">
        <v>292</v>
      </c>
      <c r="D176" s="244" t="s">
        <v>224</v>
      </c>
      <c r="E176" s="245" t="s">
        <v>4032</v>
      </c>
      <c r="F176" s="246" t="s">
        <v>3848</v>
      </c>
      <c r="G176" s="247" t="s">
        <v>2528</v>
      </c>
      <c r="H176" s="248">
        <v>16</v>
      </c>
      <c r="I176" s="249"/>
      <c r="J176" s="250">
        <f>ROUND(I176*H176,2)</f>
        <v>0</v>
      </c>
      <c r="K176" s="251"/>
      <c r="L176" s="45"/>
      <c r="M176" s="252" t="s">
        <v>1</v>
      </c>
      <c r="N176" s="253" t="s">
        <v>41</v>
      </c>
      <c r="O176" s="92"/>
      <c r="P176" s="254">
        <f>O176*H176</f>
        <v>0</v>
      </c>
      <c r="Q176" s="254">
        <v>0</v>
      </c>
      <c r="R176" s="254">
        <f>Q176*H176</f>
        <v>0</v>
      </c>
      <c r="S176" s="254">
        <v>0</v>
      </c>
      <c r="T176" s="255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56" t="s">
        <v>228</v>
      </c>
      <c r="AT176" s="256" t="s">
        <v>224</v>
      </c>
      <c r="AU176" s="256" t="s">
        <v>84</v>
      </c>
      <c r="AY176" s="18" t="s">
        <v>222</v>
      </c>
      <c r="BE176" s="257">
        <f>IF(N176="základní",J176,0)</f>
        <v>0</v>
      </c>
      <c r="BF176" s="257">
        <f>IF(N176="snížená",J176,0)</f>
        <v>0</v>
      </c>
      <c r="BG176" s="257">
        <f>IF(N176="zákl. přenesená",J176,0)</f>
        <v>0</v>
      </c>
      <c r="BH176" s="257">
        <f>IF(N176="sníž. přenesená",J176,0)</f>
        <v>0</v>
      </c>
      <c r="BI176" s="257">
        <f>IF(N176="nulová",J176,0)</f>
        <v>0</v>
      </c>
      <c r="BJ176" s="18" t="s">
        <v>84</v>
      </c>
      <c r="BK176" s="257">
        <f>ROUND(I176*H176,2)</f>
        <v>0</v>
      </c>
      <c r="BL176" s="18" t="s">
        <v>228</v>
      </c>
      <c r="BM176" s="256" t="s">
        <v>370</v>
      </c>
    </row>
    <row r="177" s="2" customFormat="1" ht="21.75" customHeight="1">
      <c r="A177" s="39"/>
      <c r="B177" s="40"/>
      <c r="C177" s="244" t="s">
        <v>375</v>
      </c>
      <c r="D177" s="244" t="s">
        <v>224</v>
      </c>
      <c r="E177" s="245" t="s">
        <v>4033</v>
      </c>
      <c r="F177" s="246" t="s">
        <v>3850</v>
      </c>
      <c r="G177" s="247" t="s">
        <v>2528</v>
      </c>
      <c r="H177" s="248">
        <v>4</v>
      </c>
      <c r="I177" s="249"/>
      <c r="J177" s="250">
        <f>ROUND(I177*H177,2)</f>
        <v>0</v>
      </c>
      <c r="K177" s="251"/>
      <c r="L177" s="45"/>
      <c r="M177" s="317" t="s">
        <v>1</v>
      </c>
      <c r="N177" s="318" t="s">
        <v>41</v>
      </c>
      <c r="O177" s="319"/>
      <c r="P177" s="320">
        <f>O177*H177</f>
        <v>0</v>
      </c>
      <c r="Q177" s="320">
        <v>0</v>
      </c>
      <c r="R177" s="320">
        <f>Q177*H177</f>
        <v>0</v>
      </c>
      <c r="S177" s="320">
        <v>0</v>
      </c>
      <c r="T177" s="321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56" t="s">
        <v>228</v>
      </c>
      <c r="AT177" s="256" t="s">
        <v>224</v>
      </c>
      <c r="AU177" s="256" t="s">
        <v>84</v>
      </c>
      <c r="AY177" s="18" t="s">
        <v>222</v>
      </c>
      <c r="BE177" s="257">
        <f>IF(N177="základní",J177,0)</f>
        <v>0</v>
      </c>
      <c r="BF177" s="257">
        <f>IF(N177="snížená",J177,0)</f>
        <v>0</v>
      </c>
      <c r="BG177" s="257">
        <f>IF(N177="zákl. přenesená",J177,0)</f>
        <v>0</v>
      </c>
      <c r="BH177" s="257">
        <f>IF(N177="sníž. přenesená",J177,0)</f>
        <v>0</v>
      </c>
      <c r="BI177" s="257">
        <f>IF(N177="nulová",J177,0)</f>
        <v>0</v>
      </c>
      <c r="BJ177" s="18" t="s">
        <v>84</v>
      </c>
      <c r="BK177" s="257">
        <f>ROUND(I177*H177,2)</f>
        <v>0</v>
      </c>
      <c r="BL177" s="18" t="s">
        <v>228</v>
      </c>
      <c r="BM177" s="256" t="s">
        <v>378</v>
      </c>
    </row>
    <row r="178" s="2" customFormat="1" ht="6.96" customHeight="1">
      <c r="A178" s="39"/>
      <c r="B178" s="67"/>
      <c r="C178" s="68"/>
      <c r="D178" s="68"/>
      <c r="E178" s="68"/>
      <c r="F178" s="68"/>
      <c r="G178" s="68"/>
      <c r="H178" s="68"/>
      <c r="I178" s="68"/>
      <c r="J178" s="68"/>
      <c r="K178" s="68"/>
      <c r="L178" s="45"/>
      <c r="M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</sheetData>
  <sheetProtection sheet="1" autoFilter="0" formatColumns="0" formatRows="0" objects="1" scenarios="1" spinCount="100000" saltValue="qtFsemjqr/x9ox4/C3iAd+QpFlNASX+ckXkslt6P3TjveyQ7XuIHtrAWhs7P/rSjyoOdW0/KvwFlYyzfn2fyWA==" hashValue="SOhGNC1rkRToyvyqjyjJw65lxHjm6JbNiMqsA25efr/RBT7iQttwVpxOO14nmQWrKy7WLeT1sxHTUvmThvc6lQ==" algorithmName="SHA-512" password="9942"/>
  <autoFilter ref="C137:K177"/>
  <mergeCells count="20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D108:F108"/>
    <mergeCell ref="D109:F109"/>
    <mergeCell ref="D110:F110"/>
    <mergeCell ref="D111:F111"/>
    <mergeCell ref="D112:F112"/>
    <mergeCell ref="E124:H124"/>
    <mergeCell ref="E128:H128"/>
    <mergeCell ref="E126:H126"/>
    <mergeCell ref="E130:H13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128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153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OU - STAVEBNÍ ÚPRAVY BUDOVY E, ČS.LEGIÍ 9, OSTRAVA</v>
      </c>
      <c r="F7" s="152"/>
      <c r="G7" s="152"/>
      <c r="H7" s="152"/>
      <c r="L7" s="21"/>
    </row>
    <row r="8">
      <c r="B8" s="21"/>
      <c r="D8" s="152" t="s">
        <v>154</v>
      </c>
      <c r="L8" s="21"/>
    </row>
    <row r="9" s="1" customFormat="1" ht="16.5" customHeight="1">
      <c r="B9" s="21"/>
      <c r="E9" s="153" t="s">
        <v>2858</v>
      </c>
      <c r="F9" s="1"/>
      <c r="G9" s="1"/>
      <c r="H9" s="1"/>
      <c r="L9" s="21"/>
    </row>
    <row r="10" s="1" customFormat="1" ht="12" customHeight="1">
      <c r="B10" s="21"/>
      <c r="D10" s="152" t="s">
        <v>2859</v>
      </c>
      <c r="L10" s="21"/>
    </row>
    <row r="11" s="2" customFormat="1" ht="16.5" customHeight="1">
      <c r="A11" s="39"/>
      <c r="B11" s="45"/>
      <c r="C11" s="39"/>
      <c r="D11" s="39"/>
      <c r="E11" s="166" t="s">
        <v>3813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3293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4034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19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20</v>
      </c>
      <c r="E16" s="39"/>
      <c r="F16" s="142" t="s">
        <v>34</v>
      </c>
      <c r="G16" s="39"/>
      <c r="H16" s="39"/>
      <c r="I16" s="152" t="s">
        <v>22</v>
      </c>
      <c r="J16" s="155" t="str">
        <f>'Rekapitulace stavby'!AN8</f>
        <v>30. 3. 2022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24</v>
      </c>
      <c r="E18" s="39"/>
      <c r="F18" s="39"/>
      <c r="G18" s="39"/>
      <c r="H18" s="39"/>
      <c r="I18" s="152" t="s">
        <v>25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Ostravská univerzita</v>
      </c>
      <c r="F19" s="39"/>
      <c r="G19" s="39"/>
      <c r="H19" s="39"/>
      <c r="I19" s="152" t="s">
        <v>27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28</v>
      </c>
      <c r="E21" s="39"/>
      <c r="F21" s="39"/>
      <c r="G21" s="39"/>
      <c r="H21" s="39"/>
      <c r="I21" s="152" t="s">
        <v>25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27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30</v>
      </c>
      <c r="E24" s="39"/>
      <c r="F24" s="39"/>
      <c r="G24" s="39"/>
      <c r="H24" s="39"/>
      <c r="I24" s="152" t="s">
        <v>25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MARPO s.r.o.</v>
      </c>
      <c r="F25" s="39"/>
      <c r="G25" s="39"/>
      <c r="H25" s="39"/>
      <c r="I25" s="152" t="s">
        <v>27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33</v>
      </c>
      <c r="E27" s="39"/>
      <c r="F27" s="39"/>
      <c r="G27" s="39"/>
      <c r="H27" s="39"/>
      <c r="I27" s="152" t="s">
        <v>25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 xml:space="preserve"> </v>
      </c>
      <c r="F28" s="39"/>
      <c r="G28" s="39"/>
      <c r="H28" s="39"/>
      <c r="I28" s="152" t="s">
        <v>27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35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142" t="s">
        <v>156</v>
      </c>
      <c r="E34" s="39"/>
      <c r="F34" s="39"/>
      <c r="G34" s="39"/>
      <c r="H34" s="39"/>
      <c r="I34" s="39"/>
      <c r="J34" s="161">
        <f>J100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2" t="s">
        <v>157</v>
      </c>
      <c r="E35" s="39"/>
      <c r="F35" s="39"/>
      <c r="G35" s="39"/>
      <c r="H35" s="39"/>
      <c r="I35" s="39"/>
      <c r="J35" s="161">
        <f>J104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25.44" customHeight="1">
      <c r="A36" s="39"/>
      <c r="B36" s="45"/>
      <c r="C36" s="39"/>
      <c r="D36" s="163" t="s">
        <v>36</v>
      </c>
      <c r="E36" s="39"/>
      <c r="F36" s="39"/>
      <c r="G36" s="39"/>
      <c r="H36" s="39"/>
      <c r="I36" s="39"/>
      <c r="J36" s="164">
        <f>ROUND(J34 + J35,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6.96" customHeight="1">
      <c r="A37" s="39"/>
      <c r="B37" s="45"/>
      <c r="C37" s="39"/>
      <c r="D37" s="160"/>
      <c r="E37" s="160"/>
      <c r="F37" s="160"/>
      <c r="G37" s="160"/>
      <c r="H37" s="160"/>
      <c r="I37" s="160"/>
      <c r="J37" s="160"/>
      <c r="K37" s="160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39"/>
      <c r="F38" s="165" t="s">
        <v>38</v>
      </c>
      <c r="G38" s="39"/>
      <c r="H38" s="39"/>
      <c r="I38" s="165" t="s">
        <v>37</v>
      </c>
      <c r="J38" s="165" t="s">
        <v>39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14.4" customHeight="1">
      <c r="A39" s="39"/>
      <c r="B39" s="45"/>
      <c r="C39" s="39"/>
      <c r="D39" s="166" t="s">
        <v>40</v>
      </c>
      <c r="E39" s="152" t="s">
        <v>41</v>
      </c>
      <c r="F39" s="167">
        <f>ROUND((SUM(BE104:BE111) + SUM(BE135:BE186)),  2)</f>
        <v>0</v>
      </c>
      <c r="G39" s="39"/>
      <c r="H39" s="39"/>
      <c r="I39" s="168">
        <v>0.20999999999999999</v>
      </c>
      <c r="J39" s="167">
        <f>ROUND(((SUM(BE104:BE111) + SUM(BE135:BE186))*I39),  2)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152" t="s">
        <v>42</v>
      </c>
      <c r="F40" s="167">
        <f>ROUND((SUM(BF104:BF111) + SUM(BF135:BF186)),  2)</f>
        <v>0</v>
      </c>
      <c r="G40" s="39"/>
      <c r="H40" s="39"/>
      <c r="I40" s="168">
        <v>0.14999999999999999</v>
      </c>
      <c r="J40" s="167">
        <f>ROUND(((SUM(BF104:BF111) + SUM(BF135:BF186))*I40),  2)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43</v>
      </c>
      <c r="F41" s="167">
        <f>ROUND((SUM(BG104:BG111) + SUM(BG135:BG186)),  2)</f>
        <v>0</v>
      </c>
      <c r="G41" s="39"/>
      <c r="H41" s="39"/>
      <c r="I41" s="168">
        <v>0.20999999999999999</v>
      </c>
      <c r="J41" s="167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152" t="s">
        <v>44</v>
      </c>
      <c r="F42" s="167">
        <f>ROUND((SUM(BH104:BH111) + SUM(BH135:BH186)),  2)</f>
        <v>0</v>
      </c>
      <c r="G42" s="39"/>
      <c r="H42" s="39"/>
      <c r="I42" s="168">
        <v>0.14999999999999999</v>
      </c>
      <c r="J42" s="167">
        <f>0</f>
        <v>0</v>
      </c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14.4" customHeight="1">
      <c r="A43" s="39"/>
      <c r="B43" s="45"/>
      <c r="C43" s="39"/>
      <c r="D43" s="39"/>
      <c r="E43" s="152" t="s">
        <v>45</v>
      </c>
      <c r="F43" s="167">
        <f>ROUND((SUM(BI104:BI111) + SUM(BI135:BI186)),  2)</f>
        <v>0</v>
      </c>
      <c r="G43" s="39"/>
      <c r="H43" s="39"/>
      <c r="I43" s="168">
        <v>0</v>
      </c>
      <c r="J43" s="167">
        <f>0</f>
        <v>0</v>
      </c>
      <c r="K43" s="39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6.96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2" customFormat="1" ht="25.44" customHeight="1">
      <c r="A45" s="39"/>
      <c r="B45" s="45"/>
      <c r="C45" s="169"/>
      <c r="D45" s="170" t="s">
        <v>46</v>
      </c>
      <c r="E45" s="171"/>
      <c r="F45" s="171"/>
      <c r="G45" s="172" t="s">
        <v>47</v>
      </c>
      <c r="H45" s="173" t="s">
        <v>48</v>
      </c>
      <c r="I45" s="171"/>
      <c r="J45" s="174">
        <f>SUM(J36:J43)</f>
        <v>0</v>
      </c>
      <c r="K45" s="175"/>
      <c r="L45" s="64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="2" customFormat="1" ht="14.4" customHeight="1">
      <c r="A46" s="39"/>
      <c r="B46" s="45"/>
      <c r="C46" s="39"/>
      <c r="D46" s="39"/>
      <c r="E46" s="39"/>
      <c r="F46" s="39"/>
      <c r="G46" s="39"/>
      <c r="H46" s="39"/>
      <c r="I46" s="39"/>
      <c r="J46" s="39"/>
      <c r="K46" s="39"/>
      <c r="L46" s="64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6" t="s">
        <v>49</v>
      </c>
      <c r="E50" s="177"/>
      <c r="F50" s="177"/>
      <c r="G50" s="176" t="s">
        <v>50</v>
      </c>
      <c r="H50" s="177"/>
      <c r="I50" s="177"/>
      <c r="J50" s="177"/>
      <c r="K50" s="177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8" t="s">
        <v>51</v>
      </c>
      <c r="E61" s="179"/>
      <c r="F61" s="180" t="s">
        <v>52</v>
      </c>
      <c r="G61" s="178" t="s">
        <v>51</v>
      </c>
      <c r="H61" s="179"/>
      <c r="I61" s="179"/>
      <c r="J61" s="181" t="s">
        <v>52</v>
      </c>
      <c r="K61" s="179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6" t="s">
        <v>53</v>
      </c>
      <c r="E65" s="182"/>
      <c r="F65" s="182"/>
      <c r="G65" s="176" t="s">
        <v>54</v>
      </c>
      <c r="H65" s="182"/>
      <c r="I65" s="182"/>
      <c r="J65" s="182"/>
      <c r="K65" s="182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8" t="s">
        <v>51</v>
      </c>
      <c r="E76" s="179"/>
      <c r="F76" s="180" t="s">
        <v>52</v>
      </c>
      <c r="G76" s="178" t="s">
        <v>51</v>
      </c>
      <c r="H76" s="179"/>
      <c r="I76" s="179"/>
      <c r="J76" s="181" t="s">
        <v>52</v>
      </c>
      <c r="K76" s="179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5"/>
      <c r="C81" s="186"/>
      <c r="D81" s="186"/>
      <c r="E81" s="186"/>
      <c r="F81" s="186"/>
      <c r="G81" s="186"/>
      <c r="H81" s="186"/>
      <c r="I81" s="186"/>
      <c r="J81" s="186"/>
      <c r="K81" s="186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158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7" t="str">
        <f>E7</f>
        <v>OU - STAVEBNÍ ÚPRAVY BUDOVY E, ČS.LEGIÍ 9, OSTRAVA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154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7" t="s">
        <v>2858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2859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325" t="s">
        <v>3813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3293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KT - Kabelové trasy slaboproudých rozvodů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20</v>
      </c>
      <c r="D93" s="41"/>
      <c r="E93" s="41"/>
      <c r="F93" s="28" t="str">
        <f>F16</f>
        <v xml:space="preserve"> </v>
      </c>
      <c r="G93" s="41"/>
      <c r="H93" s="41"/>
      <c r="I93" s="33" t="s">
        <v>22</v>
      </c>
      <c r="J93" s="80" t="str">
        <f>IF(J16="","",J16)</f>
        <v>30. 3. 2022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24</v>
      </c>
      <c r="D95" s="41"/>
      <c r="E95" s="41"/>
      <c r="F95" s="28" t="str">
        <f>E19</f>
        <v>Ostravská univerzita</v>
      </c>
      <c r="G95" s="41"/>
      <c r="H95" s="41"/>
      <c r="I95" s="33" t="s">
        <v>30</v>
      </c>
      <c r="J95" s="37" t="str">
        <f>E25</f>
        <v>MARPO s.r.o.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28</v>
      </c>
      <c r="D96" s="41"/>
      <c r="E96" s="41"/>
      <c r="F96" s="28" t="str">
        <f>IF(E22="","",E22)</f>
        <v>Vyplň údaj</v>
      </c>
      <c r="G96" s="41"/>
      <c r="H96" s="41"/>
      <c r="I96" s="33" t="s">
        <v>33</v>
      </c>
      <c r="J96" s="37" t="str">
        <f>E28</f>
        <v xml:space="preserve"> 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8" t="s">
        <v>159</v>
      </c>
      <c r="D98" s="189"/>
      <c r="E98" s="189"/>
      <c r="F98" s="189"/>
      <c r="G98" s="189"/>
      <c r="H98" s="189"/>
      <c r="I98" s="189"/>
      <c r="J98" s="190" t="s">
        <v>160</v>
      </c>
      <c r="K98" s="189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91" t="s">
        <v>161</v>
      </c>
      <c r="D100" s="41"/>
      <c r="E100" s="41"/>
      <c r="F100" s="41"/>
      <c r="G100" s="41"/>
      <c r="H100" s="41"/>
      <c r="I100" s="41"/>
      <c r="J100" s="111">
        <f>J135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162</v>
      </c>
    </row>
    <row r="101" s="9" customFormat="1" ht="24.96" customHeight="1">
      <c r="A101" s="9"/>
      <c r="B101" s="192"/>
      <c r="C101" s="193"/>
      <c r="D101" s="194" t="s">
        <v>4035</v>
      </c>
      <c r="E101" s="195"/>
      <c r="F101" s="195"/>
      <c r="G101" s="195"/>
      <c r="H101" s="195"/>
      <c r="I101" s="195"/>
      <c r="J101" s="196">
        <f>J136</f>
        <v>0</v>
      </c>
      <c r="K101" s="193"/>
      <c r="L101" s="197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40"/>
      <c r="C103" s="41"/>
      <c r="D103" s="41"/>
      <c r="E103" s="41"/>
      <c r="F103" s="41"/>
      <c r="G103" s="41"/>
      <c r="H103" s="41"/>
      <c r="I103" s="41"/>
      <c r="J103" s="41"/>
      <c r="K103" s="41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29.28" customHeight="1">
      <c r="A104" s="39"/>
      <c r="B104" s="40"/>
      <c r="C104" s="191" t="s">
        <v>197</v>
      </c>
      <c r="D104" s="41"/>
      <c r="E104" s="41"/>
      <c r="F104" s="41"/>
      <c r="G104" s="41"/>
      <c r="H104" s="41"/>
      <c r="I104" s="41"/>
      <c r="J104" s="203">
        <f>ROUND(J105 + J106 + J107 + J108 + J109 + J110,2)</f>
        <v>0</v>
      </c>
      <c r="K104" s="41"/>
      <c r="L104" s="64"/>
      <c r="N104" s="204" t="s">
        <v>40</v>
      </c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18" customHeight="1">
      <c r="A105" s="39"/>
      <c r="B105" s="40"/>
      <c r="C105" s="41"/>
      <c r="D105" s="205" t="s">
        <v>198</v>
      </c>
      <c r="E105" s="206"/>
      <c r="F105" s="206"/>
      <c r="G105" s="41"/>
      <c r="H105" s="41"/>
      <c r="I105" s="41"/>
      <c r="J105" s="207">
        <v>0</v>
      </c>
      <c r="K105" s="41"/>
      <c r="L105" s="208"/>
      <c r="M105" s="209"/>
      <c r="N105" s="210" t="s">
        <v>41</v>
      </c>
      <c r="O105" s="209"/>
      <c r="P105" s="209"/>
      <c r="Q105" s="209"/>
      <c r="R105" s="209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12" t="s">
        <v>199</v>
      </c>
      <c r="AZ105" s="209"/>
      <c r="BA105" s="209"/>
      <c r="BB105" s="209"/>
      <c r="BC105" s="209"/>
      <c r="BD105" s="209"/>
      <c r="BE105" s="213">
        <f>IF(N105="základní",J105,0)</f>
        <v>0</v>
      </c>
      <c r="BF105" s="213">
        <f>IF(N105="snížená",J105,0)</f>
        <v>0</v>
      </c>
      <c r="BG105" s="213">
        <f>IF(N105="zákl. přenesená",J105,0)</f>
        <v>0</v>
      </c>
      <c r="BH105" s="213">
        <f>IF(N105="sníž. přenesená",J105,0)</f>
        <v>0</v>
      </c>
      <c r="BI105" s="213">
        <f>IF(N105="nulová",J105,0)</f>
        <v>0</v>
      </c>
      <c r="BJ105" s="212" t="s">
        <v>84</v>
      </c>
      <c r="BK105" s="209"/>
      <c r="BL105" s="209"/>
      <c r="BM105" s="209"/>
    </row>
    <row r="106" s="2" customFormat="1" ht="18" customHeight="1">
      <c r="A106" s="39"/>
      <c r="B106" s="40"/>
      <c r="C106" s="41"/>
      <c r="D106" s="205" t="s">
        <v>200</v>
      </c>
      <c r="E106" s="206"/>
      <c r="F106" s="206"/>
      <c r="G106" s="41"/>
      <c r="H106" s="41"/>
      <c r="I106" s="41"/>
      <c r="J106" s="207">
        <v>0</v>
      </c>
      <c r="K106" s="41"/>
      <c r="L106" s="208"/>
      <c r="M106" s="209"/>
      <c r="N106" s="210" t="s">
        <v>41</v>
      </c>
      <c r="O106" s="209"/>
      <c r="P106" s="209"/>
      <c r="Q106" s="209"/>
      <c r="R106" s="209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12" t="s">
        <v>199</v>
      </c>
      <c r="AZ106" s="209"/>
      <c r="BA106" s="209"/>
      <c r="BB106" s="209"/>
      <c r="BC106" s="209"/>
      <c r="BD106" s="209"/>
      <c r="BE106" s="213">
        <f>IF(N106="základní",J106,0)</f>
        <v>0</v>
      </c>
      <c r="BF106" s="213">
        <f>IF(N106="snížená",J106,0)</f>
        <v>0</v>
      </c>
      <c r="BG106" s="213">
        <f>IF(N106="zákl. přenesená",J106,0)</f>
        <v>0</v>
      </c>
      <c r="BH106" s="213">
        <f>IF(N106="sníž. přenesená",J106,0)</f>
        <v>0</v>
      </c>
      <c r="BI106" s="213">
        <f>IF(N106="nulová",J106,0)</f>
        <v>0</v>
      </c>
      <c r="BJ106" s="212" t="s">
        <v>84</v>
      </c>
      <c r="BK106" s="209"/>
      <c r="BL106" s="209"/>
      <c r="BM106" s="209"/>
    </row>
    <row r="107" s="2" customFormat="1" ht="18" customHeight="1">
      <c r="A107" s="39"/>
      <c r="B107" s="40"/>
      <c r="C107" s="41"/>
      <c r="D107" s="205" t="s">
        <v>201</v>
      </c>
      <c r="E107" s="206"/>
      <c r="F107" s="206"/>
      <c r="G107" s="41"/>
      <c r="H107" s="41"/>
      <c r="I107" s="41"/>
      <c r="J107" s="207">
        <v>0</v>
      </c>
      <c r="K107" s="41"/>
      <c r="L107" s="208"/>
      <c r="M107" s="209"/>
      <c r="N107" s="210" t="s">
        <v>41</v>
      </c>
      <c r="O107" s="209"/>
      <c r="P107" s="209"/>
      <c r="Q107" s="209"/>
      <c r="R107" s="209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12" t="s">
        <v>199</v>
      </c>
      <c r="AZ107" s="209"/>
      <c r="BA107" s="209"/>
      <c r="BB107" s="209"/>
      <c r="BC107" s="209"/>
      <c r="BD107" s="209"/>
      <c r="BE107" s="213">
        <f>IF(N107="základní",J107,0)</f>
        <v>0</v>
      </c>
      <c r="BF107" s="213">
        <f>IF(N107="snížená",J107,0)</f>
        <v>0</v>
      </c>
      <c r="BG107" s="213">
        <f>IF(N107="zákl. přenesená",J107,0)</f>
        <v>0</v>
      </c>
      <c r="BH107" s="213">
        <f>IF(N107="sníž. přenesená",J107,0)</f>
        <v>0</v>
      </c>
      <c r="BI107" s="213">
        <f>IF(N107="nulová",J107,0)</f>
        <v>0</v>
      </c>
      <c r="BJ107" s="212" t="s">
        <v>84</v>
      </c>
      <c r="BK107" s="209"/>
      <c r="BL107" s="209"/>
      <c r="BM107" s="209"/>
    </row>
    <row r="108" s="2" customFormat="1" ht="18" customHeight="1">
      <c r="A108" s="39"/>
      <c r="B108" s="40"/>
      <c r="C108" s="41"/>
      <c r="D108" s="205" t="s">
        <v>202</v>
      </c>
      <c r="E108" s="206"/>
      <c r="F108" s="206"/>
      <c r="G108" s="41"/>
      <c r="H108" s="41"/>
      <c r="I108" s="41"/>
      <c r="J108" s="207">
        <v>0</v>
      </c>
      <c r="K108" s="41"/>
      <c r="L108" s="208"/>
      <c r="M108" s="209"/>
      <c r="N108" s="210" t="s">
        <v>41</v>
      </c>
      <c r="O108" s="209"/>
      <c r="P108" s="209"/>
      <c r="Q108" s="209"/>
      <c r="R108" s="209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12" t="s">
        <v>199</v>
      </c>
      <c r="AZ108" s="209"/>
      <c r="BA108" s="209"/>
      <c r="BB108" s="209"/>
      <c r="BC108" s="209"/>
      <c r="BD108" s="209"/>
      <c r="BE108" s="213">
        <f>IF(N108="základní",J108,0)</f>
        <v>0</v>
      </c>
      <c r="BF108" s="213">
        <f>IF(N108="snížená",J108,0)</f>
        <v>0</v>
      </c>
      <c r="BG108" s="213">
        <f>IF(N108="zákl. přenesená",J108,0)</f>
        <v>0</v>
      </c>
      <c r="BH108" s="213">
        <f>IF(N108="sníž. přenesená",J108,0)</f>
        <v>0</v>
      </c>
      <c r="BI108" s="213">
        <f>IF(N108="nulová",J108,0)</f>
        <v>0</v>
      </c>
      <c r="BJ108" s="212" t="s">
        <v>84</v>
      </c>
      <c r="BK108" s="209"/>
      <c r="BL108" s="209"/>
      <c r="BM108" s="209"/>
    </row>
    <row r="109" s="2" customFormat="1" ht="18" customHeight="1">
      <c r="A109" s="39"/>
      <c r="B109" s="40"/>
      <c r="C109" s="41"/>
      <c r="D109" s="205" t="s">
        <v>203</v>
      </c>
      <c r="E109" s="206"/>
      <c r="F109" s="206"/>
      <c r="G109" s="41"/>
      <c r="H109" s="41"/>
      <c r="I109" s="41"/>
      <c r="J109" s="207">
        <v>0</v>
      </c>
      <c r="K109" s="41"/>
      <c r="L109" s="208"/>
      <c r="M109" s="209"/>
      <c r="N109" s="210" t="s">
        <v>41</v>
      </c>
      <c r="O109" s="209"/>
      <c r="P109" s="209"/>
      <c r="Q109" s="209"/>
      <c r="R109" s="209"/>
      <c r="S109" s="211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12" t="s">
        <v>199</v>
      </c>
      <c r="AZ109" s="209"/>
      <c r="BA109" s="209"/>
      <c r="BB109" s="209"/>
      <c r="BC109" s="209"/>
      <c r="BD109" s="209"/>
      <c r="BE109" s="213">
        <f>IF(N109="základní",J109,0)</f>
        <v>0</v>
      </c>
      <c r="BF109" s="213">
        <f>IF(N109="snížená",J109,0)</f>
        <v>0</v>
      </c>
      <c r="BG109" s="213">
        <f>IF(N109="zákl. přenesená",J109,0)</f>
        <v>0</v>
      </c>
      <c r="BH109" s="213">
        <f>IF(N109="sníž. přenesená",J109,0)</f>
        <v>0</v>
      </c>
      <c r="BI109" s="213">
        <f>IF(N109="nulová",J109,0)</f>
        <v>0</v>
      </c>
      <c r="BJ109" s="212" t="s">
        <v>84</v>
      </c>
      <c r="BK109" s="209"/>
      <c r="BL109" s="209"/>
      <c r="BM109" s="209"/>
    </row>
    <row r="110" s="2" customFormat="1" ht="18" customHeight="1">
      <c r="A110" s="39"/>
      <c r="B110" s="40"/>
      <c r="C110" s="41"/>
      <c r="D110" s="206" t="s">
        <v>204</v>
      </c>
      <c r="E110" s="41"/>
      <c r="F110" s="41"/>
      <c r="G110" s="41"/>
      <c r="H110" s="41"/>
      <c r="I110" s="41"/>
      <c r="J110" s="207">
        <f>ROUND(J34*T110,2)</f>
        <v>0</v>
      </c>
      <c r="K110" s="41"/>
      <c r="L110" s="208"/>
      <c r="M110" s="209"/>
      <c r="N110" s="210" t="s">
        <v>41</v>
      </c>
      <c r="O110" s="209"/>
      <c r="P110" s="209"/>
      <c r="Q110" s="209"/>
      <c r="R110" s="209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12" t="s">
        <v>205</v>
      </c>
      <c r="AZ110" s="209"/>
      <c r="BA110" s="209"/>
      <c r="BB110" s="209"/>
      <c r="BC110" s="209"/>
      <c r="BD110" s="209"/>
      <c r="BE110" s="213">
        <f>IF(N110="základní",J110,0)</f>
        <v>0</v>
      </c>
      <c r="BF110" s="213">
        <f>IF(N110="snížená",J110,0)</f>
        <v>0</v>
      </c>
      <c r="BG110" s="213">
        <f>IF(N110="zákl. přenesená",J110,0)</f>
        <v>0</v>
      </c>
      <c r="BH110" s="213">
        <f>IF(N110="sníž. přenesená",J110,0)</f>
        <v>0</v>
      </c>
      <c r="BI110" s="213">
        <f>IF(N110="nulová",J110,0)</f>
        <v>0</v>
      </c>
      <c r="BJ110" s="212" t="s">
        <v>84</v>
      </c>
      <c r="BK110" s="209"/>
      <c r="BL110" s="209"/>
      <c r="BM110" s="209"/>
    </row>
    <row r="111" s="2" customForma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9.28" customHeight="1">
      <c r="A112" s="39"/>
      <c r="B112" s="40"/>
      <c r="C112" s="214" t="s">
        <v>206</v>
      </c>
      <c r="D112" s="189"/>
      <c r="E112" s="189"/>
      <c r="F112" s="189"/>
      <c r="G112" s="189"/>
      <c r="H112" s="189"/>
      <c r="I112" s="189"/>
      <c r="J112" s="215">
        <f>ROUND(J100+J104,2)</f>
        <v>0</v>
      </c>
      <c r="K112" s="189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67"/>
      <c r="C113" s="68"/>
      <c r="D113" s="68"/>
      <c r="E113" s="68"/>
      <c r="F113" s="68"/>
      <c r="G113" s="68"/>
      <c r="H113" s="68"/>
      <c r="I113" s="68"/>
      <c r="J113" s="68"/>
      <c r="K113" s="68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7" s="2" customFormat="1" ht="6.96" customHeight="1">
      <c r="A117" s="39"/>
      <c r="B117" s="69"/>
      <c r="C117" s="70"/>
      <c r="D117" s="70"/>
      <c r="E117" s="70"/>
      <c r="F117" s="70"/>
      <c r="G117" s="70"/>
      <c r="H117" s="70"/>
      <c r="I117" s="70"/>
      <c r="J117" s="70"/>
      <c r="K117" s="70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24.96" customHeight="1">
      <c r="A118" s="39"/>
      <c r="B118" s="40"/>
      <c r="C118" s="24" t="s">
        <v>207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16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187" t="str">
        <f>E7</f>
        <v>OU - STAVEBNÍ ÚPRAVY BUDOVY E, ČS.LEGIÍ 9, OSTRAVA</v>
      </c>
      <c r="F121" s="33"/>
      <c r="G121" s="33"/>
      <c r="H121" s="33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" customFormat="1" ht="12" customHeight="1">
      <c r="B122" s="22"/>
      <c r="C122" s="33" t="s">
        <v>154</v>
      </c>
      <c r="D122" s="23"/>
      <c r="E122" s="23"/>
      <c r="F122" s="23"/>
      <c r="G122" s="23"/>
      <c r="H122" s="23"/>
      <c r="I122" s="23"/>
      <c r="J122" s="23"/>
      <c r="K122" s="23"/>
      <c r="L122" s="21"/>
    </row>
    <row r="123" s="1" customFormat="1" ht="16.5" customHeight="1">
      <c r="B123" s="22"/>
      <c r="C123" s="23"/>
      <c r="D123" s="23"/>
      <c r="E123" s="187" t="s">
        <v>2858</v>
      </c>
      <c r="F123" s="23"/>
      <c r="G123" s="23"/>
      <c r="H123" s="23"/>
      <c r="I123" s="23"/>
      <c r="J123" s="23"/>
      <c r="K123" s="23"/>
      <c r="L123" s="21"/>
    </row>
    <row r="124" s="1" customFormat="1" ht="12" customHeight="1">
      <c r="B124" s="22"/>
      <c r="C124" s="33" t="s">
        <v>2859</v>
      </c>
      <c r="D124" s="23"/>
      <c r="E124" s="23"/>
      <c r="F124" s="23"/>
      <c r="G124" s="23"/>
      <c r="H124" s="23"/>
      <c r="I124" s="23"/>
      <c r="J124" s="23"/>
      <c r="K124" s="23"/>
      <c r="L124" s="21"/>
    </row>
    <row r="125" s="2" customFormat="1" ht="16.5" customHeight="1">
      <c r="A125" s="39"/>
      <c r="B125" s="40"/>
      <c r="C125" s="41"/>
      <c r="D125" s="41"/>
      <c r="E125" s="325" t="s">
        <v>3813</v>
      </c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3293</v>
      </c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6.5" customHeight="1">
      <c r="A127" s="39"/>
      <c r="B127" s="40"/>
      <c r="C127" s="41"/>
      <c r="D127" s="41"/>
      <c r="E127" s="77" t="str">
        <f>E13</f>
        <v>KT - Kabelové trasy slaboproudých rozvodů</v>
      </c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2" customHeight="1">
      <c r="A129" s="39"/>
      <c r="B129" s="40"/>
      <c r="C129" s="33" t="s">
        <v>20</v>
      </c>
      <c r="D129" s="41"/>
      <c r="E129" s="41"/>
      <c r="F129" s="28" t="str">
        <f>F16</f>
        <v xml:space="preserve"> </v>
      </c>
      <c r="G129" s="41"/>
      <c r="H129" s="41"/>
      <c r="I129" s="33" t="s">
        <v>22</v>
      </c>
      <c r="J129" s="80" t="str">
        <f>IF(J16="","",J16)</f>
        <v>30. 3. 2022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6.96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5.15" customHeight="1">
      <c r="A131" s="39"/>
      <c r="B131" s="40"/>
      <c r="C131" s="33" t="s">
        <v>24</v>
      </c>
      <c r="D131" s="41"/>
      <c r="E131" s="41"/>
      <c r="F131" s="28" t="str">
        <f>E19</f>
        <v>Ostravská univerzita</v>
      </c>
      <c r="G131" s="41"/>
      <c r="H131" s="41"/>
      <c r="I131" s="33" t="s">
        <v>30</v>
      </c>
      <c r="J131" s="37" t="str">
        <f>E25</f>
        <v>MARPO s.r.o.</v>
      </c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5.15" customHeight="1">
      <c r="A132" s="39"/>
      <c r="B132" s="40"/>
      <c r="C132" s="33" t="s">
        <v>28</v>
      </c>
      <c r="D132" s="41"/>
      <c r="E132" s="41"/>
      <c r="F132" s="28" t="str">
        <f>IF(E22="","",E22)</f>
        <v>Vyplň údaj</v>
      </c>
      <c r="G132" s="41"/>
      <c r="H132" s="41"/>
      <c r="I132" s="33" t="s">
        <v>33</v>
      </c>
      <c r="J132" s="37" t="str">
        <f>E28</f>
        <v xml:space="preserve"> </v>
      </c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0.32" customHeight="1">
      <c r="A133" s="39"/>
      <c r="B133" s="40"/>
      <c r="C133" s="41"/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11" customFormat="1" ht="29.28" customHeight="1">
      <c r="A134" s="216"/>
      <c r="B134" s="217"/>
      <c r="C134" s="218" t="s">
        <v>208</v>
      </c>
      <c r="D134" s="219" t="s">
        <v>61</v>
      </c>
      <c r="E134" s="219" t="s">
        <v>57</v>
      </c>
      <c r="F134" s="219" t="s">
        <v>58</v>
      </c>
      <c r="G134" s="219" t="s">
        <v>209</v>
      </c>
      <c r="H134" s="219" t="s">
        <v>210</v>
      </c>
      <c r="I134" s="219" t="s">
        <v>211</v>
      </c>
      <c r="J134" s="220" t="s">
        <v>160</v>
      </c>
      <c r="K134" s="221" t="s">
        <v>212</v>
      </c>
      <c r="L134" s="222"/>
      <c r="M134" s="101" t="s">
        <v>1</v>
      </c>
      <c r="N134" s="102" t="s">
        <v>40</v>
      </c>
      <c r="O134" s="102" t="s">
        <v>213</v>
      </c>
      <c r="P134" s="102" t="s">
        <v>214</v>
      </c>
      <c r="Q134" s="102" t="s">
        <v>215</v>
      </c>
      <c r="R134" s="102" t="s">
        <v>216</v>
      </c>
      <c r="S134" s="102" t="s">
        <v>217</v>
      </c>
      <c r="T134" s="103" t="s">
        <v>218</v>
      </c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</row>
    <row r="135" s="2" customFormat="1" ht="22.8" customHeight="1">
      <c r="A135" s="39"/>
      <c r="B135" s="40"/>
      <c r="C135" s="108" t="s">
        <v>219</v>
      </c>
      <c r="D135" s="41"/>
      <c r="E135" s="41"/>
      <c r="F135" s="41"/>
      <c r="G135" s="41"/>
      <c r="H135" s="41"/>
      <c r="I135" s="41"/>
      <c r="J135" s="223">
        <f>BK135</f>
        <v>0</v>
      </c>
      <c r="K135" s="41"/>
      <c r="L135" s="45"/>
      <c r="M135" s="104"/>
      <c r="N135" s="224"/>
      <c r="O135" s="105"/>
      <c r="P135" s="225">
        <f>P136</f>
        <v>0</v>
      </c>
      <c r="Q135" s="105"/>
      <c r="R135" s="225">
        <f>R136</f>
        <v>0</v>
      </c>
      <c r="S135" s="105"/>
      <c r="T135" s="226">
        <f>T136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75</v>
      </c>
      <c r="AU135" s="18" t="s">
        <v>162</v>
      </c>
      <c r="BK135" s="227">
        <f>BK136</f>
        <v>0</v>
      </c>
    </row>
    <row r="136" s="12" customFormat="1" ht="25.92" customHeight="1">
      <c r="A136" s="12"/>
      <c r="B136" s="228"/>
      <c r="C136" s="229"/>
      <c r="D136" s="230" t="s">
        <v>75</v>
      </c>
      <c r="E136" s="231" t="s">
        <v>3299</v>
      </c>
      <c r="F136" s="231" t="s">
        <v>4036</v>
      </c>
      <c r="G136" s="229"/>
      <c r="H136" s="229"/>
      <c r="I136" s="232"/>
      <c r="J136" s="233">
        <f>BK136</f>
        <v>0</v>
      </c>
      <c r="K136" s="229"/>
      <c r="L136" s="234"/>
      <c r="M136" s="235"/>
      <c r="N136" s="236"/>
      <c r="O136" s="236"/>
      <c r="P136" s="237">
        <f>SUM(P137:P186)</f>
        <v>0</v>
      </c>
      <c r="Q136" s="236"/>
      <c r="R136" s="237">
        <f>SUM(R137:R186)</f>
        <v>0</v>
      </c>
      <c r="S136" s="236"/>
      <c r="T136" s="238">
        <f>SUM(T137:T186)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39" t="s">
        <v>84</v>
      </c>
      <c r="AT136" s="240" t="s">
        <v>75</v>
      </c>
      <c r="AU136" s="240" t="s">
        <v>76</v>
      </c>
      <c r="AY136" s="239" t="s">
        <v>222</v>
      </c>
      <c r="BK136" s="241">
        <f>SUM(BK137:BK186)</f>
        <v>0</v>
      </c>
    </row>
    <row r="137" s="2" customFormat="1" ht="16.5" customHeight="1">
      <c r="A137" s="39"/>
      <c r="B137" s="40"/>
      <c r="C137" s="244" t="s">
        <v>84</v>
      </c>
      <c r="D137" s="244" t="s">
        <v>224</v>
      </c>
      <c r="E137" s="245" t="s">
        <v>4037</v>
      </c>
      <c r="F137" s="246" t="s">
        <v>4038</v>
      </c>
      <c r="G137" s="247" t="s">
        <v>438</v>
      </c>
      <c r="H137" s="248">
        <v>60</v>
      </c>
      <c r="I137" s="249"/>
      <c r="J137" s="250">
        <f>ROUND(I137*H137,2)</f>
        <v>0</v>
      </c>
      <c r="K137" s="251"/>
      <c r="L137" s="45"/>
      <c r="M137" s="252" t="s">
        <v>1</v>
      </c>
      <c r="N137" s="253" t="s">
        <v>41</v>
      </c>
      <c r="O137" s="92"/>
      <c r="P137" s="254">
        <f>O137*H137</f>
        <v>0</v>
      </c>
      <c r="Q137" s="254">
        <v>0</v>
      </c>
      <c r="R137" s="254">
        <f>Q137*H137</f>
        <v>0</v>
      </c>
      <c r="S137" s="254">
        <v>0</v>
      </c>
      <c r="T137" s="255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56" t="s">
        <v>228</v>
      </c>
      <c r="AT137" s="256" t="s">
        <v>224</v>
      </c>
      <c r="AU137" s="256" t="s">
        <v>84</v>
      </c>
      <c r="AY137" s="18" t="s">
        <v>222</v>
      </c>
      <c r="BE137" s="257">
        <f>IF(N137="základní",J137,0)</f>
        <v>0</v>
      </c>
      <c r="BF137" s="257">
        <f>IF(N137="snížená",J137,0)</f>
        <v>0</v>
      </c>
      <c r="BG137" s="257">
        <f>IF(N137="zákl. přenesená",J137,0)</f>
        <v>0</v>
      </c>
      <c r="BH137" s="257">
        <f>IF(N137="sníž. přenesená",J137,0)</f>
        <v>0</v>
      </c>
      <c r="BI137" s="257">
        <f>IF(N137="nulová",J137,0)</f>
        <v>0</v>
      </c>
      <c r="BJ137" s="18" t="s">
        <v>84</v>
      </c>
      <c r="BK137" s="257">
        <f>ROUND(I137*H137,2)</f>
        <v>0</v>
      </c>
      <c r="BL137" s="18" t="s">
        <v>228</v>
      </c>
      <c r="BM137" s="256" t="s">
        <v>86</v>
      </c>
    </row>
    <row r="138" s="2" customFormat="1" ht="16.5" customHeight="1">
      <c r="A138" s="39"/>
      <c r="B138" s="40"/>
      <c r="C138" s="244" t="s">
        <v>86</v>
      </c>
      <c r="D138" s="244" t="s">
        <v>224</v>
      </c>
      <c r="E138" s="245" t="s">
        <v>4039</v>
      </c>
      <c r="F138" s="246" t="s">
        <v>4040</v>
      </c>
      <c r="G138" s="247" t="s">
        <v>438</v>
      </c>
      <c r="H138" s="248">
        <v>60</v>
      </c>
      <c r="I138" s="249"/>
      <c r="J138" s="250">
        <f>ROUND(I138*H138,2)</f>
        <v>0</v>
      </c>
      <c r="K138" s="251"/>
      <c r="L138" s="45"/>
      <c r="M138" s="252" t="s">
        <v>1</v>
      </c>
      <c r="N138" s="253" t="s">
        <v>41</v>
      </c>
      <c r="O138" s="92"/>
      <c r="P138" s="254">
        <f>O138*H138</f>
        <v>0</v>
      </c>
      <c r="Q138" s="254">
        <v>0</v>
      </c>
      <c r="R138" s="254">
        <f>Q138*H138</f>
        <v>0</v>
      </c>
      <c r="S138" s="254">
        <v>0</v>
      </c>
      <c r="T138" s="255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56" t="s">
        <v>228</v>
      </c>
      <c r="AT138" s="256" t="s">
        <v>224</v>
      </c>
      <c r="AU138" s="256" t="s">
        <v>84</v>
      </c>
      <c r="AY138" s="18" t="s">
        <v>222</v>
      </c>
      <c r="BE138" s="257">
        <f>IF(N138="základní",J138,0)</f>
        <v>0</v>
      </c>
      <c r="BF138" s="257">
        <f>IF(N138="snížená",J138,0)</f>
        <v>0</v>
      </c>
      <c r="BG138" s="257">
        <f>IF(N138="zákl. přenesená",J138,0)</f>
        <v>0</v>
      </c>
      <c r="BH138" s="257">
        <f>IF(N138="sníž. přenesená",J138,0)</f>
        <v>0</v>
      </c>
      <c r="BI138" s="257">
        <f>IF(N138="nulová",J138,0)</f>
        <v>0</v>
      </c>
      <c r="BJ138" s="18" t="s">
        <v>84</v>
      </c>
      <c r="BK138" s="257">
        <f>ROUND(I138*H138,2)</f>
        <v>0</v>
      </c>
      <c r="BL138" s="18" t="s">
        <v>228</v>
      </c>
      <c r="BM138" s="256" t="s">
        <v>228</v>
      </c>
    </row>
    <row r="139" s="2" customFormat="1" ht="16.5" customHeight="1">
      <c r="A139" s="39"/>
      <c r="B139" s="40"/>
      <c r="C139" s="244" t="s">
        <v>107</v>
      </c>
      <c r="D139" s="244" t="s">
        <v>224</v>
      </c>
      <c r="E139" s="245" t="s">
        <v>4041</v>
      </c>
      <c r="F139" s="246" t="s">
        <v>4042</v>
      </c>
      <c r="G139" s="247" t="s">
        <v>526</v>
      </c>
      <c r="H139" s="248">
        <v>30</v>
      </c>
      <c r="I139" s="249"/>
      <c r="J139" s="250">
        <f>ROUND(I139*H139,2)</f>
        <v>0</v>
      </c>
      <c r="K139" s="251"/>
      <c r="L139" s="45"/>
      <c r="M139" s="252" t="s">
        <v>1</v>
      </c>
      <c r="N139" s="253" t="s">
        <v>41</v>
      </c>
      <c r="O139" s="92"/>
      <c r="P139" s="254">
        <f>O139*H139</f>
        <v>0</v>
      </c>
      <c r="Q139" s="254">
        <v>0</v>
      </c>
      <c r="R139" s="254">
        <f>Q139*H139</f>
        <v>0</v>
      </c>
      <c r="S139" s="254">
        <v>0</v>
      </c>
      <c r="T139" s="255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56" t="s">
        <v>228</v>
      </c>
      <c r="AT139" s="256" t="s">
        <v>224</v>
      </c>
      <c r="AU139" s="256" t="s">
        <v>84</v>
      </c>
      <c r="AY139" s="18" t="s">
        <v>222</v>
      </c>
      <c r="BE139" s="257">
        <f>IF(N139="základní",J139,0)</f>
        <v>0</v>
      </c>
      <c r="BF139" s="257">
        <f>IF(N139="snížená",J139,0)</f>
        <v>0</v>
      </c>
      <c r="BG139" s="257">
        <f>IF(N139="zákl. přenesená",J139,0)</f>
        <v>0</v>
      </c>
      <c r="BH139" s="257">
        <f>IF(N139="sníž. přenesená",J139,0)</f>
        <v>0</v>
      </c>
      <c r="BI139" s="257">
        <f>IF(N139="nulová",J139,0)</f>
        <v>0</v>
      </c>
      <c r="BJ139" s="18" t="s">
        <v>84</v>
      </c>
      <c r="BK139" s="257">
        <f>ROUND(I139*H139,2)</f>
        <v>0</v>
      </c>
      <c r="BL139" s="18" t="s">
        <v>228</v>
      </c>
      <c r="BM139" s="256" t="s">
        <v>237</v>
      </c>
    </row>
    <row r="140" s="2" customFormat="1" ht="16.5" customHeight="1">
      <c r="A140" s="39"/>
      <c r="B140" s="40"/>
      <c r="C140" s="244" t="s">
        <v>228</v>
      </c>
      <c r="D140" s="244" t="s">
        <v>224</v>
      </c>
      <c r="E140" s="245" t="s">
        <v>4043</v>
      </c>
      <c r="F140" s="246" t="s">
        <v>4044</v>
      </c>
      <c r="G140" s="247" t="s">
        <v>526</v>
      </c>
      <c r="H140" s="248">
        <v>30</v>
      </c>
      <c r="I140" s="249"/>
      <c r="J140" s="250">
        <f>ROUND(I140*H140,2)</f>
        <v>0</v>
      </c>
      <c r="K140" s="251"/>
      <c r="L140" s="45"/>
      <c r="M140" s="252" t="s">
        <v>1</v>
      </c>
      <c r="N140" s="253" t="s">
        <v>41</v>
      </c>
      <c r="O140" s="92"/>
      <c r="P140" s="254">
        <f>O140*H140</f>
        <v>0</v>
      </c>
      <c r="Q140" s="254">
        <v>0</v>
      </c>
      <c r="R140" s="254">
        <f>Q140*H140</f>
        <v>0</v>
      </c>
      <c r="S140" s="254">
        <v>0</v>
      </c>
      <c r="T140" s="255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56" t="s">
        <v>228</v>
      </c>
      <c r="AT140" s="256" t="s">
        <v>224</v>
      </c>
      <c r="AU140" s="256" t="s">
        <v>84</v>
      </c>
      <c r="AY140" s="18" t="s">
        <v>222</v>
      </c>
      <c r="BE140" s="257">
        <f>IF(N140="základní",J140,0)</f>
        <v>0</v>
      </c>
      <c r="BF140" s="257">
        <f>IF(N140="snížená",J140,0)</f>
        <v>0</v>
      </c>
      <c r="BG140" s="257">
        <f>IF(N140="zákl. přenesená",J140,0)</f>
        <v>0</v>
      </c>
      <c r="BH140" s="257">
        <f>IF(N140="sníž. přenesená",J140,0)</f>
        <v>0</v>
      </c>
      <c r="BI140" s="257">
        <f>IF(N140="nulová",J140,0)</f>
        <v>0</v>
      </c>
      <c r="BJ140" s="18" t="s">
        <v>84</v>
      </c>
      <c r="BK140" s="257">
        <f>ROUND(I140*H140,2)</f>
        <v>0</v>
      </c>
      <c r="BL140" s="18" t="s">
        <v>228</v>
      </c>
      <c r="BM140" s="256" t="s">
        <v>242</v>
      </c>
    </row>
    <row r="141" s="2" customFormat="1" ht="16.5" customHeight="1">
      <c r="A141" s="39"/>
      <c r="B141" s="40"/>
      <c r="C141" s="244" t="s">
        <v>245</v>
      </c>
      <c r="D141" s="244" t="s">
        <v>224</v>
      </c>
      <c r="E141" s="245" t="s">
        <v>4045</v>
      </c>
      <c r="F141" s="246" t="s">
        <v>4046</v>
      </c>
      <c r="G141" s="247" t="s">
        <v>438</v>
      </c>
      <c r="H141" s="248">
        <v>60</v>
      </c>
      <c r="I141" s="249"/>
      <c r="J141" s="250">
        <f>ROUND(I141*H141,2)</f>
        <v>0</v>
      </c>
      <c r="K141" s="251"/>
      <c r="L141" s="45"/>
      <c r="M141" s="252" t="s">
        <v>1</v>
      </c>
      <c r="N141" s="253" t="s">
        <v>41</v>
      </c>
      <c r="O141" s="92"/>
      <c r="P141" s="254">
        <f>O141*H141</f>
        <v>0</v>
      </c>
      <c r="Q141" s="254">
        <v>0</v>
      </c>
      <c r="R141" s="254">
        <f>Q141*H141</f>
        <v>0</v>
      </c>
      <c r="S141" s="254">
        <v>0</v>
      </c>
      <c r="T141" s="255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56" t="s">
        <v>228</v>
      </c>
      <c r="AT141" s="256" t="s">
        <v>224</v>
      </c>
      <c r="AU141" s="256" t="s">
        <v>84</v>
      </c>
      <c r="AY141" s="18" t="s">
        <v>222</v>
      </c>
      <c r="BE141" s="257">
        <f>IF(N141="základní",J141,0)</f>
        <v>0</v>
      </c>
      <c r="BF141" s="257">
        <f>IF(N141="snížená",J141,0)</f>
        <v>0</v>
      </c>
      <c r="BG141" s="257">
        <f>IF(N141="zákl. přenesená",J141,0)</f>
        <v>0</v>
      </c>
      <c r="BH141" s="257">
        <f>IF(N141="sníž. přenesená",J141,0)</f>
        <v>0</v>
      </c>
      <c r="BI141" s="257">
        <f>IF(N141="nulová",J141,0)</f>
        <v>0</v>
      </c>
      <c r="BJ141" s="18" t="s">
        <v>84</v>
      </c>
      <c r="BK141" s="257">
        <f>ROUND(I141*H141,2)</f>
        <v>0</v>
      </c>
      <c r="BL141" s="18" t="s">
        <v>228</v>
      </c>
      <c r="BM141" s="256" t="s">
        <v>248</v>
      </c>
    </row>
    <row r="142" s="2" customFormat="1" ht="16.5" customHeight="1">
      <c r="A142" s="39"/>
      <c r="B142" s="40"/>
      <c r="C142" s="244" t="s">
        <v>237</v>
      </c>
      <c r="D142" s="244" t="s">
        <v>224</v>
      </c>
      <c r="E142" s="245" t="s">
        <v>4047</v>
      </c>
      <c r="F142" s="246" t="s">
        <v>4048</v>
      </c>
      <c r="G142" s="247" t="s">
        <v>526</v>
      </c>
      <c r="H142" s="248">
        <v>45</v>
      </c>
      <c r="I142" s="249"/>
      <c r="J142" s="250">
        <f>ROUND(I142*H142,2)</f>
        <v>0</v>
      </c>
      <c r="K142" s="251"/>
      <c r="L142" s="45"/>
      <c r="M142" s="252" t="s">
        <v>1</v>
      </c>
      <c r="N142" s="253" t="s">
        <v>41</v>
      </c>
      <c r="O142" s="92"/>
      <c r="P142" s="254">
        <f>O142*H142</f>
        <v>0</v>
      </c>
      <c r="Q142" s="254">
        <v>0</v>
      </c>
      <c r="R142" s="254">
        <f>Q142*H142</f>
        <v>0</v>
      </c>
      <c r="S142" s="254">
        <v>0</v>
      </c>
      <c r="T142" s="255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56" t="s">
        <v>228</v>
      </c>
      <c r="AT142" s="256" t="s">
        <v>224</v>
      </c>
      <c r="AU142" s="256" t="s">
        <v>84</v>
      </c>
      <c r="AY142" s="18" t="s">
        <v>222</v>
      </c>
      <c r="BE142" s="257">
        <f>IF(N142="základní",J142,0)</f>
        <v>0</v>
      </c>
      <c r="BF142" s="257">
        <f>IF(N142="snížená",J142,0)</f>
        <v>0</v>
      </c>
      <c r="BG142" s="257">
        <f>IF(N142="zákl. přenesená",J142,0)</f>
        <v>0</v>
      </c>
      <c r="BH142" s="257">
        <f>IF(N142="sníž. přenesená",J142,0)</f>
        <v>0</v>
      </c>
      <c r="BI142" s="257">
        <f>IF(N142="nulová",J142,0)</f>
        <v>0</v>
      </c>
      <c r="BJ142" s="18" t="s">
        <v>84</v>
      </c>
      <c r="BK142" s="257">
        <f>ROUND(I142*H142,2)</f>
        <v>0</v>
      </c>
      <c r="BL142" s="18" t="s">
        <v>228</v>
      </c>
      <c r="BM142" s="256" t="s">
        <v>253</v>
      </c>
    </row>
    <row r="143" s="2" customFormat="1" ht="21.75" customHeight="1">
      <c r="A143" s="39"/>
      <c r="B143" s="40"/>
      <c r="C143" s="244" t="s">
        <v>254</v>
      </c>
      <c r="D143" s="244" t="s">
        <v>224</v>
      </c>
      <c r="E143" s="245" t="s">
        <v>4049</v>
      </c>
      <c r="F143" s="246" t="s">
        <v>4050</v>
      </c>
      <c r="G143" s="247" t="s">
        <v>438</v>
      </c>
      <c r="H143" s="248">
        <v>2250</v>
      </c>
      <c r="I143" s="249"/>
      <c r="J143" s="250">
        <f>ROUND(I143*H143,2)</f>
        <v>0</v>
      </c>
      <c r="K143" s="251"/>
      <c r="L143" s="45"/>
      <c r="M143" s="252" t="s">
        <v>1</v>
      </c>
      <c r="N143" s="253" t="s">
        <v>41</v>
      </c>
      <c r="O143" s="92"/>
      <c r="P143" s="254">
        <f>O143*H143</f>
        <v>0</v>
      </c>
      <c r="Q143" s="254">
        <v>0</v>
      </c>
      <c r="R143" s="254">
        <f>Q143*H143</f>
        <v>0</v>
      </c>
      <c r="S143" s="254">
        <v>0</v>
      </c>
      <c r="T143" s="255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56" t="s">
        <v>228</v>
      </c>
      <c r="AT143" s="256" t="s">
        <v>224</v>
      </c>
      <c r="AU143" s="256" t="s">
        <v>84</v>
      </c>
      <c r="AY143" s="18" t="s">
        <v>222</v>
      </c>
      <c r="BE143" s="257">
        <f>IF(N143="základní",J143,0)</f>
        <v>0</v>
      </c>
      <c r="BF143" s="257">
        <f>IF(N143="snížená",J143,0)</f>
        <v>0</v>
      </c>
      <c r="BG143" s="257">
        <f>IF(N143="zákl. přenesená",J143,0)</f>
        <v>0</v>
      </c>
      <c r="BH143" s="257">
        <f>IF(N143="sníž. přenesená",J143,0)</f>
        <v>0</v>
      </c>
      <c r="BI143" s="257">
        <f>IF(N143="nulová",J143,0)</f>
        <v>0</v>
      </c>
      <c r="BJ143" s="18" t="s">
        <v>84</v>
      </c>
      <c r="BK143" s="257">
        <f>ROUND(I143*H143,2)</f>
        <v>0</v>
      </c>
      <c r="BL143" s="18" t="s">
        <v>228</v>
      </c>
      <c r="BM143" s="256" t="s">
        <v>257</v>
      </c>
    </row>
    <row r="144" s="2" customFormat="1" ht="21.75" customHeight="1">
      <c r="A144" s="39"/>
      <c r="B144" s="40"/>
      <c r="C144" s="244" t="s">
        <v>242</v>
      </c>
      <c r="D144" s="244" t="s">
        <v>224</v>
      </c>
      <c r="E144" s="245" t="s">
        <v>4051</v>
      </c>
      <c r="F144" s="246" t="s">
        <v>4052</v>
      </c>
      <c r="G144" s="247" t="s">
        <v>438</v>
      </c>
      <c r="H144" s="248">
        <v>950</v>
      </c>
      <c r="I144" s="249"/>
      <c r="J144" s="250">
        <f>ROUND(I144*H144,2)</f>
        <v>0</v>
      </c>
      <c r="K144" s="251"/>
      <c r="L144" s="45"/>
      <c r="M144" s="252" t="s">
        <v>1</v>
      </c>
      <c r="N144" s="253" t="s">
        <v>41</v>
      </c>
      <c r="O144" s="92"/>
      <c r="P144" s="254">
        <f>O144*H144</f>
        <v>0</v>
      </c>
      <c r="Q144" s="254">
        <v>0</v>
      </c>
      <c r="R144" s="254">
        <f>Q144*H144</f>
        <v>0</v>
      </c>
      <c r="S144" s="254">
        <v>0</v>
      </c>
      <c r="T144" s="255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56" t="s">
        <v>228</v>
      </c>
      <c r="AT144" s="256" t="s">
        <v>224</v>
      </c>
      <c r="AU144" s="256" t="s">
        <v>84</v>
      </c>
      <c r="AY144" s="18" t="s">
        <v>222</v>
      </c>
      <c r="BE144" s="257">
        <f>IF(N144="základní",J144,0)</f>
        <v>0</v>
      </c>
      <c r="BF144" s="257">
        <f>IF(N144="snížená",J144,0)</f>
        <v>0</v>
      </c>
      <c r="BG144" s="257">
        <f>IF(N144="zákl. přenesená",J144,0)</f>
        <v>0</v>
      </c>
      <c r="BH144" s="257">
        <f>IF(N144="sníž. přenesená",J144,0)</f>
        <v>0</v>
      </c>
      <c r="BI144" s="257">
        <f>IF(N144="nulová",J144,0)</f>
        <v>0</v>
      </c>
      <c r="BJ144" s="18" t="s">
        <v>84</v>
      </c>
      <c r="BK144" s="257">
        <f>ROUND(I144*H144,2)</f>
        <v>0</v>
      </c>
      <c r="BL144" s="18" t="s">
        <v>228</v>
      </c>
      <c r="BM144" s="256" t="s">
        <v>260</v>
      </c>
    </row>
    <row r="145" s="2" customFormat="1" ht="21.75" customHeight="1">
      <c r="A145" s="39"/>
      <c r="B145" s="40"/>
      <c r="C145" s="244" t="s">
        <v>262</v>
      </c>
      <c r="D145" s="244" t="s">
        <v>224</v>
      </c>
      <c r="E145" s="245" t="s">
        <v>4053</v>
      </c>
      <c r="F145" s="246" t="s">
        <v>4054</v>
      </c>
      <c r="G145" s="247" t="s">
        <v>438</v>
      </c>
      <c r="H145" s="248">
        <v>780</v>
      </c>
      <c r="I145" s="249"/>
      <c r="J145" s="250">
        <f>ROUND(I145*H145,2)</f>
        <v>0</v>
      </c>
      <c r="K145" s="251"/>
      <c r="L145" s="45"/>
      <c r="M145" s="252" t="s">
        <v>1</v>
      </c>
      <c r="N145" s="253" t="s">
        <v>41</v>
      </c>
      <c r="O145" s="92"/>
      <c r="P145" s="254">
        <f>O145*H145</f>
        <v>0</v>
      </c>
      <c r="Q145" s="254">
        <v>0</v>
      </c>
      <c r="R145" s="254">
        <f>Q145*H145</f>
        <v>0</v>
      </c>
      <c r="S145" s="254">
        <v>0</v>
      </c>
      <c r="T145" s="255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56" t="s">
        <v>228</v>
      </c>
      <c r="AT145" s="256" t="s">
        <v>224</v>
      </c>
      <c r="AU145" s="256" t="s">
        <v>84</v>
      </c>
      <c r="AY145" s="18" t="s">
        <v>222</v>
      </c>
      <c r="BE145" s="257">
        <f>IF(N145="základní",J145,0)</f>
        <v>0</v>
      </c>
      <c r="BF145" s="257">
        <f>IF(N145="snížená",J145,0)</f>
        <v>0</v>
      </c>
      <c r="BG145" s="257">
        <f>IF(N145="zákl. přenesená",J145,0)</f>
        <v>0</v>
      </c>
      <c r="BH145" s="257">
        <f>IF(N145="sníž. přenesená",J145,0)</f>
        <v>0</v>
      </c>
      <c r="BI145" s="257">
        <f>IF(N145="nulová",J145,0)</f>
        <v>0</v>
      </c>
      <c r="BJ145" s="18" t="s">
        <v>84</v>
      </c>
      <c r="BK145" s="257">
        <f>ROUND(I145*H145,2)</f>
        <v>0</v>
      </c>
      <c r="BL145" s="18" t="s">
        <v>228</v>
      </c>
      <c r="BM145" s="256" t="s">
        <v>265</v>
      </c>
    </row>
    <row r="146" s="2" customFormat="1" ht="21.75" customHeight="1">
      <c r="A146" s="39"/>
      <c r="B146" s="40"/>
      <c r="C146" s="244" t="s">
        <v>248</v>
      </c>
      <c r="D146" s="244" t="s">
        <v>224</v>
      </c>
      <c r="E146" s="245" t="s">
        <v>4055</v>
      </c>
      <c r="F146" s="246" t="s">
        <v>4056</v>
      </c>
      <c r="G146" s="247" t="s">
        <v>438</v>
      </c>
      <c r="H146" s="248">
        <v>880</v>
      </c>
      <c r="I146" s="249"/>
      <c r="J146" s="250">
        <f>ROUND(I146*H146,2)</f>
        <v>0</v>
      </c>
      <c r="K146" s="251"/>
      <c r="L146" s="45"/>
      <c r="M146" s="252" t="s">
        <v>1</v>
      </c>
      <c r="N146" s="253" t="s">
        <v>41</v>
      </c>
      <c r="O146" s="92"/>
      <c r="P146" s="254">
        <f>O146*H146</f>
        <v>0</v>
      </c>
      <c r="Q146" s="254">
        <v>0</v>
      </c>
      <c r="R146" s="254">
        <f>Q146*H146</f>
        <v>0</v>
      </c>
      <c r="S146" s="254">
        <v>0</v>
      </c>
      <c r="T146" s="255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56" t="s">
        <v>228</v>
      </c>
      <c r="AT146" s="256" t="s">
        <v>224</v>
      </c>
      <c r="AU146" s="256" t="s">
        <v>84</v>
      </c>
      <c r="AY146" s="18" t="s">
        <v>222</v>
      </c>
      <c r="BE146" s="257">
        <f>IF(N146="základní",J146,0)</f>
        <v>0</v>
      </c>
      <c r="BF146" s="257">
        <f>IF(N146="snížená",J146,0)</f>
        <v>0</v>
      </c>
      <c r="BG146" s="257">
        <f>IF(N146="zákl. přenesená",J146,0)</f>
        <v>0</v>
      </c>
      <c r="BH146" s="257">
        <f>IF(N146="sníž. přenesená",J146,0)</f>
        <v>0</v>
      </c>
      <c r="BI146" s="257">
        <f>IF(N146="nulová",J146,0)</f>
        <v>0</v>
      </c>
      <c r="BJ146" s="18" t="s">
        <v>84</v>
      </c>
      <c r="BK146" s="257">
        <f>ROUND(I146*H146,2)</f>
        <v>0</v>
      </c>
      <c r="BL146" s="18" t="s">
        <v>228</v>
      </c>
      <c r="BM146" s="256" t="s">
        <v>271</v>
      </c>
    </row>
    <row r="147" s="2" customFormat="1" ht="16.5" customHeight="1">
      <c r="A147" s="39"/>
      <c r="B147" s="40"/>
      <c r="C147" s="244" t="s">
        <v>272</v>
      </c>
      <c r="D147" s="244" t="s">
        <v>224</v>
      </c>
      <c r="E147" s="245" t="s">
        <v>4057</v>
      </c>
      <c r="F147" s="246" t="s">
        <v>4058</v>
      </c>
      <c r="G147" s="247" t="s">
        <v>438</v>
      </c>
      <c r="H147" s="248">
        <v>140</v>
      </c>
      <c r="I147" s="249"/>
      <c r="J147" s="250">
        <f>ROUND(I147*H147,2)</f>
        <v>0</v>
      </c>
      <c r="K147" s="251"/>
      <c r="L147" s="45"/>
      <c r="M147" s="252" t="s">
        <v>1</v>
      </c>
      <c r="N147" s="253" t="s">
        <v>41</v>
      </c>
      <c r="O147" s="92"/>
      <c r="P147" s="254">
        <f>O147*H147</f>
        <v>0</v>
      </c>
      <c r="Q147" s="254">
        <v>0</v>
      </c>
      <c r="R147" s="254">
        <f>Q147*H147</f>
        <v>0</v>
      </c>
      <c r="S147" s="254">
        <v>0</v>
      </c>
      <c r="T147" s="255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56" t="s">
        <v>228</v>
      </c>
      <c r="AT147" s="256" t="s">
        <v>224</v>
      </c>
      <c r="AU147" s="256" t="s">
        <v>84</v>
      </c>
      <c r="AY147" s="18" t="s">
        <v>222</v>
      </c>
      <c r="BE147" s="257">
        <f>IF(N147="základní",J147,0)</f>
        <v>0</v>
      </c>
      <c r="BF147" s="257">
        <f>IF(N147="snížená",J147,0)</f>
        <v>0</v>
      </c>
      <c r="BG147" s="257">
        <f>IF(N147="zákl. přenesená",J147,0)</f>
        <v>0</v>
      </c>
      <c r="BH147" s="257">
        <f>IF(N147="sníž. přenesená",J147,0)</f>
        <v>0</v>
      </c>
      <c r="BI147" s="257">
        <f>IF(N147="nulová",J147,0)</f>
        <v>0</v>
      </c>
      <c r="BJ147" s="18" t="s">
        <v>84</v>
      </c>
      <c r="BK147" s="257">
        <f>ROUND(I147*H147,2)</f>
        <v>0</v>
      </c>
      <c r="BL147" s="18" t="s">
        <v>228</v>
      </c>
      <c r="BM147" s="256" t="s">
        <v>273</v>
      </c>
    </row>
    <row r="148" s="2" customFormat="1" ht="16.5" customHeight="1">
      <c r="A148" s="39"/>
      <c r="B148" s="40"/>
      <c r="C148" s="244" t="s">
        <v>253</v>
      </c>
      <c r="D148" s="244" t="s">
        <v>224</v>
      </c>
      <c r="E148" s="245" t="s">
        <v>4059</v>
      </c>
      <c r="F148" s="246" t="s">
        <v>4060</v>
      </c>
      <c r="G148" s="247" t="s">
        <v>438</v>
      </c>
      <c r="H148" s="248">
        <v>254</v>
      </c>
      <c r="I148" s="249"/>
      <c r="J148" s="250">
        <f>ROUND(I148*H148,2)</f>
        <v>0</v>
      </c>
      <c r="K148" s="251"/>
      <c r="L148" s="45"/>
      <c r="M148" s="252" t="s">
        <v>1</v>
      </c>
      <c r="N148" s="253" t="s">
        <v>41</v>
      </c>
      <c r="O148" s="92"/>
      <c r="P148" s="254">
        <f>O148*H148</f>
        <v>0</v>
      </c>
      <c r="Q148" s="254">
        <v>0</v>
      </c>
      <c r="R148" s="254">
        <f>Q148*H148</f>
        <v>0</v>
      </c>
      <c r="S148" s="254">
        <v>0</v>
      </c>
      <c r="T148" s="255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56" t="s">
        <v>228</v>
      </c>
      <c r="AT148" s="256" t="s">
        <v>224</v>
      </c>
      <c r="AU148" s="256" t="s">
        <v>84</v>
      </c>
      <c r="AY148" s="18" t="s">
        <v>222</v>
      </c>
      <c r="BE148" s="257">
        <f>IF(N148="základní",J148,0)</f>
        <v>0</v>
      </c>
      <c r="BF148" s="257">
        <f>IF(N148="snížená",J148,0)</f>
        <v>0</v>
      </c>
      <c r="BG148" s="257">
        <f>IF(N148="zákl. přenesená",J148,0)</f>
        <v>0</v>
      </c>
      <c r="BH148" s="257">
        <f>IF(N148="sníž. přenesená",J148,0)</f>
        <v>0</v>
      </c>
      <c r="BI148" s="257">
        <f>IF(N148="nulová",J148,0)</f>
        <v>0</v>
      </c>
      <c r="BJ148" s="18" t="s">
        <v>84</v>
      </c>
      <c r="BK148" s="257">
        <f>ROUND(I148*H148,2)</f>
        <v>0</v>
      </c>
      <c r="BL148" s="18" t="s">
        <v>228</v>
      </c>
      <c r="BM148" s="256" t="s">
        <v>276</v>
      </c>
    </row>
    <row r="149" s="2" customFormat="1" ht="16.5" customHeight="1">
      <c r="A149" s="39"/>
      <c r="B149" s="40"/>
      <c r="C149" s="244" t="s">
        <v>278</v>
      </c>
      <c r="D149" s="244" t="s">
        <v>224</v>
      </c>
      <c r="E149" s="245" t="s">
        <v>4061</v>
      </c>
      <c r="F149" s="246" t="s">
        <v>4062</v>
      </c>
      <c r="G149" s="247" t="s">
        <v>526</v>
      </c>
      <c r="H149" s="248">
        <v>264</v>
      </c>
      <c r="I149" s="249"/>
      <c r="J149" s="250">
        <f>ROUND(I149*H149,2)</f>
        <v>0</v>
      </c>
      <c r="K149" s="251"/>
      <c r="L149" s="45"/>
      <c r="M149" s="252" t="s">
        <v>1</v>
      </c>
      <c r="N149" s="253" t="s">
        <v>41</v>
      </c>
      <c r="O149" s="92"/>
      <c r="P149" s="254">
        <f>O149*H149</f>
        <v>0</v>
      </c>
      <c r="Q149" s="254">
        <v>0</v>
      </c>
      <c r="R149" s="254">
        <f>Q149*H149</f>
        <v>0</v>
      </c>
      <c r="S149" s="254">
        <v>0</v>
      </c>
      <c r="T149" s="255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56" t="s">
        <v>228</v>
      </c>
      <c r="AT149" s="256" t="s">
        <v>224</v>
      </c>
      <c r="AU149" s="256" t="s">
        <v>84</v>
      </c>
      <c r="AY149" s="18" t="s">
        <v>222</v>
      </c>
      <c r="BE149" s="257">
        <f>IF(N149="základní",J149,0)</f>
        <v>0</v>
      </c>
      <c r="BF149" s="257">
        <f>IF(N149="snížená",J149,0)</f>
        <v>0</v>
      </c>
      <c r="BG149" s="257">
        <f>IF(N149="zákl. přenesená",J149,0)</f>
        <v>0</v>
      </c>
      <c r="BH149" s="257">
        <f>IF(N149="sníž. přenesená",J149,0)</f>
        <v>0</v>
      </c>
      <c r="BI149" s="257">
        <f>IF(N149="nulová",J149,0)</f>
        <v>0</v>
      </c>
      <c r="BJ149" s="18" t="s">
        <v>84</v>
      </c>
      <c r="BK149" s="257">
        <f>ROUND(I149*H149,2)</f>
        <v>0</v>
      </c>
      <c r="BL149" s="18" t="s">
        <v>228</v>
      </c>
      <c r="BM149" s="256" t="s">
        <v>279</v>
      </c>
    </row>
    <row r="150" s="2" customFormat="1" ht="16.5" customHeight="1">
      <c r="A150" s="39"/>
      <c r="B150" s="40"/>
      <c r="C150" s="244" t="s">
        <v>257</v>
      </c>
      <c r="D150" s="244" t="s">
        <v>224</v>
      </c>
      <c r="E150" s="245" t="s">
        <v>4063</v>
      </c>
      <c r="F150" s="246" t="s">
        <v>4064</v>
      </c>
      <c r="G150" s="247" t="s">
        <v>526</v>
      </c>
      <c r="H150" s="248">
        <v>450</v>
      </c>
      <c r="I150" s="249"/>
      <c r="J150" s="250">
        <f>ROUND(I150*H150,2)</f>
        <v>0</v>
      </c>
      <c r="K150" s="251"/>
      <c r="L150" s="45"/>
      <c r="M150" s="252" t="s">
        <v>1</v>
      </c>
      <c r="N150" s="253" t="s">
        <v>41</v>
      </c>
      <c r="O150" s="92"/>
      <c r="P150" s="254">
        <f>O150*H150</f>
        <v>0</v>
      </c>
      <c r="Q150" s="254">
        <v>0</v>
      </c>
      <c r="R150" s="254">
        <f>Q150*H150</f>
        <v>0</v>
      </c>
      <c r="S150" s="254">
        <v>0</v>
      </c>
      <c r="T150" s="255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56" t="s">
        <v>228</v>
      </c>
      <c r="AT150" s="256" t="s">
        <v>224</v>
      </c>
      <c r="AU150" s="256" t="s">
        <v>84</v>
      </c>
      <c r="AY150" s="18" t="s">
        <v>222</v>
      </c>
      <c r="BE150" s="257">
        <f>IF(N150="základní",J150,0)</f>
        <v>0</v>
      </c>
      <c r="BF150" s="257">
        <f>IF(N150="snížená",J150,0)</f>
        <v>0</v>
      </c>
      <c r="BG150" s="257">
        <f>IF(N150="zákl. přenesená",J150,0)</f>
        <v>0</v>
      </c>
      <c r="BH150" s="257">
        <f>IF(N150="sníž. přenesená",J150,0)</f>
        <v>0</v>
      </c>
      <c r="BI150" s="257">
        <f>IF(N150="nulová",J150,0)</f>
        <v>0</v>
      </c>
      <c r="BJ150" s="18" t="s">
        <v>84</v>
      </c>
      <c r="BK150" s="257">
        <f>ROUND(I150*H150,2)</f>
        <v>0</v>
      </c>
      <c r="BL150" s="18" t="s">
        <v>228</v>
      </c>
      <c r="BM150" s="256" t="s">
        <v>284</v>
      </c>
    </row>
    <row r="151" s="2" customFormat="1" ht="21.75" customHeight="1">
      <c r="A151" s="39"/>
      <c r="B151" s="40"/>
      <c r="C151" s="244" t="s">
        <v>8</v>
      </c>
      <c r="D151" s="244" t="s">
        <v>224</v>
      </c>
      <c r="E151" s="245" t="s">
        <v>4065</v>
      </c>
      <c r="F151" s="246" t="s">
        <v>4066</v>
      </c>
      <c r="G151" s="247" t="s">
        <v>526</v>
      </c>
      <c r="H151" s="248">
        <v>120</v>
      </c>
      <c r="I151" s="249"/>
      <c r="J151" s="250">
        <f>ROUND(I151*H151,2)</f>
        <v>0</v>
      </c>
      <c r="K151" s="251"/>
      <c r="L151" s="45"/>
      <c r="M151" s="252" t="s">
        <v>1</v>
      </c>
      <c r="N151" s="253" t="s">
        <v>41</v>
      </c>
      <c r="O151" s="92"/>
      <c r="P151" s="254">
        <f>O151*H151</f>
        <v>0</v>
      </c>
      <c r="Q151" s="254">
        <v>0</v>
      </c>
      <c r="R151" s="254">
        <f>Q151*H151</f>
        <v>0</v>
      </c>
      <c r="S151" s="254">
        <v>0</v>
      </c>
      <c r="T151" s="255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56" t="s">
        <v>228</v>
      </c>
      <c r="AT151" s="256" t="s">
        <v>224</v>
      </c>
      <c r="AU151" s="256" t="s">
        <v>84</v>
      </c>
      <c r="AY151" s="18" t="s">
        <v>222</v>
      </c>
      <c r="BE151" s="257">
        <f>IF(N151="základní",J151,0)</f>
        <v>0</v>
      </c>
      <c r="BF151" s="257">
        <f>IF(N151="snížená",J151,0)</f>
        <v>0</v>
      </c>
      <c r="BG151" s="257">
        <f>IF(N151="zákl. přenesená",J151,0)</f>
        <v>0</v>
      </c>
      <c r="BH151" s="257">
        <f>IF(N151="sníž. přenesená",J151,0)</f>
        <v>0</v>
      </c>
      <c r="BI151" s="257">
        <f>IF(N151="nulová",J151,0)</f>
        <v>0</v>
      </c>
      <c r="BJ151" s="18" t="s">
        <v>84</v>
      </c>
      <c r="BK151" s="257">
        <f>ROUND(I151*H151,2)</f>
        <v>0</v>
      </c>
      <c r="BL151" s="18" t="s">
        <v>228</v>
      </c>
      <c r="BM151" s="256" t="s">
        <v>286</v>
      </c>
    </row>
    <row r="152" s="2" customFormat="1" ht="16.5" customHeight="1">
      <c r="A152" s="39"/>
      <c r="B152" s="40"/>
      <c r="C152" s="244" t="s">
        <v>260</v>
      </c>
      <c r="D152" s="244" t="s">
        <v>224</v>
      </c>
      <c r="E152" s="245" t="s">
        <v>4067</v>
      </c>
      <c r="F152" s="246" t="s">
        <v>4068</v>
      </c>
      <c r="G152" s="247" t="s">
        <v>526</v>
      </c>
      <c r="H152" s="248">
        <v>80</v>
      </c>
      <c r="I152" s="249"/>
      <c r="J152" s="250">
        <f>ROUND(I152*H152,2)</f>
        <v>0</v>
      </c>
      <c r="K152" s="251"/>
      <c r="L152" s="45"/>
      <c r="M152" s="252" t="s">
        <v>1</v>
      </c>
      <c r="N152" s="253" t="s">
        <v>41</v>
      </c>
      <c r="O152" s="92"/>
      <c r="P152" s="254">
        <f>O152*H152</f>
        <v>0</v>
      </c>
      <c r="Q152" s="254">
        <v>0</v>
      </c>
      <c r="R152" s="254">
        <f>Q152*H152</f>
        <v>0</v>
      </c>
      <c r="S152" s="254">
        <v>0</v>
      </c>
      <c r="T152" s="255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56" t="s">
        <v>228</v>
      </c>
      <c r="AT152" s="256" t="s">
        <v>224</v>
      </c>
      <c r="AU152" s="256" t="s">
        <v>84</v>
      </c>
      <c r="AY152" s="18" t="s">
        <v>222</v>
      </c>
      <c r="BE152" s="257">
        <f>IF(N152="základní",J152,0)</f>
        <v>0</v>
      </c>
      <c r="BF152" s="257">
        <f>IF(N152="snížená",J152,0)</f>
        <v>0</v>
      </c>
      <c r="BG152" s="257">
        <f>IF(N152="zákl. přenesená",J152,0)</f>
        <v>0</v>
      </c>
      <c r="BH152" s="257">
        <f>IF(N152="sníž. přenesená",J152,0)</f>
        <v>0</v>
      </c>
      <c r="BI152" s="257">
        <f>IF(N152="nulová",J152,0)</f>
        <v>0</v>
      </c>
      <c r="BJ152" s="18" t="s">
        <v>84</v>
      </c>
      <c r="BK152" s="257">
        <f>ROUND(I152*H152,2)</f>
        <v>0</v>
      </c>
      <c r="BL152" s="18" t="s">
        <v>228</v>
      </c>
      <c r="BM152" s="256" t="s">
        <v>290</v>
      </c>
    </row>
    <row r="153" s="2" customFormat="1" ht="16.5" customHeight="1">
      <c r="A153" s="39"/>
      <c r="B153" s="40"/>
      <c r="C153" s="244" t="s">
        <v>291</v>
      </c>
      <c r="D153" s="244" t="s">
        <v>224</v>
      </c>
      <c r="E153" s="245" t="s">
        <v>4069</v>
      </c>
      <c r="F153" s="246" t="s">
        <v>4070</v>
      </c>
      <c r="G153" s="247" t="s">
        <v>526</v>
      </c>
      <c r="H153" s="248">
        <v>28</v>
      </c>
      <c r="I153" s="249"/>
      <c r="J153" s="250">
        <f>ROUND(I153*H153,2)</f>
        <v>0</v>
      </c>
      <c r="K153" s="251"/>
      <c r="L153" s="45"/>
      <c r="M153" s="252" t="s">
        <v>1</v>
      </c>
      <c r="N153" s="253" t="s">
        <v>41</v>
      </c>
      <c r="O153" s="92"/>
      <c r="P153" s="254">
        <f>O153*H153</f>
        <v>0</v>
      </c>
      <c r="Q153" s="254">
        <v>0</v>
      </c>
      <c r="R153" s="254">
        <f>Q153*H153</f>
        <v>0</v>
      </c>
      <c r="S153" s="254">
        <v>0</v>
      </c>
      <c r="T153" s="255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56" t="s">
        <v>228</v>
      </c>
      <c r="AT153" s="256" t="s">
        <v>224</v>
      </c>
      <c r="AU153" s="256" t="s">
        <v>84</v>
      </c>
      <c r="AY153" s="18" t="s">
        <v>222</v>
      </c>
      <c r="BE153" s="257">
        <f>IF(N153="základní",J153,0)</f>
        <v>0</v>
      </c>
      <c r="BF153" s="257">
        <f>IF(N153="snížená",J153,0)</f>
        <v>0</v>
      </c>
      <c r="BG153" s="257">
        <f>IF(N153="zákl. přenesená",J153,0)</f>
        <v>0</v>
      </c>
      <c r="BH153" s="257">
        <f>IF(N153="sníž. přenesená",J153,0)</f>
        <v>0</v>
      </c>
      <c r="BI153" s="257">
        <f>IF(N153="nulová",J153,0)</f>
        <v>0</v>
      </c>
      <c r="BJ153" s="18" t="s">
        <v>84</v>
      </c>
      <c r="BK153" s="257">
        <f>ROUND(I153*H153,2)</f>
        <v>0</v>
      </c>
      <c r="BL153" s="18" t="s">
        <v>228</v>
      </c>
      <c r="BM153" s="256" t="s">
        <v>292</v>
      </c>
    </row>
    <row r="154" s="2" customFormat="1" ht="33" customHeight="1">
      <c r="A154" s="39"/>
      <c r="B154" s="40"/>
      <c r="C154" s="244" t="s">
        <v>265</v>
      </c>
      <c r="D154" s="244" t="s">
        <v>224</v>
      </c>
      <c r="E154" s="245" t="s">
        <v>4071</v>
      </c>
      <c r="F154" s="246" t="s">
        <v>4072</v>
      </c>
      <c r="G154" s="247" t="s">
        <v>438</v>
      </c>
      <c r="H154" s="248">
        <v>420</v>
      </c>
      <c r="I154" s="249"/>
      <c r="J154" s="250">
        <f>ROUND(I154*H154,2)</f>
        <v>0</v>
      </c>
      <c r="K154" s="251"/>
      <c r="L154" s="45"/>
      <c r="M154" s="252" t="s">
        <v>1</v>
      </c>
      <c r="N154" s="253" t="s">
        <v>41</v>
      </c>
      <c r="O154" s="92"/>
      <c r="P154" s="254">
        <f>O154*H154</f>
        <v>0</v>
      </c>
      <c r="Q154" s="254">
        <v>0</v>
      </c>
      <c r="R154" s="254">
        <f>Q154*H154</f>
        <v>0</v>
      </c>
      <c r="S154" s="254">
        <v>0</v>
      </c>
      <c r="T154" s="255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56" t="s">
        <v>228</v>
      </c>
      <c r="AT154" s="256" t="s">
        <v>224</v>
      </c>
      <c r="AU154" s="256" t="s">
        <v>84</v>
      </c>
      <c r="AY154" s="18" t="s">
        <v>222</v>
      </c>
      <c r="BE154" s="257">
        <f>IF(N154="základní",J154,0)</f>
        <v>0</v>
      </c>
      <c r="BF154" s="257">
        <f>IF(N154="snížená",J154,0)</f>
        <v>0</v>
      </c>
      <c r="BG154" s="257">
        <f>IF(N154="zákl. přenesená",J154,0)</f>
        <v>0</v>
      </c>
      <c r="BH154" s="257">
        <f>IF(N154="sníž. přenesená",J154,0)</f>
        <v>0</v>
      </c>
      <c r="BI154" s="257">
        <f>IF(N154="nulová",J154,0)</f>
        <v>0</v>
      </c>
      <c r="BJ154" s="18" t="s">
        <v>84</v>
      </c>
      <c r="BK154" s="257">
        <f>ROUND(I154*H154,2)</f>
        <v>0</v>
      </c>
      <c r="BL154" s="18" t="s">
        <v>228</v>
      </c>
      <c r="BM154" s="256" t="s">
        <v>295</v>
      </c>
    </row>
    <row r="155" s="2" customFormat="1" ht="33" customHeight="1">
      <c r="A155" s="39"/>
      <c r="B155" s="40"/>
      <c r="C155" s="244" t="s">
        <v>297</v>
      </c>
      <c r="D155" s="244" t="s">
        <v>224</v>
      </c>
      <c r="E155" s="245" t="s">
        <v>4073</v>
      </c>
      <c r="F155" s="246" t="s">
        <v>4074</v>
      </c>
      <c r="G155" s="247" t="s">
        <v>438</v>
      </c>
      <c r="H155" s="248">
        <v>44</v>
      </c>
      <c r="I155" s="249"/>
      <c r="J155" s="250">
        <f>ROUND(I155*H155,2)</f>
        <v>0</v>
      </c>
      <c r="K155" s="251"/>
      <c r="L155" s="45"/>
      <c r="M155" s="252" t="s">
        <v>1</v>
      </c>
      <c r="N155" s="253" t="s">
        <v>41</v>
      </c>
      <c r="O155" s="92"/>
      <c r="P155" s="254">
        <f>O155*H155</f>
        <v>0</v>
      </c>
      <c r="Q155" s="254">
        <v>0</v>
      </c>
      <c r="R155" s="254">
        <f>Q155*H155</f>
        <v>0</v>
      </c>
      <c r="S155" s="254">
        <v>0</v>
      </c>
      <c r="T155" s="255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56" t="s">
        <v>228</v>
      </c>
      <c r="AT155" s="256" t="s">
        <v>224</v>
      </c>
      <c r="AU155" s="256" t="s">
        <v>84</v>
      </c>
      <c r="AY155" s="18" t="s">
        <v>222</v>
      </c>
      <c r="BE155" s="257">
        <f>IF(N155="základní",J155,0)</f>
        <v>0</v>
      </c>
      <c r="BF155" s="257">
        <f>IF(N155="snížená",J155,0)</f>
        <v>0</v>
      </c>
      <c r="BG155" s="257">
        <f>IF(N155="zákl. přenesená",J155,0)</f>
        <v>0</v>
      </c>
      <c r="BH155" s="257">
        <f>IF(N155="sníž. přenesená",J155,0)</f>
        <v>0</v>
      </c>
      <c r="BI155" s="257">
        <f>IF(N155="nulová",J155,0)</f>
        <v>0</v>
      </c>
      <c r="BJ155" s="18" t="s">
        <v>84</v>
      </c>
      <c r="BK155" s="257">
        <f>ROUND(I155*H155,2)</f>
        <v>0</v>
      </c>
      <c r="BL155" s="18" t="s">
        <v>228</v>
      </c>
      <c r="BM155" s="256" t="s">
        <v>298</v>
      </c>
    </row>
    <row r="156" s="2" customFormat="1" ht="16.5" customHeight="1">
      <c r="A156" s="39"/>
      <c r="B156" s="40"/>
      <c r="C156" s="244" t="s">
        <v>271</v>
      </c>
      <c r="D156" s="244" t="s">
        <v>224</v>
      </c>
      <c r="E156" s="245" t="s">
        <v>4075</v>
      </c>
      <c r="F156" s="246" t="s">
        <v>4076</v>
      </c>
      <c r="G156" s="247" t="s">
        <v>526</v>
      </c>
      <c r="H156" s="248">
        <v>450</v>
      </c>
      <c r="I156" s="249"/>
      <c r="J156" s="250">
        <f>ROUND(I156*H156,2)</f>
        <v>0</v>
      </c>
      <c r="K156" s="251"/>
      <c r="L156" s="45"/>
      <c r="M156" s="252" t="s">
        <v>1</v>
      </c>
      <c r="N156" s="253" t="s">
        <v>41</v>
      </c>
      <c r="O156" s="92"/>
      <c r="P156" s="254">
        <f>O156*H156</f>
        <v>0</v>
      </c>
      <c r="Q156" s="254">
        <v>0</v>
      </c>
      <c r="R156" s="254">
        <f>Q156*H156</f>
        <v>0</v>
      </c>
      <c r="S156" s="254">
        <v>0</v>
      </c>
      <c r="T156" s="255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56" t="s">
        <v>228</v>
      </c>
      <c r="AT156" s="256" t="s">
        <v>224</v>
      </c>
      <c r="AU156" s="256" t="s">
        <v>84</v>
      </c>
      <c r="AY156" s="18" t="s">
        <v>222</v>
      </c>
      <c r="BE156" s="257">
        <f>IF(N156="základní",J156,0)</f>
        <v>0</v>
      </c>
      <c r="BF156" s="257">
        <f>IF(N156="snížená",J156,0)</f>
        <v>0</v>
      </c>
      <c r="BG156" s="257">
        <f>IF(N156="zákl. přenesená",J156,0)</f>
        <v>0</v>
      </c>
      <c r="BH156" s="257">
        <f>IF(N156="sníž. přenesená",J156,0)</f>
        <v>0</v>
      </c>
      <c r="BI156" s="257">
        <f>IF(N156="nulová",J156,0)</f>
        <v>0</v>
      </c>
      <c r="BJ156" s="18" t="s">
        <v>84</v>
      </c>
      <c r="BK156" s="257">
        <f>ROUND(I156*H156,2)</f>
        <v>0</v>
      </c>
      <c r="BL156" s="18" t="s">
        <v>228</v>
      </c>
      <c r="BM156" s="256" t="s">
        <v>303</v>
      </c>
    </row>
    <row r="157" s="2" customFormat="1" ht="16.5" customHeight="1">
      <c r="A157" s="39"/>
      <c r="B157" s="40"/>
      <c r="C157" s="244" t="s">
        <v>7</v>
      </c>
      <c r="D157" s="244" t="s">
        <v>224</v>
      </c>
      <c r="E157" s="245" t="s">
        <v>4077</v>
      </c>
      <c r="F157" s="246" t="s">
        <v>4078</v>
      </c>
      <c r="G157" s="247" t="s">
        <v>526</v>
      </c>
      <c r="H157" s="248">
        <v>900</v>
      </c>
      <c r="I157" s="249"/>
      <c r="J157" s="250">
        <f>ROUND(I157*H157,2)</f>
        <v>0</v>
      </c>
      <c r="K157" s="251"/>
      <c r="L157" s="45"/>
      <c r="M157" s="252" t="s">
        <v>1</v>
      </c>
      <c r="N157" s="253" t="s">
        <v>41</v>
      </c>
      <c r="O157" s="92"/>
      <c r="P157" s="254">
        <f>O157*H157</f>
        <v>0</v>
      </c>
      <c r="Q157" s="254">
        <v>0</v>
      </c>
      <c r="R157" s="254">
        <f>Q157*H157</f>
        <v>0</v>
      </c>
      <c r="S157" s="254">
        <v>0</v>
      </c>
      <c r="T157" s="255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56" t="s">
        <v>228</v>
      </c>
      <c r="AT157" s="256" t="s">
        <v>224</v>
      </c>
      <c r="AU157" s="256" t="s">
        <v>84</v>
      </c>
      <c r="AY157" s="18" t="s">
        <v>222</v>
      </c>
      <c r="BE157" s="257">
        <f>IF(N157="základní",J157,0)</f>
        <v>0</v>
      </c>
      <c r="BF157" s="257">
        <f>IF(N157="snížená",J157,0)</f>
        <v>0</v>
      </c>
      <c r="BG157" s="257">
        <f>IF(N157="zákl. přenesená",J157,0)</f>
        <v>0</v>
      </c>
      <c r="BH157" s="257">
        <f>IF(N157="sníž. přenesená",J157,0)</f>
        <v>0</v>
      </c>
      <c r="BI157" s="257">
        <f>IF(N157="nulová",J157,0)</f>
        <v>0</v>
      </c>
      <c r="BJ157" s="18" t="s">
        <v>84</v>
      </c>
      <c r="BK157" s="257">
        <f>ROUND(I157*H157,2)</f>
        <v>0</v>
      </c>
      <c r="BL157" s="18" t="s">
        <v>228</v>
      </c>
      <c r="BM157" s="256" t="s">
        <v>308</v>
      </c>
    </row>
    <row r="158" s="2" customFormat="1" ht="24.15" customHeight="1">
      <c r="A158" s="39"/>
      <c r="B158" s="40"/>
      <c r="C158" s="244" t="s">
        <v>273</v>
      </c>
      <c r="D158" s="244" t="s">
        <v>224</v>
      </c>
      <c r="E158" s="245" t="s">
        <v>4079</v>
      </c>
      <c r="F158" s="246" t="s">
        <v>4080</v>
      </c>
      <c r="G158" s="247" t="s">
        <v>438</v>
      </c>
      <c r="H158" s="248">
        <v>120</v>
      </c>
      <c r="I158" s="249"/>
      <c r="J158" s="250">
        <f>ROUND(I158*H158,2)</f>
        <v>0</v>
      </c>
      <c r="K158" s="251"/>
      <c r="L158" s="45"/>
      <c r="M158" s="252" t="s">
        <v>1</v>
      </c>
      <c r="N158" s="253" t="s">
        <v>41</v>
      </c>
      <c r="O158" s="92"/>
      <c r="P158" s="254">
        <f>O158*H158</f>
        <v>0</v>
      </c>
      <c r="Q158" s="254">
        <v>0</v>
      </c>
      <c r="R158" s="254">
        <f>Q158*H158</f>
        <v>0</v>
      </c>
      <c r="S158" s="254">
        <v>0</v>
      </c>
      <c r="T158" s="255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56" t="s">
        <v>228</v>
      </c>
      <c r="AT158" s="256" t="s">
        <v>224</v>
      </c>
      <c r="AU158" s="256" t="s">
        <v>84</v>
      </c>
      <c r="AY158" s="18" t="s">
        <v>222</v>
      </c>
      <c r="BE158" s="257">
        <f>IF(N158="základní",J158,0)</f>
        <v>0</v>
      </c>
      <c r="BF158" s="257">
        <f>IF(N158="snížená",J158,0)</f>
        <v>0</v>
      </c>
      <c r="BG158" s="257">
        <f>IF(N158="zákl. přenesená",J158,0)</f>
        <v>0</v>
      </c>
      <c r="BH158" s="257">
        <f>IF(N158="sníž. přenesená",J158,0)</f>
        <v>0</v>
      </c>
      <c r="BI158" s="257">
        <f>IF(N158="nulová",J158,0)</f>
        <v>0</v>
      </c>
      <c r="BJ158" s="18" t="s">
        <v>84</v>
      </c>
      <c r="BK158" s="257">
        <f>ROUND(I158*H158,2)</f>
        <v>0</v>
      </c>
      <c r="BL158" s="18" t="s">
        <v>228</v>
      </c>
      <c r="BM158" s="256" t="s">
        <v>312</v>
      </c>
    </row>
    <row r="159" s="2" customFormat="1" ht="24.15" customHeight="1">
      <c r="A159" s="39"/>
      <c r="B159" s="40"/>
      <c r="C159" s="244" t="s">
        <v>314</v>
      </c>
      <c r="D159" s="244" t="s">
        <v>224</v>
      </c>
      <c r="E159" s="245" t="s">
        <v>4081</v>
      </c>
      <c r="F159" s="246" t="s">
        <v>4082</v>
      </c>
      <c r="G159" s="247" t="s">
        <v>438</v>
      </c>
      <c r="H159" s="248">
        <v>120</v>
      </c>
      <c r="I159" s="249"/>
      <c r="J159" s="250">
        <f>ROUND(I159*H159,2)</f>
        <v>0</v>
      </c>
      <c r="K159" s="251"/>
      <c r="L159" s="45"/>
      <c r="M159" s="252" t="s">
        <v>1</v>
      </c>
      <c r="N159" s="253" t="s">
        <v>41</v>
      </c>
      <c r="O159" s="92"/>
      <c r="P159" s="254">
        <f>O159*H159</f>
        <v>0</v>
      </c>
      <c r="Q159" s="254">
        <v>0</v>
      </c>
      <c r="R159" s="254">
        <f>Q159*H159</f>
        <v>0</v>
      </c>
      <c r="S159" s="254">
        <v>0</v>
      </c>
      <c r="T159" s="255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56" t="s">
        <v>228</v>
      </c>
      <c r="AT159" s="256" t="s">
        <v>224</v>
      </c>
      <c r="AU159" s="256" t="s">
        <v>84</v>
      </c>
      <c r="AY159" s="18" t="s">
        <v>222</v>
      </c>
      <c r="BE159" s="257">
        <f>IF(N159="základní",J159,0)</f>
        <v>0</v>
      </c>
      <c r="BF159" s="257">
        <f>IF(N159="snížená",J159,0)</f>
        <v>0</v>
      </c>
      <c r="BG159" s="257">
        <f>IF(N159="zákl. přenesená",J159,0)</f>
        <v>0</v>
      </c>
      <c r="BH159" s="257">
        <f>IF(N159="sníž. přenesená",J159,0)</f>
        <v>0</v>
      </c>
      <c r="BI159" s="257">
        <f>IF(N159="nulová",J159,0)</f>
        <v>0</v>
      </c>
      <c r="BJ159" s="18" t="s">
        <v>84</v>
      </c>
      <c r="BK159" s="257">
        <f>ROUND(I159*H159,2)</f>
        <v>0</v>
      </c>
      <c r="BL159" s="18" t="s">
        <v>228</v>
      </c>
      <c r="BM159" s="256" t="s">
        <v>317</v>
      </c>
    </row>
    <row r="160" s="2" customFormat="1" ht="16.5" customHeight="1">
      <c r="A160" s="39"/>
      <c r="B160" s="40"/>
      <c r="C160" s="244" t="s">
        <v>276</v>
      </c>
      <c r="D160" s="244" t="s">
        <v>224</v>
      </c>
      <c r="E160" s="245" t="s">
        <v>4083</v>
      </c>
      <c r="F160" s="246" t="s">
        <v>4084</v>
      </c>
      <c r="G160" s="247" t="s">
        <v>438</v>
      </c>
      <c r="H160" s="248">
        <v>450</v>
      </c>
      <c r="I160" s="249"/>
      <c r="J160" s="250">
        <f>ROUND(I160*H160,2)</f>
        <v>0</v>
      </c>
      <c r="K160" s="251"/>
      <c r="L160" s="45"/>
      <c r="M160" s="252" t="s">
        <v>1</v>
      </c>
      <c r="N160" s="253" t="s">
        <v>41</v>
      </c>
      <c r="O160" s="92"/>
      <c r="P160" s="254">
        <f>O160*H160</f>
        <v>0</v>
      </c>
      <c r="Q160" s="254">
        <v>0</v>
      </c>
      <c r="R160" s="254">
        <f>Q160*H160</f>
        <v>0</v>
      </c>
      <c r="S160" s="254">
        <v>0</v>
      </c>
      <c r="T160" s="255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56" t="s">
        <v>228</v>
      </c>
      <c r="AT160" s="256" t="s">
        <v>224</v>
      </c>
      <c r="AU160" s="256" t="s">
        <v>84</v>
      </c>
      <c r="AY160" s="18" t="s">
        <v>222</v>
      </c>
      <c r="BE160" s="257">
        <f>IF(N160="základní",J160,0)</f>
        <v>0</v>
      </c>
      <c r="BF160" s="257">
        <f>IF(N160="snížená",J160,0)</f>
        <v>0</v>
      </c>
      <c r="BG160" s="257">
        <f>IF(N160="zákl. přenesená",J160,0)</f>
        <v>0</v>
      </c>
      <c r="BH160" s="257">
        <f>IF(N160="sníž. přenesená",J160,0)</f>
        <v>0</v>
      </c>
      <c r="BI160" s="257">
        <f>IF(N160="nulová",J160,0)</f>
        <v>0</v>
      </c>
      <c r="BJ160" s="18" t="s">
        <v>84</v>
      </c>
      <c r="BK160" s="257">
        <f>ROUND(I160*H160,2)</f>
        <v>0</v>
      </c>
      <c r="BL160" s="18" t="s">
        <v>228</v>
      </c>
      <c r="BM160" s="256" t="s">
        <v>321</v>
      </c>
    </row>
    <row r="161" s="2" customFormat="1" ht="16.5" customHeight="1">
      <c r="A161" s="39"/>
      <c r="B161" s="40"/>
      <c r="C161" s="244" t="s">
        <v>323</v>
      </c>
      <c r="D161" s="244" t="s">
        <v>224</v>
      </c>
      <c r="E161" s="245" t="s">
        <v>4085</v>
      </c>
      <c r="F161" s="246" t="s">
        <v>4086</v>
      </c>
      <c r="G161" s="247" t="s">
        <v>438</v>
      </c>
      <c r="H161" s="248">
        <v>250</v>
      </c>
      <c r="I161" s="249"/>
      <c r="J161" s="250">
        <f>ROUND(I161*H161,2)</f>
        <v>0</v>
      </c>
      <c r="K161" s="251"/>
      <c r="L161" s="45"/>
      <c r="M161" s="252" t="s">
        <v>1</v>
      </c>
      <c r="N161" s="253" t="s">
        <v>41</v>
      </c>
      <c r="O161" s="92"/>
      <c r="P161" s="254">
        <f>O161*H161</f>
        <v>0</v>
      </c>
      <c r="Q161" s="254">
        <v>0</v>
      </c>
      <c r="R161" s="254">
        <f>Q161*H161</f>
        <v>0</v>
      </c>
      <c r="S161" s="254">
        <v>0</v>
      </c>
      <c r="T161" s="255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56" t="s">
        <v>228</v>
      </c>
      <c r="AT161" s="256" t="s">
        <v>224</v>
      </c>
      <c r="AU161" s="256" t="s">
        <v>84</v>
      </c>
      <c r="AY161" s="18" t="s">
        <v>222</v>
      </c>
      <c r="BE161" s="257">
        <f>IF(N161="základní",J161,0)</f>
        <v>0</v>
      </c>
      <c r="BF161" s="257">
        <f>IF(N161="snížená",J161,0)</f>
        <v>0</v>
      </c>
      <c r="BG161" s="257">
        <f>IF(N161="zákl. přenesená",J161,0)</f>
        <v>0</v>
      </c>
      <c r="BH161" s="257">
        <f>IF(N161="sníž. přenesená",J161,0)</f>
        <v>0</v>
      </c>
      <c r="BI161" s="257">
        <f>IF(N161="nulová",J161,0)</f>
        <v>0</v>
      </c>
      <c r="BJ161" s="18" t="s">
        <v>84</v>
      </c>
      <c r="BK161" s="257">
        <f>ROUND(I161*H161,2)</f>
        <v>0</v>
      </c>
      <c r="BL161" s="18" t="s">
        <v>228</v>
      </c>
      <c r="BM161" s="256" t="s">
        <v>326</v>
      </c>
    </row>
    <row r="162" s="2" customFormat="1" ht="24.15" customHeight="1">
      <c r="A162" s="39"/>
      <c r="B162" s="40"/>
      <c r="C162" s="244" t="s">
        <v>279</v>
      </c>
      <c r="D162" s="244" t="s">
        <v>224</v>
      </c>
      <c r="E162" s="245" t="s">
        <v>4087</v>
      </c>
      <c r="F162" s="246" t="s">
        <v>4088</v>
      </c>
      <c r="G162" s="247" t="s">
        <v>526</v>
      </c>
      <c r="H162" s="248">
        <v>780</v>
      </c>
      <c r="I162" s="249"/>
      <c r="J162" s="250">
        <f>ROUND(I162*H162,2)</f>
        <v>0</v>
      </c>
      <c r="K162" s="251"/>
      <c r="L162" s="45"/>
      <c r="M162" s="252" t="s">
        <v>1</v>
      </c>
      <c r="N162" s="253" t="s">
        <v>41</v>
      </c>
      <c r="O162" s="92"/>
      <c r="P162" s="254">
        <f>O162*H162</f>
        <v>0</v>
      </c>
      <c r="Q162" s="254">
        <v>0</v>
      </c>
      <c r="R162" s="254">
        <f>Q162*H162</f>
        <v>0</v>
      </c>
      <c r="S162" s="254">
        <v>0</v>
      </c>
      <c r="T162" s="255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56" t="s">
        <v>228</v>
      </c>
      <c r="AT162" s="256" t="s">
        <v>224</v>
      </c>
      <c r="AU162" s="256" t="s">
        <v>84</v>
      </c>
      <c r="AY162" s="18" t="s">
        <v>222</v>
      </c>
      <c r="BE162" s="257">
        <f>IF(N162="základní",J162,0)</f>
        <v>0</v>
      </c>
      <c r="BF162" s="257">
        <f>IF(N162="snížená",J162,0)</f>
        <v>0</v>
      </c>
      <c r="BG162" s="257">
        <f>IF(N162="zákl. přenesená",J162,0)</f>
        <v>0</v>
      </c>
      <c r="BH162" s="257">
        <f>IF(N162="sníž. přenesená",J162,0)</f>
        <v>0</v>
      </c>
      <c r="BI162" s="257">
        <f>IF(N162="nulová",J162,0)</f>
        <v>0</v>
      </c>
      <c r="BJ162" s="18" t="s">
        <v>84</v>
      </c>
      <c r="BK162" s="257">
        <f>ROUND(I162*H162,2)</f>
        <v>0</v>
      </c>
      <c r="BL162" s="18" t="s">
        <v>228</v>
      </c>
      <c r="BM162" s="256" t="s">
        <v>330</v>
      </c>
    </row>
    <row r="163" s="2" customFormat="1" ht="24.15" customHeight="1">
      <c r="A163" s="39"/>
      <c r="B163" s="40"/>
      <c r="C163" s="244" t="s">
        <v>331</v>
      </c>
      <c r="D163" s="244" t="s">
        <v>224</v>
      </c>
      <c r="E163" s="245" t="s">
        <v>4089</v>
      </c>
      <c r="F163" s="246" t="s">
        <v>4090</v>
      </c>
      <c r="G163" s="247" t="s">
        <v>526</v>
      </c>
      <c r="H163" s="248">
        <v>980</v>
      </c>
      <c r="I163" s="249"/>
      <c r="J163" s="250">
        <f>ROUND(I163*H163,2)</f>
        <v>0</v>
      </c>
      <c r="K163" s="251"/>
      <c r="L163" s="45"/>
      <c r="M163" s="252" t="s">
        <v>1</v>
      </c>
      <c r="N163" s="253" t="s">
        <v>41</v>
      </c>
      <c r="O163" s="92"/>
      <c r="P163" s="254">
        <f>O163*H163</f>
        <v>0</v>
      </c>
      <c r="Q163" s="254">
        <v>0</v>
      </c>
      <c r="R163" s="254">
        <f>Q163*H163</f>
        <v>0</v>
      </c>
      <c r="S163" s="254">
        <v>0</v>
      </c>
      <c r="T163" s="255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56" t="s">
        <v>228</v>
      </c>
      <c r="AT163" s="256" t="s">
        <v>224</v>
      </c>
      <c r="AU163" s="256" t="s">
        <v>84</v>
      </c>
      <c r="AY163" s="18" t="s">
        <v>222</v>
      </c>
      <c r="BE163" s="257">
        <f>IF(N163="základní",J163,0)</f>
        <v>0</v>
      </c>
      <c r="BF163" s="257">
        <f>IF(N163="snížená",J163,0)</f>
        <v>0</v>
      </c>
      <c r="BG163" s="257">
        <f>IF(N163="zákl. přenesená",J163,0)</f>
        <v>0</v>
      </c>
      <c r="BH163" s="257">
        <f>IF(N163="sníž. přenesená",J163,0)</f>
        <v>0</v>
      </c>
      <c r="BI163" s="257">
        <f>IF(N163="nulová",J163,0)</f>
        <v>0</v>
      </c>
      <c r="BJ163" s="18" t="s">
        <v>84</v>
      </c>
      <c r="BK163" s="257">
        <f>ROUND(I163*H163,2)</f>
        <v>0</v>
      </c>
      <c r="BL163" s="18" t="s">
        <v>228</v>
      </c>
      <c r="BM163" s="256" t="s">
        <v>334</v>
      </c>
    </row>
    <row r="164" s="2" customFormat="1" ht="21.75" customHeight="1">
      <c r="A164" s="39"/>
      <c r="B164" s="40"/>
      <c r="C164" s="244" t="s">
        <v>284</v>
      </c>
      <c r="D164" s="244" t="s">
        <v>224</v>
      </c>
      <c r="E164" s="245" t="s">
        <v>4091</v>
      </c>
      <c r="F164" s="246" t="s">
        <v>4092</v>
      </c>
      <c r="G164" s="247" t="s">
        <v>526</v>
      </c>
      <c r="H164" s="248">
        <v>20</v>
      </c>
      <c r="I164" s="249"/>
      <c r="J164" s="250">
        <f>ROUND(I164*H164,2)</f>
        <v>0</v>
      </c>
      <c r="K164" s="251"/>
      <c r="L164" s="45"/>
      <c r="M164" s="252" t="s">
        <v>1</v>
      </c>
      <c r="N164" s="253" t="s">
        <v>41</v>
      </c>
      <c r="O164" s="92"/>
      <c r="P164" s="254">
        <f>O164*H164</f>
        <v>0</v>
      </c>
      <c r="Q164" s="254">
        <v>0</v>
      </c>
      <c r="R164" s="254">
        <f>Q164*H164</f>
        <v>0</v>
      </c>
      <c r="S164" s="254">
        <v>0</v>
      </c>
      <c r="T164" s="255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56" t="s">
        <v>228</v>
      </c>
      <c r="AT164" s="256" t="s">
        <v>224</v>
      </c>
      <c r="AU164" s="256" t="s">
        <v>84</v>
      </c>
      <c r="AY164" s="18" t="s">
        <v>222</v>
      </c>
      <c r="BE164" s="257">
        <f>IF(N164="základní",J164,0)</f>
        <v>0</v>
      </c>
      <c r="BF164" s="257">
        <f>IF(N164="snížená",J164,0)</f>
        <v>0</v>
      </c>
      <c r="BG164" s="257">
        <f>IF(N164="zákl. přenesená",J164,0)</f>
        <v>0</v>
      </c>
      <c r="BH164" s="257">
        <f>IF(N164="sníž. přenesená",J164,0)</f>
        <v>0</v>
      </c>
      <c r="BI164" s="257">
        <f>IF(N164="nulová",J164,0)</f>
        <v>0</v>
      </c>
      <c r="BJ164" s="18" t="s">
        <v>84</v>
      </c>
      <c r="BK164" s="257">
        <f>ROUND(I164*H164,2)</f>
        <v>0</v>
      </c>
      <c r="BL164" s="18" t="s">
        <v>228</v>
      </c>
      <c r="BM164" s="256" t="s">
        <v>338</v>
      </c>
    </row>
    <row r="165" s="2" customFormat="1" ht="16.5" customHeight="1">
      <c r="A165" s="39"/>
      <c r="B165" s="40"/>
      <c r="C165" s="244" t="s">
        <v>340</v>
      </c>
      <c r="D165" s="244" t="s">
        <v>224</v>
      </c>
      <c r="E165" s="245" t="s">
        <v>4093</v>
      </c>
      <c r="F165" s="246" t="s">
        <v>4094</v>
      </c>
      <c r="G165" s="247" t="s">
        <v>526</v>
      </c>
      <c r="H165" s="248">
        <v>2500</v>
      </c>
      <c r="I165" s="249"/>
      <c r="J165" s="250">
        <f>ROUND(I165*H165,2)</f>
        <v>0</v>
      </c>
      <c r="K165" s="251"/>
      <c r="L165" s="45"/>
      <c r="M165" s="252" t="s">
        <v>1</v>
      </c>
      <c r="N165" s="253" t="s">
        <v>41</v>
      </c>
      <c r="O165" s="92"/>
      <c r="P165" s="254">
        <f>O165*H165</f>
        <v>0</v>
      </c>
      <c r="Q165" s="254">
        <v>0</v>
      </c>
      <c r="R165" s="254">
        <f>Q165*H165</f>
        <v>0</v>
      </c>
      <c r="S165" s="254">
        <v>0</v>
      </c>
      <c r="T165" s="255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56" t="s">
        <v>228</v>
      </c>
      <c r="AT165" s="256" t="s">
        <v>224</v>
      </c>
      <c r="AU165" s="256" t="s">
        <v>84</v>
      </c>
      <c r="AY165" s="18" t="s">
        <v>222</v>
      </c>
      <c r="BE165" s="257">
        <f>IF(N165="základní",J165,0)</f>
        <v>0</v>
      </c>
      <c r="BF165" s="257">
        <f>IF(N165="snížená",J165,0)</f>
        <v>0</v>
      </c>
      <c r="BG165" s="257">
        <f>IF(N165="zákl. přenesená",J165,0)</f>
        <v>0</v>
      </c>
      <c r="BH165" s="257">
        <f>IF(N165="sníž. přenesená",J165,0)</f>
        <v>0</v>
      </c>
      <c r="BI165" s="257">
        <f>IF(N165="nulová",J165,0)</f>
        <v>0</v>
      </c>
      <c r="BJ165" s="18" t="s">
        <v>84</v>
      </c>
      <c r="BK165" s="257">
        <f>ROUND(I165*H165,2)</f>
        <v>0</v>
      </c>
      <c r="BL165" s="18" t="s">
        <v>228</v>
      </c>
      <c r="BM165" s="256" t="s">
        <v>343</v>
      </c>
    </row>
    <row r="166" s="2" customFormat="1" ht="16.5" customHeight="1">
      <c r="A166" s="39"/>
      <c r="B166" s="40"/>
      <c r="C166" s="244" t="s">
        <v>286</v>
      </c>
      <c r="D166" s="244" t="s">
        <v>224</v>
      </c>
      <c r="E166" s="245" t="s">
        <v>4095</v>
      </c>
      <c r="F166" s="246" t="s">
        <v>4096</v>
      </c>
      <c r="G166" s="247" t="s">
        <v>526</v>
      </c>
      <c r="H166" s="248">
        <v>6500</v>
      </c>
      <c r="I166" s="249"/>
      <c r="J166" s="250">
        <f>ROUND(I166*H166,2)</f>
        <v>0</v>
      </c>
      <c r="K166" s="251"/>
      <c r="L166" s="45"/>
      <c r="M166" s="252" t="s">
        <v>1</v>
      </c>
      <c r="N166" s="253" t="s">
        <v>41</v>
      </c>
      <c r="O166" s="92"/>
      <c r="P166" s="254">
        <f>O166*H166</f>
        <v>0</v>
      </c>
      <c r="Q166" s="254">
        <v>0</v>
      </c>
      <c r="R166" s="254">
        <f>Q166*H166</f>
        <v>0</v>
      </c>
      <c r="S166" s="254">
        <v>0</v>
      </c>
      <c r="T166" s="255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56" t="s">
        <v>228</v>
      </c>
      <c r="AT166" s="256" t="s">
        <v>224</v>
      </c>
      <c r="AU166" s="256" t="s">
        <v>84</v>
      </c>
      <c r="AY166" s="18" t="s">
        <v>222</v>
      </c>
      <c r="BE166" s="257">
        <f>IF(N166="základní",J166,0)</f>
        <v>0</v>
      </c>
      <c r="BF166" s="257">
        <f>IF(N166="snížená",J166,0)</f>
        <v>0</v>
      </c>
      <c r="BG166" s="257">
        <f>IF(N166="zákl. přenesená",J166,0)</f>
        <v>0</v>
      </c>
      <c r="BH166" s="257">
        <f>IF(N166="sníž. přenesená",J166,0)</f>
        <v>0</v>
      </c>
      <c r="BI166" s="257">
        <f>IF(N166="nulová",J166,0)</f>
        <v>0</v>
      </c>
      <c r="BJ166" s="18" t="s">
        <v>84</v>
      </c>
      <c r="BK166" s="257">
        <f>ROUND(I166*H166,2)</f>
        <v>0</v>
      </c>
      <c r="BL166" s="18" t="s">
        <v>228</v>
      </c>
      <c r="BM166" s="256" t="s">
        <v>347</v>
      </c>
    </row>
    <row r="167" s="2" customFormat="1" ht="16.5" customHeight="1">
      <c r="A167" s="39"/>
      <c r="B167" s="40"/>
      <c r="C167" s="244" t="s">
        <v>350</v>
      </c>
      <c r="D167" s="244" t="s">
        <v>224</v>
      </c>
      <c r="E167" s="245" t="s">
        <v>4097</v>
      </c>
      <c r="F167" s="246" t="s">
        <v>4098</v>
      </c>
      <c r="G167" s="247" t="s">
        <v>438</v>
      </c>
      <c r="H167" s="248">
        <v>5254</v>
      </c>
      <c r="I167" s="249"/>
      <c r="J167" s="250">
        <f>ROUND(I167*H167,2)</f>
        <v>0</v>
      </c>
      <c r="K167" s="251"/>
      <c r="L167" s="45"/>
      <c r="M167" s="252" t="s">
        <v>1</v>
      </c>
      <c r="N167" s="253" t="s">
        <v>41</v>
      </c>
      <c r="O167" s="92"/>
      <c r="P167" s="254">
        <f>O167*H167</f>
        <v>0</v>
      </c>
      <c r="Q167" s="254">
        <v>0</v>
      </c>
      <c r="R167" s="254">
        <f>Q167*H167</f>
        <v>0</v>
      </c>
      <c r="S167" s="254">
        <v>0</v>
      </c>
      <c r="T167" s="255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56" t="s">
        <v>228</v>
      </c>
      <c r="AT167" s="256" t="s">
        <v>224</v>
      </c>
      <c r="AU167" s="256" t="s">
        <v>84</v>
      </c>
      <c r="AY167" s="18" t="s">
        <v>222</v>
      </c>
      <c r="BE167" s="257">
        <f>IF(N167="základní",J167,0)</f>
        <v>0</v>
      </c>
      <c r="BF167" s="257">
        <f>IF(N167="snížená",J167,0)</f>
        <v>0</v>
      </c>
      <c r="BG167" s="257">
        <f>IF(N167="zákl. přenesená",J167,0)</f>
        <v>0</v>
      </c>
      <c r="BH167" s="257">
        <f>IF(N167="sníž. přenesená",J167,0)</f>
        <v>0</v>
      </c>
      <c r="BI167" s="257">
        <f>IF(N167="nulová",J167,0)</f>
        <v>0</v>
      </c>
      <c r="BJ167" s="18" t="s">
        <v>84</v>
      </c>
      <c r="BK167" s="257">
        <f>ROUND(I167*H167,2)</f>
        <v>0</v>
      </c>
      <c r="BL167" s="18" t="s">
        <v>228</v>
      </c>
      <c r="BM167" s="256" t="s">
        <v>354</v>
      </c>
    </row>
    <row r="168" s="2" customFormat="1" ht="21.75" customHeight="1">
      <c r="A168" s="39"/>
      <c r="B168" s="40"/>
      <c r="C168" s="244" t="s">
        <v>290</v>
      </c>
      <c r="D168" s="244" t="s">
        <v>224</v>
      </c>
      <c r="E168" s="245" t="s">
        <v>4099</v>
      </c>
      <c r="F168" s="246" t="s">
        <v>4100</v>
      </c>
      <c r="G168" s="247" t="s">
        <v>526</v>
      </c>
      <c r="H168" s="248">
        <v>714</v>
      </c>
      <c r="I168" s="249"/>
      <c r="J168" s="250">
        <f>ROUND(I168*H168,2)</f>
        <v>0</v>
      </c>
      <c r="K168" s="251"/>
      <c r="L168" s="45"/>
      <c r="M168" s="252" t="s">
        <v>1</v>
      </c>
      <c r="N168" s="253" t="s">
        <v>41</v>
      </c>
      <c r="O168" s="92"/>
      <c r="P168" s="254">
        <f>O168*H168</f>
        <v>0</v>
      </c>
      <c r="Q168" s="254">
        <v>0</v>
      </c>
      <c r="R168" s="254">
        <f>Q168*H168</f>
        <v>0</v>
      </c>
      <c r="S168" s="254">
        <v>0</v>
      </c>
      <c r="T168" s="255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56" t="s">
        <v>228</v>
      </c>
      <c r="AT168" s="256" t="s">
        <v>224</v>
      </c>
      <c r="AU168" s="256" t="s">
        <v>84</v>
      </c>
      <c r="AY168" s="18" t="s">
        <v>222</v>
      </c>
      <c r="BE168" s="257">
        <f>IF(N168="základní",J168,0)</f>
        <v>0</v>
      </c>
      <c r="BF168" s="257">
        <f>IF(N168="snížená",J168,0)</f>
        <v>0</v>
      </c>
      <c r="BG168" s="257">
        <f>IF(N168="zákl. přenesená",J168,0)</f>
        <v>0</v>
      </c>
      <c r="BH168" s="257">
        <f>IF(N168="sníž. přenesená",J168,0)</f>
        <v>0</v>
      </c>
      <c r="BI168" s="257">
        <f>IF(N168="nulová",J168,0)</f>
        <v>0</v>
      </c>
      <c r="BJ168" s="18" t="s">
        <v>84</v>
      </c>
      <c r="BK168" s="257">
        <f>ROUND(I168*H168,2)</f>
        <v>0</v>
      </c>
      <c r="BL168" s="18" t="s">
        <v>228</v>
      </c>
      <c r="BM168" s="256" t="s">
        <v>360</v>
      </c>
    </row>
    <row r="169" s="2" customFormat="1" ht="21.75" customHeight="1">
      <c r="A169" s="39"/>
      <c r="B169" s="40"/>
      <c r="C169" s="244" t="s">
        <v>364</v>
      </c>
      <c r="D169" s="244" t="s">
        <v>224</v>
      </c>
      <c r="E169" s="245" t="s">
        <v>4101</v>
      </c>
      <c r="F169" s="246" t="s">
        <v>4102</v>
      </c>
      <c r="G169" s="247" t="s">
        <v>526</v>
      </c>
      <c r="H169" s="248">
        <v>108</v>
      </c>
      <c r="I169" s="249"/>
      <c r="J169" s="250">
        <f>ROUND(I169*H169,2)</f>
        <v>0</v>
      </c>
      <c r="K169" s="251"/>
      <c r="L169" s="45"/>
      <c r="M169" s="252" t="s">
        <v>1</v>
      </c>
      <c r="N169" s="253" t="s">
        <v>41</v>
      </c>
      <c r="O169" s="92"/>
      <c r="P169" s="254">
        <f>O169*H169</f>
        <v>0</v>
      </c>
      <c r="Q169" s="254">
        <v>0</v>
      </c>
      <c r="R169" s="254">
        <f>Q169*H169</f>
        <v>0</v>
      </c>
      <c r="S169" s="254">
        <v>0</v>
      </c>
      <c r="T169" s="255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56" t="s">
        <v>228</v>
      </c>
      <c r="AT169" s="256" t="s">
        <v>224</v>
      </c>
      <c r="AU169" s="256" t="s">
        <v>84</v>
      </c>
      <c r="AY169" s="18" t="s">
        <v>222</v>
      </c>
      <c r="BE169" s="257">
        <f>IF(N169="základní",J169,0)</f>
        <v>0</v>
      </c>
      <c r="BF169" s="257">
        <f>IF(N169="snížená",J169,0)</f>
        <v>0</v>
      </c>
      <c r="BG169" s="257">
        <f>IF(N169="zákl. přenesená",J169,0)</f>
        <v>0</v>
      </c>
      <c r="BH169" s="257">
        <f>IF(N169="sníž. přenesená",J169,0)</f>
        <v>0</v>
      </c>
      <c r="BI169" s="257">
        <f>IF(N169="nulová",J169,0)</f>
        <v>0</v>
      </c>
      <c r="BJ169" s="18" t="s">
        <v>84</v>
      </c>
      <c r="BK169" s="257">
        <f>ROUND(I169*H169,2)</f>
        <v>0</v>
      </c>
      <c r="BL169" s="18" t="s">
        <v>228</v>
      </c>
      <c r="BM169" s="256" t="s">
        <v>367</v>
      </c>
    </row>
    <row r="170" s="2" customFormat="1" ht="21.75" customHeight="1">
      <c r="A170" s="39"/>
      <c r="B170" s="40"/>
      <c r="C170" s="244" t="s">
        <v>292</v>
      </c>
      <c r="D170" s="244" t="s">
        <v>224</v>
      </c>
      <c r="E170" s="245" t="s">
        <v>4103</v>
      </c>
      <c r="F170" s="246" t="s">
        <v>4104</v>
      </c>
      <c r="G170" s="247" t="s">
        <v>438</v>
      </c>
      <c r="H170" s="248">
        <v>3980</v>
      </c>
      <c r="I170" s="249"/>
      <c r="J170" s="250">
        <f>ROUND(I170*H170,2)</f>
        <v>0</v>
      </c>
      <c r="K170" s="251"/>
      <c r="L170" s="45"/>
      <c r="M170" s="252" t="s">
        <v>1</v>
      </c>
      <c r="N170" s="253" t="s">
        <v>41</v>
      </c>
      <c r="O170" s="92"/>
      <c r="P170" s="254">
        <f>O170*H170</f>
        <v>0</v>
      </c>
      <c r="Q170" s="254">
        <v>0</v>
      </c>
      <c r="R170" s="254">
        <f>Q170*H170</f>
        <v>0</v>
      </c>
      <c r="S170" s="254">
        <v>0</v>
      </c>
      <c r="T170" s="255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56" t="s">
        <v>228</v>
      </c>
      <c r="AT170" s="256" t="s">
        <v>224</v>
      </c>
      <c r="AU170" s="256" t="s">
        <v>84</v>
      </c>
      <c r="AY170" s="18" t="s">
        <v>222</v>
      </c>
      <c r="BE170" s="257">
        <f>IF(N170="základní",J170,0)</f>
        <v>0</v>
      </c>
      <c r="BF170" s="257">
        <f>IF(N170="snížená",J170,0)</f>
        <v>0</v>
      </c>
      <c r="BG170" s="257">
        <f>IF(N170="zákl. přenesená",J170,0)</f>
        <v>0</v>
      </c>
      <c r="BH170" s="257">
        <f>IF(N170="sníž. přenesená",J170,0)</f>
        <v>0</v>
      </c>
      <c r="BI170" s="257">
        <f>IF(N170="nulová",J170,0)</f>
        <v>0</v>
      </c>
      <c r="BJ170" s="18" t="s">
        <v>84</v>
      </c>
      <c r="BK170" s="257">
        <f>ROUND(I170*H170,2)</f>
        <v>0</v>
      </c>
      <c r="BL170" s="18" t="s">
        <v>228</v>
      </c>
      <c r="BM170" s="256" t="s">
        <v>370</v>
      </c>
    </row>
    <row r="171" s="2" customFormat="1" ht="21.75" customHeight="1">
      <c r="A171" s="39"/>
      <c r="B171" s="40"/>
      <c r="C171" s="244" t="s">
        <v>375</v>
      </c>
      <c r="D171" s="244" t="s">
        <v>224</v>
      </c>
      <c r="E171" s="245" t="s">
        <v>4105</v>
      </c>
      <c r="F171" s="246" t="s">
        <v>4106</v>
      </c>
      <c r="G171" s="247" t="s">
        <v>526</v>
      </c>
      <c r="H171" s="248">
        <v>880</v>
      </c>
      <c r="I171" s="249"/>
      <c r="J171" s="250">
        <f>ROUND(I171*H171,2)</f>
        <v>0</v>
      </c>
      <c r="K171" s="251"/>
      <c r="L171" s="45"/>
      <c r="M171" s="252" t="s">
        <v>1</v>
      </c>
      <c r="N171" s="253" t="s">
        <v>41</v>
      </c>
      <c r="O171" s="92"/>
      <c r="P171" s="254">
        <f>O171*H171</f>
        <v>0</v>
      </c>
      <c r="Q171" s="254">
        <v>0</v>
      </c>
      <c r="R171" s="254">
        <f>Q171*H171</f>
        <v>0</v>
      </c>
      <c r="S171" s="254">
        <v>0</v>
      </c>
      <c r="T171" s="255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56" t="s">
        <v>228</v>
      </c>
      <c r="AT171" s="256" t="s">
        <v>224</v>
      </c>
      <c r="AU171" s="256" t="s">
        <v>84</v>
      </c>
      <c r="AY171" s="18" t="s">
        <v>222</v>
      </c>
      <c r="BE171" s="257">
        <f>IF(N171="základní",J171,0)</f>
        <v>0</v>
      </c>
      <c r="BF171" s="257">
        <f>IF(N171="snížená",J171,0)</f>
        <v>0</v>
      </c>
      <c r="BG171" s="257">
        <f>IF(N171="zákl. přenesená",J171,0)</f>
        <v>0</v>
      </c>
      <c r="BH171" s="257">
        <f>IF(N171="sníž. přenesená",J171,0)</f>
        <v>0</v>
      </c>
      <c r="BI171" s="257">
        <f>IF(N171="nulová",J171,0)</f>
        <v>0</v>
      </c>
      <c r="BJ171" s="18" t="s">
        <v>84</v>
      </c>
      <c r="BK171" s="257">
        <f>ROUND(I171*H171,2)</f>
        <v>0</v>
      </c>
      <c r="BL171" s="18" t="s">
        <v>228</v>
      </c>
      <c r="BM171" s="256" t="s">
        <v>378</v>
      </c>
    </row>
    <row r="172" s="2" customFormat="1" ht="21.75" customHeight="1">
      <c r="A172" s="39"/>
      <c r="B172" s="40"/>
      <c r="C172" s="244" t="s">
        <v>295</v>
      </c>
      <c r="D172" s="244" t="s">
        <v>224</v>
      </c>
      <c r="E172" s="245" t="s">
        <v>4107</v>
      </c>
      <c r="F172" s="246" t="s">
        <v>4108</v>
      </c>
      <c r="G172" s="247" t="s">
        <v>526</v>
      </c>
      <c r="H172" s="248">
        <v>394</v>
      </c>
      <c r="I172" s="249"/>
      <c r="J172" s="250">
        <f>ROUND(I172*H172,2)</f>
        <v>0</v>
      </c>
      <c r="K172" s="251"/>
      <c r="L172" s="45"/>
      <c r="M172" s="252" t="s">
        <v>1</v>
      </c>
      <c r="N172" s="253" t="s">
        <v>41</v>
      </c>
      <c r="O172" s="92"/>
      <c r="P172" s="254">
        <f>O172*H172</f>
        <v>0</v>
      </c>
      <c r="Q172" s="254">
        <v>0</v>
      </c>
      <c r="R172" s="254">
        <f>Q172*H172</f>
        <v>0</v>
      </c>
      <c r="S172" s="254">
        <v>0</v>
      </c>
      <c r="T172" s="255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56" t="s">
        <v>228</v>
      </c>
      <c r="AT172" s="256" t="s">
        <v>224</v>
      </c>
      <c r="AU172" s="256" t="s">
        <v>84</v>
      </c>
      <c r="AY172" s="18" t="s">
        <v>222</v>
      </c>
      <c r="BE172" s="257">
        <f>IF(N172="základní",J172,0)</f>
        <v>0</v>
      </c>
      <c r="BF172" s="257">
        <f>IF(N172="snížená",J172,0)</f>
        <v>0</v>
      </c>
      <c r="BG172" s="257">
        <f>IF(N172="zákl. přenesená",J172,0)</f>
        <v>0</v>
      </c>
      <c r="BH172" s="257">
        <f>IF(N172="sníž. přenesená",J172,0)</f>
        <v>0</v>
      </c>
      <c r="BI172" s="257">
        <f>IF(N172="nulová",J172,0)</f>
        <v>0</v>
      </c>
      <c r="BJ172" s="18" t="s">
        <v>84</v>
      </c>
      <c r="BK172" s="257">
        <f>ROUND(I172*H172,2)</f>
        <v>0</v>
      </c>
      <c r="BL172" s="18" t="s">
        <v>228</v>
      </c>
      <c r="BM172" s="256" t="s">
        <v>382</v>
      </c>
    </row>
    <row r="173" s="2" customFormat="1" ht="16.5" customHeight="1">
      <c r="A173" s="39"/>
      <c r="B173" s="40"/>
      <c r="C173" s="244" t="s">
        <v>383</v>
      </c>
      <c r="D173" s="244" t="s">
        <v>224</v>
      </c>
      <c r="E173" s="245" t="s">
        <v>4109</v>
      </c>
      <c r="F173" s="246" t="s">
        <v>4110</v>
      </c>
      <c r="G173" s="247" t="s">
        <v>438</v>
      </c>
      <c r="H173" s="248">
        <v>4860</v>
      </c>
      <c r="I173" s="249"/>
      <c r="J173" s="250">
        <f>ROUND(I173*H173,2)</f>
        <v>0</v>
      </c>
      <c r="K173" s="251"/>
      <c r="L173" s="45"/>
      <c r="M173" s="252" t="s">
        <v>1</v>
      </c>
      <c r="N173" s="253" t="s">
        <v>41</v>
      </c>
      <c r="O173" s="92"/>
      <c r="P173" s="254">
        <f>O173*H173</f>
        <v>0</v>
      </c>
      <c r="Q173" s="254">
        <v>0</v>
      </c>
      <c r="R173" s="254">
        <f>Q173*H173</f>
        <v>0</v>
      </c>
      <c r="S173" s="254">
        <v>0</v>
      </c>
      <c r="T173" s="255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56" t="s">
        <v>228</v>
      </c>
      <c r="AT173" s="256" t="s">
        <v>224</v>
      </c>
      <c r="AU173" s="256" t="s">
        <v>84</v>
      </c>
      <c r="AY173" s="18" t="s">
        <v>222</v>
      </c>
      <c r="BE173" s="257">
        <f>IF(N173="základní",J173,0)</f>
        <v>0</v>
      </c>
      <c r="BF173" s="257">
        <f>IF(N173="snížená",J173,0)</f>
        <v>0</v>
      </c>
      <c r="BG173" s="257">
        <f>IF(N173="zákl. přenesená",J173,0)</f>
        <v>0</v>
      </c>
      <c r="BH173" s="257">
        <f>IF(N173="sníž. přenesená",J173,0)</f>
        <v>0</v>
      </c>
      <c r="BI173" s="257">
        <f>IF(N173="nulová",J173,0)</f>
        <v>0</v>
      </c>
      <c r="BJ173" s="18" t="s">
        <v>84</v>
      </c>
      <c r="BK173" s="257">
        <f>ROUND(I173*H173,2)</f>
        <v>0</v>
      </c>
      <c r="BL173" s="18" t="s">
        <v>228</v>
      </c>
      <c r="BM173" s="256" t="s">
        <v>386</v>
      </c>
    </row>
    <row r="174" s="2" customFormat="1" ht="16.5" customHeight="1">
      <c r="A174" s="39"/>
      <c r="B174" s="40"/>
      <c r="C174" s="244" t="s">
        <v>298</v>
      </c>
      <c r="D174" s="244" t="s">
        <v>224</v>
      </c>
      <c r="E174" s="245" t="s">
        <v>4111</v>
      </c>
      <c r="F174" s="246" t="s">
        <v>4112</v>
      </c>
      <c r="G174" s="247" t="s">
        <v>438</v>
      </c>
      <c r="H174" s="248">
        <v>394</v>
      </c>
      <c r="I174" s="249"/>
      <c r="J174" s="250">
        <f>ROUND(I174*H174,2)</f>
        <v>0</v>
      </c>
      <c r="K174" s="251"/>
      <c r="L174" s="45"/>
      <c r="M174" s="252" t="s">
        <v>1</v>
      </c>
      <c r="N174" s="253" t="s">
        <v>41</v>
      </c>
      <c r="O174" s="92"/>
      <c r="P174" s="254">
        <f>O174*H174</f>
        <v>0</v>
      </c>
      <c r="Q174" s="254">
        <v>0</v>
      </c>
      <c r="R174" s="254">
        <f>Q174*H174</f>
        <v>0</v>
      </c>
      <c r="S174" s="254">
        <v>0</v>
      </c>
      <c r="T174" s="255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56" t="s">
        <v>228</v>
      </c>
      <c r="AT174" s="256" t="s">
        <v>224</v>
      </c>
      <c r="AU174" s="256" t="s">
        <v>84</v>
      </c>
      <c r="AY174" s="18" t="s">
        <v>222</v>
      </c>
      <c r="BE174" s="257">
        <f>IF(N174="základní",J174,0)</f>
        <v>0</v>
      </c>
      <c r="BF174" s="257">
        <f>IF(N174="snížená",J174,0)</f>
        <v>0</v>
      </c>
      <c r="BG174" s="257">
        <f>IF(N174="zákl. přenesená",J174,0)</f>
        <v>0</v>
      </c>
      <c r="BH174" s="257">
        <f>IF(N174="sníž. přenesená",J174,0)</f>
        <v>0</v>
      </c>
      <c r="BI174" s="257">
        <f>IF(N174="nulová",J174,0)</f>
        <v>0</v>
      </c>
      <c r="BJ174" s="18" t="s">
        <v>84</v>
      </c>
      <c r="BK174" s="257">
        <f>ROUND(I174*H174,2)</f>
        <v>0</v>
      </c>
      <c r="BL174" s="18" t="s">
        <v>228</v>
      </c>
      <c r="BM174" s="256" t="s">
        <v>389</v>
      </c>
    </row>
    <row r="175" s="2" customFormat="1" ht="16.5" customHeight="1">
      <c r="A175" s="39"/>
      <c r="B175" s="40"/>
      <c r="C175" s="244" t="s">
        <v>390</v>
      </c>
      <c r="D175" s="244" t="s">
        <v>224</v>
      </c>
      <c r="E175" s="245" t="s">
        <v>4113</v>
      </c>
      <c r="F175" s="246" t="s">
        <v>4114</v>
      </c>
      <c r="G175" s="247" t="s">
        <v>2528</v>
      </c>
      <c r="H175" s="248">
        <v>60</v>
      </c>
      <c r="I175" s="249"/>
      <c r="J175" s="250">
        <f>ROUND(I175*H175,2)</f>
        <v>0</v>
      </c>
      <c r="K175" s="251"/>
      <c r="L175" s="45"/>
      <c r="M175" s="252" t="s">
        <v>1</v>
      </c>
      <c r="N175" s="253" t="s">
        <v>41</v>
      </c>
      <c r="O175" s="92"/>
      <c r="P175" s="254">
        <f>O175*H175</f>
        <v>0</v>
      </c>
      <c r="Q175" s="254">
        <v>0</v>
      </c>
      <c r="R175" s="254">
        <f>Q175*H175</f>
        <v>0</v>
      </c>
      <c r="S175" s="254">
        <v>0</v>
      </c>
      <c r="T175" s="255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56" t="s">
        <v>228</v>
      </c>
      <c r="AT175" s="256" t="s">
        <v>224</v>
      </c>
      <c r="AU175" s="256" t="s">
        <v>84</v>
      </c>
      <c r="AY175" s="18" t="s">
        <v>222</v>
      </c>
      <c r="BE175" s="257">
        <f>IF(N175="základní",J175,0)</f>
        <v>0</v>
      </c>
      <c r="BF175" s="257">
        <f>IF(N175="snížená",J175,0)</f>
        <v>0</v>
      </c>
      <c r="BG175" s="257">
        <f>IF(N175="zákl. přenesená",J175,0)</f>
        <v>0</v>
      </c>
      <c r="BH175" s="257">
        <f>IF(N175="sníž. přenesená",J175,0)</f>
        <v>0</v>
      </c>
      <c r="BI175" s="257">
        <f>IF(N175="nulová",J175,0)</f>
        <v>0</v>
      </c>
      <c r="BJ175" s="18" t="s">
        <v>84</v>
      </c>
      <c r="BK175" s="257">
        <f>ROUND(I175*H175,2)</f>
        <v>0</v>
      </c>
      <c r="BL175" s="18" t="s">
        <v>228</v>
      </c>
      <c r="BM175" s="256" t="s">
        <v>393</v>
      </c>
    </row>
    <row r="176" s="2" customFormat="1" ht="16.5" customHeight="1">
      <c r="A176" s="39"/>
      <c r="B176" s="40"/>
      <c r="C176" s="244" t="s">
        <v>303</v>
      </c>
      <c r="D176" s="244" t="s">
        <v>224</v>
      </c>
      <c r="E176" s="245" t="s">
        <v>4115</v>
      </c>
      <c r="F176" s="246" t="s">
        <v>4116</v>
      </c>
      <c r="G176" s="247" t="s">
        <v>227</v>
      </c>
      <c r="H176" s="248">
        <v>6.4000000000000004</v>
      </c>
      <c r="I176" s="249"/>
      <c r="J176" s="250">
        <f>ROUND(I176*H176,2)</f>
        <v>0</v>
      </c>
      <c r="K176" s="251"/>
      <c r="L176" s="45"/>
      <c r="M176" s="252" t="s">
        <v>1</v>
      </c>
      <c r="N176" s="253" t="s">
        <v>41</v>
      </c>
      <c r="O176" s="92"/>
      <c r="P176" s="254">
        <f>O176*H176</f>
        <v>0</v>
      </c>
      <c r="Q176" s="254">
        <v>0</v>
      </c>
      <c r="R176" s="254">
        <f>Q176*H176</f>
        <v>0</v>
      </c>
      <c r="S176" s="254">
        <v>0</v>
      </c>
      <c r="T176" s="255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56" t="s">
        <v>228</v>
      </c>
      <c r="AT176" s="256" t="s">
        <v>224</v>
      </c>
      <c r="AU176" s="256" t="s">
        <v>84</v>
      </c>
      <c r="AY176" s="18" t="s">
        <v>222</v>
      </c>
      <c r="BE176" s="257">
        <f>IF(N176="základní",J176,0)</f>
        <v>0</v>
      </c>
      <c r="BF176" s="257">
        <f>IF(N176="snížená",J176,0)</f>
        <v>0</v>
      </c>
      <c r="BG176" s="257">
        <f>IF(N176="zákl. přenesená",J176,0)</f>
        <v>0</v>
      </c>
      <c r="BH176" s="257">
        <f>IF(N176="sníž. přenesená",J176,0)</f>
        <v>0</v>
      </c>
      <c r="BI176" s="257">
        <f>IF(N176="nulová",J176,0)</f>
        <v>0</v>
      </c>
      <c r="BJ176" s="18" t="s">
        <v>84</v>
      </c>
      <c r="BK176" s="257">
        <f>ROUND(I176*H176,2)</f>
        <v>0</v>
      </c>
      <c r="BL176" s="18" t="s">
        <v>228</v>
      </c>
      <c r="BM176" s="256" t="s">
        <v>402</v>
      </c>
    </row>
    <row r="177" s="2" customFormat="1" ht="16.5" customHeight="1">
      <c r="A177" s="39"/>
      <c r="B177" s="40"/>
      <c r="C177" s="244" t="s">
        <v>409</v>
      </c>
      <c r="D177" s="244" t="s">
        <v>224</v>
      </c>
      <c r="E177" s="245" t="s">
        <v>4117</v>
      </c>
      <c r="F177" s="246" t="s">
        <v>4118</v>
      </c>
      <c r="G177" s="247" t="s">
        <v>337</v>
      </c>
      <c r="H177" s="248">
        <v>550</v>
      </c>
      <c r="I177" s="249"/>
      <c r="J177" s="250">
        <f>ROUND(I177*H177,2)</f>
        <v>0</v>
      </c>
      <c r="K177" s="251"/>
      <c r="L177" s="45"/>
      <c r="M177" s="252" t="s">
        <v>1</v>
      </c>
      <c r="N177" s="253" t="s">
        <v>41</v>
      </c>
      <c r="O177" s="92"/>
      <c r="P177" s="254">
        <f>O177*H177</f>
        <v>0</v>
      </c>
      <c r="Q177" s="254">
        <v>0</v>
      </c>
      <c r="R177" s="254">
        <f>Q177*H177</f>
        <v>0</v>
      </c>
      <c r="S177" s="254">
        <v>0</v>
      </c>
      <c r="T177" s="255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56" t="s">
        <v>228</v>
      </c>
      <c r="AT177" s="256" t="s">
        <v>224</v>
      </c>
      <c r="AU177" s="256" t="s">
        <v>84</v>
      </c>
      <c r="AY177" s="18" t="s">
        <v>222</v>
      </c>
      <c r="BE177" s="257">
        <f>IF(N177="základní",J177,0)</f>
        <v>0</v>
      </c>
      <c r="BF177" s="257">
        <f>IF(N177="snížená",J177,0)</f>
        <v>0</v>
      </c>
      <c r="BG177" s="257">
        <f>IF(N177="zákl. přenesená",J177,0)</f>
        <v>0</v>
      </c>
      <c r="BH177" s="257">
        <f>IF(N177="sníž. přenesená",J177,0)</f>
        <v>0</v>
      </c>
      <c r="BI177" s="257">
        <f>IF(N177="nulová",J177,0)</f>
        <v>0</v>
      </c>
      <c r="BJ177" s="18" t="s">
        <v>84</v>
      </c>
      <c r="BK177" s="257">
        <f>ROUND(I177*H177,2)</f>
        <v>0</v>
      </c>
      <c r="BL177" s="18" t="s">
        <v>228</v>
      </c>
      <c r="BM177" s="256" t="s">
        <v>412</v>
      </c>
    </row>
    <row r="178" s="2" customFormat="1" ht="16.5" customHeight="1">
      <c r="A178" s="39"/>
      <c r="B178" s="40"/>
      <c r="C178" s="244" t="s">
        <v>308</v>
      </c>
      <c r="D178" s="244" t="s">
        <v>224</v>
      </c>
      <c r="E178" s="245" t="s">
        <v>4119</v>
      </c>
      <c r="F178" s="246" t="s">
        <v>4120</v>
      </c>
      <c r="G178" s="247" t="s">
        <v>2528</v>
      </c>
      <c r="H178" s="248">
        <v>180</v>
      </c>
      <c r="I178" s="249"/>
      <c r="J178" s="250">
        <f>ROUND(I178*H178,2)</f>
        <v>0</v>
      </c>
      <c r="K178" s="251"/>
      <c r="L178" s="45"/>
      <c r="M178" s="252" t="s">
        <v>1</v>
      </c>
      <c r="N178" s="253" t="s">
        <v>41</v>
      </c>
      <c r="O178" s="92"/>
      <c r="P178" s="254">
        <f>O178*H178</f>
        <v>0</v>
      </c>
      <c r="Q178" s="254">
        <v>0</v>
      </c>
      <c r="R178" s="254">
        <f>Q178*H178</f>
        <v>0</v>
      </c>
      <c r="S178" s="254">
        <v>0</v>
      </c>
      <c r="T178" s="255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56" t="s">
        <v>228</v>
      </c>
      <c r="AT178" s="256" t="s">
        <v>224</v>
      </c>
      <c r="AU178" s="256" t="s">
        <v>84</v>
      </c>
      <c r="AY178" s="18" t="s">
        <v>222</v>
      </c>
      <c r="BE178" s="257">
        <f>IF(N178="základní",J178,0)</f>
        <v>0</v>
      </c>
      <c r="BF178" s="257">
        <f>IF(N178="snížená",J178,0)</f>
        <v>0</v>
      </c>
      <c r="BG178" s="257">
        <f>IF(N178="zákl. přenesená",J178,0)</f>
        <v>0</v>
      </c>
      <c r="BH178" s="257">
        <f>IF(N178="sníž. přenesená",J178,0)</f>
        <v>0</v>
      </c>
      <c r="BI178" s="257">
        <f>IF(N178="nulová",J178,0)</f>
        <v>0</v>
      </c>
      <c r="BJ178" s="18" t="s">
        <v>84</v>
      </c>
      <c r="BK178" s="257">
        <f>ROUND(I178*H178,2)</f>
        <v>0</v>
      </c>
      <c r="BL178" s="18" t="s">
        <v>228</v>
      </c>
      <c r="BM178" s="256" t="s">
        <v>416</v>
      </c>
    </row>
    <row r="179" s="2" customFormat="1" ht="24.15" customHeight="1">
      <c r="A179" s="39"/>
      <c r="B179" s="40"/>
      <c r="C179" s="244" t="s">
        <v>418</v>
      </c>
      <c r="D179" s="244" t="s">
        <v>224</v>
      </c>
      <c r="E179" s="245" t="s">
        <v>4121</v>
      </c>
      <c r="F179" s="246" t="s">
        <v>4122</v>
      </c>
      <c r="G179" s="247" t="s">
        <v>526</v>
      </c>
      <c r="H179" s="248">
        <v>1</v>
      </c>
      <c r="I179" s="249"/>
      <c r="J179" s="250">
        <f>ROUND(I179*H179,2)</f>
        <v>0</v>
      </c>
      <c r="K179" s="251"/>
      <c r="L179" s="45"/>
      <c r="M179" s="252" t="s">
        <v>1</v>
      </c>
      <c r="N179" s="253" t="s">
        <v>41</v>
      </c>
      <c r="O179" s="92"/>
      <c r="P179" s="254">
        <f>O179*H179</f>
        <v>0</v>
      </c>
      <c r="Q179" s="254">
        <v>0</v>
      </c>
      <c r="R179" s="254">
        <f>Q179*H179</f>
        <v>0</v>
      </c>
      <c r="S179" s="254">
        <v>0</v>
      </c>
      <c r="T179" s="255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56" t="s">
        <v>228</v>
      </c>
      <c r="AT179" s="256" t="s">
        <v>224</v>
      </c>
      <c r="AU179" s="256" t="s">
        <v>84</v>
      </c>
      <c r="AY179" s="18" t="s">
        <v>222</v>
      </c>
      <c r="BE179" s="257">
        <f>IF(N179="základní",J179,0)</f>
        <v>0</v>
      </c>
      <c r="BF179" s="257">
        <f>IF(N179="snížená",J179,0)</f>
        <v>0</v>
      </c>
      <c r="BG179" s="257">
        <f>IF(N179="zákl. přenesená",J179,0)</f>
        <v>0</v>
      </c>
      <c r="BH179" s="257">
        <f>IF(N179="sníž. přenesená",J179,0)</f>
        <v>0</v>
      </c>
      <c r="BI179" s="257">
        <f>IF(N179="nulová",J179,0)</f>
        <v>0</v>
      </c>
      <c r="BJ179" s="18" t="s">
        <v>84</v>
      </c>
      <c r="BK179" s="257">
        <f>ROUND(I179*H179,2)</f>
        <v>0</v>
      </c>
      <c r="BL179" s="18" t="s">
        <v>228</v>
      </c>
      <c r="BM179" s="256" t="s">
        <v>421</v>
      </c>
    </row>
    <row r="180" s="2" customFormat="1" ht="16.5" customHeight="1">
      <c r="A180" s="39"/>
      <c r="B180" s="40"/>
      <c r="C180" s="244" t="s">
        <v>312</v>
      </c>
      <c r="D180" s="244" t="s">
        <v>224</v>
      </c>
      <c r="E180" s="245" t="s">
        <v>4123</v>
      </c>
      <c r="F180" s="246" t="s">
        <v>4124</v>
      </c>
      <c r="G180" s="247" t="s">
        <v>283</v>
      </c>
      <c r="H180" s="248">
        <v>8.8000000000000007</v>
      </c>
      <c r="I180" s="249"/>
      <c r="J180" s="250">
        <f>ROUND(I180*H180,2)</f>
        <v>0</v>
      </c>
      <c r="K180" s="251"/>
      <c r="L180" s="45"/>
      <c r="M180" s="252" t="s">
        <v>1</v>
      </c>
      <c r="N180" s="253" t="s">
        <v>41</v>
      </c>
      <c r="O180" s="92"/>
      <c r="P180" s="254">
        <f>O180*H180</f>
        <v>0</v>
      </c>
      <c r="Q180" s="254">
        <v>0</v>
      </c>
      <c r="R180" s="254">
        <f>Q180*H180</f>
        <v>0</v>
      </c>
      <c r="S180" s="254">
        <v>0</v>
      </c>
      <c r="T180" s="255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56" t="s">
        <v>228</v>
      </c>
      <c r="AT180" s="256" t="s">
        <v>224</v>
      </c>
      <c r="AU180" s="256" t="s">
        <v>84</v>
      </c>
      <c r="AY180" s="18" t="s">
        <v>222</v>
      </c>
      <c r="BE180" s="257">
        <f>IF(N180="základní",J180,0)</f>
        <v>0</v>
      </c>
      <c r="BF180" s="257">
        <f>IF(N180="snížená",J180,0)</f>
        <v>0</v>
      </c>
      <c r="BG180" s="257">
        <f>IF(N180="zákl. přenesená",J180,0)</f>
        <v>0</v>
      </c>
      <c r="BH180" s="257">
        <f>IF(N180="sníž. přenesená",J180,0)</f>
        <v>0</v>
      </c>
      <c r="BI180" s="257">
        <f>IF(N180="nulová",J180,0)</f>
        <v>0</v>
      </c>
      <c r="BJ180" s="18" t="s">
        <v>84</v>
      </c>
      <c r="BK180" s="257">
        <f>ROUND(I180*H180,2)</f>
        <v>0</v>
      </c>
      <c r="BL180" s="18" t="s">
        <v>228</v>
      </c>
      <c r="BM180" s="256" t="s">
        <v>428</v>
      </c>
    </row>
    <row r="181" s="2" customFormat="1" ht="16.5" customHeight="1">
      <c r="A181" s="39"/>
      <c r="B181" s="40"/>
      <c r="C181" s="244" t="s">
        <v>435</v>
      </c>
      <c r="D181" s="244" t="s">
        <v>224</v>
      </c>
      <c r="E181" s="245" t="s">
        <v>4125</v>
      </c>
      <c r="F181" s="246" t="s">
        <v>4126</v>
      </c>
      <c r="G181" s="247" t="s">
        <v>283</v>
      </c>
      <c r="H181" s="248">
        <v>8.8000000000000007</v>
      </c>
      <c r="I181" s="249"/>
      <c r="J181" s="250">
        <f>ROUND(I181*H181,2)</f>
        <v>0</v>
      </c>
      <c r="K181" s="251"/>
      <c r="L181" s="45"/>
      <c r="M181" s="252" t="s">
        <v>1</v>
      </c>
      <c r="N181" s="253" t="s">
        <v>41</v>
      </c>
      <c r="O181" s="92"/>
      <c r="P181" s="254">
        <f>O181*H181</f>
        <v>0</v>
      </c>
      <c r="Q181" s="254">
        <v>0</v>
      </c>
      <c r="R181" s="254">
        <f>Q181*H181</f>
        <v>0</v>
      </c>
      <c r="S181" s="254">
        <v>0</v>
      </c>
      <c r="T181" s="255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56" t="s">
        <v>228</v>
      </c>
      <c r="AT181" s="256" t="s">
        <v>224</v>
      </c>
      <c r="AU181" s="256" t="s">
        <v>84</v>
      </c>
      <c r="AY181" s="18" t="s">
        <v>222</v>
      </c>
      <c r="BE181" s="257">
        <f>IF(N181="základní",J181,0)</f>
        <v>0</v>
      </c>
      <c r="BF181" s="257">
        <f>IF(N181="snížená",J181,0)</f>
        <v>0</v>
      </c>
      <c r="BG181" s="257">
        <f>IF(N181="zákl. přenesená",J181,0)</f>
        <v>0</v>
      </c>
      <c r="BH181" s="257">
        <f>IF(N181="sníž. přenesená",J181,0)</f>
        <v>0</v>
      </c>
      <c r="BI181" s="257">
        <f>IF(N181="nulová",J181,0)</f>
        <v>0</v>
      </c>
      <c r="BJ181" s="18" t="s">
        <v>84</v>
      </c>
      <c r="BK181" s="257">
        <f>ROUND(I181*H181,2)</f>
        <v>0</v>
      </c>
      <c r="BL181" s="18" t="s">
        <v>228</v>
      </c>
      <c r="BM181" s="256" t="s">
        <v>439</v>
      </c>
    </row>
    <row r="182" s="2" customFormat="1" ht="16.5" customHeight="1">
      <c r="A182" s="39"/>
      <c r="B182" s="40"/>
      <c r="C182" s="244" t="s">
        <v>317</v>
      </c>
      <c r="D182" s="244" t="s">
        <v>224</v>
      </c>
      <c r="E182" s="245" t="s">
        <v>4127</v>
      </c>
      <c r="F182" s="246" t="s">
        <v>4128</v>
      </c>
      <c r="G182" s="247" t="s">
        <v>283</v>
      </c>
      <c r="H182" s="248">
        <v>8.8000000000000007</v>
      </c>
      <c r="I182" s="249"/>
      <c r="J182" s="250">
        <f>ROUND(I182*H182,2)</f>
        <v>0</v>
      </c>
      <c r="K182" s="251"/>
      <c r="L182" s="45"/>
      <c r="M182" s="252" t="s">
        <v>1</v>
      </c>
      <c r="N182" s="253" t="s">
        <v>41</v>
      </c>
      <c r="O182" s="92"/>
      <c r="P182" s="254">
        <f>O182*H182</f>
        <v>0</v>
      </c>
      <c r="Q182" s="254">
        <v>0</v>
      </c>
      <c r="R182" s="254">
        <f>Q182*H182</f>
        <v>0</v>
      </c>
      <c r="S182" s="254">
        <v>0</v>
      </c>
      <c r="T182" s="255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56" t="s">
        <v>228</v>
      </c>
      <c r="AT182" s="256" t="s">
        <v>224</v>
      </c>
      <c r="AU182" s="256" t="s">
        <v>84</v>
      </c>
      <c r="AY182" s="18" t="s">
        <v>222</v>
      </c>
      <c r="BE182" s="257">
        <f>IF(N182="základní",J182,0)</f>
        <v>0</v>
      </c>
      <c r="BF182" s="257">
        <f>IF(N182="snížená",J182,0)</f>
        <v>0</v>
      </c>
      <c r="BG182" s="257">
        <f>IF(N182="zákl. přenesená",J182,0)</f>
        <v>0</v>
      </c>
      <c r="BH182" s="257">
        <f>IF(N182="sníž. přenesená",J182,0)</f>
        <v>0</v>
      </c>
      <c r="BI182" s="257">
        <f>IF(N182="nulová",J182,0)</f>
        <v>0</v>
      </c>
      <c r="BJ182" s="18" t="s">
        <v>84</v>
      </c>
      <c r="BK182" s="257">
        <f>ROUND(I182*H182,2)</f>
        <v>0</v>
      </c>
      <c r="BL182" s="18" t="s">
        <v>228</v>
      </c>
      <c r="BM182" s="256" t="s">
        <v>442</v>
      </c>
    </row>
    <row r="183" s="2" customFormat="1" ht="16.5" customHeight="1">
      <c r="A183" s="39"/>
      <c r="B183" s="40"/>
      <c r="C183" s="244" t="s">
        <v>443</v>
      </c>
      <c r="D183" s="244" t="s">
        <v>224</v>
      </c>
      <c r="E183" s="245" t="s">
        <v>4129</v>
      </c>
      <c r="F183" s="246" t="s">
        <v>4130</v>
      </c>
      <c r="G183" s="247" t="s">
        <v>4131</v>
      </c>
      <c r="H183" s="248">
        <v>40</v>
      </c>
      <c r="I183" s="249"/>
      <c r="J183" s="250">
        <f>ROUND(I183*H183,2)</f>
        <v>0</v>
      </c>
      <c r="K183" s="251"/>
      <c r="L183" s="45"/>
      <c r="M183" s="252" t="s">
        <v>1</v>
      </c>
      <c r="N183" s="253" t="s">
        <v>41</v>
      </c>
      <c r="O183" s="92"/>
      <c r="P183" s="254">
        <f>O183*H183</f>
        <v>0</v>
      </c>
      <c r="Q183" s="254">
        <v>0</v>
      </c>
      <c r="R183" s="254">
        <f>Q183*H183</f>
        <v>0</v>
      </c>
      <c r="S183" s="254">
        <v>0</v>
      </c>
      <c r="T183" s="255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56" t="s">
        <v>228</v>
      </c>
      <c r="AT183" s="256" t="s">
        <v>224</v>
      </c>
      <c r="AU183" s="256" t="s">
        <v>84</v>
      </c>
      <c r="AY183" s="18" t="s">
        <v>222</v>
      </c>
      <c r="BE183" s="257">
        <f>IF(N183="základní",J183,0)</f>
        <v>0</v>
      </c>
      <c r="BF183" s="257">
        <f>IF(N183="snížená",J183,0)</f>
        <v>0</v>
      </c>
      <c r="BG183" s="257">
        <f>IF(N183="zákl. přenesená",J183,0)</f>
        <v>0</v>
      </c>
      <c r="BH183" s="257">
        <f>IF(N183="sníž. přenesená",J183,0)</f>
        <v>0</v>
      </c>
      <c r="BI183" s="257">
        <f>IF(N183="nulová",J183,0)</f>
        <v>0</v>
      </c>
      <c r="BJ183" s="18" t="s">
        <v>84</v>
      </c>
      <c r="BK183" s="257">
        <f>ROUND(I183*H183,2)</f>
        <v>0</v>
      </c>
      <c r="BL183" s="18" t="s">
        <v>228</v>
      </c>
      <c r="BM183" s="256" t="s">
        <v>446</v>
      </c>
    </row>
    <row r="184" s="2" customFormat="1" ht="16.5" customHeight="1">
      <c r="A184" s="39"/>
      <c r="B184" s="40"/>
      <c r="C184" s="244" t="s">
        <v>321</v>
      </c>
      <c r="D184" s="244" t="s">
        <v>224</v>
      </c>
      <c r="E184" s="245" t="s">
        <v>4132</v>
      </c>
      <c r="F184" s="246" t="s">
        <v>4133</v>
      </c>
      <c r="G184" s="247" t="s">
        <v>2528</v>
      </c>
      <c r="H184" s="248">
        <v>48</v>
      </c>
      <c r="I184" s="249"/>
      <c r="J184" s="250">
        <f>ROUND(I184*H184,2)</f>
        <v>0</v>
      </c>
      <c r="K184" s="251"/>
      <c r="L184" s="45"/>
      <c r="M184" s="252" t="s">
        <v>1</v>
      </c>
      <c r="N184" s="253" t="s">
        <v>41</v>
      </c>
      <c r="O184" s="92"/>
      <c r="P184" s="254">
        <f>O184*H184</f>
        <v>0</v>
      </c>
      <c r="Q184" s="254">
        <v>0</v>
      </c>
      <c r="R184" s="254">
        <f>Q184*H184</f>
        <v>0</v>
      </c>
      <c r="S184" s="254">
        <v>0</v>
      </c>
      <c r="T184" s="255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56" t="s">
        <v>228</v>
      </c>
      <c r="AT184" s="256" t="s">
        <v>224</v>
      </c>
      <c r="AU184" s="256" t="s">
        <v>84</v>
      </c>
      <c r="AY184" s="18" t="s">
        <v>222</v>
      </c>
      <c r="BE184" s="257">
        <f>IF(N184="základní",J184,0)</f>
        <v>0</v>
      </c>
      <c r="BF184" s="257">
        <f>IF(N184="snížená",J184,0)</f>
        <v>0</v>
      </c>
      <c r="BG184" s="257">
        <f>IF(N184="zákl. přenesená",J184,0)</f>
        <v>0</v>
      </c>
      <c r="BH184" s="257">
        <f>IF(N184="sníž. přenesená",J184,0)</f>
        <v>0</v>
      </c>
      <c r="BI184" s="257">
        <f>IF(N184="nulová",J184,0)</f>
        <v>0</v>
      </c>
      <c r="BJ184" s="18" t="s">
        <v>84</v>
      </c>
      <c r="BK184" s="257">
        <f>ROUND(I184*H184,2)</f>
        <v>0</v>
      </c>
      <c r="BL184" s="18" t="s">
        <v>228</v>
      </c>
      <c r="BM184" s="256" t="s">
        <v>453</v>
      </c>
    </row>
    <row r="185" s="2" customFormat="1" ht="16.5" customHeight="1">
      <c r="A185" s="39"/>
      <c r="B185" s="40"/>
      <c r="C185" s="244" t="s">
        <v>456</v>
      </c>
      <c r="D185" s="244" t="s">
        <v>224</v>
      </c>
      <c r="E185" s="245" t="s">
        <v>4134</v>
      </c>
      <c r="F185" s="246" t="s">
        <v>3881</v>
      </c>
      <c r="G185" s="247" t="s">
        <v>2528</v>
      </c>
      <c r="H185" s="248">
        <v>120</v>
      </c>
      <c r="I185" s="249"/>
      <c r="J185" s="250">
        <f>ROUND(I185*H185,2)</f>
        <v>0</v>
      </c>
      <c r="K185" s="251"/>
      <c r="L185" s="45"/>
      <c r="M185" s="252" t="s">
        <v>1</v>
      </c>
      <c r="N185" s="253" t="s">
        <v>41</v>
      </c>
      <c r="O185" s="92"/>
      <c r="P185" s="254">
        <f>O185*H185</f>
        <v>0</v>
      </c>
      <c r="Q185" s="254">
        <v>0</v>
      </c>
      <c r="R185" s="254">
        <f>Q185*H185</f>
        <v>0</v>
      </c>
      <c r="S185" s="254">
        <v>0</v>
      </c>
      <c r="T185" s="255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56" t="s">
        <v>228</v>
      </c>
      <c r="AT185" s="256" t="s">
        <v>224</v>
      </c>
      <c r="AU185" s="256" t="s">
        <v>84</v>
      </c>
      <c r="AY185" s="18" t="s">
        <v>222</v>
      </c>
      <c r="BE185" s="257">
        <f>IF(N185="základní",J185,0)</f>
        <v>0</v>
      </c>
      <c r="BF185" s="257">
        <f>IF(N185="snížená",J185,0)</f>
        <v>0</v>
      </c>
      <c r="BG185" s="257">
        <f>IF(N185="zákl. přenesená",J185,0)</f>
        <v>0</v>
      </c>
      <c r="BH185" s="257">
        <f>IF(N185="sníž. přenesená",J185,0)</f>
        <v>0</v>
      </c>
      <c r="BI185" s="257">
        <f>IF(N185="nulová",J185,0)</f>
        <v>0</v>
      </c>
      <c r="BJ185" s="18" t="s">
        <v>84</v>
      </c>
      <c r="BK185" s="257">
        <f>ROUND(I185*H185,2)</f>
        <v>0</v>
      </c>
      <c r="BL185" s="18" t="s">
        <v>228</v>
      </c>
      <c r="BM185" s="256" t="s">
        <v>459</v>
      </c>
    </row>
    <row r="186" s="2" customFormat="1" ht="16.5" customHeight="1">
      <c r="A186" s="39"/>
      <c r="B186" s="40"/>
      <c r="C186" s="244" t="s">
        <v>326</v>
      </c>
      <c r="D186" s="244" t="s">
        <v>224</v>
      </c>
      <c r="E186" s="245" t="s">
        <v>4135</v>
      </c>
      <c r="F186" s="246" t="s">
        <v>3844</v>
      </c>
      <c r="G186" s="247" t="s">
        <v>2528</v>
      </c>
      <c r="H186" s="248">
        <v>80</v>
      </c>
      <c r="I186" s="249"/>
      <c r="J186" s="250">
        <f>ROUND(I186*H186,2)</f>
        <v>0</v>
      </c>
      <c r="K186" s="251"/>
      <c r="L186" s="45"/>
      <c r="M186" s="317" t="s">
        <v>1</v>
      </c>
      <c r="N186" s="318" t="s">
        <v>41</v>
      </c>
      <c r="O186" s="319"/>
      <c r="P186" s="320">
        <f>O186*H186</f>
        <v>0</v>
      </c>
      <c r="Q186" s="320">
        <v>0</v>
      </c>
      <c r="R186" s="320">
        <f>Q186*H186</f>
        <v>0</v>
      </c>
      <c r="S186" s="320">
        <v>0</v>
      </c>
      <c r="T186" s="321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56" t="s">
        <v>228</v>
      </c>
      <c r="AT186" s="256" t="s">
        <v>224</v>
      </c>
      <c r="AU186" s="256" t="s">
        <v>84</v>
      </c>
      <c r="AY186" s="18" t="s">
        <v>222</v>
      </c>
      <c r="BE186" s="257">
        <f>IF(N186="základní",J186,0)</f>
        <v>0</v>
      </c>
      <c r="BF186" s="257">
        <f>IF(N186="snížená",J186,0)</f>
        <v>0</v>
      </c>
      <c r="BG186" s="257">
        <f>IF(N186="zákl. přenesená",J186,0)</f>
        <v>0</v>
      </c>
      <c r="BH186" s="257">
        <f>IF(N186="sníž. přenesená",J186,0)</f>
        <v>0</v>
      </c>
      <c r="BI186" s="257">
        <f>IF(N186="nulová",J186,0)</f>
        <v>0</v>
      </c>
      <c r="BJ186" s="18" t="s">
        <v>84</v>
      </c>
      <c r="BK186" s="257">
        <f>ROUND(I186*H186,2)</f>
        <v>0</v>
      </c>
      <c r="BL186" s="18" t="s">
        <v>228</v>
      </c>
      <c r="BM186" s="256" t="s">
        <v>463</v>
      </c>
    </row>
    <row r="187" s="2" customFormat="1" ht="6.96" customHeight="1">
      <c r="A187" s="39"/>
      <c r="B187" s="67"/>
      <c r="C187" s="68"/>
      <c r="D187" s="68"/>
      <c r="E187" s="68"/>
      <c r="F187" s="68"/>
      <c r="G187" s="68"/>
      <c r="H187" s="68"/>
      <c r="I187" s="68"/>
      <c r="J187" s="68"/>
      <c r="K187" s="68"/>
      <c r="L187" s="45"/>
      <c r="M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</sheetData>
  <sheetProtection sheet="1" autoFilter="0" formatColumns="0" formatRows="0" objects="1" scenarios="1" spinCount="100000" saltValue="PY3dw1X4wMIZDpd+CJcNZVABuFGUQM7LXRFRjlPf/de+vy/BtE+3iLZ64gQPr8EN4u9/LitqfRt+PaL1oBD3OQ==" hashValue="V9vzazGK5wMTJY/llZcxCBr7Oux0zHCEAYUwyBpnPx67ZGED9n1UHNk6OkEoUHjqqYRStmlvqeq2QpiWQVrgFg==" algorithmName="SHA-512" password="9942"/>
  <autoFilter ref="C134:K186"/>
  <mergeCells count="20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D105:F105"/>
    <mergeCell ref="D106:F106"/>
    <mergeCell ref="D107:F107"/>
    <mergeCell ref="D108:F108"/>
    <mergeCell ref="D109:F109"/>
    <mergeCell ref="E121:H121"/>
    <mergeCell ref="E125:H125"/>
    <mergeCell ref="E123:H123"/>
    <mergeCell ref="E127:H12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131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153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OU - STAVEBNÍ ÚPRAVY BUDOVY E, ČS.LEGIÍ 9, OSTRAVA</v>
      </c>
      <c r="F7" s="152"/>
      <c r="G7" s="152"/>
      <c r="H7" s="152"/>
      <c r="L7" s="21"/>
    </row>
    <row r="8">
      <c r="B8" s="21"/>
      <c r="D8" s="152" t="s">
        <v>154</v>
      </c>
      <c r="L8" s="21"/>
    </row>
    <row r="9" s="1" customFormat="1" ht="16.5" customHeight="1">
      <c r="B9" s="21"/>
      <c r="E9" s="153" t="s">
        <v>2858</v>
      </c>
      <c r="F9" s="1"/>
      <c r="G9" s="1"/>
      <c r="H9" s="1"/>
      <c r="L9" s="21"/>
    </row>
    <row r="10" s="1" customFormat="1" ht="12" customHeight="1">
      <c r="B10" s="21"/>
      <c r="D10" s="152" t="s">
        <v>2859</v>
      </c>
      <c r="L10" s="21"/>
    </row>
    <row r="11" s="2" customFormat="1" ht="16.5" customHeight="1">
      <c r="A11" s="39"/>
      <c r="B11" s="45"/>
      <c r="C11" s="39"/>
      <c r="D11" s="39"/>
      <c r="E11" s="166" t="s">
        <v>3813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3293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2867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19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20</v>
      </c>
      <c r="E16" s="39"/>
      <c r="F16" s="142" t="s">
        <v>34</v>
      </c>
      <c r="G16" s="39"/>
      <c r="H16" s="39"/>
      <c r="I16" s="152" t="s">
        <v>22</v>
      </c>
      <c r="J16" s="155" t="str">
        <f>'Rekapitulace stavby'!AN8</f>
        <v>30. 3. 2022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24</v>
      </c>
      <c r="E18" s="39"/>
      <c r="F18" s="39"/>
      <c r="G18" s="39"/>
      <c r="H18" s="39"/>
      <c r="I18" s="152" t="s">
        <v>25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Ostravská univerzita</v>
      </c>
      <c r="F19" s="39"/>
      <c r="G19" s="39"/>
      <c r="H19" s="39"/>
      <c r="I19" s="152" t="s">
        <v>27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28</v>
      </c>
      <c r="E21" s="39"/>
      <c r="F21" s="39"/>
      <c r="G21" s="39"/>
      <c r="H21" s="39"/>
      <c r="I21" s="152" t="s">
        <v>25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27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30</v>
      </c>
      <c r="E24" s="39"/>
      <c r="F24" s="39"/>
      <c r="G24" s="39"/>
      <c r="H24" s="39"/>
      <c r="I24" s="152" t="s">
        <v>25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MARPO s.r.o.</v>
      </c>
      <c r="F25" s="39"/>
      <c r="G25" s="39"/>
      <c r="H25" s="39"/>
      <c r="I25" s="152" t="s">
        <v>27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33</v>
      </c>
      <c r="E27" s="39"/>
      <c r="F27" s="39"/>
      <c r="G27" s="39"/>
      <c r="H27" s="39"/>
      <c r="I27" s="152" t="s">
        <v>25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 xml:space="preserve"> </v>
      </c>
      <c r="F28" s="39"/>
      <c r="G28" s="39"/>
      <c r="H28" s="39"/>
      <c r="I28" s="152" t="s">
        <v>27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35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142" t="s">
        <v>156</v>
      </c>
      <c r="E34" s="39"/>
      <c r="F34" s="39"/>
      <c r="G34" s="39"/>
      <c r="H34" s="39"/>
      <c r="I34" s="39"/>
      <c r="J34" s="161">
        <f>J100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2" t="s">
        <v>157</v>
      </c>
      <c r="E35" s="39"/>
      <c r="F35" s="39"/>
      <c r="G35" s="39"/>
      <c r="H35" s="39"/>
      <c r="I35" s="39"/>
      <c r="J35" s="161">
        <f>J104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25.44" customHeight="1">
      <c r="A36" s="39"/>
      <c r="B36" s="45"/>
      <c r="C36" s="39"/>
      <c r="D36" s="163" t="s">
        <v>36</v>
      </c>
      <c r="E36" s="39"/>
      <c r="F36" s="39"/>
      <c r="G36" s="39"/>
      <c r="H36" s="39"/>
      <c r="I36" s="39"/>
      <c r="J36" s="164">
        <f>ROUND(J34 + J35,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6.96" customHeight="1">
      <c r="A37" s="39"/>
      <c r="B37" s="45"/>
      <c r="C37" s="39"/>
      <c r="D37" s="160"/>
      <c r="E37" s="160"/>
      <c r="F37" s="160"/>
      <c r="G37" s="160"/>
      <c r="H37" s="160"/>
      <c r="I37" s="160"/>
      <c r="J37" s="160"/>
      <c r="K37" s="160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39"/>
      <c r="F38" s="165" t="s">
        <v>38</v>
      </c>
      <c r="G38" s="39"/>
      <c r="H38" s="39"/>
      <c r="I38" s="165" t="s">
        <v>37</v>
      </c>
      <c r="J38" s="165" t="s">
        <v>39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14.4" customHeight="1">
      <c r="A39" s="39"/>
      <c r="B39" s="45"/>
      <c r="C39" s="39"/>
      <c r="D39" s="166" t="s">
        <v>40</v>
      </c>
      <c r="E39" s="152" t="s">
        <v>41</v>
      </c>
      <c r="F39" s="167">
        <f>ROUND((SUM(BE104:BE111) + SUM(BE135:BE138)),  2)</f>
        <v>0</v>
      </c>
      <c r="G39" s="39"/>
      <c r="H39" s="39"/>
      <c r="I39" s="168">
        <v>0.20999999999999999</v>
      </c>
      <c r="J39" s="167">
        <f>ROUND(((SUM(BE104:BE111) + SUM(BE135:BE138))*I39),  2)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152" t="s">
        <v>42</v>
      </c>
      <c r="F40" s="167">
        <f>ROUND((SUM(BF104:BF111) + SUM(BF135:BF138)),  2)</f>
        <v>0</v>
      </c>
      <c r="G40" s="39"/>
      <c r="H40" s="39"/>
      <c r="I40" s="168">
        <v>0.14999999999999999</v>
      </c>
      <c r="J40" s="167">
        <f>ROUND(((SUM(BF104:BF111) + SUM(BF135:BF138))*I40),  2)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43</v>
      </c>
      <c r="F41" s="167">
        <f>ROUND((SUM(BG104:BG111) + SUM(BG135:BG138)),  2)</f>
        <v>0</v>
      </c>
      <c r="G41" s="39"/>
      <c r="H41" s="39"/>
      <c r="I41" s="168">
        <v>0.20999999999999999</v>
      </c>
      <c r="J41" s="167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152" t="s">
        <v>44</v>
      </c>
      <c r="F42" s="167">
        <f>ROUND((SUM(BH104:BH111) + SUM(BH135:BH138)),  2)</f>
        <v>0</v>
      </c>
      <c r="G42" s="39"/>
      <c r="H42" s="39"/>
      <c r="I42" s="168">
        <v>0.14999999999999999</v>
      </c>
      <c r="J42" s="167">
        <f>0</f>
        <v>0</v>
      </c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14.4" customHeight="1">
      <c r="A43" s="39"/>
      <c r="B43" s="45"/>
      <c r="C43" s="39"/>
      <c r="D43" s="39"/>
      <c r="E43" s="152" t="s">
        <v>45</v>
      </c>
      <c r="F43" s="167">
        <f>ROUND((SUM(BI104:BI111) + SUM(BI135:BI138)),  2)</f>
        <v>0</v>
      </c>
      <c r="G43" s="39"/>
      <c r="H43" s="39"/>
      <c r="I43" s="168">
        <v>0</v>
      </c>
      <c r="J43" s="167">
        <f>0</f>
        <v>0</v>
      </c>
      <c r="K43" s="39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6.96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2" customFormat="1" ht="25.44" customHeight="1">
      <c r="A45" s="39"/>
      <c r="B45" s="45"/>
      <c r="C45" s="169"/>
      <c r="D45" s="170" t="s">
        <v>46</v>
      </c>
      <c r="E45" s="171"/>
      <c r="F45" s="171"/>
      <c r="G45" s="172" t="s">
        <v>47</v>
      </c>
      <c r="H45" s="173" t="s">
        <v>48</v>
      </c>
      <c r="I45" s="171"/>
      <c r="J45" s="174">
        <f>SUM(J36:J43)</f>
        <v>0</v>
      </c>
      <c r="K45" s="175"/>
      <c r="L45" s="64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="2" customFormat="1" ht="14.4" customHeight="1">
      <c r="A46" s="39"/>
      <c r="B46" s="45"/>
      <c r="C46" s="39"/>
      <c r="D46" s="39"/>
      <c r="E46" s="39"/>
      <c r="F46" s="39"/>
      <c r="G46" s="39"/>
      <c r="H46" s="39"/>
      <c r="I46" s="39"/>
      <c r="J46" s="39"/>
      <c r="K46" s="39"/>
      <c r="L46" s="64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6" t="s">
        <v>49</v>
      </c>
      <c r="E50" s="177"/>
      <c r="F50" s="177"/>
      <c r="G50" s="176" t="s">
        <v>50</v>
      </c>
      <c r="H50" s="177"/>
      <c r="I50" s="177"/>
      <c r="J50" s="177"/>
      <c r="K50" s="177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8" t="s">
        <v>51</v>
      </c>
      <c r="E61" s="179"/>
      <c r="F61" s="180" t="s">
        <v>52</v>
      </c>
      <c r="G61" s="178" t="s">
        <v>51</v>
      </c>
      <c r="H61" s="179"/>
      <c r="I61" s="179"/>
      <c r="J61" s="181" t="s">
        <v>52</v>
      </c>
      <c r="K61" s="179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6" t="s">
        <v>53</v>
      </c>
      <c r="E65" s="182"/>
      <c r="F65" s="182"/>
      <c r="G65" s="176" t="s">
        <v>54</v>
      </c>
      <c r="H65" s="182"/>
      <c r="I65" s="182"/>
      <c r="J65" s="182"/>
      <c r="K65" s="182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8" t="s">
        <v>51</v>
      </c>
      <c r="E76" s="179"/>
      <c r="F76" s="180" t="s">
        <v>52</v>
      </c>
      <c r="G76" s="178" t="s">
        <v>51</v>
      </c>
      <c r="H76" s="179"/>
      <c r="I76" s="179"/>
      <c r="J76" s="181" t="s">
        <v>52</v>
      </c>
      <c r="K76" s="179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5"/>
      <c r="C81" s="186"/>
      <c r="D81" s="186"/>
      <c r="E81" s="186"/>
      <c r="F81" s="186"/>
      <c r="G81" s="186"/>
      <c r="H81" s="186"/>
      <c r="I81" s="186"/>
      <c r="J81" s="186"/>
      <c r="K81" s="186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158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7" t="str">
        <f>E7</f>
        <v>OU - STAVEBNÍ ÚPRAVY BUDOVY E, ČS.LEGIÍ 9, OSTRAVA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154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7" t="s">
        <v>2858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2859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325" t="s">
        <v>3813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3293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OST - Ostatní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20</v>
      </c>
      <c r="D93" s="41"/>
      <c r="E93" s="41"/>
      <c r="F93" s="28" t="str">
        <f>F16</f>
        <v xml:space="preserve"> </v>
      </c>
      <c r="G93" s="41"/>
      <c r="H93" s="41"/>
      <c r="I93" s="33" t="s">
        <v>22</v>
      </c>
      <c r="J93" s="80" t="str">
        <f>IF(J16="","",J16)</f>
        <v>30. 3. 2022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24</v>
      </c>
      <c r="D95" s="41"/>
      <c r="E95" s="41"/>
      <c r="F95" s="28" t="str">
        <f>E19</f>
        <v>Ostravská univerzita</v>
      </c>
      <c r="G95" s="41"/>
      <c r="H95" s="41"/>
      <c r="I95" s="33" t="s">
        <v>30</v>
      </c>
      <c r="J95" s="37" t="str">
        <f>E25</f>
        <v>MARPO s.r.o.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28</v>
      </c>
      <c r="D96" s="41"/>
      <c r="E96" s="41"/>
      <c r="F96" s="28" t="str">
        <f>IF(E22="","",E22)</f>
        <v>Vyplň údaj</v>
      </c>
      <c r="G96" s="41"/>
      <c r="H96" s="41"/>
      <c r="I96" s="33" t="s">
        <v>33</v>
      </c>
      <c r="J96" s="37" t="str">
        <f>E28</f>
        <v xml:space="preserve"> 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8" t="s">
        <v>159</v>
      </c>
      <c r="D98" s="189"/>
      <c r="E98" s="189"/>
      <c r="F98" s="189"/>
      <c r="G98" s="189"/>
      <c r="H98" s="189"/>
      <c r="I98" s="189"/>
      <c r="J98" s="190" t="s">
        <v>160</v>
      </c>
      <c r="K98" s="189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91" t="s">
        <v>161</v>
      </c>
      <c r="D100" s="41"/>
      <c r="E100" s="41"/>
      <c r="F100" s="41"/>
      <c r="G100" s="41"/>
      <c r="H100" s="41"/>
      <c r="I100" s="41"/>
      <c r="J100" s="111">
        <f>J135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162</v>
      </c>
    </row>
    <row r="101" s="9" customFormat="1" ht="24.96" customHeight="1">
      <c r="A101" s="9"/>
      <c r="B101" s="192"/>
      <c r="C101" s="193"/>
      <c r="D101" s="194" t="s">
        <v>2867</v>
      </c>
      <c r="E101" s="195"/>
      <c r="F101" s="195"/>
      <c r="G101" s="195"/>
      <c r="H101" s="195"/>
      <c r="I101" s="195"/>
      <c r="J101" s="196">
        <f>J136</f>
        <v>0</v>
      </c>
      <c r="K101" s="193"/>
      <c r="L101" s="197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40"/>
      <c r="C103" s="41"/>
      <c r="D103" s="41"/>
      <c r="E103" s="41"/>
      <c r="F103" s="41"/>
      <c r="G103" s="41"/>
      <c r="H103" s="41"/>
      <c r="I103" s="41"/>
      <c r="J103" s="41"/>
      <c r="K103" s="41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29.28" customHeight="1">
      <c r="A104" s="39"/>
      <c r="B104" s="40"/>
      <c r="C104" s="191" t="s">
        <v>197</v>
      </c>
      <c r="D104" s="41"/>
      <c r="E104" s="41"/>
      <c r="F104" s="41"/>
      <c r="G104" s="41"/>
      <c r="H104" s="41"/>
      <c r="I104" s="41"/>
      <c r="J104" s="203">
        <f>ROUND(J105 + J106 + J107 + J108 + J109 + J110,2)</f>
        <v>0</v>
      </c>
      <c r="K104" s="41"/>
      <c r="L104" s="64"/>
      <c r="N104" s="204" t="s">
        <v>40</v>
      </c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18" customHeight="1">
      <c r="A105" s="39"/>
      <c r="B105" s="40"/>
      <c r="C105" s="41"/>
      <c r="D105" s="205" t="s">
        <v>198</v>
      </c>
      <c r="E105" s="206"/>
      <c r="F105" s="206"/>
      <c r="G105" s="41"/>
      <c r="H105" s="41"/>
      <c r="I105" s="41"/>
      <c r="J105" s="207">
        <v>0</v>
      </c>
      <c r="K105" s="41"/>
      <c r="L105" s="208"/>
      <c r="M105" s="209"/>
      <c r="N105" s="210" t="s">
        <v>41</v>
      </c>
      <c r="O105" s="209"/>
      <c r="P105" s="209"/>
      <c r="Q105" s="209"/>
      <c r="R105" s="209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12" t="s">
        <v>199</v>
      </c>
      <c r="AZ105" s="209"/>
      <c r="BA105" s="209"/>
      <c r="BB105" s="209"/>
      <c r="BC105" s="209"/>
      <c r="BD105" s="209"/>
      <c r="BE105" s="213">
        <f>IF(N105="základní",J105,0)</f>
        <v>0</v>
      </c>
      <c r="BF105" s="213">
        <f>IF(N105="snížená",J105,0)</f>
        <v>0</v>
      </c>
      <c r="BG105" s="213">
        <f>IF(N105="zákl. přenesená",J105,0)</f>
        <v>0</v>
      </c>
      <c r="BH105" s="213">
        <f>IF(N105="sníž. přenesená",J105,0)</f>
        <v>0</v>
      </c>
      <c r="BI105" s="213">
        <f>IF(N105="nulová",J105,0)</f>
        <v>0</v>
      </c>
      <c r="BJ105" s="212" t="s">
        <v>84</v>
      </c>
      <c r="BK105" s="209"/>
      <c r="BL105" s="209"/>
      <c r="BM105" s="209"/>
    </row>
    <row r="106" s="2" customFormat="1" ht="18" customHeight="1">
      <c r="A106" s="39"/>
      <c r="B106" s="40"/>
      <c r="C106" s="41"/>
      <c r="D106" s="205" t="s">
        <v>200</v>
      </c>
      <c r="E106" s="206"/>
      <c r="F106" s="206"/>
      <c r="G106" s="41"/>
      <c r="H106" s="41"/>
      <c r="I106" s="41"/>
      <c r="J106" s="207">
        <v>0</v>
      </c>
      <c r="K106" s="41"/>
      <c r="L106" s="208"/>
      <c r="M106" s="209"/>
      <c r="N106" s="210" t="s">
        <v>41</v>
      </c>
      <c r="O106" s="209"/>
      <c r="P106" s="209"/>
      <c r="Q106" s="209"/>
      <c r="R106" s="209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12" t="s">
        <v>199</v>
      </c>
      <c r="AZ106" s="209"/>
      <c r="BA106" s="209"/>
      <c r="BB106" s="209"/>
      <c r="BC106" s="209"/>
      <c r="BD106" s="209"/>
      <c r="BE106" s="213">
        <f>IF(N106="základní",J106,0)</f>
        <v>0</v>
      </c>
      <c r="BF106" s="213">
        <f>IF(N106="snížená",J106,0)</f>
        <v>0</v>
      </c>
      <c r="BG106" s="213">
        <f>IF(N106="zákl. přenesená",J106,0)</f>
        <v>0</v>
      </c>
      <c r="BH106" s="213">
        <f>IF(N106="sníž. přenesená",J106,0)</f>
        <v>0</v>
      </c>
      <c r="BI106" s="213">
        <f>IF(N106="nulová",J106,0)</f>
        <v>0</v>
      </c>
      <c r="BJ106" s="212" t="s">
        <v>84</v>
      </c>
      <c r="BK106" s="209"/>
      <c r="BL106" s="209"/>
      <c r="BM106" s="209"/>
    </row>
    <row r="107" s="2" customFormat="1" ht="18" customHeight="1">
      <c r="A107" s="39"/>
      <c r="B107" s="40"/>
      <c r="C107" s="41"/>
      <c r="D107" s="205" t="s">
        <v>201</v>
      </c>
      <c r="E107" s="206"/>
      <c r="F107" s="206"/>
      <c r="G107" s="41"/>
      <c r="H107" s="41"/>
      <c r="I107" s="41"/>
      <c r="J107" s="207">
        <v>0</v>
      </c>
      <c r="K107" s="41"/>
      <c r="L107" s="208"/>
      <c r="M107" s="209"/>
      <c r="N107" s="210" t="s">
        <v>41</v>
      </c>
      <c r="O107" s="209"/>
      <c r="P107" s="209"/>
      <c r="Q107" s="209"/>
      <c r="R107" s="209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12" t="s">
        <v>199</v>
      </c>
      <c r="AZ107" s="209"/>
      <c r="BA107" s="209"/>
      <c r="BB107" s="209"/>
      <c r="BC107" s="209"/>
      <c r="BD107" s="209"/>
      <c r="BE107" s="213">
        <f>IF(N107="základní",J107,0)</f>
        <v>0</v>
      </c>
      <c r="BF107" s="213">
        <f>IF(N107="snížená",J107,0)</f>
        <v>0</v>
      </c>
      <c r="BG107" s="213">
        <f>IF(N107="zákl. přenesená",J107,0)</f>
        <v>0</v>
      </c>
      <c r="BH107" s="213">
        <f>IF(N107="sníž. přenesená",J107,0)</f>
        <v>0</v>
      </c>
      <c r="BI107" s="213">
        <f>IF(N107="nulová",J107,0)</f>
        <v>0</v>
      </c>
      <c r="BJ107" s="212" t="s">
        <v>84</v>
      </c>
      <c r="BK107" s="209"/>
      <c r="BL107" s="209"/>
      <c r="BM107" s="209"/>
    </row>
    <row r="108" s="2" customFormat="1" ht="18" customHeight="1">
      <c r="A108" s="39"/>
      <c r="B108" s="40"/>
      <c r="C108" s="41"/>
      <c r="D108" s="205" t="s">
        <v>202</v>
      </c>
      <c r="E108" s="206"/>
      <c r="F108" s="206"/>
      <c r="G108" s="41"/>
      <c r="H108" s="41"/>
      <c r="I108" s="41"/>
      <c r="J108" s="207">
        <v>0</v>
      </c>
      <c r="K108" s="41"/>
      <c r="L108" s="208"/>
      <c r="M108" s="209"/>
      <c r="N108" s="210" t="s">
        <v>41</v>
      </c>
      <c r="O108" s="209"/>
      <c r="P108" s="209"/>
      <c r="Q108" s="209"/>
      <c r="R108" s="209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12" t="s">
        <v>199</v>
      </c>
      <c r="AZ108" s="209"/>
      <c r="BA108" s="209"/>
      <c r="BB108" s="209"/>
      <c r="BC108" s="209"/>
      <c r="BD108" s="209"/>
      <c r="BE108" s="213">
        <f>IF(N108="základní",J108,0)</f>
        <v>0</v>
      </c>
      <c r="BF108" s="213">
        <f>IF(N108="snížená",J108,0)</f>
        <v>0</v>
      </c>
      <c r="BG108" s="213">
        <f>IF(N108="zákl. přenesená",J108,0)</f>
        <v>0</v>
      </c>
      <c r="BH108" s="213">
        <f>IF(N108="sníž. přenesená",J108,0)</f>
        <v>0</v>
      </c>
      <c r="BI108" s="213">
        <f>IF(N108="nulová",J108,0)</f>
        <v>0</v>
      </c>
      <c r="BJ108" s="212" t="s">
        <v>84</v>
      </c>
      <c r="BK108" s="209"/>
      <c r="BL108" s="209"/>
      <c r="BM108" s="209"/>
    </row>
    <row r="109" s="2" customFormat="1" ht="18" customHeight="1">
      <c r="A109" s="39"/>
      <c r="B109" s="40"/>
      <c r="C109" s="41"/>
      <c r="D109" s="205" t="s">
        <v>203</v>
      </c>
      <c r="E109" s="206"/>
      <c r="F109" s="206"/>
      <c r="G109" s="41"/>
      <c r="H109" s="41"/>
      <c r="I109" s="41"/>
      <c r="J109" s="207">
        <v>0</v>
      </c>
      <c r="K109" s="41"/>
      <c r="L109" s="208"/>
      <c r="M109" s="209"/>
      <c r="N109" s="210" t="s">
        <v>41</v>
      </c>
      <c r="O109" s="209"/>
      <c r="P109" s="209"/>
      <c r="Q109" s="209"/>
      <c r="R109" s="209"/>
      <c r="S109" s="211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12" t="s">
        <v>199</v>
      </c>
      <c r="AZ109" s="209"/>
      <c r="BA109" s="209"/>
      <c r="BB109" s="209"/>
      <c r="BC109" s="209"/>
      <c r="BD109" s="209"/>
      <c r="BE109" s="213">
        <f>IF(N109="základní",J109,0)</f>
        <v>0</v>
      </c>
      <c r="BF109" s="213">
        <f>IF(N109="snížená",J109,0)</f>
        <v>0</v>
      </c>
      <c r="BG109" s="213">
        <f>IF(N109="zákl. přenesená",J109,0)</f>
        <v>0</v>
      </c>
      <c r="BH109" s="213">
        <f>IF(N109="sníž. přenesená",J109,0)</f>
        <v>0</v>
      </c>
      <c r="BI109" s="213">
        <f>IF(N109="nulová",J109,0)</f>
        <v>0</v>
      </c>
      <c r="BJ109" s="212" t="s">
        <v>84</v>
      </c>
      <c r="BK109" s="209"/>
      <c r="BL109" s="209"/>
      <c r="BM109" s="209"/>
    </row>
    <row r="110" s="2" customFormat="1" ht="18" customHeight="1">
      <c r="A110" s="39"/>
      <c r="B110" s="40"/>
      <c r="C110" s="41"/>
      <c r="D110" s="206" t="s">
        <v>204</v>
      </c>
      <c r="E110" s="41"/>
      <c r="F110" s="41"/>
      <c r="G110" s="41"/>
      <c r="H110" s="41"/>
      <c r="I110" s="41"/>
      <c r="J110" s="207">
        <f>ROUND(J34*T110,2)</f>
        <v>0</v>
      </c>
      <c r="K110" s="41"/>
      <c r="L110" s="208"/>
      <c r="M110" s="209"/>
      <c r="N110" s="210" t="s">
        <v>41</v>
      </c>
      <c r="O110" s="209"/>
      <c r="P110" s="209"/>
      <c r="Q110" s="209"/>
      <c r="R110" s="209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12" t="s">
        <v>205</v>
      </c>
      <c r="AZ110" s="209"/>
      <c r="BA110" s="209"/>
      <c r="BB110" s="209"/>
      <c r="BC110" s="209"/>
      <c r="BD110" s="209"/>
      <c r="BE110" s="213">
        <f>IF(N110="základní",J110,0)</f>
        <v>0</v>
      </c>
      <c r="BF110" s="213">
        <f>IF(N110="snížená",J110,0)</f>
        <v>0</v>
      </c>
      <c r="BG110" s="213">
        <f>IF(N110="zákl. přenesená",J110,0)</f>
        <v>0</v>
      </c>
      <c r="BH110" s="213">
        <f>IF(N110="sníž. přenesená",J110,0)</f>
        <v>0</v>
      </c>
      <c r="BI110" s="213">
        <f>IF(N110="nulová",J110,0)</f>
        <v>0</v>
      </c>
      <c r="BJ110" s="212" t="s">
        <v>84</v>
      </c>
      <c r="BK110" s="209"/>
      <c r="BL110" s="209"/>
      <c r="BM110" s="209"/>
    </row>
    <row r="111" s="2" customForma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9.28" customHeight="1">
      <c r="A112" s="39"/>
      <c r="B112" s="40"/>
      <c r="C112" s="214" t="s">
        <v>206</v>
      </c>
      <c r="D112" s="189"/>
      <c r="E112" s="189"/>
      <c r="F112" s="189"/>
      <c r="G112" s="189"/>
      <c r="H112" s="189"/>
      <c r="I112" s="189"/>
      <c r="J112" s="215">
        <f>ROUND(J100+J104,2)</f>
        <v>0</v>
      </c>
      <c r="K112" s="189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67"/>
      <c r="C113" s="68"/>
      <c r="D113" s="68"/>
      <c r="E113" s="68"/>
      <c r="F113" s="68"/>
      <c r="G113" s="68"/>
      <c r="H113" s="68"/>
      <c r="I113" s="68"/>
      <c r="J113" s="68"/>
      <c r="K113" s="68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7" s="2" customFormat="1" ht="6.96" customHeight="1">
      <c r="A117" s="39"/>
      <c r="B117" s="69"/>
      <c r="C117" s="70"/>
      <c r="D117" s="70"/>
      <c r="E117" s="70"/>
      <c r="F117" s="70"/>
      <c r="G117" s="70"/>
      <c r="H117" s="70"/>
      <c r="I117" s="70"/>
      <c r="J117" s="70"/>
      <c r="K117" s="70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24.96" customHeight="1">
      <c r="A118" s="39"/>
      <c r="B118" s="40"/>
      <c r="C118" s="24" t="s">
        <v>207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16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187" t="str">
        <f>E7</f>
        <v>OU - STAVEBNÍ ÚPRAVY BUDOVY E, ČS.LEGIÍ 9, OSTRAVA</v>
      </c>
      <c r="F121" s="33"/>
      <c r="G121" s="33"/>
      <c r="H121" s="33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" customFormat="1" ht="12" customHeight="1">
      <c r="B122" s="22"/>
      <c r="C122" s="33" t="s">
        <v>154</v>
      </c>
      <c r="D122" s="23"/>
      <c r="E122" s="23"/>
      <c r="F122" s="23"/>
      <c r="G122" s="23"/>
      <c r="H122" s="23"/>
      <c r="I122" s="23"/>
      <c r="J122" s="23"/>
      <c r="K122" s="23"/>
      <c r="L122" s="21"/>
    </row>
    <row r="123" s="1" customFormat="1" ht="16.5" customHeight="1">
      <c r="B123" s="22"/>
      <c r="C123" s="23"/>
      <c r="D123" s="23"/>
      <c r="E123" s="187" t="s">
        <v>2858</v>
      </c>
      <c r="F123" s="23"/>
      <c r="G123" s="23"/>
      <c r="H123" s="23"/>
      <c r="I123" s="23"/>
      <c r="J123" s="23"/>
      <c r="K123" s="23"/>
      <c r="L123" s="21"/>
    </row>
    <row r="124" s="1" customFormat="1" ht="12" customHeight="1">
      <c r="B124" s="22"/>
      <c r="C124" s="33" t="s">
        <v>2859</v>
      </c>
      <c r="D124" s="23"/>
      <c r="E124" s="23"/>
      <c r="F124" s="23"/>
      <c r="G124" s="23"/>
      <c r="H124" s="23"/>
      <c r="I124" s="23"/>
      <c r="J124" s="23"/>
      <c r="K124" s="23"/>
      <c r="L124" s="21"/>
    </row>
    <row r="125" s="2" customFormat="1" ht="16.5" customHeight="1">
      <c r="A125" s="39"/>
      <c r="B125" s="40"/>
      <c r="C125" s="41"/>
      <c r="D125" s="41"/>
      <c r="E125" s="325" t="s">
        <v>3813</v>
      </c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3293</v>
      </c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6.5" customHeight="1">
      <c r="A127" s="39"/>
      <c r="B127" s="40"/>
      <c r="C127" s="41"/>
      <c r="D127" s="41"/>
      <c r="E127" s="77" t="str">
        <f>E13</f>
        <v>OST - Ostatní</v>
      </c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2" customHeight="1">
      <c r="A129" s="39"/>
      <c r="B129" s="40"/>
      <c r="C129" s="33" t="s">
        <v>20</v>
      </c>
      <c r="D129" s="41"/>
      <c r="E129" s="41"/>
      <c r="F129" s="28" t="str">
        <f>F16</f>
        <v xml:space="preserve"> </v>
      </c>
      <c r="G129" s="41"/>
      <c r="H129" s="41"/>
      <c r="I129" s="33" t="s">
        <v>22</v>
      </c>
      <c r="J129" s="80" t="str">
        <f>IF(J16="","",J16)</f>
        <v>30. 3. 2022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6.96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5.15" customHeight="1">
      <c r="A131" s="39"/>
      <c r="B131" s="40"/>
      <c r="C131" s="33" t="s">
        <v>24</v>
      </c>
      <c r="D131" s="41"/>
      <c r="E131" s="41"/>
      <c r="F131" s="28" t="str">
        <f>E19</f>
        <v>Ostravská univerzita</v>
      </c>
      <c r="G131" s="41"/>
      <c r="H131" s="41"/>
      <c r="I131" s="33" t="s">
        <v>30</v>
      </c>
      <c r="J131" s="37" t="str">
        <f>E25</f>
        <v>MARPO s.r.o.</v>
      </c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5.15" customHeight="1">
      <c r="A132" s="39"/>
      <c r="B132" s="40"/>
      <c r="C132" s="33" t="s">
        <v>28</v>
      </c>
      <c r="D132" s="41"/>
      <c r="E132" s="41"/>
      <c r="F132" s="28" t="str">
        <f>IF(E22="","",E22)</f>
        <v>Vyplň údaj</v>
      </c>
      <c r="G132" s="41"/>
      <c r="H132" s="41"/>
      <c r="I132" s="33" t="s">
        <v>33</v>
      </c>
      <c r="J132" s="37" t="str">
        <f>E28</f>
        <v xml:space="preserve"> </v>
      </c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0.32" customHeight="1">
      <c r="A133" s="39"/>
      <c r="B133" s="40"/>
      <c r="C133" s="41"/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11" customFormat="1" ht="29.28" customHeight="1">
      <c r="A134" s="216"/>
      <c r="B134" s="217"/>
      <c r="C134" s="218" t="s">
        <v>208</v>
      </c>
      <c r="D134" s="219" t="s">
        <v>61</v>
      </c>
      <c r="E134" s="219" t="s">
        <v>57</v>
      </c>
      <c r="F134" s="219" t="s">
        <v>58</v>
      </c>
      <c r="G134" s="219" t="s">
        <v>209</v>
      </c>
      <c r="H134" s="219" t="s">
        <v>210</v>
      </c>
      <c r="I134" s="219" t="s">
        <v>211</v>
      </c>
      <c r="J134" s="220" t="s">
        <v>160</v>
      </c>
      <c r="K134" s="221" t="s">
        <v>212</v>
      </c>
      <c r="L134" s="222"/>
      <c r="M134" s="101" t="s">
        <v>1</v>
      </c>
      <c r="N134" s="102" t="s">
        <v>40</v>
      </c>
      <c r="O134" s="102" t="s">
        <v>213</v>
      </c>
      <c r="P134" s="102" t="s">
        <v>214</v>
      </c>
      <c r="Q134" s="102" t="s">
        <v>215</v>
      </c>
      <c r="R134" s="102" t="s">
        <v>216</v>
      </c>
      <c r="S134" s="102" t="s">
        <v>217</v>
      </c>
      <c r="T134" s="103" t="s">
        <v>218</v>
      </c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</row>
    <row r="135" s="2" customFormat="1" ht="22.8" customHeight="1">
      <c r="A135" s="39"/>
      <c r="B135" s="40"/>
      <c r="C135" s="108" t="s">
        <v>219</v>
      </c>
      <c r="D135" s="41"/>
      <c r="E135" s="41"/>
      <c r="F135" s="41"/>
      <c r="G135" s="41"/>
      <c r="H135" s="41"/>
      <c r="I135" s="41"/>
      <c r="J135" s="223">
        <f>BK135</f>
        <v>0</v>
      </c>
      <c r="K135" s="41"/>
      <c r="L135" s="45"/>
      <c r="M135" s="104"/>
      <c r="N135" s="224"/>
      <c r="O135" s="105"/>
      <c r="P135" s="225">
        <f>P136</f>
        <v>0</v>
      </c>
      <c r="Q135" s="105"/>
      <c r="R135" s="225">
        <f>R136</f>
        <v>0</v>
      </c>
      <c r="S135" s="105"/>
      <c r="T135" s="226">
        <f>T136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75</v>
      </c>
      <c r="AU135" s="18" t="s">
        <v>162</v>
      </c>
      <c r="BK135" s="227">
        <f>BK136</f>
        <v>0</v>
      </c>
    </row>
    <row r="136" s="12" customFormat="1" ht="25.92" customHeight="1">
      <c r="A136" s="12"/>
      <c r="B136" s="228"/>
      <c r="C136" s="229"/>
      <c r="D136" s="230" t="s">
        <v>75</v>
      </c>
      <c r="E136" s="231" t="s">
        <v>129</v>
      </c>
      <c r="F136" s="231" t="s">
        <v>130</v>
      </c>
      <c r="G136" s="229"/>
      <c r="H136" s="229"/>
      <c r="I136" s="232"/>
      <c r="J136" s="233">
        <f>BK136</f>
        <v>0</v>
      </c>
      <c r="K136" s="229"/>
      <c r="L136" s="234"/>
      <c r="M136" s="235"/>
      <c r="N136" s="236"/>
      <c r="O136" s="236"/>
      <c r="P136" s="237">
        <f>SUM(P137:P138)</f>
        <v>0</v>
      </c>
      <c r="Q136" s="236"/>
      <c r="R136" s="237">
        <f>SUM(R137:R138)</f>
        <v>0</v>
      </c>
      <c r="S136" s="236"/>
      <c r="T136" s="238">
        <f>SUM(T137:T138)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39" t="s">
        <v>228</v>
      </c>
      <c r="AT136" s="240" t="s">
        <v>75</v>
      </c>
      <c r="AU136" s="240" t="s">
        <v>76</v>
      </c>
      <c r="AY136" s="239" t="s">
        <v>222</v>
      </c>
      <c r="BK136" s="241">
        <f>SUM(BK137:BK138)</f>
        <v>0</v>
      </c>
    </row>
    <row r="137" s="2" customFormat="1" ht="16.5" customHeight="1">
      <c r="A137" s="39"/>
      <c r="B137" s="40"/>
      <c r="C137" s="244" t="s">
        <v>84</v>
      </c>
      <c r="D137" s="244" t="s">
        <v>224</v>
      </c>
      <c r="E137" s="245" t="s">
        <v>84</v>
      </c>
      <c r="F137" s="246" t="s">
        <v>4136</v>
      </c>
      <c r="G137" s="247" t="s">
        <v>4137</v>
      </c>
      <c r="H137" s="248">
        <v>1</v>
      </c>
      <c r="I137" s="249"/>
      <c r="J137" s="250">
        <f>ROUND(I137*H137,2)</f>
        <v>0</v>
      </c>
      <c r="K137" s="251"/>
      <c r="L137" s="45"/>
      <c r="M137" s="252" t="s">
        <v>1</v>
      </c>
      <c r="N137" s="253" t="s">
        <v>41</v>
      </c>
      <c r="O137" s="92"/>
      <c r="P137" s="254">
        <f>O137*H137</f>
        <v>0</v>
      </c>
      <c r="Q137" s="254">
        <v>0</v>
      </c>
      <c r="R137" s="254">
        <f>Q137*H137</f>
        <v>0</v>
      </c>
      <c r="S137" s="254">
        <v>0</v>
      </c>
      <c r="T137" s="255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56" t="s">
        <v>2529</v>
      </c>
      <c r="AT137" s="256" t="s">
        <v>224</v>
      </c>
      <c r="AU137" s="256" t="s">
        <v>84</v>
      </c>
      <c r="AY137" s="18" t="s">
        <v>222</v>
      </c>
      <c r="BE137" s="257">
        <f>IF(N137="základní",J137,0)</f>
        <v>0</v>
      </c>
      <c r="BF137" s="257">
        <f>IF(N137="snížená",J137,0)</f>
        <v>0</v>
      </c>
      <c r="BG137" s="257">
        <f>IF(N137="zákl. přenesená",J137,0)</f>
        <v>0</v>
      </c>
      <c r="BH137" s="257">
        <f>IF(N137="sníž. přenesená",J137,0)</f>
        <v>0</v>
      </c>
      <c r="BI137" s="257">
        <f>IF(N137="nulová",J137,0)</f>
        <v>0</v>
      </c>
      <c r="BJ137" s="18" t="s">
        <v>84</v>
      </c>
      <c r="BK137" s="257">
        <f>ROUND(I137*H137,2)</f>
        <v>0</v>
      </c>
      <c r="BL137" s="18" t="s">
        <v>2529</v>
      </c>
      <c r="BM137" s="256" t="s">
        <v>4138</v>
      </c>
    </row>
    <row r="138" s="2" customFormat="1" ht="16.5" customHeight="1">
      <c r="A138" s="39"/>
      <c r="B138" s="40"/>
      <c r="C138" s="244" t="s">
        <v>86</v>
      </c>
      <c r="D138" s="244" t="s">
        <v>224</v>
      </c>
      <c r="E138" s="245" t="s">
        <v>86</v>
      </c>
      <c r="F138" s="246" t="s">
        <v>4139</v>
      </c>
      <c r="G138" s="247" t="s">
        <v>4137</v>
      </c>
      <c r="H138" s="248">
        <v>1</v>
      </c>
      <c r="I138" s="249"/>
      <c r="J138" s="250">
        <f>ROUND(I138*H138,2)</f>
        <v>0</v>
      </c>
      <c r="K138" s="251"/>
      <c r="L138" s="45"/>
      <c r="M138" s="317" t="s">
        <v>1</v>
      </c>
      <c r="N138" s="318" t="s">
        <v>41</v>
      </c>
      <c r="O138" s="319"/>
      <c r="P138" s="320">
        <f>O138*H138</f>
        <v>0</v>
      </c>
      <c r="Q138" s="320">
        <v>0</v>
      </c>
      <c r="R138" s="320">
        <f>Q138*H138</f>
        <v>0</v>
      </c>
      <c r="S138" s="320">
        <v>0</v>
      </c>
      <c r="T138" s="321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56" t="s">
        <v>2529</v>
      </c>
      <c r="AT138" s="256" t="s">
        <v>224</v>
      </c>
      <c r="AU138" s="256" t="s">
        <v>84</v>
      </c>
      <c r="AY138" s="18" t="s">
        <v>222</v>
      </c>
      <c r="BE138" s="257">
        <f>IF(N138="základní",J138,0)</f>
        <v>0</v>
      </c>
      <c r="BF138" s="257">
        <f>IF(N138="snížená",J138,0)</f>
        <v>0</v>
      </c>
      <c r="BG138" s="257">
        <f>IF(N138="zákl. přenesená",J138,0)</f>
        <v>0</v>
      </c>
      <c r="BH138" s="257">
        <f>IF(N138="sníž. přenesená",J138,0)</f>
        <v>0</v>
      </c>
      <c r="BI138" s="257">
        <f>IF(N138="nulová",J138,0)</f>
        <v>0</v>
      </c>
      <c r="BJ138" s="18" t="s">
        <v>84</v>
      </c>
      <c r="BK138" s="257">
        <f>ROUND(I138*H138,2)</f>
        <v>0</v>
      </c>
      <c r="BL138" s="18" t="s">
        <v>2529</v>
      </c>
      <c r="BM138" s="256" t="s">
        <v>4140</v>
      </c>
    </row>
    <row r="139" s="2" customFormat="1" ht="6.96" customHeight="1">
      <c r="A139" s="39"/>
      <c r="B139" s="67"/>
      <c r="C139" s="68"/>
      <c r="D139" s="68"/>
      <c r="E139" s="68"/>
      <c r="F139" s="68"/>
      <c r="G139" s="68"/>
      <c r="H139" s="68"/>
      <c r="I139" s="68"/>
      <c r="J139" s="68"/>
      <c r="K139" s="68"/>
      <c r="L139" s="45"/>
      <c r="M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</sheetData>
  <sheetProtection sheet="1" autoFilter="0" formatColumns="0" formatRows="0" objects="1" scenarios="1" spinCount="100000" saltValue="fZMC3q/M6leMbA1aE3xwMv+d+Wgo3H90sUeQp4nq9uZa+8MwmDruvCCro4w8DYjvRJx9dXETcH5pXq0I//Ipmw==" hashValue="qCZnYKzDyOSg7RsxkN0HoegUudMLrE9AhTFD/aU/O+YsDEb8iikowB4/t6rr7ADKrz2TNMSBh00IkRxH18NGYw==" algorithmName="SHA-512" password="9942"/>
  <autoFilter ref="C134:K138"/>
  <mergeCells count="20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D105:F105"/>
    <mergeCell ref="D106:F106"/>
    <mergeCell ref="D107:F107"/>
    <mergeCell ref="D108:F108"/>
    <mergeCell ref="D109:F109"/>
    <mergeCell ref="E121:H121"/>
    <mergeCell ref="E125:H125"/>
    <mergeCell ref="E123:H123"/>
    <mergeCell ref="E127:H12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134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153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OU - STAVEBNÍ ÚPRAVY BUDOVY E, ČS.LEGIÍ 9, OSTRAVA</v>
      </c>
      <c r="F7" s="152"/>
      <c r="G7" s="152"/>
      <c r="H7" s="152"/>
      <c r="L7" s="21"/>
    </row>
    <row r="8">
      <c r="B8" s="21"/>
      <c r="D8" s="152" t="s">
        <v>154</v>
      </c>
      <c r="L8" s="21"/>
    </row>
    <row r="9" s="1" customFormat="1" ht="16.5" customHeight="1">
      <c r="B9" s="21"/>
      <c r="E9" s="153" t="s">
        <v>2858</v>
      </c>
      <c r="F9" s="1"/>
      <c r="G9" s="1"/>
      <c r="H9" s="1"/>
      <c r="L9" s="21"/>
    </row>
    <row r="10" s="1" customFormat="1" ht="12" customHeight="1">
      <c r="B10" s="21"/>
      <c r="D10" s="152" t="s">
        <v>2859</v>
      </c>
      <c r="L10" s="21"/>
    </row>
    <row r="11" s="2" customFormat="1" ht="16.5" customHeight="1">
      <c r="A11" s="39"/>
      <c r="B11" s="45"/>
      <c r="C11" s="39"/>
      <c r="D11" s="39"/>
      <c r="E11" s="166" t="s">
        <v>3813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3293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4141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19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20</v>
      </c>
      <c r="E16" s="39"/>
      <c r="F16" s="142" t="s">
        <v>34</v>
      </c>
      <c r="G16" s="39"/>
      <c r="H16" s="39"/>
      <c r="I16" s="152" t="s">
        <v>22</v>
      </c>
      <c r="J16" s="155" t="str">
        <f>'Rekapitulace stavby'!AN8</f>
        <v>30. 3. 2022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24</v>
      </c>
      <c r="E18" s="39"/>
      <c r="F18" s="39"/>
      <c r="G18" s="39"/>
      <c r="H18" s="39"/>
      <c r="I18" s="152" t="s">
        <v>25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Ostravská univerzita</v>
      </c>
      <c r="F19" s="39"/>
      <c r="G19" s="39"/>
      <c r="H19" s="39"/>
      <c r="I19" s="152" t="s">
        <v>27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28</v>
      </c>
      <c r="E21" s="39"/>
      <c r="F21" s="39"/>
      <c r="G21" s="39"/>
      <c r="H21" s="39"/>
      <c r="I21" s="152" t="s">
        <v>25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27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30</v>
      </c>
      <c r="E24" s="39"/>
      <c r="F24" s="39"/>
      <c r="G24" s="39"/>
      <c r="H24" s="39"/>
      <c r="I24" s="152" t="s">
        <v>25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MARPO s.r.o.</v>
      </c>
      <c r="F25" s="39"/>
      <c r="G25" s="39"/>
      <c r="H25" s="39"/>
      <c r="I25" s="152" t="s">
        <v>27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33</v>
      </c>
      <c r="E27" s="39"/>
      <c r="F27" s="39"/>
      <c r="G27" s="39"/>
      <c r="H27" s="39"/>
      <c r="I27" s="152" t="s">
        <v>25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 xml:space="preserve"> </v>
      </c>
      <c r="F28" s="39"/>
      <c r="G28" s="39"/>
      <c r="H28" s="39"/>
      <c r="I28" s="152" t="s">
        <v>27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35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142" t="s">
        <v>156</v>
      </c>
      <c r="E34" s="39"/>
      <c r="F34" s="39"/>
      <c r="G34" s="39"/>
      <c r="H34" s="39"/>
      <c r="I34" s="39"/>
      <c r="J34" s="161">
        <f>J100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2" t="s">
        <v>157</v>
      </c>
      <c r="E35" s="39"/>
      <c r="F35" s="39"/>
      <c r="G35" s="39"/>
      <c r="H35" s="39"/>
      <c r="I35" s="39"/>
      <c r="J35" s="161">
        <f>J105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25.44" customHeight="1">
      <c r="A36" s="39"/>
      <c r="B36" s="45"/>
      <c r="C36" s="39"/>
      <c r="D36" s="163" t="s">
        <v>36</v>
      </c>
      <c r="E36" s="39"/>
      <c r="F36" s="39"/>
      <c r="G36" s="39"/>
      <c r="H36" s="39"/>
      <c r="I36" s="39"/>
      <c r="J36" s="164">
        <f>ROUND(J34 + J35,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6.96" customHeight="1">
      <c r="A37" s="39"/>
      <c r="B37" s="45"/>
      <c r="C37" s="39"/>
      <c r="D37" s="160"/>
      <c r="E37" s="160"/>
      <c r="F37" s="160"/>
      <c r="G37" s="160"/>
      <c r="H37" s="160"/>
      <c r="I37" s="160"/>
      <c r="J37" s="160"/>
      <c r="K37" s="160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39"/>
      <c r="F38" s="165" t="s">
        <v>38</v>
      </c>
      <c r="G38" s="39"/>
      <c r="H38" s="39"/>
      <c r="I38" s="165" t="s">
        <v>37</v>
      </c>
      <c r="J38" s="165" t="s">
        <v>39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14.4" customHeight="1">
      <c r="A39" s="39"/>
      <c r="B39" s="45"/>
      <c r="C39" s="39"/>
      <c r="D39" s="166" t="s">
        <v>40</v>
      </c>
      <c r="E39" s="152" t="s">
        <v>41</v>
      </c>
      <c r="F39" s="167">
        <f>ROUND((SUM(BE105:BE112) + SUM(BE136:BE165)),  2)</f>
        <v>0</v>
      </c>
      <c r="G39" s="39"/>
      <c r="H39" s="39"/>
      <c r="I39" s="168">
        <v>0.20999999999999999</v>
      </c>
      <c r="J39" s="167">
        <f>ROUND(((SUM(BE105:BE112) + SUM(BE136:BE165))*I39),  2)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152" t="s">
        <v>42</v>
      </c>
      <c r="F40" s="167">
        <f>ROUND((SUM(BF105:BF112) + SUM(BF136:BF165)),  2)</f>
        <v>0</v>
      </c>
      <c r="G40" s="39"/>
      <c r="H40" s="39"/>
      <c r="I40" s="168">
        <v>0.14999999999999999</v>
      </c>
      <c r="J40" s="167">
        <f>ROUND(((SUM(BF105:BF112) + SUM(BF136:BF165))*I40),  2)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43</v>
      </c>
      <c r="F41" s="167">
        <f>ROUND((SUM(BG105:BG112) + SUM(BG136:BG165)),  2)</f>
        <v>0</v>
      </c>
      <c r="G41" s="39"/>
      <c r="H41" s="39"/>
      <c r="I41" s="168">
        <v>0.20999999999999999</v>
      </c>
      <c r="J41" s="167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152" t="s">
        <v>44</v>
      </c>
      <c r="F42" s="167">
        <f>ROUND((SUM(BH105:BH112) + SUM(BH136:BH165)),  2)</f>
        <v>0</v>
      </c>
      <c r="G42" s="39"/>
      <c r="H42" s="39"/>
      <c r="I42" s="168">
        <v>0.14999999999999999</v>
      </c>
      <c r="J42" s="167">
        <f>0</f>
        <v>0</v>
      </c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14.4" customHeight="1">
      <c r="A43" s="39"/>
      <c r="B43" s="45"/>
      <c r="C43" s="39"/>
      <c r="D43" s="39"/>
      <c r="E43" s="152" t="s">
        <v>45</v>
      </c>
      <c r="F43" s="167">
        <f>ROUND((SUM(BI105:BI112) + SUM(BI136:BI165)),  2)</f>
        <v>0</v>
      </c>
      <c r="G43" s="39"/>
      <c r="H43" s="39"/>
      <c r="I43" s="168">
        <v>0</v>
      </c>
      <c r="J43" s="167">
        <f>0</f>
        <v>0</v>
      </c>
      <c r="K43" s="39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6.96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2" customFormat="1" ht="25.44" customHeight="1">
      <c r="A45" s="39"/>
      <c r="B45" s="45"/>
      <c r="C45" s="169"/>
      <c r="D45" s="170" t="s">
        <v>46</v>
      </c>
      <c r="E45" s="171"/>
      <c r="F45" s="171"/>
      <c r="G45" s="172" t="s">
        <v>47</v>
      </c>
      <c r="H45" s="173" t="s">
        <v>48</v>
      </c>
      <c r="I45" s="171"/>
      <c r="J45" s="174">
        <f>SUM(J36:J43)</f>
        <v>0</v>
      </c>
      <c r="K45" s="175"/>
      <c r="L45" s="64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="2" customFormat="1" ht="14.4" customHeight="1">
      <c r="A46" s="39"/>
      <c r="B46" s="45"/>
      <c r="C46" s="39"/>
      <c r="D46" s="39"/>
      <c r="E46" s="39"/>
      <c r="F46" s="39"/>
      <c r="G46" s="39"/>
      <c r="H46" s="39"/>
      <c r="I46" s="39"/>
      <c r="J46" s="39"/>
      <c r="K46" s="39"/>
      <c r="L46" s="64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6" t="s">
        <v>49</v>
      </c>
      <c r="E50" s="177"/>
      <c r="F50" s="177"/>
      <c r="G50" s="176" t="s">
        <v>50</v>
      </c>
      <c r="H50" s="177"/>
      <c r="I50" s="177"/>
      <c r="J50" s="177"/>
      <c r="K50" s="177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8" t="s">
        <v>51</v>
      </c>
      <c r="E61" s="179"/>
      <c r="F61" s="180" t="s">
        <v>52</v>
      </c>
      <c r="G61" s="178" t="s">
        <v>51</v>
      </c>
      <c r="H61" s="179"/>
      <c r="I61" s="179"/>
      <c r="J61" s="181" t="s">
        <v>52</v>
      </c>
      <c r="K61" s="179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6" t="s">
        <v>53</v>
      </c>
      <c r="E65" s="182"/>
      <c r="F65" s="182"/>
      <c r="G65" s="176" t="s">
        <v>54</v>
      </c>
      <c r="H65" s="182"/>
      <c r="I65" s="182"/>
      <c r="J65" s="182"/>
      <c r="K65" s="182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8" t="s">
        <v>51</v>
      </c>
      <c r="E76" s="179"/>
      <c r="F76" s="180" t="s">
        <v>52</v>
      </c>
      <c r="G76" s="178" t="s">
        <v>51</v>
      </c>
      <c r="H76" s="179"/>
      <c r="I76" s="179"/>
      <c r="J76" s="181" t="s">
        <v>52</v>
      </c>
      <c r="K76" s="179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5"/>
      <c r="C81" s="186"/>
      <c r="D81" s="186"/>
      <c r="E81" s="186"/>
      <c r="F81" s="186"/>
      <c r="G81" s="186"/>
      <c r="H81" s="186"/>
      <c r="I81" s="186"/>
      <c r="J81" s="186"/>
      <c r="K81" s="186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158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7" t="str">
        <f>E7</f>
        <v>OU - STAVEBNÍ ÚPRAVY BUDOVY E, ČS.LEGIÍ 9, OSTRAVA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154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7" t="s">
        <v>2858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2859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325" t="s">
        <v>3813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3293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PZTS - Poplachový zabezpečovací a tísňový systém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20</v>
      </c>
      <c r="D93" s="41"/>
      <c r="E93" s="41"/>
      <c r="F93" s="28" t="str">
        <f>F16</f>
        <v xml:space="preserve"> </v>
      </c>
      <c r="G93" s="41"/>
      <c r="H93" s="41"/>
      <c r="I93" s="33" t="s">
        <v>22</v>
      </c>
      <c r="J93" s="80" t="str">
        <f>IF(J16="","",J16)</f>
        <v>30. 3. 2022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24</v>
      </c>
      <c r="D95" s="41"/>
      <c r="E95" s="41"/>
      <c r="F95" s="28" t="str">
        <f>E19</f>
        <v>Ostravská univerzita</v>
      </c>
      <c r="G95" s="41"/>
      <c r="H95" s="41"/>
      <c r="I95" s="33" t="s">
        <v>30</v>
      </c>
      <c r="J95" s="37" t="str">
        <f>E25</f>
        <v>MARPO s.r.o.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28</v>
      </c>
      <c r="D96" s="41"/>
      <c r="E96" s="41"/>
      <c r="F96" s="28" t="str">
        <f>IF(E22="","",E22)</f>
        <v>Vyplň údaj</v>
      </c>
      <c r="G96" s="41"/>
      <c r="H96" s="41"/>
      <c r="I96" s="33" t="s">
        <v>33</v>
      </c>
      <c r="J96" s="37" t="str">
        <f>E28</f>
        <v xml:space="preserve"> 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8" t="s">
        <v>159</v>
      </c>
      <c r="D98" s="189"/>
      <c r="E98" s="189"/>
      <c r="F98" s="189"/>
      <c r="G98" s="189"/>
      <c r="H98" s="189"/>
      <c r="I98" s="189"/>
      <c r="J98" s="190" t="s">
        <v>160</v>
      </c>
      <c r="K98" s="189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91" t="s">
        <v>161</v>
      </c>
      <c r="D100" s="41"/>
      <c r="E100" s="41"/>
      <c r="F100" s="41"/>
      <c r="G100" s="41"/>
      <c r="H100" s="41"/>
      <c r="I100" s="41"/>
      <c r="J100" s="111">
        <f>J136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162</v>
      </c>
    </row>
    <row r="101" s="9" customFormat="1" ht="24.96" customHeight="1">
      <c r="A101" s="9"/>
      <c r="B101" s="192"/>
      <c r="C101" s="193"/>
      <c r="D101" s="194" t="s">
        <v>4142</v>
      </c>
      <c r="E101" s="195"/>
      <c r="F101" s="195"/>
      <c r="G101" s="195"/>
      <c r="H101" s="195"/>
      <c r="I101" s="195"/>
      <c r="J101" s="196">
        <f>J137</f>
        <v>0</v>
      </c>
      <c r="K101" s="193"/>
      <c r="L101" s="197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2"/>
      <c r="C102" s="193"/>
      <c r="D102" s="194" t="s">
        <v>3816</v>
      </c>
      <c r="E102" s="195"/>
      <c r="F102" s="195"/>
      <c r="G102" s="195"/>
      <c r="H102" s="195"/>
      <c r="I102" s="195"/>
      <c r="J102" s="196">
        <f>J158</f>
        <v>0</v>
      </c>
      <c r="K102" s="193"/>
      <c r="L102" s="197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9"/>
      <c r="B103" s="40"/>
      <c r="C103" s="41"/>
      <c r="D103" s="41"/>
      <c r="E103" s="41"/>
      <c r="F103" s="41"/>
      <c r="G103" s="41"/>
      <c r="H103" s="41"/>
      <c r="I103" s="41"/>
      <c r="J103" s="41"/>
      <c r="K103" s="41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6.96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29.28" customHeight="1">
      <c r="A105" s="39"/>
      <c r="B105" s="40"/>
      <c r="C105" s="191" t="s">
        <v>197</v>
      </c>
      <c r="D105" s="41"/>
      <c r="E105" s="41"/>
      <c r="F105" s="41"/>
      <c r="G105" s="41"/>
      <c r="H105" s="41"/>
      <c r="I105" s="41"/>
      <c r="J105" s="203">
        <f>ROUND(J106 + J107 + J108 + J109 + J110 + J111,2)</f>
        <v>0</v>
      </c>
      <c r="K105" s="41"/>
      <c r="L105" s="64"/>
      <c r="N105" s="204" t="s">
        <v>40</v>
      </c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18" customHeight="1">
      <c r="A106" s="39"/>
      <c r="B106" s="40"/>
      <c r="C106" s="41"/>
      <c r="D106" s="205" t="s">
        <v>198</v>
      </c>
      <c r="E106" s="206"/>
      <c r="F106" s="206"/>
      <c r="G106" s="41"/>
      <c r="H106" s="41"/>
      <c r="I106" s="41"/>
      <c r="J106" s="207">
        <v>0</v>
      </c>
      <c r="K106" s="41"/>
      <c r="L106" s="208"/>
      <c r="M106" s="209"/>
      <c r="N106" s="210" t="s">
        <v>41</v>
      </c>
      <c r="O106" s="209"/>
      <c r="P106" s="209"/>
      <c r="Q106" s="209"/>
      <c r="R106" s="209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12" t="s">
        <v>199</v>
      </c>
      <c r="AZ106" s="209"/>
      <c r="BA106" s="209"/>
      <c r="BB106" s="209"/>
      <c r="BC106" s="209"/>
      <c r="BD106" s="209"/>
      <c r="BE106" s="213">
        <f>IF(N106="základní",J106,0)</f>
        <v>0</v>
      </c>
      <c r="BF106" s="213">
        <f>IF(N106="snížená",J106,0)</f>
        <v>0</v>
      </c>
      <c r="BG106" s="213">
        <f>IF(N106="zákl. přenesená",J106,0)</f>
        <v>0</v>
      </c>
      <c r="BH106" s="213">
        <f>IF(N106="sníž. přenesená",J106,0)</f>
        <v>0</v>
      </c>
      <c r="BI106" s="213">
        <f>IF(N106="nulová",J106,0)</f>
        <v>0</v>
      </c>
      <c r="BJ106" s="212" t="s">
        <v>84</v>
      </c>
      <c r="BK106" s="209"/>
      <c r="BL106" s="209"/>
      <c r="BM106" s="209"/>
    </row>
    <row r="107" s="2" customFormat="1" ht="18" customHeight="1">
      <c r="A107" s="39"/>
      <c r="B107" s="40"/>
      <c r="C107" s="41"/>
      <c r="D107" s="205" t="s">
        <v>200</v>
      </c>
      <c r="E107" s="206"/>
      <c r="F107" s="206"/>
      <c r="G107" s="41"/>
      <c r="H107" s="41"/>
      <c r="I107" s="41"/>
      <c r="J107" s="207">
        <v>0</v>
      </c>
      <c r="K107" s="41"/>
      <c r="L107" s="208"/>
      <c r="M107" s="209"/>
      <c r="N107" s="210" t="s">
        <v>41</v>
      </c>
      <c r="O107" s="209"/>
      <c r="P107" s="209"/>
      <c r="Q107" s="209"/>
      <c r="R107" s="209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12" t="s">
        <v>199</v>
      </c>
      <c r="AZ107" s="209"/>
      <c r="BA107" s="209"/>
      <c r="BB107" s="209"/>
      <c r="BC107" s="209"/>
      <c r="BD107" s="209"/>
      <c r="BE107" s="213">
        <f>IF(N107="základní",J107,0)</f>
        <v>0</v>
      </c>
      <c r="BF107" s="213">
        <f>IF(N107="snížená",J107,0)</f>
        <v>0</v>
      </c>
      <c r="BG107" s="213">
        <f>IF(N107="zákl. přenesená",J107,0)</f>
        <v>0</v>
      </c>
      <c r="BH107" s="213">
        <f>IF(N107="sníž. přenesená",J107,0)</f>
        <v>0</v>
      </c>
      <c r="BI107" s="213">
        <f>IF(N107="nulová",J107,0)</f>
        <v>0</v>
      </c>
      <c r="BJ107" s="212" t="s">
        <v>84</v>
      </c>
      <c r="BK107" s="209"/>
      <c r="BL107" s="209"/>
      <c r="BM107" s="209"/>
    </row>
    <row r="108" s="2" customFormat="1" ht="18" customHeight="1">
      <c r="A108" s="39"/>
      <c r="B108" s="40"/>
      <c r="C108" s="41"/>
      <c r="D108" s="205" t="s">
        <v>201</v>
      </c>
      <c r="E108" s="206"/>
      <c r="F108" s="206"/>
      <c r="G108" s="41"/>
      <c r="H108" s="41"/>
      <c r="I108" s="41"/>
      <c r="J108" s="207">
        <v>0</v>
      </c>
      <c r="K108" s="41"/>
      <c r="L108" s="208"/>
      <c r="M108" s="209"/>
      <c r="N108" s="210" t="s">
        <v>41</v>
      </c>
      <c r="O108" s="209"/>
      <c r="P108" s="209"/>
      <c r="Q108" s="209"/>
      <c r="R108" s="209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12" t="s">
        <v>199</v>
      </c>
      <c r="AZ108" s="209"/>
      <c r="BA108" s="209"/>
      <c r="BB108" s="209"/>
      <c r="BC108" s="209"/>
      <c r="BD108" s="209"/>
      <c r="BE108" s="213">
        <f>IF(N108="základní",J108,0)</f>
        <v>0</v>
      </c>
      <c r="BF108" s="213">
        <f>IF(N108="snížená",J108,0)</f>
        <v>0</v>
      </c>
      <c r="BG108" s="213">
        <f>IF(N108="zákl. přenesená",J108,0)</f>
        <v>0</v>
      </c>
      <c r="BH108" s="213">
        <f>IF(N108="sníž. přenesená",J108,0)</f>
        <v>0</v>
      </c>
      <c r="BI108" s="213">
        <f>IF(N108="nulová",J108,0)</f>
        <v>0</v>
      </c>
      <c r="BJ108" s="212" t="s">
        <v>84</v>
      </c>
      <c r="BK108" s="209"/>
      <c r="BL108" s="209"/>
      <c r="BM108" s="209"/>
    </row>
    <row r="109" s="2" customFormat="1" ht="18" customHeight="1">
      <c r="A109" s="39"/>
      <c r="B109" s="40"/>
      <c r="C109" s="41"/>
      <c r="D109" s="205" t="s">
        <v>202</v>
      </c>
      <c r="E109" s="206"/>
      <c r="F109" s="206"/>
      <c r="G109" s="41"/>
      <c r="H109" s="41"/>
      <c r="I109" s="41"/>
      <c r="J109" s="207">
        <v>0</v>
      </c>
      <c r="K109" s="41"/>
      <c r="L109" s="208"/>
      <c r="M109" s="209"/>
      <c r="N109" s="210" t="s">
        <v>41</v>
      </c>
      <c r="O109" s="209"/>
      <c r="P109" s="209"/>
      <c r="Q109" s="209"/>
      <c r="R109" s="209"/>
      <c r="S109" s="211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12" t="s">
        <v>199</v>
      </c>
      <c r="AZ109" s="209"/>
      <c r="BA109" s="209"/>
      <c r="BB109" s="209"/>
      <c r="BC109" s="209"/>
      <c r="BD109" s="209"/>
      <c r="BE109" s="213">
        <f>IF(N109="základní",J109,0)</f>
        <v>0</v>
      </c>
      <c r="BF109" s="213">
        <f>IF(N109="snížená",J109,0)</f>
        <v>0</v>
      </c>
      <c r="BG109" s="213">
        <f>IF(N109="zákl. přenesená",J109,0)</f>
        <v>0</v>
      </c>
      <c r="BH109" s="213">
        <f>IF(N109="sníž. přenesená",J109,0)</f>
        <v>0</v>
      </c>
      <c r="BI109" s="213">
        <f>IF(N109="nulová",J109,0)</f>
        <v>0</v>
      </c>
      <c r="BJ109" s="212" t="s">
        <v>84</v>
      </c>
      <c r="BK109" s="209"/>
      <c r="BL109" s="209"/>
      <c r="BM109" s="209"/>
    </row>
    <row r="110" s="2" customFormat="1" ht="18" customHeight="1">
      <c r="A110" s="39"/>
      <c r="B110" s="40"/>
      <c r="C110" s="41"/>
      <c r="D110" s="205" t="s">
        <v>203</v>
      </c>
      <c r="E110" s="206"/>
      <c r="F110" s="206"/>
      <c r="G110" s="41"/>
      <c r="H110" s="41"/>
      <c r="I110" s="41"/>
      <c r="J110" s="207">
        <v>0</v>
      </c>
      <c r="K110" s="41"/>
      <c r="L110" s="208"/>
      <c r="M110" s="209"/>
      <c r="N110" s="210" t="s">
        <v>41</v>
      </c>
      <c r="O110" s="209"/>
      <c r="P110" s="209"/>
      <c r="Q110" s="209"/>
      <c r="R110" s="209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12" t="s">
        <v>199</v>
      </c>
      <c r="AZ110" s="209"/>
      <c r="BA110" s="209"/>
      <c r="BB110" s="209"/>
      <c r="BC110" s="209"/>
      <c r="BD110" s="209"/>
      <c r="BE110" s="213">
        <f>IF(N110="základní",J110,0)</f>
        <v>0</v>
      </c>
      <c r="BF110" s="213">
        <f>IF(N110="snížená",J110,0)</f>
        <v>0</v>
      </c>
      <c r="BG110" s="213">
        <f>IF(N110="zákl. přenesená",J110,0)</f>
        <v>0</v>
      </c>
      <c r="BH110" s="213">
        <f>IF(N110="sníž. přenesená",J110,0)</f>
        <v>0</v>
      </c>
      <c r="BI110" s="213">
        <f>IF(N110="nulová",J110,0)</f>
        <v>0</v>
      </c>
      <c r="BJ110" s="212" t="s">
        <v>84</v>
      </c>
      <c r="BK110" s="209"/>
      <c r="BL110" s="209"/>
      <c r="BM110" s="209"/>
    </row>
    <row r="111" s="2" customFormat="1" ht="18" customHeight="1">
      <c r="A111" s="39"/>
      <c r="B111" s="40"/>
      <c r="C111" s="41"/>
      <c r="D111" s="206" t="s">
        <v>204</v>
      </c>
      <c r="E111" s="41"/>
      <c r="F111" s="41"/>
      <c r="G111" s="41"/>
      <c r="H111" s="41"/>
      <c r="I111" s="41"/>
      <c r="J111" s="207">
        <f>ROUND(J34*T111,2)</f>
        <v>0</v>
      </c>
      <c r="K111" s="41"/>
      <c r="L111" s="208"/>
      <c r="M111" s="209"/>
      <c r="N111" s="210" t="s">
        <v>41</v>
      </c>
      <c r="O111" s="209"/>
      <c r="P111" s="209"/>
      <c r="Q111" s="209"/>
      <c r="R111" s="209"/>
      <c r="S111" s="211"/>
      <c r="T111" s="211"/>
      <c r="U111" s="211"/>
      <c r="V111" s="211"/>
      <c r="W111" s="211"/>
      <c r="X111" s="211"/>
      <c r="Y111" s="211"/>
      <c r="Z111" s="211"/>
      <c r="AA111" s="211"/>
      <c r="AB111" s="211"/>
      <c r="AC111" s="211"/>
      <c r="AD111" s="211"/>
      <c r="AE111" s="211"/>
      <c r="AF111" s="209"/>
      <c r="AG111" s="209"/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12" t="s">
        <v>205</v>
      </c>
      <c r="AZ111" s="209"/>
      <c r="BA111" s="209"/>
      <c r="BB111" s="209"/>
      <c r="BC111" s="209"/>
      <c r="BD111" s="209"/>
      <c r="BE111" s="213">
        <f>IF(N111="základní",J111,0)</f>
        <v>0</v>
      </c>
      <c r="BF111" s="213">
        <f>IF(N111="snížená",J111,0)</f>
        <v>0</v>
      </c>
      <c r="BG111" s="213">
        <f>IF(N111="zákl. přenesená",J111,0)</f>
        <v>0</v>
      </c>
      <c r="BH111" s="213">
        <f>IF(N111="sníž. přenesená",J111,0)</f>
        <v>0</v>
      </c>
      <c r="BI111" s="213">
        <f>IF(N111="nulová",J111,0)</f>
        <v>0</v>
      </c>
      <c r="BJ111" s="212" t="s">
        <v>84</v>
      </c>
      <c r="BK111" s="209"/>
      <c r="BL111" s="209"/>
      <c r="BM111" s="209"/>
    </row>
    <row r="112" s="2" customForma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29.28" customHeight="1">
      <c r="A113" s="39"/>
      <c r="B113" s="40"/>
      <c r="C113" s="214" t="s">
        <v>206</v>
      </c>
      <c r="D113" s="189"/>
      <c r="E113" s="189"/>
      <c r="F113" s="189"/>
      <c r="G113" s="189"/>
      <c r="H113" s="189"/>
      <c r="I113" s="189"/>
      <c r="J113" s="215">
        <f>ROUND(J100+J105,2)</f>
        <v>0</v>
      </c>
      <c r="K113" s="189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67"/>
      <c r="C114" s="68"/>
      <c r="D114" s="68"/>
      <c r="E114" s="68"/>
      <c r="F114" s="68"/>
      <c r="G114" s="68"/>
      <c r="H114" s="68"/>
      <c r="I114" s="68"/>
      <c r="J114" s="68"/>
      <c r="K114" s="68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8" s="2" customFormat="1" ht="6.96" customHeight="1">
      <c r="A118" s="39"/>
      <c r="B118" s="69"/>
      <c r="C118" s="70"/>
      <c r="D118" s="70"/>
      <c r="E118" s="70"/>
      <c r="F118" s="70"/>
      <c r="G118" s="70"/>
      <c r="H118" s="70"/>
      <c r="I118" s="70"/>
      <c r="J118" s="70"/>
      <c r="K118" s="70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24.96" customHeight="1">
      <c r="A119" s="39"/>
      <c r="B119" s="40"/>
      <c r="C119" s="24" t="s">
        <v>207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16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187" t="str">
        <f>E7</f>
        <v>OU - STAVEBNÍ ÚPRAVY BUDOVY E, ČS.LEGIÍ 9, OSTRAVA</v>
      </c>
      <c r="F122" s="33"/>
      <c r="G122" s="33"/>
      <c r="H122" s="33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1" customFormat="1" ht="12" customHeight="1">
      <c r="B123" s="22"/>
      <c r="C123" s="33" t="s">
        <v>154</v>
      </c>
      <c r="D123" s="23"/>
      <c r="E123" s="23"/>
      <c r="F123" s="23"/>
      <c r="G123" s="23"/>
      <c r="H123" s="23"/>
      <c r="I123" s="23"/>
      <c r="J123" s="23"/>
      <c r="K123" s="23"/>
      <c r="L123" s="21"/>
    </row>
    <row r="124" s="1" customFormat="1" ht="16.5" customHeight="1">
      <c r="B124" s="22"/>
      <c r="C124" s="23"/>
      <c r="D124" s="23"/>
      <c r="E124" s="187" t="s">
        <v>2858</v>
      </c>
      <c r="F124" s="23"/>
      <c r="G124" s="23"/>
      <c r="H124" s="23"/>
      <c r="I124" s="23"/>
      <c r="J124" s="23"/>
      <c r="K124" s="23"/>
      <c r="L124" s="21"/>
    </row>
    <row r="125" s="1" customFormat="1" ht="12" customHeight="1">
      <c r="B125" s="22"/>
      <c r="C125" s="33" t="s">
        <v>2859</v>
      </c>
      <c r="D125" s="23"/>
      <c r="E125" s="23"/>
      <c r="F125" s="23"/>
      <c r="G125" s="23"/>
      <c r="H125" s="23"/>
      <c r="I125" s="23"/>
      <c r="J125" s="23"/>
      <c r="K125" s="23"/>
      <c r="L125" s="21"/>
    </row>
    <row r="126" s="2" customFormat="1" ht="16.5" customHeight="1">
      <c r="A126" s="39"/>
      <c r="B126" s="40"/>
      <c r="C126" s="41"/>
      <c r="D126" s="41"/>
      <c r="E126" s="325" t="s">
        <v>3813</v>
      </c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2" customHeight="1">
      <c r="A127" s="39"/>
      <c r="B127" s="40"/>
      <c r="C127" s="33" t="s">
        <v>3293</v>
      </c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6.5" customHeight="1">
      <c r="A128" s="39"/>
      <c r="B128" s="40"/>
      <c r="C128" s="41"/>
      <c r="D128" s="41"/>
      <c r="E128" s="77" t="str">
        <f>E13</f>
        <v>PZTS - Poplachový zabezpečovací a tísňový systém</v>
      </c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6.96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2" customHeight="1">
      <c r="A130" s="39"/>
      <c r="B130" s="40"/>
      <c r="C130" s="33" t="s">
        <v>20</v>
      </c>
      <c r="D130" s="41"/>
      <c r="E130" s="41"/>
      <c r="F130" s="28" t="str">
        <f>F16</f>
        <v xml:space="preserve"> </v>
      </c>
      <c r="G130" s="41"/>
      <c r="H130" s="41"/>
      <c r="I130" s="33" t="s">
        <v>22</v>
      </c>
      <c r="J130" s="80" t="str">
        <f>IF(J16="","",J16)</f>
        <v>30. 3. 2022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6.96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5.15" customHeight="1">
      <c r="A132" s="39"/>
      <c r="B132" s="40"/>
      <c r="C132" s="33" t="s">
        <v>24</v>
      </c>
      <c r="D132" s="41"/>
      <c r="E132" s="41"/>
      <c r="F132" s="28" t="str">
        <f>E19</f>
        <v>Ostravská univerzita</v>
      </c>
      <c r="G132" s="41"/>
      <c r="H132" s="41"/>
      <c r="I132" s="33" t="s">
        <v>30</v>
      </c>
      <c r="J132" s="37" t="str">
        <f>E25</f>
        <v>MARPO s.r.o.</v>
      </c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5.15" customHeight="1">
      <c r="A133" s="39"/>
      <c r="B133" s="40"/>
      <c r="C133" s="33" t="s">
        <v>28</v>
      </c>
      <c r="D133" s="41"/>
      <c r="E133" s="41"/>
      <c r="F133" s="28" t="str">
        <f>IF(E22="","",E22)</f>
        <v>Vyplň údaj</v>
      </c>
      <c r="G133" s="41"/>
      <c r="H133" s="41"/>
      <c r="I133" s="33" t="s">
        <v>33</v>
      </c>
      <c r="J133" s="37" t="str">
        <f>E28</f>
        <v xml:space="preserve"> </v>
      </c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0.32" customHeight="1">
      <c r="A134" s="39"/>
      <c r="B134" s="40"/>
      <c r="C134" s="41"/>
      <c r="D134" s="41"/>
      <c r="E134" s="41"/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11" customFormat="1" ht="29.28" customHeight="1">
      <c r="A135" s="216"/>
      <c r="B135" s="217"/>
      <c r="C135" s="218" t="s">
        <v>208</v>
      </c>
      <c r="D135" s="219" t="s">
        <v>61</v>
      </c>
      <c r="E135" s="219" t="s">
        <v>57</v>
      </c>
      <c r="F135" s="219" t="s">
        <v>58</v>
      </c>
      <c r="G135" s="219" t="s">
        <v>209</v>
      </c>
      <c r="H135" s="219" t="s">
        <v>210</v>
      </c>
      <c r="I135" s="219" t="s">
        <v>211</v>
      </c>
      <c r="J135" s="220" t="s">
        <v>160</v>
      </c>
      <c r="K135" s="221" t="s">
        <v>212</v>
      </c>
      <c r="L135" s="222"/>
      <c r="M135" s="101" t="s">
        <v>1</v>
      </c>
      <c r="N135" s="102" t="s">
        <v>40</v>
      </c>
      <c r="O135" s="102" t="s">
        <v>213</v>
      </c>
      <c r="P135" s="102" t="s">
        <v>214</v>
      </c>
      <c r="Q135" s="102" t="s">
        <v>215</v>
      </c>
      <c r="R135" s="102" t="s">
        <v>216</v>
      </c>
      <c r="S135" s="102" t="s">
        <v>217</v>
      </c>
      <c r="T135" s="103" t="s">
        <v>218</v>
      </c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</row>
    <row r="136" s="2" customFormat="1" ht="22.8" customHeight="1">
      <c r="A136" s="39"/>
      <c r="B136" s="40"/>
      <c r="C136" s="108" t="s">
        <v>219</v>
      </c>
      <c r="D136" s="41"/>
      <c r="E136" s="41"/>
      <c r="F136" s="41"/>
      <c r="G136" s="41"/>
      <c r="H136" s="41"/>
      <c r="I136" s="41"/>
      <c r="J136" s="223">
        <f>BK136</f>
        <v>0</v>
      </c>
      <c r="K136" s="41"/>
      <c r="L136" s="45"/>
      <c r="M136" s="104"/>
      <c r="N136" s="224"/>
      <c r="O136" s="105"/>
      <c r="P136" s="225">
        <f>P137+P158</f>
        <v>0</v>
      </c>
      <c r="Q136" s="105"/>
      <c r="R136" s="225">
        <f>R137+R158</f>
        <v>0</v>
      </c>
      <c r="S136" s="105"/>
      <c r="T136" s="226">
        <f>T137+T158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75</v>
      </c>
      <c r="AU136" s="18" t="s">
        <v>162</v>
      </c>
      <c r="BK136" s="227">
        <f>BK137+BK158</f>
        <v>0</v>
      </c>
    </row>
    <row r="137" s="12" customFormat="1" ht="25.92" customHeight="1">
      <c r="A137" s="12"/>
      <c r="B137" s="228"/>
      <c r="C137" s="229"/>
      <c r="D137" s="230" t="s">
        <v>75</v>
      </c>
      <c r="E137" s="231" t="s">
        <v>3299</v>
      </c>
      <c r="F137" s="231" t="s">
        <v>4143</v>
      </c>
      <c r="G137" s="229"/>
      <c r="H137" s="229"/>
      <c r="I137" s="232"/>
      <c r="J137" s="233">
        <f>BK137</f>
        <v>0</v>
      </c>
      <c r="K137" s="229"/>
      <c r="L137" s="234"/>
      <c r="M137" s="235"/>
      <c r="N137" s="236"/>
      <c r="O137" s="236"/>
      <c r="P137" s="237">
        <f>SUM(P138:P157)</f>
        <v>0</v>
      </c>
      <c r="Q137" s="236"/>
      <c r="R137" s="237">
        <f>SUM(R138:R157)</f>
        <v>0</v>
      </c>
      <c r="S137" s="236"/>
      <c r="T137" s="238">
        <f>SUM(T138:T157)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39" t="s">
        <v>84</v>
      </c>
      <c r="AT137" s="240" t="s">
        <v>75</v>
      </c>
      <c r="AU137" s="240" t="s">
        <v>76</v>
      </c>
      <c r="AY137" s="239" t="s">
        <v>222</v>
      </c>
      <c r="BK137" s="241">
        <f>SUM(BK138:BK157)</f>
        <v>0</v>
      </c>
    </row>
    <row r="138" s="2" customFormat="1" ht="44.25" customHeight="1">
      <c r="A138" s="39"/>
      <c r="B138" s="40"/>
      <c r="C138" s="244" t="s">
        <v>84</v>
      </c>
      <c r="D138" s="244" t="s">
        <v>224</v>
      </c>
      <c r="E138" s="245" t="s">
        <v>4144</v>
      </c>
      <c r="F138" s="246" t="s">
        <v>4145</v>
      </c>
      <c r="G138" s="247" t="s">
        <v>2528</v>
      </c>
      <c r="H138" s="248">
        <v>16</v>
      </c>
      <c r="I138" s="249"/>
      <c r="J138" s="250">
        <f>ROUND(I138*H138,2)</f>
        <v>0</v>
      </c>
      <c r="K138" s="251"/>
      <c r="L138" s="45"/>
      <c r="M138" s="252" t="s">
        <v>1</v>
      </c>
      <c r="N138" s="253" t="s">
        <v>41</v>
      </c>
      <c r="O138" s="92"/>
      <c r="P138" s="254">
        <f>O138*H138</f>
        <v>0</v>
      </c>
      <c r="Q138" s="254">
        <v>0</v>
      </c>
      <c r="R138" s="254">
        <f>Q138*H138</f>
        <v>0</v>
      </c>
      <c r="S138" s="254">
        <v>0</v>
      </c>
      <c r="T138" s="255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56" t="s">
        <v>228</v>
      </c>
      <c r="AT138" s="256" t="s">
        <v>224</v>
      </c>
      <c r="AU138" s="256" t="s">
        <v>84</v>
      </c>
      <c r="AY138" s="18" t="s">
        <v>222</v>
      </c>
      <c r="BE138" s="257">
        <f>IF(N138="základní",J138,0)</f>
        <v>0</v>
      </c>
      <c r="BF138" s="257">
        <f>IF(N138="snížená",J138,0)</f>
        <v>0</v>
      </c>
      <c r="BG138" s="257">
        <f>IF(N138="zákl. přenesená",J138,0)</f>
        <v>0</v>
      </c>
      <c r="BH138" s="257">
        <f>IF(N138="sníž. přenesená",J138,0)</f>
        <v>0</v>
      </c>
      <c r="BI138" s="257">
        <f>IF(N138="nulová",J138,0)</f>
        <v>0</v>
      </c>
      <c r="BJ138" s="18" t="s">
        <v>84</v>
      </c>
      <c r="BK138" s="257">
        <f>ROUND(I138*H138,2)</f>
        <v>0</v>
      </c>
      <c r="BL138" s="18" t="s">
        <v>228</v>
      </c>
      <c r="BM138" s="256" t="s">
        <v>86</v>
      </c>
    </row>
    <row r="139" s="2" customFormat="1" ht="33" customHeight="1">
      <c r="A139" s="39"/>
      <c r="B139" s="40"/>
      <c r="C139" s="244" t="s">
        <v>86</v>
      </c>
      <c r="D139" s="244" t="s">
        <v>224</v>
      </c>
      <c r="E139" s="245" t="s">
        <v>4146</v>
      </c>
      <c r="F139" s="246" t="s">
        <v>4147</v>
      </c>
      <c r="G139" s="247" t="s">
        <v>526</v>
      </c>
      <c r="H139" s="248">
        <v>2</v>
      </c>
      <c r="I139" s="249"/>
      <c r="J139" s="250">
        <f>ROUND(I139*H139,2)</f>
        <v>0</v>
      </c>
      <c r="K139" s="251"/>
      <c r="L139" s="45"/>
      <c r="M139" s="252" t="s">
        <v>1</v>
      </c>
      <c r="N139" s="253" t="s">
        <v>41</v>
      </c>
      <c r="O139" s="92"/>
      <c r="P139" s="254">
        <f>O139*H139</f>
        <v>0</v>
      </c>
      <c r="Q139" s="254">
        <v>0</v>
      </c>
      <c r="R139" s="254">
        <f>Q139*H139</f>
        <v>0</v>
      </c>
      <c r="S139" s="254">
        <v>0</v>
      </c>
      <c r="T139" s="255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56" t="s">
        <v>228</v>
      </c>
      <c r="AT139" s="256" t="s">
        <v>224</v>
      </c>
      <c r="AU139" s="256" t="s">
        <v>84</v>
      </c>
      <c r="AY139" s="18" t="s">
        <v>222</v>
      </c>
      <c r="BE139" s="257">
        <f>IF(N139="základní",J139,0)</f>
        <v>0</v>
      </c>
      <c r="BF139" s="257">
        <f>IF(N139="snížená",J139,0)</f>
        <v>0</v>
      </c>
      <c r="BG139" s="257">
        <f>IF(N139="zákl. přenesená",J139,0)</f>
        <v>0</v>
      </c>
      <c r="BH139" s="257">
        <f>IF(N139="sníž. přenesená",J139,0)</f>
        <v>0</v>
      </c>
      <c r="BI139" s="257">
        <f>IF(N139="nulová",J139,0)</f>
        <v>0</v>
      </c>
      <c r="BJ139" s="18" t="s">
        <v>84</v>
      </c>
      <c r="BK139" s="257">
        <f>ROUND(I139*H139,2)</f>
        <v>0</v>
      </c>
      <c r="BL139" s="18" t="s">
        <v>228</v>
      </c>
      <c r="BM139" s="256" t="s">
        <v>228</v>
      </c>
    </row>
    <row r="140" s="2" customFormat="1" ht="16.5" customHeight="1">
      <c r="A140" s="39"/>
      <c r="B140" s="40"/>
      <c r="C140" s="244" t="s">
        <v>107</v>
      </c>
      <c r="D140" s="244" t="s">
        <v>224</v>
      </c>
      <c r="E140" s="245" t="s">
        <v>4148</v>
      </c>
      <c r="F140" s="246" t="s">
        <v>4149</v>
      </c>
      <c r="G140" s="247" t="s">
        <v>526</v>
      </c>
      <c r="H140" s="248">
        <v>1</v>
      </c>
      <c r="I140" s="249"/>
      <c r="J140" s="250">
        <f>ROUND(I140*H140,2)</f>
        <v>0</v>
      </c>
      <c r="K140" s="251"/>
      <c r="L140" s="45"/>
      <c r="M140" s="252" t="s">
        <v>1</v>
      </c>
      <c r="N140" s="253" t="s">
        <v>41</v>
      </c>
      <c r="O140" s="92"/>
      <c r="P140" s="254">
        <f>O140*H140</f>
        <v>0</v>
      </c>
      <c r="Q140" s="254">
        <v>0</v>
      </c>
      <c r="R140" s="254">
        <f>Q140*H140</f>
        <v>0</v>
      </c>
      <c r="S140" s="254">
        <v>0</v>
      </c>
      <c r="T140" s="255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56" t="s">
        <v>228</v>
      </c>
      <c r="AT140" s="256" t="s">
        <v>224</v>
      </c>
      <c r="AU140" s="256" t="s">
        <v>84</v>
      </c>
      <c r="AY140" s="18" t="s">
        <v>222</v>
      </c>
      <c r="BE140" s="257">
        <f>IF(N140="základní",J140,0)</f>
        <v>0</v>
      </c>
      <c r="BF140" s="257">
        <f>IF(N140="snížená",J140,0)</f>
        <v>0</v>
      </c>
      <c r="BG140" s="257">
        <f>IF(N140="zákl. přenesená",J140,0)</f>
        <v>0</v>
      </c>
      <c r="BH140" s="257">
        <f>IF(N140="sníž. přenesená",J140,0)</f>
        <v>0</v>
      </c>
      <c r="BI140" s="257">
        <f>IF(N140="nulová",J140,0)</f>
        <v>0</v>
      </c>
      <c r="BJ140" s="18" t="s">
        <v>84</v>
      </c>
      <c r="BK140" s="257">
        <f>ROUND(I140*H140,2)</f>
        <v>0</v>
      </c>
      <c r="BL140" s="18" t="s">
        <v>228</v>
      </c>
      <c r="BM140" s="256" t="s">
        <v>237</v>
      </c>
    </row>
    <row r="141" s="2" customFormat="1" ht="16.5" customHeight="1">
      <c r="A141" s="39"/>
      <c r="B141" s="40"/>
      <c r="C141" s="244" t="s">
        <v>228</v>
      </c>
      <c r="D141" s="244" t="s">
        <v>224</v>
      </c>
      <c r="E141" s="245" t="s">
        <v>4150</v>
      </c>
      <c r="F141" s="246" t="s">
        <v>4151</v>
      </c>
      <c r="G141" s="247" t="s">
        <v>526</v>
      </c>
      <c r="H141" s="248">
        <v>2</v>
      </c>
      <c r="I141" s="249"/>
      <c r="J141" s="250">
        <f>ROUND(I141*H141,2)</f>
        <v>0</v>
      </c>
      <c r="K141" s="251"/>
      <c r="L141" s="45"/>
      <c r="M141" s="252" t="s">
        <v>1</v>
      </c>
      <c r="N141" s="253" t="s">
        <v>41</v>
      </c>
      <c r="O141" s="92"/>
      <c r="P141" s="254">
        <f>O141*H141</f>
        <v>0</v>
      </c>
      <c r="Q141" s="254">
        <v>0</v>
      </c>
      <c r="R141" s="254">
        <f>Q141*H141</f>
        <v>0</v>
      </c>
      <c r="S141" s="254">
        <v>0</v>
      </c>
      <c r="T141" s="255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56" t="s">
        <v>228</v>
      </c>
      <c r="AT141" s="256" t="s">
        <v>224</v>
      </c>
      <c r="AU141" s="256" t="s">
        <v>84</v>
      </c>
      <c r="AY141" s="18" t="s">
        <v>222</v>
      </c>
      <c r="BE141" s="257">
        <f>IF(N141="základní",J141,0)</f>
        <v>0</v>
      </c>
      <c r="BF141" s="257">
        <f>IF(N141="snížená",J141,0)</f>
        <v>0</v>
      </c>
      <c r="BG141" s="257">
        <f>IF(N141="zákl. přenesená",J141,0)</f>
        <v>0</v>
      </c>
      <c r="BH141" s="257">
        <f>IF(N141="sníž. přenesená",J141,0)</f>
        <v>0</v>
      </c>
      <c r="BI141" s="257">
        <f>IF(N141="nulová",J141,0)</f>
        <v>0</v>
      </c>
      <c r="BJ141" s="18" t="s">
        <v>84</v>
      </c>
      <c r="BK141" s="257">
        <f>ROUND(I141*H141,2)</f>
        <v>0</v>
      </c>
      <c r="BL141" s="18" t="s">
        <v>228</v>
      </c>
      <c r="BM141" s="256" t="s">
        <v>242</v>
      </c>
    </row>
    <row r="142" s="2" customFormat="1" ht="16.5" customHeight="1">
      <c r="A142" s="39"/>
      <c r="B142" s="40"/>
      <c r="C142" s="244" t="s">
        <v>245</v>
      </c>
      <c r="D142" s="244" t="s">
        <v>224</v>
      </c>
      <c r="E142" s="245" t="s">
        <v>4152</v>
      </c>
      <c r="F142" s="246" t="s">
        <v>4153</v>
      </c>
      <c r="G142" s="247" t="s">
        <v>526</v>
      </c>
      <c r="H142" s="248">
        <v>2</v>
      </c>
      <c r="I142" s="249"/>
      <c r="J142" s="250">
        <f>ROUND(I142*H142,2)</f>
        <v>0</v>
      </c>
      <c r="K142" s="251"/>
      <c r="L142" s="45"/>
      <c r="M142" s="252" t="s">
        <v>1</v>
      </c>
      <c r="N142" s="253" t="s">
        <v>41</v>
      </c>
      <c r="O142" s="92"/>
      <c r="P142" s="254">
        <f>O142*H142</f>
        <v>0</v>
      </c>
      <c r="Q142" s="254">
        <v>0</v>
      </c>
      <c r="R142" s="254">
        <f>Q142*H142</f>
        <v>0</v>
      </c>
      <c r="S142" s="254">
        <v>0</v>
      </c>
      <c r="T142" s="255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56" t="s">
        <v>228</v>
      </c>
      <c r="AT142" s="256" t="s">
        <v>224</v>
      </c>
      <c r="AU142" s="256" t="s">
        <v>84</v>
      </c>
      <c r="AY142" s="18" t="s">
        <v>222</v>
      </c>
      <c r="BE142" s="257">
        <f>IF(N142="základní",J142,0)</f>
        <v>0</v>
      </c>
      <c r="BF142" s="257">
        <f>IF(N142="snížená",J142,0)</f>
        <v>0</v>
      </c>
      <c r="BG142" s="257">
        <f>IF(N142="zákl. přenesená",J142,0)</f>
        <v>0</v>
      </c>
      <c r="BH142" s="257">
        <f>IF(N142="sníž. přenesená",J142,0)</f>
        <v>0</v>
      </c>
      <c r="BI142" s="257">
        <f>IF(N142="nulová",J142,0)</f>
        <v>0</v>
      </c>
      <c r="BJ142" s="18" t="s">
        <v>84</v>
      </c>
      <c r="BK142" s="257">
        <f>ROUND(I142*H142,2)</f>
        <v>0</v>
      </c>
      <c r="BL142" s="18" t="s">
        <v>228</v>
      </c>
      <c r="BM142" s="256" t="s">
        <v>248</v>
      </c>
    </row>
    <row r="143" s="2" customFormat="1" ht="24.15" customHeight="1">
      <c r="A143" s="39"/>
      <c r="B143" s="40"/>
      <c r="C143" s="244" t="s">
        <v>237</v>
      </c>
      <c r="D143" s="244" t="s">
        <v>224</v>
      </c>
      <c r="E143" s="245" t="s">
        <v>4154</v>
      </c>
      <c r="F143" s="246" t="s">
        <v>4155</v>
      </c>
      <c r="G143" s="247" t="s">
        <v>526</v>
      </c>
      <c r="H143" s="248">
        <v>24</v>
      </c>
      <c r="I143" s="249"/>
      <c r="J143" s="250">
        <f>ROUND(I143*H143,2)</f>
        <v>0</v>
      </c>
      <c r="K143" s="251"/>
      <c r="L143" s="45"/>
      <c r="M143" s="252" t="s">
        <v>1</v>
      </c>
      <c r="N143" s="253" t="s">
        <v>41</v>
      </c>
      <c r="O143" s="92"/>
      <c r="P143" s="254">
        <f>O143*H143</f>
        <v>0</v>
      </c>
      <c r="Q143" s="254">
        <v>0</v>
      </c>
      <c r="R143" s="254">
        <f>Q143*H143</f>
        <v>0</v>
      </c>
      <c r="S143" s="254">
        <v>0</v>
      </c>
      <c r="T143" s="255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56" t="s">
        <v>228</v>
      </c>
      <c r="AT143" s="256" t="s">
        <v>224</v>
      </c>
      <c r="AU143" s="256" t="s">
        <v>84</v>
      </c>
      <c r="AY143" s="18" t="s">
        <v>222</v>
      </c>
      <c r="BE143" s="257">
        <f>IF(N143="základní",J143,0)</f>
        <v>0</v>
      </c>
      <c r="BF143" s="257">
        <f>IF(N143="snížená",J143,0)</f>
        <v>0</v>
      </c>
      <c r="BG143" s="257">
        <f>IF(N143="zákl. přenesená",J143,0)</f>
        <v>0</v>
      </c>
      <c r="BH143" s="257">
        <f>IF(N143="sníž. přenesená",J143,0)</f>
        <v>0</v>
      </c>
      <c r="BI143" s="257">
        <f>IF(N143="nulová",J143,0)</f>
        <v>0</v>
      </c>
      <c r="BJ143" s="18" t="s">
        <v>84</v>
      </c>
      <c r="BK143" s="257">
        <f>ROUND(I143*H143,2)</f>
        <v>0</v>
      </c>
      <c r="BL143" s="18" t="s">
        <v>228</v>
      </c>
      <c r="BM143" s="256" t="s">
        <v>253</v>
      </c>
    </row>
    <row r="144" s="2" customFormat="1" ht="24.15" customHeight="1">
      <c r="A144" s="39"/>
      <c r="B144" s="40"/>
      <c r="C144" s="244" t="s">
        <v>254</v>
      </c>
      <c r="D144" s="244" t="s">
        <v>224</v>
      </c>
      <c r="E144" s="245" t="s">
        <v>4156</v>
      </c>
      <c r="F144" s="246" t="s">
        <v>4157</v>
      </c>
      <c r="G144" s="247" t="s">
        <v>526</v>
      </c>
      <c r="H144" s="248">
        <v>44</v>
      </c>
      <c r="I144" s="249"/>
      <c r="J144" s="250">
        <f>ROUND(I144*H144,2)</f>
        <v>0</v>
      </c>
      <c r="K144" s="251"/>
      <c r="L144" s="45"/>
      <c r="M144" s="252" t="s">
        <v>1</v>
      </c>
      <c r="N144" s="253" t="s">
        <v>41</v>
      </c>
      <c r="O144" s="92"/>
      <c r="P144" s="254">
        <f>O144*H144</f>
        <v>0</v>
      </c>
      <c r="Q144" s="254">
        <v>0</v>
      </c>
      <c r="R144" s="254">
        <f>Q144*H144</f>
        <v>0</v>
      </c>
      <c r="S144" s="254">
        <v>0</v>
      </c>
      <c r="T144" s="255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56" t="s">
        <v>228</v>
      </c>
      <c r="AT144" s="256" t="s">
        <v>224</v>
      </c>
      <c r="AU144" s="256" t="s">
        <v>84</v>
      </c>
      <c r="AY144" s="18" t="s">
        <v>222</v>
      </c>
      <c r="BE144" s="257">
        <f>IF(N144="základní",J144,0)</f>
        <v>0</v>
      </c>
      <c r="BF144" s="257">
        <f>IF(N144="snížená",J144,0)</f>
        <v>0</v>
      </c>
      <c r="BG144" s="257">
        <f>IF(N144="zákl. přenesená",J144,0)</f>
        <v>0</v>
      </c>
      <c r="BH144" s="257">
        <f>IF(N144="sníž. přenesená",J144,0)</f>
        <v>0</v>
      </c>
      <c r="BI144" s="257">
        <f>IF(N144="nulová",J144,0)</f>
        <v>0</v>
      </c>
      <c r="BJ144" s="18" t="s">
        <v>84</v>
      </c>
      <c r="BK144" s="257">
        <f>ROUND(I144*H144,2)</f>
        <v>0</v>
      </c>
      <c r="BL144" s="18" t="s">
        <v>228</v>
      </c>
      <c r="BM144" s="256" t="s">
        <v>257</v>
      </c>
    </row>
    <row r="145" s="2" customFormat="1" ht="16.5" customHeight="1">
      <c r="A145" s="39"/>
      <c r="B145" s="40"/>
      <c r="C145" s="244" t="s">
        <v>242</v>
      </c>
      <c r="D145" s="244" t="s">
        <v>224</v>
      </c>
      <c r="E145" s="245" t="s">
        <v>4158</v>
      </c>
      <c r="F145" s="246" t="s">
        <v>4159</v>
      </c>
      <c r="G145" s="247" t="s">
        <v>526</v>
      </c>
      <c r="H145" s="248">
        <v>7</v>
      </c>
      <c r="I145" s="249"/>
      <c r="J145" s="250">
        <f>ROUND(I145*H145,2)</f>
        <v>0</v>
      </c>
      <c r="K145" s="251"/>
      <c r="L145" s="45"/>
      <c r="M145" s="252" t="s">
        <v>1</v>
      </c>
      <c r="N145" s="253" t="s">
        <v>41</v>
      </c>
      <c r="O145" s="92"/>
      <c r="P145" s="254">
        <f>O145*H145</f>
        <v>0</v>
      </c>
      <c r="Q145" s="254">
        <v>0</v>
      </c>
      <c r="R145" s="254">
        <f>Q145*H145</f>
        <v>0</v>
      </c>
      <c r="S145" s="254">
        <v>0</v>
      </c>
      <c r="T145" s="255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56" t="s">
        <v>228</v>
      </c>
      <c r="AT145" s="256" t="s">
        <v>224</v>
      </c>
      <c r="AU145" s="256" t="s">
        <v>84</v>
      </c>
      <c r="AY145" s="18" t="s">
        <v>222</v>
      </c>
      <c r="BE145" s="257">
        <f>IF(N145="základní",J145,0)</f>
        <v>0</v>
      </c>
      <c r="BF145" s="257">
        <f>IF(N145="snížená",J145,0)</f>
        <v>0</v>
      </c>
      <c r="BG145" s="257">
        <f>IF(N145="zákl. přenesená",J145,0)</f>
        <v>0</v>
      </c>
      <c r="BH145" s="257">
        <f>IF(N145="sníž. přenesená",J145,0)</f>
        <v>0</v>
      </c>
      <c r="BI145" s="257">
        <f>IF(N145="nulová",J145,0)</f>
        <v>0</v>
      </c>
      <c r="BJ145" s="18" t="s">
        <v>84</v>
      </c>
      <c r="BK145" s="257">
        <f>ROUND(I145*H145,2)</f>
        <v>0</v>
      </c>
      <c r="BL145" s="18" t="s">
        <v>228</v>
      </c>
      <c r="BM145" s="256" t="s">
        <v>260</v>
      </c>
    </row>
    <row r="146" s="2" customFormat="1" ht="16.5" customHeight="1">
      <c r="A146" s="39"/>
      <c r="B146" s="40"/>
      <c r="C146" s="244" t="s">
        <v>262</v>
      </c>
      <c r="D146" s="244" t="s">
        <v>224</v>
      </c>
      <c r="E146" s="245" t="s">
        <v>4160</v>
      </c>
      <c r="F146" s="246" t="s">
        <v>4161</v>
      </c>
      <c r="G146" s="247" t="s">
        <v>526</v>
      </c>
      <c r="H146" s="248">
        <v>55</v>
      </c>
      <c r="I146" s="249"/>
      <c r="J146" s="250">
        <f>ROUND(I146*H146,2)</f>
        <v>0</v>
      </c>
      <c r="K146" s="251"/>
      <c r="L146" s="45"/>
      <c r="M146" s="252" t="s">
        <v>1</v>
      </c>
      <c r="N146" s="253" t="s">
        <v>41</v>
      </c>
      <c r="O146" s="92"/>
      <c r="P146" s="254">
        <f>O146*H146</f>
        <v>0</v>
      </c>
      <c r="Q146" s="254">
        <v>0</v>
      </c>
      <c r="R146" s="254">
        <f>Q146*H146</f>
        <v>0</v>
      </c>
      <c r="S146" s="254">
        <v>0</v>
      </c>
      <c r="T146" s="255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56" t="s">
        <v>228</v>
      </c>
      <c r="AT146" s="256" t="s">
        <v>224</v>
      </c>
      <c r="AU146" s="256" t="s">
        <v>84</v>
      </c>
      <c r="AY146" s="18" t="s">
        <v>222</v>
      </c>
      <c r="BE146" s="257">
        <f>IF(N146="základní",J146,0)</f>
        <v>0</v>
      </c>
      <c r="BF146" s="257">
        <f>IF(N146="snížená",J146,0)</f>
        <v>0</v>
      </c>
      <c r="BG146" s="257">
        <f>IF(N146="zákl. přenesená",J146,0)</f>
        <v>0</v>
      </c>
      <c r="BH146" s="257">
        <f>IF(N146="sníž. přenesená",J146,0)</f>
        <v>0</v>
      </c>
      <c r="BI146" s="257">
        <f>IF(N146="nulová",J146,0)</f>
        <v>0</v>
      </c>
      <c r="BJ146" s="18" t="s">
        <v>84</v>
      </c>
      <c r="BK146" s="257">
        <f>ROUND(I146*H146,2)</f>
        <v>0</v>
      </c>
      <c r="BL146" s="18" t="s">
        <v>228</v>
      </c>
      <c r="BM146" s="256" t="s">
        <v>265</v>
      </c>
    </row>
    <row r="147" s="2" customFormat="1" ht="16.5" customHeight="1">
      <c r="A147" s="39"/>
      <c r="B147" s="40"/>
      <c r="C147" s="244" t="s">
        <v>248</v>
      </c>
      <c r="D147" s="244" t="s">
        <v>224</v>
      </c>
      <c r="E147" s="245" t="s">
        <v>4162</v>
      </c>
      <c r="F147" s="246" t="s">
        <v>4163</v>
      </c>
      <c r="G147" s="247" t="s">
        <v>526</v>
      </c>
      <c r="H147" s="248">
        <v>6</v>
      </c>
      <c r="I147" s="249"/>
      <c r="J147" s="250">
        <f>ROUND(I147*H147,2)</f>
        <v>0</v>
      </c>
      <c r="K147" s="251"/>
      <c r="L147" s="45"/>
      <c r="M147" s="252" t="s">
        <v>1</v>
      </c>
      <c r="N147" s="253" t="s">
        <v>41</v>
      </c>
      <c r="O147" s="92"/>
      <c r="P147" s="254">
        <f>O147*H147</f>
        <v>0</v>
      </c>
      <c r="Q147" s="254">
        <v>0</v>
      </c>
      <c r="R147" s="254">
        <f>Q147*H147</f>
        <v>0</v>
      </c>
      <c r="S147" s="254">
        <v>0</v>
      </c>
      <c r="T147" s="255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56" t="s">
        <v>228</v>
      </c>
      <c r="AT147" s="256" t="s">
        <v>224</v>
      </c>
      <c r="AU147" s="256" t="s">
        <v>84</v>
      </c>
      <c r="AY147" s="18" t="s">
        <v>222</v>
      </c>
      <c r="BE147" s="257">
        <f>IF(N147="základní",J147,0)</f>
        <v>0</v>
      </c>
      <c r="BF147" s="257">
        <f>IF(N147="snížená",J147,0)</f>
        <v>0</v>
      </c>
      <c r="BG147" s="257">
        <f>IF(N147="zákl. přenesená",J147,0)</f>
        <v>0</v>
      </c>
      <c r="BH147" s="257">
        <f>IF(N147="sníž. přenesená",J147,0)</f>
        <v>0</v>
      </c>
      <c r="BI147" s="257">
        <f>IF(N147="nulová",J147,0)</f>
        <v>0</v>
      </c>
      <c r="BJ147" s="18" t="s">
        <v>84</v>
      </c>
      <c r="BK147" s="257">
        <f>ROUND(I147*H147,2)</f>
        <v>0</v>
      </c>
      <c r="BL147" s="18" t="s">
        <v>228</v>
      </c>
      <c r="BM147" s="256" t="s">
        <v>271</v>
      </c>
    </row>
    <row r="148" s="2" customFormat="1" ht="16.5" customHeight="1">
      <c r="A148" s="39"/>
      <c r="B148" s="40"/>
      <c r="C148" s="244" t="s">
        <v>272</v>
      </c>
      <c r="D148" s="244" t="s">
        <v>224</v>
      </c>
      <c r="E148" s="245" t="s">
        <v>4164</v>
      </c>
      <c r="F148" s="246" t="s">
        <v>4165</v>
      </c>
      <c r="G148" s="247" t="s">
        <v>526</v>
      </c>
      <c r="H148" s="248">
        <v>204</v>
      </c>
      <c r="I148" s="249"/>
      <c r="J148" s="250">
        <f>ROUND(I148*H148,2)</f>
        <v>0</v>
      </c>
      <c r="K148" s="251"/>
      <c r="L148" s="45"/>
      <c r="M148" s="252" t="s">
        <v>1</v>
      </c>
      <c r="N148" s="253" t="s">
        <v>41</v>
      </c>
      <c r="O148" s="92"/>
      <c r="P148" s="254">
        <f>O148*H148</f>
        <v>0</v>
      </c>
      <c r="Q148" s="254">
        <v>0</v>
      </c>
      <c r="R148" s="254">
        <f>Q148*H148</f>
        <v>0</v>
      </c>
      <c r="S148" s="254">
        <v>0</v>
      </c>
      <c r="T148" s="255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56" t="s">
        <v>228</v>
      </c>
      <c r="AT148" s="256" t="s">
        <v>224</v>
      </c>
      <c r="AU148" s="256" t="s">
        <v>84</v>
      </c>
      <c r="AY148" s="18" t="s">
        <v>222</v>
      </c>
      <c r="BE148" s="257">
        <f>IF(N148="základní",J148,0)</f>
        <v>0</v>
      </c>
      <c r="BF148" s="257">
        <f>IF(N148="snížená",J148,0)</f>
        <v>0</v>
      </c>
      <c r="BG148" s="257">
        <f>IF(N148="zákl. přenesená",J148,0)</f>
        <v>0</v>
      </c>
      <c r="BH148" s="257">
        <f>IF(N148="sníž. přenesená",J148,0)</f>
        <v>0</v>
      </c>
      <c r="BI148" s="257">
        <f>IF(N148="nulová",J148,0)</f>
        <v>0</v>
      </c>
      <c r="BJ148" s="18" t="s">
        <v>84</v>
      </c>
      <c r="BK148" s="257">
        <f>ROUND(I148*H148,2)</f>
        <v>0</v>
      </c>
      <c r="BL148" s="18" t="s">
        <v>228</v>
      </c>
      <c r="BM148" s="256" t="s">
        <v>273</v>
      </c>
    </row>
    <row r="149" s="2" customFormat="1" ht="16.5" customHeight="1">
      <c r="A149" s="39"/>
      <c r="B149" s="40"/>
      <c r="C149" s="244" t="s">
        <v>253</v>
      </c>
      <c r="D149" s="244" t="s">
        <v>224</v>
      </c>
      <c r="E149" s="245" t="s">
        <v>4166</v>
      </c>
      <c r="F149" s="246" t="s">
        <v>4167</v>
      </c>
      <c r="G149" s="247" t="s">
        <v>526</v>
      </c>
      <c r="H149" s="248">
        <v>3</v>
      </c>
      <c r="I149" s="249"/>
      <c r="J149" s="250">
        <f>ROUND(I149*H149,2)</f>
        <v>0</v>
      </c>
      <c r="K149" s="251"/>
      <c r="L149" s="45"/>
      <c r="M149" s="252" t="s">
        <v>1</v>
      </c>
      <c r="N149" s="253" t="s">
        <v>41</v>
      </c>
      <c r="O149" s="92"/>
      <c r="P149" s="254">
        <f>O149*H149</f>
        <v>0</v>
      </c>
      <c r="Q149" s="254">
        <v>0</v>
      </c>
      <c r="R149" s="254">
        <f>Q149*H149</f>
        <v>0</v>
      </c>
      <c r="S149" s="254">
        <v>0</v>
      </c>
      <c r="T149" s="255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56" t="s">
        <v>228</v>
      </c>
      <c r="AT149" s="256" t="s">
        <v>224</v>
      </c>
      <c r="AU149" s="256" t="s">
        <v>84</v>
      </c>
      <c r="AY149" s="18" t="s">
        <v>222</v>
      </c>
      <c r="BE149" s="257">
        <f>IF(N149="základní",J149,0)</f>
        <v>0</v>
      </c>
      <c r="BF149" s="257">
        <f>IF(N149="snížená",J149,0)</f>
        <v>0</v>
      </c>
      <c r="BG149" s="257">
        <f>IF(N149="zákl. přenesená",J149,0)</f>
        <v>0</v>
      </c>
      <c r="BH149" s="257">
        <f>IF(N149="sníž. přenesená",J149,0)</f>
        <v>0</v>
      </c>
      <c r="BI149" s="257">
        <f>IF(N149="nulová",J149,0)</f>
        <v>0</v>
      </c>
      <c r="BJ149" s="18" t="s">
        <v>84</v>
      </c>
      <c r="BK149" s="257">
        <f>ROUND(I149*H149,2)</f>
        <v>0</v>
      </c>
      <c r="BL149" s="18" t="s">
        <v>228</v>
      </c>
      <c r="BM149" s="256" t="s">
        <v>276</v>
      </c>
    </row>
    <row r="150" s="2" customFormat="1" ht="24.15" customHeight="1">
      <c r="A150" s="39"/>
      <c r="B150" s="40"/>
      <c r="C150" s="244" t="s">
        <v>278</v>
      </c>
      <c r="D150" s="244" t="s">
        <v>224</v>
      </c>
      <c r="E150" s="245" t="s">
        <v>4168</v>
      </c>
      <c r="F150" s="246" t="s">
        <v>4169</v>
      </c>
      <c r="G150" s="247" t="s">
        <v>526</v>
      </c>
      <c r="H150" s="248">
        <v>60</v>
      </c>
      <c r="I150" s="249"/>
      <c r="J150" s="250">
        <f>ROUND(I150*H150,2)</f>
        <v>0</v>
      </c>
      <c r="K150" s="251"/>
      <c r="L150" s="45"/>
      <c r="M150" s="252" t="s">
        <v>1</v>
      </c>
      <c r="N150" s="253" t="s">
        <v>41</v>
      </c>
      <c r="O150" s="92"/>
      <c r="P150" s="254">
        <f>O150*H150</f>
        <v>0</v>
      </c>
      <c r="Q150" s="254">
        <v>0</v>
      </c>
      <c r="R150" s="254">
        <f>Q150*H150</f>
        <v>0</v>
      </c>
      <c r="S150" s="254">
        <v>0</v>
      </c>
      <c r="T150" s="255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56" t="s">
        <v>228</v>
      </c>
      <c r="AT150" s="256" t="s">
        <v>224</v>
      </c>
      <c r="AU150" s="256" t="s">
        <v>84</v>
      </c>
      <c r="AY150" s="18" t="s">
        <v>222</v>
      </c>
      <c r="BE150" s="257">
        <f>IF(N150="základní",J150,0)</f>
        <v>0</v>
      </c>
      <c r="BF150" s="257">
        <f>IF(N150="snížená",J150,0)</f>
        <v>0</v>
      </c>
      <c r="BG150" s="257">
        <f>IF(N150="zákl. přenesená",J150,0)</f>
        <v>0</v>
      </c>
      <c r="BH150" s="257">
        <f>IF(N150="sníž. přenesená",J150,0)</f>
        <v>0</v>
      </c>
      <c r="BI150" s="257">
        <f>IF(N150="nulová",J150,0)</f>
        <v>0</v>
      </c>
      <c r="BJ150" s="18" t="s">
        <v>84</v>
      </c>
      <c r="BK150" s="257">
        <f>ROUND(I150*H150,2)</f>
        <v>0</v>
      </c>
      <c r="BL150" s="18" t="s">
        <v>228</v>
      </c>
      <c r="BM150" s="256" t="s">
        <v>279</v>
      </c>
    </row>
    <row r="151" s="2" customFormat="1" ht="16.5" customHeight="1">
      <c r="A151" s="39"/>
      <c r="B151" s="40"/>
      <c r="C151" s="244" t="s">
        <v>257</v>
      </c>
      <c r="D151" s="244" t="s">
        <v>224</v>
      </c>
      <c r="E151" s="245" t="s">
        <v>4170</v>
      </c>
      <c r="F151" s="246" t="s">
        <v>4171</v>
      </c>
      <c r="G151" s="247" t="s">
        <v>526</v>
      </c>
      <c r="H151" s="248">
        <v>1</v>
      </c>
      <c r="I151" s="249"/>
      <c r="J151" s="250">
        <f>ROUND(I151*H151,2)</f>
        <v>0</v>
      </c>
      <c r="K151" s="251"/>
      <c r="L151" s="45"/>
      <c r="M151" s="252" t="s">
        <v>1</v>
      </c>
      <c r="N151" s="253" t="s">
        <v>41</v>
      </c>
      <c r="O151" s="92"/>
      <c r="P151" s="254">
        <f>O151*H151</f>
        <v>0</v>
      </c>
      <c r="Q151" s="254">
        <v>0</v>
      </c>
      <c r="R151" s="254">
        <f>Q151*H151</f>
        <v>0</v>
      </c>
      <c r="S151" s="254">
        <v>0</v>
      </c>
      <c r="T151" s="255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56" t="s">
        <v>228</v>
      </c>
      <c r="AT151" s="256" t="s">
        <v>224</v>
      </c>
      <c r="AU151" s="256" t="s">
        <v>84</v>
      </c>
      <c r="AY151" s="18" t="s">
        <v>222</v>
      </c>
      <c r="BE151" s="257">
        <f>IF(N151="základní",J151,0)</f>
        <v>0</v>
      </c>
      <c r="BF151" s="257">
        <f>IF(N151="snížená",J151,0)</f>
        <v>0</v>
      </c>
      <c r="BG151" s="257">
        <f>IF(N151="zákl. přenesená",J151,0)</f>
        <v>0</v>
      </c>
      <c r="BH151" s="257">
        <f>IF(N151="sníž. přenesená",J151,0)</f>
        <v>0</v>
      </c>
      <c r="BI151" s="257">
        <f>IF(N151="nulová",J151,0)</f>
        <v>0</v>
      </c>
      <c r="BJ151" s="18" t="s">
        <v>84</v>
      </c>
      <c r="BK151" s="257">
        <f>ROUND(I151*H151,2)</f>
        <v>0</v>
      </c>
      <c r="BL151" s="18" t="s">
        <v>228</v>
      </c>
      <c r="BM151" s="256" t="s">
        <v>284</v>
      </c>
    </row>
    <row r="152" s="2" customFormat="1" ht="33" customHeight="1">
      <c r="A152" s="39"/>
      <c r="B152" s="40"/>
      <c r="C152" s="244" t="s">
        <v>8</v>
      </c>
      <c r="D152" s="244" t="s">
        <v>224</v>
      </c>
      <c r="E152" s="245" t="s">
        <v>4172</v>
      </c>
      <c r="F152" s="246" t="s">
        <v>4173</v>
      </c>
      <c r="G152" s="247" t="s">
        <v>2528</v>
      </c>
      <c r="H152" s="248">
        <v>16</v>
      </c>
      <c r="I152" s="249"/>
      <c r="J152" s="250">
        <f>ROUND(I152*H152,2)</f>
        <v>0</v>
      </c>
      <c r="K152" s="251"/>
      <c r="L152" s="45"/>
      <c r="M152" s="252" t="s">
        <v>1</v>
      </c>
      <c r="N152" s="253" t="s">
        <v>41</v>
      </c>
      <c r="O152" s="92"/>
      <c r="P152" s="254">
        <f>O152*H152</f>
        <v>0</v>
      </c>
      <c r="Q152" s="254">
        <v>0</v>
      </c>
      <c r="R152" s="254">
        <f>Q152*H152</f>
        <v>0</v>
      </c>
      <c r="S152" s="254">
        <v>0</v>
      </c>
      <c r="T152" s="255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56" t="s">
        <v>228</v>
      </c>
      <c r="AT152" s="256" t="s">
        <v>224</v>
      </c>
      <c r="AU152" s="256" t="s">
        <v>84</v>
      </c>
      <c r="AY152" s="18" t="s">
        <v>222</v>
      </c>
      <c r="BE152" s="257">
        <f>IF(N152="základní",J152,0)</f>
        <v>0</v>
      </c>
      <c r="BF152" s="257">
        <f>IF(N152="snížená",J152,0)</f>
        <v>0</v>
      </c>
      <c r="BG152" s="257">
        <f>IF(N152="zákl. přenesená",J152,0)</f>
        <v>0</v>
      </c>
      <c r="BH152" s="257">
        <f>IF(N152="sníž. přenesená",J152,0)</f>
        <v>0</v>
      </c>
      <c r="BI152" s="257">
        <f>IF(N152="nulová",J152,0)</f>
        <v>0</v>
      </c>
      <c r="BJ152" s="18" t="s">
        <v>84</v>
      </c>
      <c r="BK152" s="257">
        <f>ROUND(I152*H152,2)</f>
        <v>0</v>
      </c>
      <c r="BL152" s="18" t="s">
        <v>228</v>
      </c>
      <c r="BM152" s="256" t="s">
        <v>286</v>
      </c>
    </row>
    <row r="153" s="2" customFormat="1" ht="16.5" customHeight="1">
      <c r="A153" s="39"/>
      <c r="B153" s="40"/>
      <c r="C153" s="244" t="s">
        <v>260</v>
      </c>
      <c r="D153" s="244" t="s">
        <v>224</v>
      </c>
      <c r="E153" s="245" t="s">
        <v>4174</v>
      </c>
      <c r="F153" s="246" t="s">
        <v>3913</v>
      </c>
      <c r="G153" s="247" t="s">
        <v>3914</v>
      </c>
      <c r="H153" s="248">
        <v>1</v>
      </c>
      <c r="I153" s="249"/>
      <c r="J153" s="250">
        <f>ROUND(I153*H153,2)</f>
        <v>0</v>
      </c>
      <c r="K153" s="251"/>
      <c r="L153" s="45"/>
      <c r="M153" s="252" t="s">
        <v>1</v>
      </c>
      <c r="N153" s="253" t="s">
        <v>41</v>
      </c>
      <c r="O153" s="92"/>
      <c r="P153" s="254">
        <f>O153*H153</f>
        <v>0</v>
      </c>
      <c r="Q153" s="254">
        <v>0</v>
      </c>
      <c r="R153" s="254">
        <f>Q153*H153</f>
        <v>0</v>
      </c>
      <c r="S153" s="254">
        <v>0</v>
      </c>
      <c r="T153" s="255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56" t="s">
        <v>228</v>
      </c>
      <c r="AT153" s="256" t="s">
        <v>224</v>
      </c>
      <c r="AU153" s="256" t="s">
        <v>84</v>
      </c>
      <c r="AY153" s="18" t="s">
        <v>222</v>
      </c>
      <c r="BE153" s="257">
        <f>IF(N153="základní",J153,0)</f>
        <v>0</v>
      </c>
      <c r="BF153" s="257">
        <f>IF(N153="snížená",J153,0)</f>
        <v>0</v>
      </c>
      <c r="BG153" s="257">
        <f>IF(N153="zákl. přenesená",J153,0)</f>
        <v>0</v>
      </c>
      <c r="BH153" s="257">
        <f>IF(N153="sníž. přenesená",J153,0)</f>
        <v>0</v>
      </c>
      <c r="BI153" s="257">
        <f>IF(N153="nulová",J153,0)</f>
        <v>0</v>
      </c>
      <c r="BJ153" s="18" t="s">
        <v>84</v>
      </c>
      <c r="BK153" s="257">
        <f>ROUND(I153*H153,2)</f>
        <v>0</v>
      </c>
      <c r="BL153" s="18" t="s">
        <v>228</v>
      </c>
      <c r="BM153" s="256" t="s">
        <v>290</v>
      </c>
    </row>
    <row r="154" s="2" customFormat="1" ht="16.5" customHeight="1">
      <c r="A154" s="39"/>
      <c r="B154" s="40"/>
      <c r="C154" s="244" t="s">
        <v>291</v>
      </c>
      <c r="D154" s="244" t="s">
        <v>224</v>
      </c>
      <c r="E154" s="245" t="s">
        <v>4175</v>
      </c>
      <c r="F154" s="246" t="s">
        <v>4176</v>
      </c>
      <c r="G154" s="247" t="s">
        <v>438</v>
      </c>
      <c r="H154" s="248">
        <v>5250</v>
      </c>
      <c r="I154" s="249"/>
      <c r="J154" s="250">
        <f>ROUND(I154*H154,2)</f>
        <v>0</v>
      </c>
      <c r="K154" s="251"/>
      <c r="L154" s="45"/>
      <c r="M154" s="252" t="s">
        <v>1</v>
      </c>
      <c r="N154" s="253" t="s">
        <v>41</v>
      </c>
      <c r="O154" s="92"/>
      <c r="P154" s="254">
        <f>O154*H154</f>
        <v>0</v>
      </c>
      <c r="Q154" s="254">
        <v>0</v>
      </c>
      <c r="R154" s="254">
        <f>Q154*H154</f>
        <v>0</v>
      </c>
      <c r="S154" s="254">
        <v>0</v>
      </c>
      <c r="T154" s="255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56" t="s">
        <v>228</v>
      </c>
      <c r="AT154" s="256" t="s">
        <v>224</v>
      </c>
      <c r="AU154" s="256" t="s">
        <v>84</v>
      </c>
      <c r="AY154" s="18" t="s">
        <v>222</v>
      </c>
      <c r="BE154" s="257">
        <f>IF(N154="základní",J154,0)</f>
        <v>0</v>
      </c>
      <c r="BF154" s="257">
        <f>IF(N154="snížená",J154,0)</f>
        <v>0</v>
      </c>
      <c r="BG154" s="257">
        <f>IF(N154="zákl. přenesená",J154,0)</f>
        <v>0</v>
      </c>
      <c r="BH154" s="257">
        <f>IF(N154="sníž. přenesená",J154,0)</f>
        <v>0</v>
      </c>
      <c r="BI154" s="257">
        <f>IF(N154="nulová",J154,0)</f>
        <v>0</v>
      </c>
      <c r="BJ154" s="18" t="s">
        <v>84</v>
      </c>
      <c r="BK154" s="257">
        <f>ROUND(I154*H154,2)</f>
        <v>0</v>
      </c>
      <c r="BL154" s="18" t="s">
        <v>228</v>
      </c>
      <c r="BM154" s="256" t="s">
        <v>292</v>
      </c>
    </row>
    <row r="155" s="2" customFormat="1" ht="33" customHeight="1">
      <c r="A155" s="39"/>
      <c r="B155" s="40"/>
      <c r="C155" s="244" t="s">
        <v>265</v>
      </c>
      <c r="D155" s="244" t="s">
        <v>224</v>
      </c>
      <c r="E155" s="245" t="s">
        <v>4177</v>
      </c>
      <c r="F155" s="246" t="s">
        <v>4178</v>
      </c>
      <c r="G155" s="247" t="s">
        <v>438</v>
      </c>
      <c r="H155" s="248">
        <v>980</v>
      </c>
      <c r="I155" s="249"/>
      <c r="J155" s="250">
        <f>ROUND(I155*H155,2)</f>
        <v>0</v>
      </c>
      <c r="K155" s="251"/>
      <c r="L155" s="45"/>
      <c r="M155" s="252" t="s">
        <v>1</v>
      </c>
      <c r="N155" s="253" t="s">
        <v>41</v>
      </c>
      <c r="O155" s="92"/>
      <c r="P155" s="254">
        <f>O155*H155</f>
        <v>0</v>
      </c>
      <c r="Q155" s="254">
        <v>0</v>
      </c>
      <c r="R155" s="254">
        <f>Q155*H155</f>
        <v>0</v>
      </c>
      <c r="S155" s="254">
        <v>0</v>
      </c>
      <c r="T155" s="255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56" t="s">
        <v>228</v>
      </c>
      <c r="AT155" s="256" t="s">
        <v>224</v>
      </c>
      <c r="AU155" s="256" t="s">
        <v>84</v>
      </c>
      <c r="AY155" s="18" t="s">
        <v>222</v>
      </c>
      <c r="BE155" s="257">
        <f>IF(N155="základní",J155,0)</f>
        <v>0</v>
      </c>
      <c r="BF155" s="257">
        <f>IF(N155="snížená",J155,0)</f>
        <v>0</v>
      </c>
      <c r="BG155" s="257">
        <f>IF(N155="zákl. přenesená",J155,0)</f>
        <v>0</v>
      </c>
      <c r="BH155" s="257">
        <f>IF(N155="sníž. přenesená",J155,0)</f>
        <v>0</v>
      </c>
      <c r="BI155" s="257">
        <f>IF(N155="nulová",J155,0)</f>
        <v>0</v>
      </c>
      <c r="BJ155" s="18" t="s">
        <v>84</v>
      </c>
      <c r="BK155" s="257">
        <f>ROUND(I155*H155,2)</f>
        <v>0</v>
      </c>
      <c r="BL155" s="18" t="s">
        <v>228</v>
      </c>
      <c r="BM155" s="256" t="s">
        <v>295</v>
      </c>
    </row>
    <row r="156" s="2" customFormat="1" ht="16.5" customHeight="1">
      <c r="A156" s="39"/>
      <c r="B156" s="40"/>
      <c r="C156" s="244" t="s">
        <v>297</v>
      </c>
      <c r="D156" s="244" t="s">
        <v>224</v>
      </c>
      <c r="E156" s="245" t="s">
        <v>4179</v>
      </c>
      <c r="F156" s="246" t="s">
        <v>4180</v>
      </c>
      <c r="G156" s="247" t="s">
        <v>438</v>
      </c>
      <c r="H156" s="248">
        <v>980</v>
      </c>
      <c r="I156" s="249"/>
      <c r="J156" s="250">
        <f>ROUND(I156*H156,2)</f>
        <v>0</v>
      </c>
      <c r="K156" s="251"/>
      <c r="L156" s="45"/>
      <c r="M156" s="252" t="s">
        <v>1</v>
      </c>
      <c r="N156" s="253" t="s">
        <v>41</v>
      </c>
      <c r="O156" s="92"/>
      <c r="P156" s="254">
        <f>O156*H156</f>
        <v>0</v>
      </c>
      <c r="Q156" s="254">
        <v>0</v>
      </c>
      <c r="R156" s="254">
        <f>Q156*H156</f>
        <v>0</v>
      </c>
      <c r="S156" s="254">
        <v>0</v>
      </c>
      <c r="T156" s="255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56" t="s">
        <v>228</v>
      </c>
      <c r="AT156" s="256" t="s">
        <v>224</v>
      </c>
      <c r="AU156" s="256" t="s">
        <v>84</v>
      </c>
      <c r="AY156" s="18" t="s">
        <v>222</v>
      </c>
      <c r="BE156" s="257">
        <f>IF(N156="základní",J156,0)</f>
        <v>0</v>
      </c>
      <c r="BF156" s="257">
        <f>IF(N156="snížená",J156,0)</f>
        <v>0</v>
      </c>
      <c r="BG156" s="257">
        <f>IF(N156="zákl. přenesená",J156,0)</f>
        <v>0</v>
      </c>
      <c r="BH156" s="257">
        <f>IF(N156="sníž. přenesená",J156,0)</f>
        <v>0</v>
      </c>
      <c r="BI156" s="257">
        <f>IF(N156="nulová",J156,0)</f>
        <v>0</v>
      </c>
      <c r="BJ156" s="18" t="s">
        <v>84</v>
      </c>
      <c r="BK156" s="257">
        <f>ROUND(I156*H156,2)</f>
        <v>0</v>
      </c>
      <c r="BL156" s="18" t="s">
        <v>228</v>
      </c>
      <c r="BM156" s="256" t="s">
        <v>298</v>
      </c>
    </row>
    <row r="157" s="2" customFormat="1" ht="16.5" customHeight="1">
      <c r="A157" s="39"/>
      <c r="B157" s="40"/>
      <c r="C157" s="244" t="s">
        <v>271</v>
      </c>
      <c r="D157" s="244" t="s">
        <v>224</v>
      </c>
      <c r="E157" s="245" t="s">
        <v>4181</v>
      </c>
      <c r="F157" s="246" t="s">
        <v>4182</v>
      </c>
      <c r="G157" s="247" t="s">
        <v>438</v>
      </c>
      <c r="H157" s="248">
        <v>280</v>
      </c>
      <c r="I157" s="249"/>
      <c r="J157" s="250">
        <f>ROUND(I157*H157,2)</f>
        <v>0</v>
      </c>
      <c r="K157" s="251"/>
      <c r="L157" s="45"/>
      <c r="M157" s="252" t="s">
        <v>1</v>
      </c>
      <c r="N157" s="253" t="s">
        <v>41</v>
      </c>
      <c r="O157" s="92"/>
      <c r="P157" s="254">
        <f>O157*H157</f>
        <v>0</v>
      </c>
      <c r="Q157" s="254">
        <v>0</v>
      </c>
      <c r="R157" s="254">
        <f>Q157*H157</f>
        <v>0</v>
      </c>
      <c r="S157" s="254">
        <v>0</v>
      </c>
      <c r="T157" s="255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56" t="s">
        <v>228</v>
      </c>
      <c r="AT157" s="256" t="s">
        <v>224</v>
      </c>
      <c r="AU157" s="256" t="s">
        <v>84</v>
      </c>
      <c r="AY157" s="18" t="s">
        <v>222</v>
      </c>
      <c r="BE157" s="257">
        <f>IF(N157="základní",J157,0)</f>
        <v>0</v>
      </c>
      <c r="BF157" s="257">
        <f>IF(N157="snížená",J157,0)</f>
        <v>0</v>
      </c>
      <c r="BG157" s="257">
        <f>IF(N157="zákl. přenesená",J157,0)</f>
        <v>0</v>
      </c>
      <c r="BH157" s="257">
        <f>IF(N157="sníž. přenesená",J157,0)</f>
        <v>0</v>
      </c>
      <c r="BI157" s="257">
        <f>IF(N157="nulová",J157,0)</f>
        <v>0</v>
      </c>
      <c r="BJ157" s="18" t="s">
        <v>84</v>
      </c>
      <c r="BK157" s="257">
        <f>ROUND(I157*H157,2)</f>
        <v>0</v>
      </c>
      <c r="BL157" s="18" t="s">
        <v>228</v>
      </c>
      <c r="BM157" s="256" t="s">
        <v>303</v>
      </c>
    </row>
    <row r="158" s="12" customFormat="1" ht="25.92" customHeight="1">
      <c r="A158" s="12"/>
      <c r="B158" s="228"/>
      <c r="C158" s="229"/>
      <c r="D158" s="230" t="s">
        <v>75</v>
      </c>
      <c r="E158" s="231" t="s">
        <v>3564</v>
      </c>
      <c r="F158" s="231" t="s">
        <v>130</v>
      </c>
      <c r="G158" s="229"/>
      <c r="H158" s="229"/>
      <c r="I158" s="232"/>
      <c r="J158" s="233">
        <f>BK158</f>
        <v>0</v>
      </c>
      <c r="K158" s="229"/>
      <c r="L158" s="234"/>
      <c r="M158" s="235"/>
      <c r="N158" s="236"/>
      <c r="O158" s="236"/>
      <c r="P158" s="237">
        <f>SUM(P159:P165)</f>
        <v>0</v>
      </c>
      <c r="Q158" s="236"/>
      <c r="R158" s="237">
        <f>SUM(R159:R165)</f>
        <v>0</v>
      </c>
      <c r="S158" s="236"/>
      <c r="T158" s="238">
        <f>SUM(T159:T165)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39" t="s">
        <v>84</v>
      </c>
      <c r="AT158" s="240" t="s">
        <v>75</v>
      </c>
      <c r="AU158" s="240" t="s">
        <v>76</v>
      </c>
      <c r="AY158" s="239" t="s">
        <v>222</v>
      </c>
      <c r="BK158" s="241">
        <f>SUM(BK159:BK165)</f>
        <v>0</v>
      </c>
    </row>
    <row r="159" s="2" customFormat="1" ht="16.5" customHeight="1">
      <c r="A159" s="39"/>
      <c r="B159" s="40"/>
      <c r="C159" s="244" t="s">
        <v>7</v>
      </c>
      <c r="D159" s="244" t="s">
        <v>224</v>
      </c>
      <c r="E159" s="245" t="s">
        <v>4183</v>
      </c>
      <c r="F159" s="246" t="s">
        <v>3881</v>
      </c>
      <c r="G159" s="247" t="s">
        <v>2528</v>
      </c>
      <c r="H159" s="248">
        <v>24</v>
      </c>
      <c r="I159" s="249"/>
      <c r="J159" s="250">
        <f>ROUND(I159*H159,2)</f>
        <v>0</v>
      </c>
      <c r="K159" s="251"/>
      <c r="L159" s="45"/>
      <c r="M159" s="252" t="s">
        <v>1</v>
      </c>
      <c r="N159" s="253" t="s">
        <v>41</v>
      </c>
      <c r="O159" s="92"/>
      <c r="P159" s="254">
        <f>O159*H159</f>
        <v>0</v>
      </c>
      <c r="Q159" s="254">
        <v>0</v>
      </c>
      <c r="R159" s="254">
        <f>Q159*H159</f>
        <v>0</v>
      </c>
      <c r="S159" s="254">
        <v>0</v>
      </c>
      <c r="T159" s="255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56" t="s">
        <v>228</v>
      </c>
      <c r="AT159" s="256" t="s">
        <v>224</v>
      </c>
      <c r="AU159" s="256" t="s">
        <v>84</v>
      </c>
      <c r="AY159" s="18" t="s">
        <v>222</v>
      </c>
      <c r="BE159" s="257">
        <f>IF(N159="základní",J159,0)</f>
        <v>0</v>
      </c>
      <c r="BF159" s="257">
        <f>IF(N159="snížená",J159,0)</f>
        <v>0</v>
      </c>
      <c r="BG159" s="257">
        <f>IF(N159="zákl. přenesená",J159,0)</f>
        <v>0</v>
      </c>
      <c r="BH159" s="257">
        <f>IF(N159="sníž. přenesená",J159,0)</f>
        <v>0</v>
      </c>
      <c r="BI159" s="257">
        <f>IF(N159="nulová",J159,0)</f>
        <v>0</v>
      </c>
      <c r="BJ159" s="18" t="s">
        <v>84</v>
      </c>
      <c r="BK159" s="257">
        <f>ROUND(I159*H159,2)</f>
        <v>0</v>
      </c>
      <c r="BL159" s="18" t="s">
        <v>228</v>
      </c>
      <c r="BM159" s="256" t="s">
        <v>308</v>
      </c>
    </row>
    <row r="160" s="2" customFormat="1" ht="44.25" customHeight="1">
      <c r="A160" s="39"/>
      <c r="B160" s="40"/>
      <c r="C160" s="244" t="s">
        <v>273</v>
      </c>
      <c r="D160" s="244" t="s">
        <v>224</v>
      </c>
      <c r="E160" s="245" t="s">
        <v>4184</v>
      </c>
      <c r="F160" s="246" t="s">
        <v>4185</v>
      </c>
      <c r="G160" s="247" t="s">
        <v>2528</v>
      </c>
      <c r="H160" s="248">
        <v>72</v>
      </c>
      <c r="I160" s="249"/>
      <c r="J160" s="250">
        <f>ROUND(I160*H160,2)</f>
        <v>0</v>
      </c>
      <c r="K160" s="251"/>
      <c r="L160" s="45"/>
      <c r="M160" s="252" t="s">
        <v>1</v>
      </c>
      <c r="N160" s="253" t="s">
        <v>41</v>
      </c>
      <c r="O160" s="92"/>
      <c r="P160" s="254">
        <f>O160*H160</f>
        <v>0</v>
      </c>
      <c r="Q160" s="254">
        <v>0</v>
      </c>
      <c r="R160" s="254">
        <f>Q160*H160</f>
        <v>0</v>
      </c>
      <c r="S160" s="254">
        <v>0</v>
      </c>
      <c r="T160" s="255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56" t="s">
        <v>228</v>
      </c>
      <c r="AT160" s="256" t="s">
        <v>224</v>
      </c>
      <c r="AU160" s="256" t="s">
        <v>84</v>
      </c>
      <c r="AY160" s="18" t="s">
        <v>222</v>
      </c>
      <c r="BE160" s="257">
        <f>IF(N160="základní",J160,0)</f>
        <v>0</v>
      </c>
      <c r="BF160" s="257">
        <f>IF(N160="snížená",J160,0)</f>
        <v>0</v>
      </c>
      <c r="BG160" s="257">
        <f>IF(N160="zákl. přenesená",J160,0)</f>
        <v>0</v>
      </c>
      <c r="BH160" s="257">
        <f>IF(N160="sníž. přenesená",J160,0)</f>
        <v>0</v>
      </c>
      <c r="BI160" s="257">
        <f>IF(N160="nulová",J160,0)</f>
        <v>0</v>
      </c>
      <c r="BJ160" s="18" t="s">
        <v>84</v>
      </c>
      <c r="BK160" s="257">
        <f>ROUND(I160*H160,2)</f>
        <v>0</v>
      </c>
      <c r="BL160" s="18" t="s">
        <v>228</v>
      </c>
      <c r="BM160" s="256" t="s">
        <v>312</v>
      </c>
    </row>
    <row r="161" s="2" customFormat="1" ht="16.5" customHeight="1">
      <c r="A161" s="39"/>
      <c r="B161" s="40"/>
      <c r="C161" s="244" t="s">
        <v>314</v>
      </c>
      <c r="D161" s="244" t="s">
        <v>224</v>
      </c>
      <c r="E161" s="245" t="s">
        <v>4186</v>
      </c>
      <c r="F161" s="246" t="s">
        <v>3842</v>
      </c>
      <c r="G161" s="247" t="s">
        <v>2528</v>
      </c>
      <c r="H161" s="248">
        <v>40</v>
      </c>
      <c r="I161" s="249"/>
      <c r="J161" s="250">
        <f>ROUND(I161*H161,2)</f>
        <v>0</v>
      </c>
      <c r="K161" s="251"/>
      <c r="L161" s="45"/>
      <c r="M161" s="252" t="s">
        <v>1</v>
      </c>
      <c r="N161" s="253" t="s">
        <v>41</v>
      </c>
      <c r="O161" s="92"/>
      <c r="P161" s="254">
        <f>O161*H161</f>
        <v>0</v>
      </c>
      <c r="Q161" s="254">
        <v>0</v>
      </c>
      <c r="R161" s="254">
        <f>Q161*H161</f>
        <v>0</v>
      </c>
      <c r="S161" s="254">
        <v>0</v>
      </c>
      <c r="T161" s="255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56" t="s">
        <v>228</v>
      </c>
      <c r="AT161" s="256" t="s">
        <v>224</v>
      </c>
      <c r="AU161" s="256" t="s">
        <v>84</v>
      </c>
      <c r="AY161" s="18" t="s">
        <v>222</v>
      </c>
      <c r="BE161" s="257">
        <f>IF(N161="základní",J161,0)</f>
        <v>0</v>
      </c>
      <c r="BF161" s="257">
        <f>IF(N161="snížená",J161,0)</f>
        <v>0</v>
      </c>
      <c r="BG161" s="257">
        <f>IF(N161="zákl. přenesená",J161,0)</f>
        <v>0</v>
      </c>
      <c r="BH161" s="257">
        <f>IF(N161="sníž. přenesená",J161,0)</f>
        <v>0</v>
      </c>
      <c r="BI161" s="257">
        <f>IF(N161="nulová",J161,0)</f>
        <v>0</v>
      </c>
      <c r="BJ161" s="18" t="s">
        <v>84</v>
      </c>
      <c r="BK161" s="257">
        <f>ROUND(I161*H161,2)</f>
        <v>0</v>
      </c>
      <c r="BL161" s="18" t="s">
        <v>228</v>
      </c>
      <c r="BM161" s="256" t="s">
        <v>317</v>
      </c>
    </row>
    <row r="162" s="2" customFormat="1" ht="21.75" customHeight="1">
      <c r="A162" s="39"/>
      <c r="B162" s="40"/>
      <c r="C162" s="244" t="s">
        <v>276</v>
      </c>
      <c r="D162" s="244" t="s">
        <v>224</v>
      </c>
      <c r="E162" s="245" t="s">
        <v>4187</v>
      </c>
      <c r="F162" s="246" t="s">
        <v>3884</v>
      </c>
      <c r="G162" s="247" t="s">
        <v>2528</v>
      </c>
      <c r="H162" s="248">
        <v>80</v>
      </c>
      <c r="I162" s="249"/>
      <c r="J162" s="250">
        <f>ROUND(I162*H162,2)</f>
        <v>0</v>
      </c>
      <c r="K162" s="251"/>
      <c r="L162" s="45"/>
      <c r="M162" s="252" t="s">
        <v>1</v>
      </c>
      <c r="N162" s="253" t="s">
        <v>41</v>
      </c>
      <c r="O162" s="92"/>
      <c r="P162" s="254">
        <f>O162*H162</f>
        <v>0</v>
      </c>
      <c r="Q162" s="254">
        <v>0</v>
      </c>
      <c r="R162" s="254">
        <f>Q162*H162</f>
        <v>0</v>
      </c>
      <c r="S162" s="254">
        <v>0</v>
      </c>
      <c r="T162" s="255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56" t="s">
        <v>228</v>
      </c>
      <c r="AT162" s="256" t="s">
        <v>224</v>
      </c>
      <c r="AU162" s="256" t="s">
        <v>84</v>
      </c>
      <c r="AY162" s="18" t="s">
        <v>222</v>
      </c>
      <c r="BE162" s="257">
        <f>IF(N162="základní",J162,0)</f>
        <v>0</v>
      </c>
      <c r="BF162" s="257">
        <f>IF(N162="snížená",J162,0)</f>
        <v>0</v>
      </c>
      <c r="BG162" s="257">
        <f>IF(N162="zákl. přenesená",J162,0)</f>
        <v>0</v>
      </c>
      <c r="BH162" s="257">
        <f>IF(N162="sníž. přenesená",J162,0)</f>
        <v>0</v>
      </c>
      <c r="BI162" s="257">
        <f>IF(N162="nulová",J162,0)</f>
        <v>0</v>
      </c>
      <c r="BJ162" s="18" t="s">
        <v>84</v>
      </c>
      <c r="BK162" s="257">
        <f>ROUND(I162*H162,2)</f>
        <v>0</v>
      </c>
      <c r="BL162" s="18" t="s">
        <v>228</v>
      </c>
      <c r="BM162" s="256" t="s">
        <v>321</v>
      </c>
    </row>
    <row r="163" s="2" customFormat="1" ht="16.5" customHeight="1">
      <c r="A163" s="39"/>
      <c r="B163" s="40"/>
      <c r="C163" s="244" t="s">
        <v>323</v>
      </c>
      <c r="D163" s="244" t="s">
        <v>224</v>
      </c>
      <c r="E163" s="245" t="s">
        <v>4188</v>
      </c>
      <c r="F163" s="246" t="s">
        <v>3846</v>
      </c>
      <c r="G163" s="247" t="s">
        <v>2528</v>
      </c>
      <c r="H163" s="248">
        <v>16</v>
      </c>
      <c r="I163" s="249"/>
      <c r="J163" s="250">
        <f>ROUND(I163*H163,2)</f>
        <v>0</v>
      </c>
      <c r="K163" s="251"/>
      <c r="L163" s="45"/>
      <c r="M163" s="252" t="s">
        <v>1</v>
      </c>
      <c r="N163" s="253" t="s">
        <v>41</v>
      </c>
      <c r="O163" s="92"/>
      <c r="P163" s="254">
        <f>O163*H163</f>
        <v>0</v>
      </c>
      <c r="Q163" s="254">
        <v>0</v>
      </c>
      <c r="R163" s="254">
        <f>Q163*H163</f>
        <v>0</v>
      </c>
      <c r="S163" s="254">
        <v>0</v>
      </c>
      <c r="T163" s="255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56" t="s">
        <v>228</v>
      </c>
      <c r="AT163" s="256" t="s">
        <v>224</v>
      </c>
      <c r="AU163" s="256" t="s">
        <v>84</v>
      </c>
      <c r="AY163" s="18" t="s">
        <v>222</v>
      </c>
      <c r="BE163" s="257">
        <f>IF(N163="základní",J163,0)</f>
        <v>0</v>
      </c>
      <c r="BF163" s="257">
        <f>IF(N163="snížená",J163,0)</f>
        <v>0</v>
      </c>
      <c r="BG163" s="257">
        <f>IF(N163="zákl. přenesená",J163,0)</f>
        <v>0</v>
      </c>
      <c r="BH163" s="257">
        <f>IF(N163="sníž. přenesená",J163,0)</f>
        <v>0</v>
      </c>
      <c r="BI163" s="257">
        <f>IF(N163="nulová",J163,0)</f>
        <v>0</v>
      </c>
      <c r="BJ163" s="18" t="s">
        <v>84</v>
      </c>
      <c r="BK163" s="257">
        <f>ROUND(I163*H163,2)</f>
        <v>0</v>
      </c>
      <c r="BL163" s="18" t="s">
        <v>228</v>
      </c>
      <c r="BM163" s="256" t="s">
        <v>326</v>
      </c>
    </row>
    <row r="164" s="2" customFormat="1" ht="16.5" customHeight="1">
      <c r="A164" s="39"/>
      <c r="B164" s="40"/>
      <c r="C164" s="244" t="s">
        <v>279</v>
      </c>
      <c r="D164" s="244" t="s">
        <v>224</v>
      </c>
      <c r="E164" s="245" t="s">
        <v>4189</v>
      </c>
      <c r="F164" s="246" t="s">
        <v>3848</v>
      </c>
      <c r="G164" s="247" t="s">
        <v>2528</v>
      </c>
      <c r="H164" s="248">
        <v>32</v>
      </c>
      <c r="I164" s="249"/>
      <c r="J164" s="250">
        <f>ROUND(I164*H164,2)</f>
        <v>0</v>
      </c>
      <c r="K164" s="251"/>
      <c r="L164" s="45"/>
      <c r="M164" s="252" t="s">
        <v>1</v>
      </c>
      <c r="N164" s="253" t="s">
        <v>41</v>
      </c>
      <c r="O164" s="92"/>
      <c r="P164" s="254">
        <f>O164*H164</f>
        <v>0</v>
      </c>
      <c r="Q164" s="254">
        <v>0</v>
      </c>
      <c r="R164" s="254">
        <f>Q164*H164</f>
        <v>0</v>
      </c>
      <c r="S164" s="254">
        <v>0</v>
      </c>
      <c r="T164" s="255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56" t="s">
        <v>228</v>
      </c>
      <c r="AT164" s="256" t="s">
        <v>224</v>
      </c>
      <c r="AU164" s="256" t="s">
        <v>84</v>
      </c>
      <c r="AY164" s="18" t="s">
        <v>222</v>
      </c>
      <c r="BE164" s="257">
        <f>IF(N164="základní",J164,0)</f>
        <v>0</v>
      </c>
      <c r="BF164" s="257">
        <f>IF(N164="snížená",J164,0)</f>
        <v>0</v>
      </c>
      <c r="BG164" s="257">
        <f>IF(N164="zákl. přenesená",J164,0)</f>
        <v>0</v>
      </c>
      <c r="BH164" s="257">
        <f>IF(N164="sníž. přenesená",J164,0)</f>
        <v>0</v>
      </c>
      <c r="BI164" s="257">
        <f>IF(N164="nulová",J164,0)</f>
        <v>0</v>
      </c>
      <c r="BJ164" s="18" t="s">
        <v>84</v>
      </c>
      <c r="BK164" s="257">
        <f>ROUND(I164*H164,2)</f>
        <v>0</v>
      </c>
      <c r="BL164" s="18" t="s">
        <v>228</v>
      </c>
      <c r="BM164" s="256" t="s">
        <v>330</v>
      </c>
    </row>
    <row r="165" s="2" customFormat="1" ht="21.75" customHeight="1">
      <c r="A165" s="39"/>
      <c r="B165" s="40"/>
      <c r="C165" s="244" t="s">
        <v>331</v>
      </c>
      <c r="D165" s="244" t="s">
        <v>224</v>
      </c>
      <c r="E165" s="245" t="s">
        <v>4190</v>
      </c>
      <c r="F165" s="246" t="s">
        <v>3850</v>
      </c>
      <c r="G165" s="247" t="s">
        <v>2528</v>
      </c>
      <c r="H165" s="248">
        <v>8</v>
      </c>
      <c r="I165" s="249"/>
      <c r="J165" s="250">
        <f>ROUND(I165*H165,2)</f>
        <v>0</v>
      </c>
      <c r="K165" s="251"/>
      <c r="L165" s="45"/>
      <c r="M165" s="317" t="s">
        <v>1</v>
      </c>
      <c r="N165" s="318" t="s">
        <v>41</v>
      </c>
      <c r="O165" s="319"/>
      <c r="P165" s="320">
        <f>O165*H165</f>
        <v>0</v>
      </c>
      <c r="Q165" s="320">
        <v>0</v>
      </c>
      <c r="R165" s="320">
        <f>Q165*H165</f>
        <v>0</v>
      </c>
      <c r="S165" s="320">
        <v>0</v>
      </c>
      <c r="T165" s="321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56" t="s">
        <v>228</v>
      </c>
      <c r="AT165" s="256" t="s">
        <v>224</v>
      </c>
      <c r="AU165" s="256" t="s">
        <v>84</v>
      </c>
      <c r="AY165" s="18" t="s">
        <v>222</v>
      </c>
      <c r="BE165" s="257">
        <f>IF(N165="základní",J165,0)</f>
        <v>0</v>
      </c>
      <c r="BF165" s="257">
        <f>IF(N165="snížená",J165,0)</f>
        <v>0</v>
      </c>
      <c r="BG165" s="257">
        <f>IF(N165="zákl. přenesená",J165,0)</f>
        <v>0</v>
      </c>
      <c r="BH165" s="257">
        <f>IF(N165="sníž. přenesená",J165,0)</f>
        <v>0</v>
      </c>
      <c r="BI165" s="257">
        <f>IF(N165="nulová",J165,0)</f>
        <v>0</v>
      </c>
      <c r="BJ165" s="18" t="s">
        <v>84</v>
      </c>
      <c r="BK165" s="257">
        <f>ROUND(I165*H165,2)</f>
        <v>0</v>
      </c>
      <c r="BL165" s="18" t="s">
        <v>228</v>
      </c>
      <c r="BM165" s="256" t="s">
        <v>334</v>
      </c>
    </row>
    <row r="166" s="2" customFormat="1" ht="6.96" customHeight="1">
      <c r="A166" s="39"/>
      <c r="B166" s="67"/>
      <c r="C166" s="68"/>
      <c r="D166" s="68"/>
      <c r="E166" s="68"/>
      <c r="F166" s="68"/>
      <c r="G166" s="68"/>
      <c r="H166" s="68"/>
      <c r="I166" s="68"/>
      <c r="J166" s="68"/>
      <c r="K166" s="68"/>
      <c r="L166" s="45"/>
      <c r="M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</sheetData>
  <sheetProtection sheet="1" autoFilter="0" formatColumns="0" formatRows="0" objects="1" scenarios="1" spinCount="100000" saltValue="OoUnOQx0occbNvWvFlDZNo4D0d27yETAoXmWJsoRVRkCBJuoPdEK2BA1UrXov1EC6MB8CQVWsgNM/iSnvWEuZA==" hashValue="0NBd55FcSozLMpdSgeYym0yay5zGyNunhzbvDlyl4lO+2bn8ClIldQuS0u9DBEbCpMQsOxoocQuTCOy0yFoNbA==" algorithmName="SHA-512" password="9942"/>
  <autoFilter ref="C135:K165"/>
  <mergeCells count="20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D106:F106"/>
    <mergeCell ref="D107:F107"/>
    <mergeCell ref="D108:F108"/>
    <mergeCell ref="D109:F109"/>
    <mergeCell ref="D110:F110"/>
    <mergeCell ref="E122:H122"/>
    <mergeCell ref="E126:H126"/>
    <mergeCell ref="E124:H124"/>
    <mergeCell ref="E128:H12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153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OU - STAVEBNÍ ÚPRAVY BUDOVY E, ČS.LEGIÍ 9, OSTRAVA</v>
      </c>
      <c r="F7" s="152"/>
      <c r="G7" s="152"/>
      <c r="H7" s="152"/>
      <c r="L7" s="21"/>
    </row>
    <row r="8">
      <c r="B8" s="21"/>
      <c r="D8" s="152" t="s">
        <v>154</v>
      </c>
      <c r="L8" s="21"/>
    </row>
    <row r="9" s="1" customFormat="1" ht="16.5" customHeight="1">
      <c r="B9" s="21"/>
      <c r="E9" s="153" t="s">
        <v>2858</v>
      </c>
      <c r="F9" s="1"/>
      <c r="G9" s="1"/>
      <c r="H9" s="1"/>
      <c r="L9" s="21"/>
    </row>
    <row r="10" s="1" customFormat="1" ht="12" customHeight="1">
      <c r="B10" s="21"/>
      <c r="D10" s="152" t="s">
        <v>2859</v>
      </c>
      <c r="L10" s="21"/>
    </row>
    <row r="11" s="2" customFormat="1" ht="16.5" customHeight="1">
      <c r="A11" s="39"/>
      <c r="B11" s="45"/>
      <c r="C11" s="39"/>
      <c r="D11" s="39"/>
      <c r="E11" s="166" t="s">
        <v>3813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3293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4191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19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20</v>
      </c>
      <c r="E16" s="39"/>
      <c r="F16" s="142" t="s">
        <v>34</v>
      </c>
      <c r="G16" s="39"/>
      <c r="H16" s="39"/>
      <c r="I16" s="152" t="s">
        <v>22</v>
      </c>
      <c r="J16" s="155" t="str">
        <f>'Rekapitulace stavby'!AN8</f>
        <v>30. 3. 2022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24</v>
      </c>
      <c r="E18" s="39"/>
      <c r="F18" s="39"/>
      <c r="G18" s="39"/>
      <c r="H18" s="39"/>
      <c r="I18" s="152" t="s">
        <v>25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Ostravská univerzita</v>
      </c>
      <c r="F19" s="39"/>
      <c r="G19" s="39"/>
      <c r="H19" s="39"/>
      <c r="I19" s="152" t="s">
        <v>27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28</v>
      </c>
      <c r="E21" s="39"/>
      <c r="F21" s="39"/>
      <c r="G21" s="39"/>
      <c r="H21" s="39"/>
      <c r="I21" s="152" t="s">
        <v>25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27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30</v>
      </c>
      <c r="E24" s="39"/>
      <c r="F24" s="39"/>
      <c r="G24" s="39"/>
      <c r="H24" s="39"/>
      <c r="I24" s="152" t="s">
        <v>25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MARPO s.r.o.</v>
      </c>
      <c r="F25" s="39"/>
      <c r="G25" s="39"/>
      <c r="H25" s="39"/>
      <c r="I25" s="152" t="s">
        <v>27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33</v>
      </c>
      <c r="E27" s="39"/>
      <c r="F27" s="39"/>
      <c r="G27" s="39"/>
      <c r="H27" s="39"/>
      <c r="I27" s="152" t="s">
        <v>25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 xml:space="preserve"> </v>
      </c>
      <c r="F28" s="39"/>
      <c r="G28" s="39"/>
      <c r="H28" s="39"/>
      <c r="I28" s="152" t="s">
        <v>27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35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142" t="s">
        <v>156</v>
      </c>
      <c r="E34" s="39"/>
      <c r="F34" s="39"/>
      <c r="G34" s="39"/>
      <c r="H34" s="39"/>
      <c r="I34" s="39"/>
      <c r="J34" s="161">
        <f>J100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2" t="s">
        <v>157</v>
      </c>
      <c r="E35" s="39"/>
      <c r="F35" s="39"/>
      <c r="G35" s="39"/>
      <c r="H35" s="39"/>
      <c r="I35" s="39"/>
      <c r="J35" s="161">
        <f>J108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25.44" customHeight="1">
      <c r="A36" s="39"/>
      <c r="B36" s="45"/>
      <c r="C36" s="39"/>
      <c r="D36" s="163" t="s">
        <v>36</v>
      </c>
      <c r="E36" s="39"/>
      <c r="F36" s="39"/>
      <c r="G36" s="39"/>
      <c r="H36" s="39"/>
      <c r="I36" s="39"/>
      <c r="J36" s="164">
        <f>ROUND(J34 + J35,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6.96" customHeight="1">
      <c r="A37" s="39"/>
      <c r="B37" s="45"/>
      <c r="C37" s="39"/>
      <c r="D37" s="160"/>
      <c r="E37" s="160"/>
      <c r="F37" s="160"/>
      <c r="G37" s="160"/>
      <c r="H37" s="160"/>
      <c r="I37" s="160"/>
      <c r="J37" s="160"/>
      <c r="K37" s="160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39"/>
      <c r="F38" s="165" t="s">
        <v>38</v>
      </c>
      <c r="G38" s="39"/>
      <c r="H38" s="39"/>
      <c r="I38" s="165" t="s">
        <v>37</v>
      </c>
      <c r="J38" s="165" t="s">
        <v>39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14.4" customHeight="1">
      <c r="A39" s="39"/>
      <c r="B39" s="45"/>
      <c r="C39" s="39"/>
      <c r="D39" s="166" t="s">
        <v>40</v>
      </c>
      <c r="E39" s="152" t="s">
        <v>41</v>
      </c>
      <c r="F39" s="167">
        <f>ROUND((SUM(BE108:BE115) + SUM(BE139:BE195)),  2)</f>
        <v>0</v>
      </c>
      <c r="G39" s="39"/>
      <c r="H39" s="39"/>
      <c r="I39" s="168">
        <v>0.20999999999999999</v>
      </c>
      <c r="J39" s="167">
        <f>ROUND(((SUM(BE108:BE115) + SUM(BE139:BE195))*I39),  2)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152" t="s">
        <v>42</v>
      </c>
      <c r="F40" s="167">
        <f>ROUND((SUM(BF108:BF115) + SUM(BF139:BF195)),  2)</f>
        <v>0</v>
      </c>
      <c r="G40" s="39"/>
      <c r="H40" s="39"/>
      <c r="I40" s="168">
        <v>0.14999999999999999</v>
      </c>
      <c r="J40" s="167">
        <f>ROUND(((SUM(BF108:BF115) + SUM(BF139:BF195))*I40),  2)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43</v>
      </c>
      <c r="F41" s="167">
        <f>ROUND((SUM(BG108:BG115) + SUM(BG139:BG195)),  2)</f>
        <v>0</v>
      </c>
      <c r="G41" s="39"/>
      <c r="H41" s="39"/>
      <c r="I41" s="168">
        <v>0.20999999999999999</v>
      </c>
      <c r="J41" s="167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152" t="s">
        <v>44</v>
      </c>
      <c r="F42" s="167">
        <f>ROUND((SUM(BH108:BH115) + SUM(BH139:BH195)),  2)</f>
        <v>0</v>
      </c>
      <c r="G42" s="39"/>
      <c r="H42" s="39"/>
      <c r="I42" s="168">
        <v>0.14999999999999999</v>
      </c>
      <c r="J42" s="167">
        <f>0</f>
        <v>0</v>
      </c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14.4" customHeight="1">
      <c r="A43" s="39"/>
      <c r="B43" s="45"/>
      <c r="C43" s="39"/>
      <c r="D43" s="39"/>
      <c r="E43" s="152" t="s">
        <v>45</v>
      </c>
      <c r="F43" s="167">
        <f>ROUND((SUM(BI108:BI115) + SUM(BI139:BI195)),  2)</f>
        <v>0</v>
      </c>
      <c r="G43" s="39"/>
      <c r="H43" s="39"/>
      <c r="I43" s="168">
        <v>0</v>
      </c>
      <c r="J43" s="167">
        <f>0</f>
        <v>0</v>
      </c>
      <c r="K43" s="39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6.96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2" customFormat="1" ht="25.44" customHeight="1">
      <c r="A45" s="39"/>
      <c r="B45" s="45"/>
      <c r="C45" s="169"/>
      <c r="D45" s="170" t="s">
        <v>46</v>
      </c>
      <c r="E45" s="171"/>
      <c r="F45" s="171"/>
      <c r="G45" s="172" t="s">
        <v>47</v>
      </c>
      <c r="H45" s="173" t="s">
        <v>48</v>
      </c>
      <c r="I45" s="171"/>
      <c r="J45" s="174">
        <f>SUM(J36:J43)</f>
        <v>0</v>
      </c>
      <c r="K45" s="175"/>
      <c r="L45" s="64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="2" customFormat="1" ht="14.4" customHeight="1">
      <c r="A46" s="39"/>
      <c r="B46" s="45"/>
      <c r="C46" s="39"/>
      <c r="D46" s="39"/>
      <c r="E46" s="39"/>
      <c r="F46" s="39"/>
      <c r="G46" s="39"/>
      <c r="H46" s="39"/>
      <c r="I46" s="39"/>
      <c r="J46" s="39"/>
      <c r="K46" s="39"/>
      <c r="L46" s="64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6" t="s">
        <v>49</v>
      </c>
      <c r="E50" s="177"/>
      <c r="F50" s="177"/>
      <c r="G50" s="176" t="s">
        <v>50</v>
      </c>
      <c r="H50" s="177"/>
      <c r="I50" s="177"/>
      <c r="J50" s="177"/>
      <c r="K50" s="177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8" t="s">
        <v>51</v>
      </c>
      <c r="E61" s="179"/>
      <c r="F61" s="180" t="s">
        <v>52</v>
      </c>
      <c r="G61" s="178" t="s">
        <v>51</v>
      </c>
      <c r="H61" s="179"/>
      <c r="I61" s="179"/>
      <c r="J61" s="181" t="s">
        <v>52</v>
      </c>
      <c r="K61" s="179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6" t="s">
        <v>53</v>
      </c>
      <c r="E65" s="182"/>
      <c r="F65" s="182"/>
      <c r="G65" s="176" t="s">
        <v>54</v>
      </c>
      <c r="H65" s="182"/>
      <c r="I65" s="182"/>
      <c r="J65" s="182"/>
      <c r="K65" s="182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8" t="s">
        <v>51</v>
      </c>
      <c r="E76" s="179"/>
      <c r="F76" s="180" t="s">
        <v>52</v>
      </c>
      <c r="G76" s="178" t="s">
        <v>51</v>
      </c>
      <c r="H76" s="179"/>
      <c r="I76" s="179"/>
      <c r="J76" s="181" t="s">
        <v>52</v>
      </c>
      <c r="K76" s="179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5"/>
      <c r="C81" s="186"/>
      <c r="D81" s="186"/>
      <c r="E81" s="186"/>
      <c r="F81" s="186"/>
      <c r="G81" s="186"/>
      <c r="H81" s="186"/>
      <c r="I81" s="186"/>
      <c r="J81" s="186"/>
      <c r="K81" s="186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158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7" t="str">
        <f>E7</f>
        <v>OU - STAVEBNÍ ÚPRAVY BUDOVY E, ČS.LEGIÍ 9, OSTRAVA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154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7" t="s">
        <v>2858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2859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325" t="s">
        <v>3813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3293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SK - Strukturovaná kabeláž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20</v>
      </c>
      <c r="D93" s="41"/>
      <c r="E93" s="41"/>
      <c r="F93" s="28" t="str">
        <f>F16</f>
        <v xml:space="preserve"> </v>
      </c>
      <c r="G93" s="41"/>
      <c r="H93" s="41"/>
      <c r="I93" s="33" t="s">
        <v>22</v>
      </c>
      <c r="J93" s="80" t="str">
        <f>IF(J16="","",J16)</f>
        <v>30. 3. 2022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24</v>
      </c>
      <c r="D95" s="41"/>
      <c r="E95" s="41"/>
      <c r="F95" s="28" t="str">
        <f>E19</f>
        <v>Ostravská univerzita</v>
      </c>
      <c r="G95" s="41"/>
      <c r="H95" s="41"/>
      <c r="I95" s="33" t="s">
        <v>30</v>
      </c>
      <c r="J95" s="37" t="str">
        <f>E25</f>
        <v>MARPO s.r.o.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28</v>
      </c>
      <c r="D96" s="41"/>
      <c r="E96" s="41"/>
      <c r="F96" s="28" t="str">
        <f>IF(E22="","",E22)</f>
        <v>Vyplň údaj</v>
      </c>
      <c r="G96" s="41"/>
      <c r="H96" s="41"/>
      <c r="I96" s="33" t="s">
        <v>33</v>
      </c>
      <c r="J96" s="37" t="str">
        <f>E28</f>
        <v xml:space="preserve"> 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8" t="s">
        <v>159</v>
      </c>
      <c r="D98" s="189"/>
      <c r="E98" s="189"/>
      <c r="F98" s="189"/>
      <c r="G98" s="189"/>
      <c r="H98" s="189"/>
      <c r="I98" s="189"/>
      <c r="J98" s="190" t="s">
        <v>160</v>
      </c>
      <c r="K98" s="189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91" t="s">
        <v>161</v>
      </c>
      <c r="D100" s="41"/>
      <c r="E100" s="41"/>
      <c r="F100" s="41"/>
      <c r="G100" s="41"/>
      <c r="H100" s="41"/>
      <c r="I100" s="41"/>
      <c r="J100" s="111">
        <f>J139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162</v>
      </c>
    </row>
    <row r="101" s="9" customFormat="1" ht="24.96" customHeight="1">
      <c r="A101" s="9"/>
      <c r="B101" s="192"/>
      <c r="C101" s="193"/>
      <c r="D101" s="194" t="s">
        <v>4192</v>
      </c>
      <c r="E101" s="195"/>
      <c r="F101" s="195"/>
      <c r="G101" s="195"/>
      <c r="H101" s="195"/>
      <c r="I101" s="195"/>
      <c r="J101" s="196">
        <f>J140</f>
        <v>0</v>
      </c>
      <c r="K101" s="193"/>
      <c r="L101" s="197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2"/>
      <c r="C102" s="193"/>
      <c r="D102" s="194" t="s">
        <v>4193</v>
      </c>
      <c r="E102" s="195"/>
      <c r="F102" s="195"/>
      <c r="G102" s="195"/>
      <c r="H102" s="195"/>
      <c r="I102" s="195"/>
      <c r="J102" s="196">
        <f>J157</f>
        <v>0</v>
      </c>
      <c r="K102" s="193"/>
      <c r="L102" s="197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2"/>
      <c r="C103" s="193"/>
      <c r="D103" s="194" t="s">
        <v>4194</v>
      </c>
      <c r="E103" s="195"/>
      <c r="F103" s="195"/>
      <c r="G103" s="195"/>
      <c r="H103" s="195"/>
      <c r="I103" s="195"/>
      <c r="J103" s="196">
        <f>J171</f>
        <v>0</v>
      </c>
      <c r="K103" s="193"/>
      <c r="L103" s="197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2"/>
      <c r="C104" s="193"/>
      <c r="D104" s="194" t="s">
        <v>4195</v>
      </c>
      <c r="E104" s="195"/>
      <c r="F104" s="195"/>
      <c r="G104" s="195"/>
      <c r="H104" s="195"/>
      <c r="I104" s="195"/>
      <c r="J104" s="196">
        <f>J181</f>
        <v>0</v>
      </c>
      <c r="K104" s="193"/>
      <c r="L104" s="197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2"/>
      <c r="C105" s="193"/>
      <c r="D105" s="194" t="s">
        <v>4196</v>
      </c>
      <c r="E105" s="195"/>
      <c r="F105" s="195"/>
      <c r="G105" s="195"/>
      <c r="H105" s="195"/>
      <c r="I105" s="195"/>
      <c r="J105" s="196">
        <f>J188</f>
        <v>0</v>
      </c>
      <c r="K105" s="193"/>
      <c r="L105" s="197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9.28" customHeight="1">
      <c r="A108" s="39"/>
      <c r="B108" s="40"/>
      <c r="C108" s="191" t="s">
        <v>197</v>
      </c>
      <c r="D108" s="41"/>
      <c r="E108" s="41"/>
      <c r="F108" s="41"/>
      <c r="G108" s="41"/>
      <c r="H108" s="41"/>
      <c r="I108" s="41"/>
      <c r="J108" s="203">
        <f>ROUND(J109 + J110 + J111 + J112 + J113 + J114,2)</f>
        <v>0</v>
      </c>
      <c r="K108" s="41"/>
      <c r="L108" s="64"/>
      <c r="N108" s="204" t="s">
        <v>40</v>
      </c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8" customHeight="1">
      <c r="A109" s="39"/>
      <c r="B109" s="40"/>
      <c r="C109" s="41"/>
      <c r="D109" s="205" t="s">
        <v>198</v>
      </c>
      <c r="E109" s="206"/>
      <c r="F109" s="206"/>
      <c r="G109" s="41"/>
      <c r="H109" s="41"/>
      <c r="I109" s="41"/>
      <c r="J109" s="207">
        <v>0</v>
      </c>
      <c r="K109" s="41"/>
      <c r="L109" s="208"/>
      <c r="M109" s="209"/>
      <c r="N109" s="210" t="s">
        <v>41</v>
      </c>
      <c r="O109" s="209"/>
      <c r="P109" s="209"/>
      <c r="Q109" s="209"/>
      <c r="R109" s="209"/>
      <c r="S109" s="211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12" t="s">
        <v>199</v>
      </c>
      <c r="AZ109" s="209"/>
      <c r="BA109" s="209"/>
      <c r="BB109" s="209"/>
      <c r="BC109" s="209"/>
      <c r="BD109" s="209"/>
      <c r="BE109" s="213">
        <f>IF(N109="základní",J109,0)</f>
        <v>0</v>
      </c>
      <c r="BF109" s="213">
        <f>IF(N109="snížená",J109,0)</f>
        <v>0</v>
      </c>
      <c r="BG109" s="213">
        <f>IF(N109="zákl. přenesená",J109,0)</f>
        <v>0</v>
      </c>
      <c r="BH109" s="213">
        <f>IF(N109="sníž. přenesená",J109,0)</f>
        <v>0</v>
      </c>
      <c r="BI109" s="213">
        <f>IF(N109="nulová",J109,0)</f>
        <v>0</v>
      </c>
      <c r="BJ109" s="212" t="s">
        <v>84</v>
      </c>
      <c r="BK109" s="209"/>
      <c r="BL109" s="209"/>
      <c r="BM109" s="209"/>
    </row>
    <row r="110" s="2" customFormat="1" ht="18" customHeight="1">
      <c r="A110" s="39"/>
      <c r="B110" s="40"/>
      <c r="C110" s="41"/>
      <c r="D110" s="205" t="s">
        <v>200</v>
      </c>
      <c r="E110" s="206"/>
      <c r="F110" s="206"/>
      <c r="G110" s="41"/>
      <c r="H110" s="41"/>
      <c r="I110" s="41"/>
      <c r="J110" s="207">
        <v>0</v>
      </c>
      <c r="K110" s="41"/>
      <c r="L110" s="208"/>
      <c r="M110" s="209"/>
      <c r="N110" s="210" t="s">
        <v>41</v>
      </c>
      <c r="O110" s="209"/>
      <c r="P110" s="209"/>
      <c r="Q110" s="209"/>
      <c r="R110" s="209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12" t="s">
        <v>199</v>
      </c>
      <c r="AZ110" s="209"/>
      <c r="BA110" s="209"/>
      <c r="BB110" s="209"/>
      <c r="BC110" s="209"/>
      <c r="BD110" s="209"/>
      <c r="BE110" s="213">
        <f>IF(N110="základní",J110,0)</f>
        <v>0</v>
      </c>
      <c r="BF110" s="213">
        <f>IF(N110="snížená",J110,0)</f>
        <v>0</v>
      </c>
      <c r="BG110" s="213">
        <f>IF(N110="zákl. přenesená",J110,0)</f>
        <v>0</v>
      </c>
      <c r="BH110" s="213">
        <f>IF(N110="sníž. přenesená",J110,0)</f>
        <v>0</v>
      </c>
      <c r="BI110" s="213">
        <f>IF(N110="nulová",J110,0)</f>
        <v>0</v>
      </c>
      <c r="BJ110" s="212" t="s">
        <v>84</v>
      </c>
      <c r="BK110" s="209"/>
      <c r="BL110" s="209"/>
      <c r="BM110" s="209"/>
    </row>
    <row r="111" s="2" customFormat="1" ht="18" customHeight="1">
      <c r="A111" s="39"/>
      <c r="B111" s="40"/>
      <c r="C111" s="41"/>
      <c r="D111" s="205" t="s">
        <v>201</v>
      </c>
      <c r="E111" s="206"/>
      <c r="F111" s="206"/>
      <c r="G111" s="41"/>
      <c r="H111" s="41"/>
      <c r="I111" s="41"/>
      <c r="J111" s="207">
        <v>0</v>
      </c>
      <c r="K111" s="41"/>
      <c r="L111" s="208"/>
      <c r="M111" s="209"/>
      <c r="N111" s="210" t="s">
        <v>41</v>
      </c>
      <c r="O111" s="209"/>
      <c r="P111" s="209"/>
      <c r="Q111" s="209"/>
      <c r="R111" s="209"/>
      <c r="S111" s="211"/>
      <c r="T111" s="211"/>
      <c r="U111" s="211"/>
      <c r="V111" s="211"/>
      <c r="W111" s="211"/>
      <c r="X111" s="211"/>
      <c r="Y111" s="211"/>
      <c r="Z111" s="211"/>
      <c r="AA111" s="211"/>
      <c r="AB111" s="211"/>
      <c r="AC111" s="211"/>
      <c r="AD111" s="211"/>
      <c r="AE111" s="211"/>
      <c r="AF111" s="209"/>
      <c r="AG111" s="209"/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12" t="s">
        <v>199</v>
      </c>
      <c r="AZ111" s="209"/>
      <c r="BA111" s="209"/>
      <c r="BB111" s="209"/>
      <c r="BC111" s="209"/>
      <c r="BD111" s="209"/>
      <c r="BE111" s="213">
        <f>IF(N111="základní",J111,0)</f>
        <v>0</v>
      </c>
      <c r="BF111" s="213">
        <f>IF(N111="snížená",J111,0)</f>
        <v>0</v>
      </c>
      <c r="BG111" s="213">
        <f>IF(N111="zákl. přenesená",J111,0)</f>
        <v>0</v>
      </c>
      <c r="BH111" s="213">
        <f>IF(N111="sníž. přenesená",J111,0)</f>
        <v>0</v>
      </c>
      <c r="BI111" s="213">
        <f>IF(N111="nulová",J111,0)</f>
        <v>0</v>
      </c>
      <c r="BJ111" s="212" t="s">
        <v>84</v>
      </c>
      <c r="BK111" s="209"/>
      <c r="BL111" s="209"/>
      <c r="BM111" s="209"/>
    </row>
    <row r="112" s="2" customFormat="1" ht="18" customHeight="1">
      <c r="A112" s="39"/>
      <c r="B112" s="40"/>
      <c r="C112" s="41"/>
      <c r="D112" s="205" t="s">
        <v>202</v>
      </c>
      <c r="E112" s="206"/>
      <c r="F112" s="206"/>
      <c r="G112" s="41"/>
      <c r="H112" s="41"/>
      <c r="I112" s="41"/>
      <c r="J112" s="207">
        <v>0</v>
      </c>
      <c r="K112" s="41"/>
      <c r="L112" s="208"/>
      <c r="M112" s="209"/>
      <c r="N112" s="210" t="s">
        <v>41</v>
      </c>
      <c r="O112" s="209"/>
      <c r="P112" s="209"/>
      <c r="Q112" s="209"/>
      <c r="R112" s="209"/>
      <c r="S112" s="211"/>
      <c r="T112" s="211"/>
      <c r="U112" s="211"/>
      <c r="V112" s="211"/>
      <c r="W112" s="211"/>
      <c r="X112" s="211"/>
      <c r="Y112" s="211"/>
      <c r="Z112" s="211"/>
      <c r="AA112" s="211"/>
      <c r="AB112" s="211"/>
      <c r="AC112" s="211"/>
      <c r="AD112" s="211"/>
      <c r="AE112" s="211"/>
      <c r="AF112" s="209"/>
      <c r="AG112" s="209"/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12" t="s">
        <v>199</v>
      </c>
      <c r="AZ112" s="209"/>
      <c r="BA112" s="209"/>
      <c r="BB112" s="209"/>
      <c r="BC112" s="209"/>
      <c r="BD112" s="209"/>
      <c r="BE112" s="213">
        <f>IF(N112="základní",J112,0)</f>
        <v>0</v>
      </c>
      <c r="BF112" s="213">
        <f>IF(N112="snížená",J112,0)</f>
        <v>0</v>
      </c>
      <c r="BG112" s="213">
        <f>IF(N112="zákl. přenesená",J112,0)</f>
        <v>0</v>
      </c>
      <c r="BH112" s="213">
        <f>IF(N112="sníž. přenesená",J112,0)</f>
        <v>0</v>
      </c>
      <c r="BI112" s="213">
        <f>IF(N112="nulová",J112,0)</f>
        <v>0</v>
      </c>
      <c r="BJ112" s="212" t="s">
        <v>84</v>
      </c>
      <c r="BK112" s="209"/>
      <c r="BL112" s="209"/>
      <c r="BM112" s="209"/>
    </row>
    <row r="113" s="2" customFormat="1" ht="18" customHeight="1">
      <c r="A113" s="39"/>
      <c r="B113" s="40"/>
      <c r="C113" s="41"/>
      <c r="D113" s="205" t="s">
        <v>203</v>
      </c>
      <c r="E113" s="206"/>
      <c r="F113" s="206"/>
      <c r="G113" s="41"/>
      <c r="H113" s="41"/>
      <c r="I113" s="41"/>
      <c r="J113" s="207">
        <v>0</v>
      </c>
      <c r="K113" s="41"/>
      <c r="L113" s="208"/>
      <c r="M113" s="209"/>
      <c r="N113" s="210" t="s">
        <v>41</v>
      </c>
      <c r="O113" s="209"/>
      <c r="P113" s="209"/>
      <c r="Q113" s="209"/>
      <c r="R113" s="209"/>
      <c r="S113" s="211"/>
      <c r="T113" s="211"/>
      <c r="U113" s="211"/>
      <c r="V113" s="211"/>
      <c r="W113" s="211"/>
      <c r="X113" s="211"/>
      <c r="Y113" s="211"/>
      <c r="Z113" s="211"/>
      <c r="AA113" s="211"/>
      <c r="AB113" s="211"/>
      <c r="AC113" s="211"/>
      <c r="AD113" s="211"/>
      <c r="AE113" s="211"/>
      <c r="AF113" s="209"/>
      <c r="AG113" s="209"/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12" t="s">
        <v>199</v>
      </c>
      <c r="AZ113" s="209"/>
      <c r="BA113" s="209"/>
      <c r="BB113" s="209"/>
      <c r="BC113" s="209"/>
      <c r="BD113" s="209"/>
      <c r="BE113" s="213">
        <f>IF(N113="základní",J113,0)</f>
        <v>0</v>
      </c>
      <c r="BF113" s="213">
        <f>IF(N113="snížená",J113,0)</f>
        <v>0</v>
      </c>
      <c r="BG113" s="213">
        <f>IF(N113="zákl. přenesená",J113,0)</f>
        <v>0</v>
      </c>
      <c r="BH113" s="213">
        <f>IF(N113="sníž. přenesená",J113,0)</f>
        <v>0</v>
      </c>
      <c r="BI113" s="213">
        <f>IF(N113="nulová",J113,0)</f>
        <v>0</v>
      </c>
      <c r="BJ113" s="212" t="s">
        <v>84</v>
      </c>
      <c r="BK113" s="209"/>
      <c r="BL113" s="209"/>
      <c r="BM113" s="209"/>
    </row>
    <row r="114" s="2" customFormat="1" ht="18" customHeight="1">
      <c r="A114" s="39"/>
      <c r="B114" s="40"/>
      <c r="C114" s="41"/>
      <c r="D114" s="206" t="s">
        <v>204</v>
      </c>
      <c r="E114" s="41"/>
      <c r="F114" s="41"/>
      <c r="G114" s="41"/>
      <c r="H114" s="41"/>
      <c r="I114" s="41"/>
      <c r="J114" s="207">
        <f>ROUND(J34*T114,2)</f>
        <v>0</v>
      </c>
      <c r="K114" s="41"/>
      <c r="L114" s="208"/>
      <c r="M114" s="209"/>
      <c r="N114" s="210" t="s">
        <v>42</v>
      </c>
      <c r="O114" s="209"/>
      <c r="P114" s="209"/>
      <c r="Q114" s="209"/>
      <c r="R114" s="209"/>
      <c r="S114" s="211"/>
      <c r="T114" s="211"/>
      <c r="U114" s="211"/>
      <c r="V114" s="211"/>
      <c r="W114" s="211"/>
      <c r="X114" s="211"/>
      <c r="Y114" s="211"/>
      <c r="Z114" s="211"/>
      <c r="AA114" s="211"/>
      <c r="AB114" s="211"/>
      <c r="AC114" s="211"/>
      <c r="AD114" s="211"/>
      <c r="AE114" s="211"/>
      <c r="AF114" s="209"/>
      <c r="AG114" s="209"/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12" t="s">
        <v>205</v>
      </c>
      <c r="AZ114" s="209"/>
      <c r="BA114" s="209"/>
      <c r="BB114" s="209"/>
      <c r="BC114" s="209"/>
      <c r="BD114" s="209"/>
      <c r="BE114" s="213">
        <f>IF(N114="základní",J114,0)</f>
        <v>0</v>
      </c>
      <c r="BF114" s="213">
        <f>IF(N114="snížená",J114,0)</f>
        <v>0</v>
      </c>
      <c r="BG114" s="213">
        <f>IF(N114="zákl. přenesená",J114,0)</f>
        <v>0</v>
      </c>
      <c r="BH114" s="213">
        <f>IF(N114="sníž. přenesená",J114,0)</f>
        <v>0</v>
      </c>
      <c r="BI114" s="213">
        <f>IF(N114="nulová",J114,0)</f>
        <v>0</v>
      </c>
      <c r="BJ114" s="212" t="s">
        <v>86</v>
      </c>
      <c r="BK114" s="209"/>
      <c r="BL114" s="209"/>
      <c r="BM114" s="209"/>
    </row>
    <row r="115" s="2" customForma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29.28" customHeight="1">
      <c r="A116" s="39"/>
      <c r="B116" s="40"/>
      <c r="C116" s="214" t="s">
        <v>206</v>
      </c>
      <c r="D116" s="189"/>
      <c r="E116" s="189"/>
      <c r="F116" s="189"/>
      <c r="G116" s="189"/>
      <c r="H116" s="189"/>
      <c r="I116" s="189"/>
      <c r="J116" s="215">
        <f>ROUND(J100+J108,2)</f>
        <v>0</v>
      </c>
      <c r="K116" s="189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67"/>
      <c r="C117" s="68"/>
      <c r="D117" s="68"/>
      <c r="E117" s="68"/>
      <c r="F117" s="68"/>
      <c r="G117" s="68"/>
      <c r="H117" s="68"/>
      <c r="I117" s="68"/>
      <c r="J117" s="68"/>
      <c r="K117" s="68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21" s="2" customFormat="1" ht="6.96" customHeight="1">
      <c r="A121" s="39"/>
      <c r="B121" s="69"/>
      <c r="C121" s="70"/>
      <c r="D121" s="70"/>
      <c r="E121" s="70"/>
      <c r="F121" s="70"/>
      <c r="G121" s="70"/>
      <c r="H121" s="70"/>
      <c r="I121" s="70"/>
      <c r="J121" s="70"/>
      <c r="K121" s="70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24.96" customHeight="1">
      <c r="A122" s="39"/>
      <c r="B122" s="40"/>
      <c r="C122" s="24" t="s">
        <v>207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16</v>
      </c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6.5" customHeight="1">
      <c r="A125" s="39"/>
      <c r="B125" s="40"/>
      <c r="C125" s="41"/>
      <c r="D125" s="41"/>
      <c r="E125" s="187" t="str">
        <f>E7</f>
        <v>OU - STAVEBNÍ ÚPRAVY BUDOVY E, ČS.LEGIÍ 9, OSTRAVA</v>
      </c>
      <c r="F125" s="33"/>
      <c r="G125" s="33"/>
      <c r="H125" s="33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" customFormat="1" ht="12" customHeight="1">
      <c r="B126" s="22"/>
      <c r="C126" s="33" t="s">
        <v>154</v>
      </c>
      <c r="D126" s="23"/>
      <c r="E126" s="23"/>
      <c r="F126" s="23"/>
      <c r="G126" s="23"/>
      <c r="H126" s="23"/>
      <c r="I126" s="23"/>
      <c r="J126" s="23"/>
      <c r="K126" s="23"/>
      <c r="L126" s="21"/>
    </row>
    <row r="127" s="1" customFormat="1" ht="16.5" customHeight="1">
      <c r="B127" s="22"/>
      <c r="C127" s="23"/>
      <c r="D127" s="23"/>
      <c r="E127" s="187" t="s">
        <v>2858</v>
      </c>
      <c r="F127" s="23"/>
      <c r="G127" s="23"/>
      <c r="H127" s="23"/>
      <c r="I127" s="23"/>
      <c r="J127" s="23"/>
      <c r="K127" s="23"/>
      <c r="L127" s="21"/>
    </row>
    <row r="128" s="1" customFormat="1" ht="12" customHeight="1">
      <c r="B128" s="22"/>
      <c r="C128" s="33" t="s">
        <v>2859</v>
      </c>
      <c r="D128" s="23"/>
      <c r="E128" s="23"/>
      <c r="F128" s="23"/>
      <c r="G128" s="23"/>
      <c r="H128" s="23"/>
      <c r="I128" s="23"/>
      <c r="J128" s="23"/>
      <c r="K128" s="23"/>
      <c r="L128" s="21"/>
    </row>
    <row r="129" s="2" customFormat="1" ht="16.5" customHeight="1">
      <c r="A129" s="39"/>
      <c r="B129" s="40"/>
      <c r="C129" s="41"/>
      <c r="D129" s="41"/>
      <c r="E129" s="325" t="s">
        <v>3813</v>
      </c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2" customHeight="1">
      <c r="A130" s="39"/>
      <c r="B130" s="40"/>
      <c r="C130" s="33" t="s">
        <v>3293</v>
      </c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6.5" customHeight="1">
      <c r="A131" s="39"/>
      <c r="B131" s="40"/>
      <c r="C131" s="41"/>
      <c r="D131" s="41"/>
      <c r="E131" s="77" t="str">
        <f>E13</f>
        <v>SK - Strukturovaná kabeláž</v>
      </c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6.96" customHeight="1">
      <c r="A132" s="39"/>
      <c r="B132" s="40"/>
      <c r="C132" s="41"/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2" customHeight="1">
      <c r="A133" s="39"/>
      <c r="B133" s="40"/>
      <c r="C133" s="33" t="s">
        <v>20</v>
      </c>
      <c r="D133" s="41"/>
      <c r="E133" s="41"/>
      <c r="F133" s="28" t="str">
        <f>F16</f>
        <v xml:space="preserve"> </v>
      </c>
      <c r="G133" s="41"/>
      <c r="H133" s="41"/>
      <c r="I133" s="33" t="s">
        <v>22</v>
      </c>
      <c r="J133" s="80" t="str">
        <f>IF(J16="","",J16)</f>
        <v>30. 3. 2022</v>
      </c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6.96" customHeight="1">
      <c r="A134" s="39"/>
      <c r="B134" s="40"/>
      <c r="C134" s="41"/>
      <c r="D134" s="41"/>
      <c r="E134" s="41"/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15.15" customHeight="1">
      <c r="A135" s="39"/>
      <c r="B135" s="40"/>
      <c r="C135" s="33" t="s">
        <v>24</v>
      </c>
      <c r="D135" s="41"/>
      <c r="E135" s="41"/>
      <c r="F135" s="28" t="str">
        <f>E19</f>
        <v>Ostravská univerzita</v>
      </c>
      <c r="G135" s="41"/>
      <c r="H135" s="41"/>
      <c r="I135" s="33" t="s">
        <v>30</v>
      </c>
      <c r="J135" s="37" t="str">
        <f>E25</f>
        <v>MARPO s.r.o.</v>
      </c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15.15" customHeight="1">
      <c r="A136" s="39"/>
      <c r="B136" s="40"/>
      <c r="C136" s="33" t="s">
        <v>28</v>
      </c>
      <c r="D136" s="41"/>
      <c r="E136" s="41"/>
      <c r="F136" s="28" t="str">
        <f>IF(E22="","",E22)</f>
        <v>Vyplň údaj</v>
      </c>
      <c r="G136" s="41"/>
      <c r="H136" s="41"/>
      <c r="I136" s="33" t="s">
        <v>33</v>
      </c>
      <c r="J136" s="37" t="str">
        <f>E28</f>
        <v xml:space="preserve"> </v>
      </c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10.32" customHeight="1">
      <c r="A137" s="39"/>
      <c r="B137" s="40"/>
      <c r="C137" s="41"/>
      <c r="D137" s="41"/>
      <c r="E137" s="41"/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11" customFormat="1" ht="29.28" customHeight="1">
      <c r="A138" s="216"/>
      <c r="B138" s="217"/>
      <c r="C138" s="218" t="s">
        <v>208</v>
      </c>
      <c r="D138" s="219" t="s">
        <v>61</v>
      </c>
      <c r="E138" s="219" t="s">
        <v>57</v>
      </c>
      <c r="F138" s="219" t="s">
        <v>58</v>
      </c>
      <c r="G138" s="219" t="s">
        <v>209</v>
      </c>
      <c r="H138" s="219" t="s">
        <v>210</v>
      </c>
      <c r="I138" s="219" t="s">
        <v>211</v>
      </c>
      <c r="J138" s="220" t="s">
        <v>160</v>
      </c>
      <c r="K138" s="221" t="s">
        <v>212</v>
      </c>
      <c r="L138" s="222"/>
      <c r="M138" s="101" t="s">
        <v>1</v>
      </c>
      <c r="N138" s="102" t="s">
        <v>40</v>
      </c>
      <c r="O138" s="102" t="s">
        <v>213</v>
      </c>
      <c r="P138" s="102" t="s">
        <v>214</v>
      </c>
      <c r="Q138" s="102" t="s">
        <v>215</v>
      </c>
      <c r="R138" s="102" t="s">
        <v>216</v>
      </c>
      <c r="S138" s="102" t="s">
        <v>217</v>
      </c>
      <c r="T138" s="103" t="s">
        <v>218</v>
      </c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</row>
    <row r="139" s="2" customFormat="1" ht="22.8" customHeight="1">
      <c r="A139" s="39"/>
      <c r="B139" s="40"/>
      <c r="C139" s="108" t="s">
        <v>219</v>
      </c>
      <c r="D139" s="41"/>
      <c r="E139" s="41"/>
      <c r="F139" s="41"/>
      <c r="G139" s="41"/>
      <c r="H139" s="41"/>
      <c r="I139" s="41"/>
      <c r="J139" s="223">
        <f>BK139</f>
        <v>0</v>
      </c>
      <c r="K139" s="41"/>
      <c r="L139" s="45"/>
      <c r="M139" s="104"/>
      <c r="N139" s="224"/>
      <c r="O139" s="105"/>
      <c r="P139" s="225">
        <f>P140+P157+P171+P181+P188</f>
        <v>0</v>
      </c>
      <c r="Q139" s="105"/>
      <c r="R139" s="225">
        <f>R140+R157+R171+R181+R188</f>
        <v>0</v>
      </c>
      <c r="S139" s="105"/>
      <c r="T139" s="226">
        <f>T140+T157+T171+T181+T188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75</v>
      </c>
      <c r="AU139" s="18" t="s">
        <v>162</v>
      </c>
      <c r="BK139" s="227">
        <f>BK140+BK157+BK171+BK181+BK188</f>
        <v>0</v>
      </c>
    </row>
    <row r="140" s="12" customFormat="1" ht="25.92" customHeight="1">
      <c r="A140" s="12"/>
      <c r="B140" s="228"/>
      <c r="C140" s="229"/>
      <c r="D140" s="230" t="s">
        <v>75</v>
      </c>
      <c r="E140" s="231" t="s">
        <v>3299</v>
      </c>
      <c r="F140" s="231" t="s">
        <v>4197</v>
      </c>
      <c r="G140" s="229"/>
      <c r="H140" s="229"/>
      <c r="I140" s="232"/>
      <c r="J140" s="233">
        <f>BK140</f>
        <v>0</v>
      </c>
      <c r="K140" s="229"/>
      <c r="L140" s="234"/>
      <c r="M140" s="235"/>
      <c r="N140" s="236"/>
      <c r="O140" s="236"/>
      <c r="P140" s="237">
        <f>SUM(P141:P156)</f>
        <v>0</v>
      </c>
      <c r="Q140" s="236"/>
      <c r="R140" s="237">
        <f>SUM(R141:R156)</f>
        <v>0</v>
      </c>
      <c r="S140" s="236"/>
      <c r="T140" s="238">
        <f>SUM(T141:T156)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39" t="s">
        <v>84</v>
      </c>
      <c r="AT140" s="240" t="s">
        <v>75</v>
      </c>
      <c r="AU140" s="240" t="s">
        <v>76</v>
      </c>
      <c r="AY140" s="239" t="s">
        <v>222</v>
      </c>
      <c r="BK140" s="241">
        <f>SUM(BK141:BK156)</f>
        <v>0</v>
      </c>
    </row>
    <row r="141" s="2" customFormat="1" ht="24.15" customHeight="1">
      <c r="A141" s="39"/>
      <c r="B141" s="40"/>
      <c r="C141" s="244" t="s">
        <v>84</v>
      </c>
      <c r="D141" s="244" t="s">
        <v>224</v>
      </c>
      <c r="E141" s="245" t="s">
        <v>4198</v>
      </c>
      <c r="F141" s="246" t="s">
        <v>3825</v>
      </c>
      <c r="G141" s="247" t="s">
        <v>438</v>
      </c>
      <c r="H141" s="248">
        <v>41600</v>
      </c>
      <c r="I141" s="249"/>
      <c r="J141" s="250">
        <f>ROUND(I141*H141,2)</f>
        <v>0</v>
      </c>
      <c r="K141" s="251"/>
      <c r="L141" s="45"/>
      <c r="M141" s="252" t="s">
        <v>1</v>
      </c>
      <c r="N141" s="253" t="s">
        <v>41</v>
      </c>
      <c r="O141" s="92"/>
      <c r="P141" s="254">
        <f>O141*H141</f>
        <v>0</v>
      </c>
      <c r="Q141" s="254">
        <v>0</v>
      </c>
      <c r="R141" s="254">
        <f>Q141*H141</f>
        <v>0</v>
      </c>
      <c r="S141" s="254">
        <v>0</v>
      </c>
      <c r="T141" s="255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56" t="s">
        <v>228</v>
      </c>
      <c r="AT141" s="256" t="s">
        <v>224</v>
      </c>
      <c r="AU141" s="256" t="s">
        <v>84</v>
      </c>
      <c r="AY141" s="18" t="s">
        <v>222</v>
      </c>
      <c r="BE141" s="257">
        <f>IF(N141="základní",J141,0)</f>
        <v>0</v>
      </c>
      <c r="BF141" s="257">
        <f>IF(N141="snížená",J141,0)</f>
        <v>0</v>
      </c>
      <c r="BG141" s="257">
        <f>IF(N141="zákl. přenesená",J141,0)</f>
        <v>0</v>
      </c>
      <c r="BH141" s="257">
        <f>IF(N141="sníž. přenesená",J141,0)</f>
        <v>0</v>
      </c>
      <c r="BI141" s="257">
        <f>IF(N141="nulová",J141,0)</f>
        <v>0</v>
      </c>
      <c r="BJ141" s="18" t="s">
        <v>84</v>
      </c>
      <c r="BK141" s="257">
        <f>ROUND(I141*H141,2)</f>
        <v>0</v>
      </c>
      <c r="BL141" s="18" t="s">
        <v>228</v>
      </c>
      <c r="BM141" s="256" t="s">
        <v>86</v>
      </c>
    </row>
    <row r="142" s="2" customFormat="1" ht="16.5" customHeight="1">
      <c r="A142" s="39"/>
      <c r="B142" s="40"/>
      <c r="C142" s="244" t="s">
        <v>86</v>
      </c>
      <c r="D142" s="244" t="s">
        <v>224</v>
      </c>
      <c r="E142" s="245" t="s">
        <v>4199</v>
      </c>
      <c r="F142" s="246" t="s">
        <v>4200</v>
      </c>
      <c r="G142" s="247" t="s">
        <v>438</v>
      </c>
      <c r="H142" s="248">
        <v>590</v>
      </c>
      <c r="I142" s="249"/>
      <c r="J142" s="250">
        <f>ROUND(I142*H142,2)</f>
        <v>0</v>
      </c>
      <c r="K142" s="251"/>
      <c r="L142" s="45"/>
      <c r="M142" s="252" t="s">
        <v>1</v>
      </c>
      <c r="N142" s="253" t="s">
        <v>41</v>
      </c>
      <c r="O142" s="92"/>
      <c r="P142" s="254">
        <f>O142*H142</f>
        <v>0</v>
      </c>
      <c r="Q142" s="254">
        <v>0</v>
      </c>
      <c r="R142" s="254">
        <f>Q142*H142</f>
        <v>0</v>
      </c>
      <c r="S142" s="254">
        <v>0</v>
      </c>
      <c r="T142" s="255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56" t="s">
        <v>228</v>
      </c>
      <c r="AT142" s="256" t="s">
        <v>224</v>
      </c>
      <c r="AU142" s="256" t="s">
        <v>84</v>
      </c>
      <c r="AY142" s="18" t="s">
        <v>222</v>
      </c>
      <c r="BE142" s="257">
        <f>IF(N142="základní",J142,0)</f>
        <v>0</v>
      </c>
      <c r="BF142" s="257">
        <f>IF(N142="snížená",J142,0)</f>
        <v>0</v>
      </c>
      <c r="BG142" s="257">
        <f>IF(N142="zákl. přenesená",J142,0)</f>
        <v>0</v>
      </c>
      <c r="BH142" s="257">
        <f>IF(N142="sníž. přenesená",J142,0)</f>
        <v>0</v>
      </c>
      <c r="BI142" s="257">
        <f>IF(N142="nulová",J142,0)</f>
        <v>0</v>
      </c>
      <c r="BJ142" s="18" t="s">
        <v>84</v>
      </c>
      <c r="BK142" s="257">
        <f>ROUND(I142*H142,2)</f>
        <v>0</v>
      </c>
      <c r="BL142" s="18" t="s">
        <v>228</v>
      </c>
      <c r="BM142" s="256" t="s">
        <v>228</v>
      </c>
    </row>
    <row r="143" s="2" customFormat="1" ht="16.5" customHeight="1">
      <c r="A143" s="39"/>
      <c r="B143" s="40"/>
      <c r="C143" s="244" t="s">
        <v>107</v>
      </c>
      <c r="D143" s="244" t="s">
        <v>224</v>
      </c>
      <c r="E143" s="245" t="s">
        <v>4201</v>
      </c>
      <c r="F143" s="246" t="s">
        <v>4202</v>
      </c>
      <c r="G143" s="247" t="s">
        <v>526</v>
      </c>
      <c r="H143" s="248">
        <v>4</v>
      </c>
      <c r="I143" s="249"/>
      <c r="J143" s="250">
        <f>ROUND(I143*H143,2)</f>
        <v>0</v>
      </c>
      <c r="K143" s="251"/>
      <c r="L143" s="45"/>
      <c r="M143" s="252" t="s">
        <v>1</v>
      </c>
      <c r="N143" s="253" t="s">
        <v>41</v>
      </c>
      <c r="O143" s="92"/>
      <c r="P143" s="254">
        <f>O143*H143</f>
        <v>0</v>
      </c>
      <c r="Q143" s="254">
        <v>0</v>
      </c>
      <c r="R143" s="254">
        <f>Q143*H143</f>
        <v>0</v>
      </c>
      <c r="S143" s="254">
        <v>0</v>
      </c>
      <c r="T143" s="255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56" t="s">
        <v>228</v>
      </c>
      <c r="AT143" s="256" t="s">
        <v>224</v>
      </c>
      <c r="AU143" s="256" t="s">
        <v>84</v>
      </c>
      <c r="AY143" s="18" t="s">
        <v>222</v>
      </c>
      <c r="BE143" s="257">
        <f>IF(N143="základní",J143,0)</f>
        <v>0</v>
      </c>
      <c r="BF143" s="257">
        <f>IF(N143="snížená",J143,0)</f>
        <v>0</v>
      </c>
      <c r="BG143" s="257">
        <f>IF(N143="zákl. přenesená",J143,0)</f>
        <v>0</v>
      </c>
      <c r="BH143" s="257">
        <f>IF(N143="sníž. přenesená",J143,0)</f>
        <v>0</v>
      </c>
      <c r="BI143" s="257">
        <f>IF(N143="nulová",J143,0)</f>
        <v>0</v>
      </c>
      <c r="BJ143" s="18" t="s">
        <v>84</v>
      </c>
      <c r="BK143" s="257">
        <f>ROUND(I143*H143,2)</f>
        <v>0</v>
      </c>
      <c r="BL143" s="18" t="s">
        <v>228</v>
      </c>
      <c r="BM143" s="256" t="s">
        <v>237</v>
      </c>
    </row>
    <row r="144" s="2" customFormat="1" ht="24.15" customHeight="1">
      <c r="A144" s="39"/>
      <c r="B144" s="40"/>
      <c r="C144" s="244" t="s">
        <v>228</v>
      </c>
      <c r="D144" s="244" t="s">
        <v>224</v>
      </c>
      <c r="E144" s="245" t="s">
        <v>4203</v>
      </c>
      <c r="F144" s="246" t="s">
        <v>3827</v>
      </c>
      <c r="G144" s="247" t="s">
        <v>526</v>
      </c>
      <c r="H144" s="248">
        <v>24</v>
      </c>
      <c r="I144" s="249"/>
      <c r="J144" s="250">
        <f>ROUND(I144*H144,2)</f>
        <v>0</v>
      </c>
      <c r="K144" s="251"/>
      <c r="L144" s="45"/>
      <c r="M144" s="252" t="s">
        <v>1</v>
      </c>
      <c r="N144" s="253" t="s">
        <v>41</v>
      </c>
      <c r="O144" s="92"/>
      <c r="P144" s="254">
        <f>O144*H144</f>
        <v>0</v>
      </c>
      <c r="Q144" s="254">
        <v>0</v>
      </c>
      <c r="R144" s="254">
        <f>Q144*H144</f>
        <v>0</v>
      </c>
      <c r="S144" s="254">
        <v>0</v>
      </c>
      <c r="T144" s="255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56" t="s">
        <v>228</v>
      </c>
      <c r="AT144" s="256" t="s">
        <v>224</v>
      </c>
      <c r="AU144" s="256" t="s">
        <v>84</v>
      </c>
      <c r="AY144" s="18" t="s">
        <v>222</v>
      </c>
      <c r="BE144" s="257">
        <f>IF(N144="základní",J144,0)</f>
        <v>0</v>
      </c>
      <c r="BF144" s="257">
        <f>IF(N144="snížená",J144,0)</f>
        <v>0</v>
      </c>
      <c r="BG144" s="257">
        <f>IF(N144="zákl. přenesená",J144,0)</f>
        <v>0</v>
      </c>
      <c r="BH144" s="257">
        <f>IF(N144="sníž. přenesená",J144,0)</f>
        <v>0</v>
      </c>
      <c r="BI144" s="257">
        <f>IF(N144="nulová",J144,0)</f>
        <v>0</v>
      </c>
      <c r="BJ144" s="18" t="s">
        <v>84</v>
      </c>
      <c r="BK144" s="257">
        <f>ROUND(I144*H144,2)</f>
        <v>0</v>
      </c>
      <c r="BL144" s="18" t="s">
        <v>228</v>
      </c>
      <c r="BM144" s="256" t="s">
        <v>242</v>
      </c>
    </row>
    <row r="145" s="2" customFormat="1" ht="21.75" customHeight="1">
      <c r="A145" s="39"/>
      <c r="B145" s="40"/>
      <c r="C145" s="244" t="s">
        <v>245</v>
      </c>
      <c r="D145" s="244" t="s">
        <v>224</v>
      </c>
      <c r="E145" s="245" t="s">
        <v>4204</v>
      </c>
      <c r="F145" s="246" t="s">
        <v>4205</v>
      </c>
      <c r="G145" s="247" t="s">
        <v>526</v>
      </c>
      <c r="H145" s="248">
        <v>200</v>
      </c>
      <c r="I145" s="249"/>
      <c r="J145" s="250">
        <f>ROUND(I145*H145,2)</f>
        <v>0</v>
      </c>
      <c r="K145" s="251"/>
      <c r="L145" s="45"/>
      <c r="M145" s="252" t="s">
        <v>1</v>
      </c>
      <c r="N145" s="253" t="s">
        <v>41</v>
      </c>
      <c r="O145" s="92"/>
      <c r="P145" s="254">
        <f>O145*H145</f>
        <v>0</v>
      </c>
      <c r="Q145" s="254">
        <v>0</v>
      </c>
      <c r="R145" s="254">
        <f>Q145*H145</f>
        <v>0</v>
      </c>
      <c r="S145" s="254">
        <v>0</v>
      </c>
      <c r="T145" s="255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56" t="s">
        <v>228</v>
      </c>
      <c r="AT145" s="256" t="s">
        <v>224</v>
      </c>
      <c r="AU145" s="256" t="s">
        <v>84</v>
      </c>
      <c r="AY145" s="18" t="s">
        <v>222</v>
      </c>
      <c r="BE145" s="257">
        <f>IF(N145="základní",J145,0)</f>
        <v>0</v>
      </c>
      <c r="BF145" s="257">
        <f>IF(N145="snížená",J145,0)</f>
        <v>0</v>
      </c>
      <c r="BG145" s="257">
        <f>IF(N145="zákl. přenesená",J145,0)</f>
        <v>0</v>
      </c>
      <c r="BH145" s="257">
        <f>IF(N145="sníž. přenesená",J145,0)</f>
        <v>0</v>
      </c>
      <c r="BI145" s="257">
        <f>IF(N145="nulová",J145,0)</f>
        <v>0</v>
      </c>
      <c r="BJ145" s="18" t="s">
        <v>84</v>
      </c>
      <c r="BK145" s="257">
        <f>ROUND(I145*H145,2)</f>
        <v>0</v>
      </c>
      <c r="BL145" s="18" t="s">
        <v>228</v>
      </c>
      <c r="BM145" s="256" t="s">
        <v>248</v>
      </c>
    </row>
    <row r="146" s="2" customFormat="1" ht="21.75" customHeight="1">
      <c r="A146" s="39"/>
      <c r="B146" s="40"/>
      <c r="C146" s="244" t="s">
        <v>237</v>
      </c>
      <c r="D146" s="244" t="s">
        <v>224</v>
      </c>
      <c r="E146" s="245" t="s">
        <v>4206</v>
      </c>
      <c r="F146" s="246" t="s">
        <v>4207</v>
      </c>
      <c r="G146" s="247" t="s">
        <v>526</v>
      </c>
      <c r="H146" s="248">
        <v>200</v>
      </c>
      <c r="I146" s="249"/>
      <c r="J146" s="250">
        <f>ROUND(I146*H146,2)</f>
        <v>0</v>
      </c>
      <c r="K146" s="251"/>
      <c r="L146" s="45"/>
      <c r="M146" s="252" t="s">
        <v>1</v>
      </c>
      <c r="N146" s="253" t="s">
        <v>41</v>
      </c>
      <c r="O146" s="92"/>
      <c r="P146" s="254">
        <f>O146*H146</f>
        <v>0</v>
      </c>
      <c r="Q146" s="254">
        <v>0</v>
      </c>
      <c r="R146" s="254">
        <f>Q146*H146</f>
        <v>0</v>
      </c>
      <c r="S146" s="254">
        <v>0</v>
      </c>
      <c r="T146" s="255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56" t="s">
        <v>228</v>
      </c>
      <c r="AT146" s="256" t="s">
        <v>224</v>
      </c>
      <c r="AU146" s="256" t="s">
        <v>84</v>
      </c>
      <c r="AY146" s="18" t="s">
        <v>222</v>
      </c>
      <c r="BE146" s="257">
        <f>IF(N146="základní",J146,0)</f>
        <v>0</v>
      </c>
      <c r="BF146" s="257">
        <f>IF(N146="snížená",J146,0)</f>
        <v>0</v>
      </c>
      <c r="BG146" s="257">
        <f>IF(N146="zákl. přenesená",J146,0)</f>
        <v>0</v>
      </c>
      <c r="BH146" s="257">
        <f>IF(N146="sníž. přenesená",J146,0)</f>
        <v>0</v>
      </c>
      <c r="BI146" s="257">
        <f>IF(N146="nulová",J146,0)</f>
        <v>0</v>
      </c>
      <c r="BJ146" s="18" t="s">
        <v>84</v>
      </c>
      <c r="BK146" s="257">
        <f>ROUND(I146*H146,2)</f>
        <v>0</v>
      </c>
      <c r="BL146" s="18" t="s">
        <v>228</v>
      </c>
      <c r="BM146" s="256" t="s">
        <v>253</v>
      </c>
    </row>
    <row r="147" s="2" customFormat="1" ht="21.75" customHeight="1">
      <c r="A147" s="39"/>
      <c r="B147" s="40"/>
      <c r="C147" s="244" t="s">
        <v>254</v>
      </c>
      <c r="D147" s="244" t="s">
        <v>224</v>
      </c>
      <c r="E147" s="245" t="s">
        <v>4208</v>
      </c>
      <c r="F147" s="246" t="s">
        <v>4209</v>
      </c>
      <c r="G147" s="247" t="s">
        <v>526</v>
      </c>
      <c r="H147" s="248">
        <v>120</v>
      </c>
      <c r="I147" s="249"/>
      <c r="J147" s="250">
        <f>ROUND(I147*H147,2)</f>
        <v>0</v>
      </c>
      <c r="K147" s="251"/>
      <c r="L147" s="45"/>
      <c r="M147" s="252" t="s">
        <v>1</v>
      </c>
      <c r="N147" s="253" t="s">
        <v>41</v>
      </c>
      <c r="O147" s="92"/>
      <c r="P147" s="254">
        <f>O147*H147</f>
        <v>0</v>
      </c>
      <c r="Q147" s="254">
        <v>0</v>
      </c>
      <c r="R147" s="254">
        <f>Q147*H147</f>
        <v>0</v>
      </c>
      <c r="S147" s="254">
        <v>0</v>
      </c>
      <c r="T147" s="255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56" t="s">
        <v>228</v>
      </c>
      <c r="AT147" s="256" t="s">
        <v>224</v>
      </c>
      <c r="AU147" s="256" t="s">
        <v>84</v>
      </c>
      <c r="AY147" s="18" t="s">
        <v>222</v>
      </c>
      <c r="BE147" s="257">
        <f>IF(N147="základní",J147,0)</f>
        <v>0</v>
      </c>
      <c r="BF147" s="257">
        <f>IF(N147="snížená",J147,0)</f>
        <v>0</v>
      </c>
      <c r="BG147" s="257">
        <f>IF(N147="zákl. přenesená",J147,0)</f>
        <v>0</v>
      </c>
      <c r="BH147" s="257">
        <f>IF(N147="sníž. přenesená",J147,0)</f>
        <v>0</v>
      </c>
      <c r="BI147" s="257">
        <f>IF(N147="nulová",J147,0)</f>
        <v>0</v>
      </c>
      <c r="BJ147" s="18" t="s">
        <v>84</v>
      </c>
      <c r="BK147" s="257">
        <f>ROUND(I147*H147,2)</f>
        <v>0</v>
      </c>
      <c r="BL147" s="18" t="s">
        <v>228</v>
      </c>
      <c r="BM147" s="256" t="s">
        <v>257</v>
      </c>
    </row>
    <row r="148" s="2" customFormat="1" ht="21.75" customHeight="1">
      <c r="A148" s="39"/>
      <c r="B148" s="40"/>
      <c r="C148" s="244" t="s">
        <v>242</v>
      </c>
      <c r="D148" s="244" t="s">
        <v>224</v>
      </c>
      <c r="E148" s="245" t="s">
        <v>4210</v>
      </c>
      <c r="F148" s="246" t="s">
        <v>4211</v>
      </c>
      <c r="G148" s="247" t="s">
        <v>526</v>
      </c>
      <c r="H148" s="248">
        <v>60</v>
      </c>
      <c r="I148" s="249"/>
      <c r="J148" s="250">
        <f>ROUND(I148*H148,2)</f>
        <v>0</v>
      </c>
      <c r="K148" s="251"/>
      <c r="L148" s="45"/>
      <c r="M148" s="252" t="s">
        <v>1</v>
      </c>
      <c r="N148" s="253" t="s">
        <v>41</v>
      </c>
      <c r="O148" s="92"/>
      <c r="P148" s="254">
        <f>O148*H148</f>
        <v>0</v>
      </c>
      <c r="Q148" s="254">
        <v>0</v>
      </c>
      <c r="R148" s="254">
        <f>Q148*H148</f>
        <v>0</v>
      </c>
      <c r="S148" s="254">
        <v>0</v>
      </c>
      <c r="T148" s="255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56" t="s">
        <v>228</v>
      </c>
      <c r="AT148" s="256" t="s">
        <v>224</v>
      </c>
      <c r="AU148" s="256" t="s">
        <v>84</v>
      </c>
      <c r="AY148" s="18" t="s">
        <v>222</v>
      </c>
      <c r="BE148" s="257">
        <f>IF(N148="základní",J148,0)</f>
        <v>0</v>
      </c>
      <c r="BF148" s="257">
        <f>IF(N148="snížená",J148,0)</f>
        <v>0</v>
      </c>
      <c r="BG148" s="257">
        <f>IF(N148="zákl. přenesená",J148,0)</f>
        <v>0</v>
      </c>
      <c r="BH148" s="257">
        <f>IF(N148="sníž. přenesená",J148,0)</f>
        <v>0</v>
      </c>
      <c r="BI148" s="257">
        <f>IF(N148="nulová",J148,0)</f>
        <v>0</v>
      </c>
      <c r="BJ148" s="18" t="s">
        <v>84</v>
      </c>
      <c r="BK148" s="257">
        <f>ROUND(I148*H148,2)</f>
        <v>0</v>
      </c>
      <c r="BL148" s="18" t="s">
        <v>228</v>
      </c>
      <c r="BM148" s="256" t="s">
        <v>260</v>
      </c>
    </row>
    <row r="149" s="2" customFormat="1" ht="21.75" customHeight="1">
      <c r="A149" s="39"/>
      <c r="B149" s="40"/>
      <c r="C149" s="244" t="s">
        <v>262</v>
      </c>
      <c r="D149" s="244" t="s">
        <v>224</v>
      </c>
      <c r="E149" s="245" t="s">
        <v>4212</v>
      </c>
      <c r="F149" s="246" t="s">
        <v>4213</v>
      </c>
      <c r="G149" s="247" t="s">
        <v>526</v>
      </c>
      <c r="H149" s="248">
        <v>220</v>
      </c>
      <c r="I149" s="249"/>
      <c r="J149" s="250">
        <f>ROUND(I149*H149,2)</f>
        <v>0</v>
      </c>
      <c r="K149" s="251"/>
      <c r="L149" s="45"/>
      <c r="M149" s="252" t="s">
        <v>1</v>
      </c>
      <c r="N149" s="253" t="s">
        <v>41</v>
      </c>
      <c r="O149" s="92"/>
      <c r="P149" s="254">
        <f>O149*H149</f>
        <v>0</v>
      </c>
      <c r="Q149" s="254">
        <v>0</v>
      </c>
      <c r="R149" s="254">
        <f>Q149*H149</f>
        <v>0</v>
      </c>
      <c r="S149" s="254">
        <v>0</v>
      </c>
      <c r="T149" s="255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56" t="s">
        <v>228</v>
      </c>
      <c r="AT149" s="256" t="s">
        <v>224</v>
      </c>
      <c r="AU149" s="256" t="s">
        <v>84</v>
      </c>
      <c r="AY149" s="18" t="s">
        <v>222</v>
      </c>
      <c r="BE149" s="257">
        <f>IF(N149="základní",J149,0)</f>
        <v>0</v>
      </c>
      <c r="BF149" s="257">
        <f>IF(N149="snížená",J149,0)</f>
        <v>0</v>
      </c>
      <c r="BG149" s="257">
        <f>IF(N149="zákl. přenesená",J149,0)</f>
        <v>0</v>
      </c>
      <c r="BH149" s="257">
        <f>IF(N149="sníž. přenesená",J149,0)</f>
        <v>0</v>
      </c>
      <c r="BI149" s="257">
        <f>IF(N149="nulová",J149,0)</f>
        <v>0</v>
      </c>
      <c r="BJ149" s="18" t="s">
        <v>84</v>
      </c>
      <c r="BK149" s="257">
        <f>ROUND(I149*H149,2)</f>
        <v>0</v>
      </c>
      <c r="BL149" s="18" t="s">
        <v>228</v>
      </c>
      <c r="BM149" s="256" t="s">
        <v>265</v>
      </c>
    </row>
    <row r="150" s="2" customFormat="1" ht="24.15" customHeight="1">
      <c r="A150" s="39"/>
      <c r="B150" s="40"/>
      <c r="C150" s="244" t="s">
        <v>248</v>
      </c>
      <c r="D150" s="244" t="s">
        <v>224</v>
      </c>
      <c r="E150" s="245" t="s">
        <v>4214</v>
      </c>
      <c r="F150" s="246" t="s">
        <v>4215</v>
      </c>
      <c r="G150" s="247" t="s">
        <v>526</v>
      </c>
      <c r="H150" s="248">
        <v>40</v>
      </c>
      <c r="I150" s="249"/>
      <c r="J150" s="250">
        <f>ROUND(I150*H150,2)</f>
        <v>0</v>
      </c>
      <c r="K150" s="251"/>
      <c r="L150" s="45"/>
      <c r="M150" s="252" t="s">
        <v>1</v>
      </c>
      <c r="N150" s="253" t="s">
        <v>41</v>
      </c>
      <c r="O150" s="92"/>
      <c r="P150" s="254">
        <f>O150*H150</f>
        <v>0</v>
      </c>
      <c r="Q150" s="254">
        <v>0</v>
      </c>
      <c r="R150" s="254">
        <f>Q150*H150</f>
        <v>0</v>
      </c>
      <c r="S150" s="254">
        <v>0</v>
      </c>
      <c r="T150" s="255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56" t="s">
        <v>228</v>
      </c>
      <c r="AT150" s="256" t="s">
        <v>224</v>
      </c>
      <c r="AU150" s="256" t="s">
        <v>84</v>
      </c>
      <c r="AY150" s="18" t="s">
        <v>222</v>
      </c>
      <c r="BE150" s="257">
        <f>IF(N150="základní",J150,0)</f>
        <v>0</v>
      </c>
      <c r="BF150" s="257">
        <f>IF(N150="snížená",J150,0)</f>
        <v>0</v>
      </c>
      <c r="BG150" s="257">
        <f>IF(N150="zákl. přenesená",J150,0)</f>
        <v>0</v>
      </c>
      <c r="BH150" s="257">
        <f>IF(N150="sníž. přenesená",J150,0)</f>
        <v>0</v>
      </c>
      <c r="BI150" s="257">
        <f>IF(N150="nulová",J150,0)</f>
        <v>0</v>
      </c>
      <c r="BJ150" s="18" t="s">
        <v>84</v>
      </c>
      <c r="BK150" s="257">
        <f>ROUND(I150*H150,2)</f>
        <v>0</v>
      </c>
      <c r="BL150" s="18" t="s">
        <v>228</v>
      </c>
      <c r="BM150" s="256" t="s">
        <v>271</v>
      </c>
    </row>
    <row r="151" s="2" customFormat="1" ht="16.5" customHeight="1">
      <c r="A151" s="39"/>
      <c r="B151" s="40"/>
      <c r="C151" s="244" t="s">
        <v>272</v>
      </c>
      <c r="D151" s="244" t="s">
        <v>224</v>
      </c>
      <c r="E151" s="245" t="s">
        <v>4216</v>
      </c>
      <c r="F151" s="246" t="s">
        <v>4217</v>
      </c>
      <c r="G151" s="247" t="s">
        <v>526</v>
      </c>
      <c r="H151" s="248">
        <v>520</v>
      </c>
      <c r="I151" s="249"/>
      <c r="J151" s="250">
        <f>ROUND(I151*H151,2)</f>
        <v>0</v>
      </c>
      <c r="K151" s="251"/>
      <c r="L151" s="45"/>
      <c r="M151" s="252" t="s">
        <v>1</v>
      </c>
      <c r="N151" s="253" t="s">
        <v>41</v>
      </c>
      <c r="O151" s="92"/>
      <c r="P151" s="254">
        <f>O151*H151</f>
        <v>0</v>
      </c>
      <c r="Q151" s="254">
        <v>0</v>
      </c>
      <c r="R151" s="254">
        <f>Q151*H151</f>
        <v>0</v>
      </c>
      <c r="S151" s="254">
        <v>0</v>
      </c>
      <c r="T151" s="255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56" t="s">
        <v>228</v>
      </c>
      <c r="AT151" s="256" t="s">
        <v>224</v>
      </c>
      <c r="AU151" s="256" t="s">
        <v>84</v>
      </c>
      <c r="AY151" s="18" t="s">
        <v>222</v>
      </c>
      <c r="BE151" s="257">
        <f>IF(N151="základní",J151,0)</f>
        <v>0</v>
      </c>
      <c r="BF151" s="257">
        <f>IF(N151="snížená",J151,0)</f>
        <v>0</v>
      </c>
      <c r="BG151" s="257">
        <f>IF(N151="zákl. přenesená",J151,0)</f>
        <v>0</v>
      </c>
      <c r="BH151" s="257">
        <f>IF(N151="sníž. přenesená",J151,0)</f>
        <v>0</v>
      </c>
      <c r="BI151" s="257">
        <f>IF(N151="nulová",J151,0)</f>
        <v>0</v>
      </c>
      <c r="BJ151" s="18" t="s">
        <v>84</v>
      </c>
      <c r="BK151" s="257">
        <f>ROUND(I151*H151,2)</f>
        <v>0</v>
      </c>
      <c r="BL151" s="18" t="s">
        <v>228</v>
      </c>
      <c r="BM151" s="256" t="s">
        <v>273</v>
      </c>
    </row>
    <row r="152" s="2" customFormat="1" ht="16.5" customHeight="1">
      <c r="A152" s="39"/>
      <c r="B152" s="40"/>
      <c r="C152" s="244" t="s">
        <v>253</v>
      </c>
      <c r="D152" s="244" t="s">
        <v>224</v>
      </c>
      <c r="E152" s="245" t="s">
        <v>4218</v>
      </c>
      <c r="F152" s="246" t="s">
        <v>4219</v>
      </c>
      <c r="G152" s="247" t="s">
        <v>526</v>
      </c>
      <c r="H152" s="248">
        <v>520</v>
      </c>
      <c r="I152" s="249"/>
      <c r="J152" s="250">
        <f>ROUND(I152*H152,2)</f>
        <v>0</v>
      </c>
      <c r="K152" s="251"/>
      <c r="L152" s="45"/>
      <c r="M152" s="252" t="s">
        <v>1</v>
      </c>
      <c r="N152" s="253" t="s">
        <v>41</v>
      </c>
      <c r="O152" s="92"/>
      <c r="P152" s="254">
        <f>O152*H152</f>
        <v>0</v>
      </c>
      <c r="Q152" s="254">
        <v>0</v>
      </c>
      <c r="R152" s="254">
        <f>Q152*H152</f>
        <v>0</v>
      </c>
      <c r="S152" s="254">
        <v>0</v>
      </c>
      <c r="T152" s="255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56" t="s">
        <v>228</v>
      </c>
      <c r="AT152" s="256" t="s">
        <v>224</v>
      </c>
      <c r="AU152" s="256" t="s">
        <v>84</v>
      </c>
      <c r="AY152" s="18" t="s">
        <v>222</v>
      </c>
      <c r="BE152" s="257">
        <f>IF(N152="základní",J152,0)</f>
        <v>0</v>
      </c>
      <c r="BF152" s="257">
        <f>IF(N152="snížená",J152,0)</f>
        <v>0</v>
      </c>
      <c r="BG152" s="257">
        <f>IF(N152="zákl. přenesená",J152,0)</f>
        <v>0</v>
      </c>
      <c r="BH152" s="257">
        <f>IF(N152="sníž. přenesená",J152,0)</f>
        <v>0</v>
      </c>
      <c r="BI152" s="257">
        <f>IF(N152="nulová",J152,0)</f>
        <v>0</v>
      </c>
      <c r="BJ152" s="18" t="s">
        <v>84</v>
      </c>
      <c r="BK152" s="257">
        <f>ROUND(I152*H152,2)</f>
        <v>0</v>
      </c>
      <c r="BL152" s="18" t="s">
        <v>228</v>
      </c>
      <c r="BM152" s="256" t="s">
        <v>276</v>
      </c>
    </row>
    <row r="153" s="2" customFormat="1" ht="24.15" customHeight="1">
      <c r="A153" s="39"/>
      <c r="B153" s="40"/>
      <c r="C153" s="244" t="s">
        <v>278</v>
      </c>
      <c r="D153" s="244" t="s">
        <v>224</v>
      </c>
      <c r="E153" s="245" t="s">
        <v>4220</v>
      </c>
      <c r="F153" s="246" t="s">
        <v>4221</v>
      </c>
      <c r="G153" s="247" t="s">
        <v>526</v>
      </c>
      <c r="H153" s="248">
        <v>520</v>
      </c>
      <c r="I153" s="249"/>
      <c r="J153" s="250">
        <f>ROUND(I153*H153,2)</f>
        <v>0</v>
      </c>
      <c r="K153" s="251"/>
      <c r="L153" s="45"/>
      <c r="M153" s="252" t="s">
        <v>1</v>
      </c>
      <c r="N153" s="253" t="s">
        <v>41</v>
      </c>
      <c r="O153" s="92"/>
      <c r="P153" s="254">
        <f>O153*H153</f>
        <v>0</v>
      </c>
      <c r="Q153" s="254">
        <v>0</v>
      </c>
      <c r="R153" s="254">
        <f>Q153*H153</f>
        <v>0</v>
      </c>
      <c r="S153" s="254">
        <v>0</v>
      </c>
      <c r="T153" s="255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56" t="s">
        <v>228</v>
      </c>
      <c r="AT153" s="256" t="s">
        <v>224</v>
      </c>
      <c r="AU153" s="256" t="s">
        <v>84</v>
      </c>
      <c r="AY153" s="18" t="s">
        <v>222</v>
      </c>
      <c r="BE153" s="257">
        <f>IF(N153="základní",J153,0)</f>
        <v>0</v>
      </c>
      <c r="BF153" s="257">
        <f>IF(N153="snížená",J153,0)</f>
        <v>0</v>
      </c>
      <c r="BG153" s="257">
        <f>IF(N153="zákl. přenesená",J153,0)</f>
        <v>0</v>
      </c>
      <c r="BH153" s="257">
        <f>IF(N153="sníž. přenesená",J153,0)</f>
        <v>0</v>
      </c>
      <c r="BI153" s="257">
        <f>IF(N153="nulová",J153,0)</f>
        <v>0</v>
      </c>
      <c r="BJ153" s="18" t="s">
        <v>84</v>
      </c>
      <c r="BK153" s="257">
        <f>ROUND(I153*H153,2)</f>
        <v>0</v>
      </c>
      <c r="BL153" s="18" t="s">
        <v>228</v>
      </c>
      <c r="BM153" s="256" t="s">
        <v>279</v>
      </c>
    </row>
    <row r="154" s="2" customFormat="1" ht="16.5" customHeight="1">
      <c r="A154" s="39"/>
      <c r="B154" s="40"/>
      <c r="C154" s="244" t="s">
        <v>257</v>
      </c>
      <c r="D154" s="244" t="s">
        <v>224</v>
      </c>
      <c r="E154" s="245" t="s">
        <v>4222</v>
      </c>
      <c r="F154" s="246" t="s">
        <v>3844</v>
      </c>
      <c r="G154" s="247" t="s">
        <v>2528</v>
      </c>
      <c r="H154" s="248">
        <v>32</v>
      </c>
      <c r="I154" s="249"/>
      <c r="J154" s="250">
        <f>ROUND(I154*H154,2)</f>
        <v>0</v>
      </c>
      <c r="K154" s="251"/>
      <c r="L154" s="45"/>
      <c r="M154" s="252" t="s">
        <v>1</v>
      </c>
      <c r="N154" s="253" t="s">
        <v>41</v>
      </c>
      <c r="O154" s="92"/>
      <c r="P154" s="254">
        <f>O154*H154</f>
        <v>0</v>
      </c>
      <c r="Q154" s="254">
        <v>0</v>
      </c>
      <c r="R154" s="254">
        <f>Q154*H154</f>
        <v>0</v>
      </c>
      <c r="S154" s="254">
        <v>0</v>
      </c>
      <c r="T154" s="255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56" t="s">
        <v>228</v>
      </c>
      <c r="AT154" s="256" t="s">
        <v>224</v>
      </c>
      <c r="AU154" s="256" t="s">
        <v>84</v>
      </c>
      <c r="AY154" s="18" t="s">
        <v>222</v>
      </c>
      <c r="BE154" s="257">
        <f>IF(N154="základní",J154,0)</f>
        <v>0</v>
      </c>
      <c r="BF154" s="257">
        <f>IF(N154="snížená",J154,0)</f>
        <v>0</v>
      </c>
      <c r="BG154" s="257">
        <f>IF(N154="zákl. přenesená",J154,0)</f>
        <v>0</v>
      </c>
      <c r="BH154" s="257">
        <f>IF(N154="sníž. přenesená",J154,0)</f>
        <v>0</v>
      </c>
      <c r="BI154" s="257">
        <f>IF(N154="nulová",J154,0)</f>
        <v>0</v>
      </c>
      <c r="BJ154" s="18" t="s">
        <v>84</v>
      </c>
      <c r="BK154" s="257">
        <f>ROUND(I154*H154,2)</f>
        <v>0</v>
      </c>
      <c r="BL154" s="18" t="s">
        <v>228</v>
      </c>
      <c r="BM154" s="256" t="s">
        <v>284</v>
      </c>
    </row>
    <row r="155" s="2" customFormat="1" ht="16.5" customHeight="1">
      <c r="A155" s="39"/>
      <c r="B155" s="40"/>
      <c r="C155" s="244" t="s">
        <v>8</v>
      </c>
      <c r="D155" s="244" t="s">
        <v>224</v>
      </c>
      <c r="E155" s="245" t="s">
        <v>4223</v>
      </c>
      <c r="F155" s="246" t="s">
        <v>3846</v>
      </c>
      <c r="G155" s="247" t="s">
        <v>2528</v>
      </c>
      <c r="H155" s="248">
        <v>16</v>
      </c>
      <c r="I155" s="249"/>
      <c r="J155" s="250">
        <f>ROUND(I155*H155,2)</f>
        <v>0</v>
      </c>
      <c r="K155" s="251"/>
      <c r="L155" s="45"/>
      <c r="M155" s="252" t="s">
        <v>1</v>
      </c>
      <c r="N155" s="253" t="s">
        <v>41</v>
      </c>
      <c r="O155" s="92"/>
      <c r="P155" s="254">
        <f>O155*H155</f>
        <v>0</v>
      </c>
      <c r="Q155" s="254">
        <v>0</v>
      </c>
      <c r="R155" s="254">
        <f>Q155*H155</f>
        <v>0</v>
      </c>
      <c r="S155" s="254">
        <v>0</v>
      </c>
      <c r="T155" s="255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56" t="s">
        <v>228</v>
      </c>
      <c r="AT155" s="256" t="s">
        <v>224</v>
      </c>
      <c r="AU155" s="256" t="s">
        <v>84</v>
      </c>
      <c r="AY155" s="18" t="s">
        <v>222</v>
      </c>
      <c r="BE155" s="257">
        <f>IF(N155="základní",J155,0)</f>
        <v>0</v>
      </c>
      <c r="BF155" s="257">
        <f>IF(N155="snížená",J155,0)</f>
        <v>0</v>
      </c>
      <c r="BG155" s="257">
        <f>IF(N155="zákl. přenesená",J155,0)</f>
        <v>0</v>
      </c>
      <c r="BH155" s="257">
        <f>IF(N155="sníž. přenesená",J155,0)</f>
        <v>0</v>
      </c>
      <c r="BI155" s="257">
        <f>IF(N155="nulová",J155,0)</f>
        <v>0</v>
      </c>
      <c r="BJ155" s="18" t="s">
        <v>84</v>
      </c>
      <c r="BK155" s="257">
        <f>ROUND(I155*H155,2)</f>
        <v>0</v>
      </c>
      <c r="BL155" s="18" t="s">
        <v>228</v>
      </c>
      <c r="BM155" s="256" t="s">
        <v>286</v>
      </c>
    </row>
    <row r="156" s="2" customFormat="1" ht="21.75" customHeight="1">
      <c r="A156" s="39"/>
      <c r="B156" s="40"/>
      <c r="C156" s="244" t="s">
        <v>260</v>
      </c>
      <c r="D156" s="244" t="s">
        <v>224</v>
      </c>
      <c r="E156" s="245" t="s">
        <v>4224</v>
      </c>
      <c r="F156" s="246" t="s">
        <v>3850</v>
      </c>
      <c r="G156" s="247" t="s">
        <v>2528</v>
      </c>
      <c r="H156" s="248">
        <v>12</v>
      </c>
      <c r="I156" s="249"/>
      <c r="J156" s="250">
        <f>ROUND(I156*H156,2)</f>
        <v>0</v>
      </c>
      <c r="K156" s="251"/>
      <c r="L156" s="45"/>
      <c r="M156" s="252" t="s">
        <v>1</v>
      </c>
      <c r="N156" s="253" t="s">
        <v>41</v>
      </c>
      <c r="O156" s="92"/>
      <c r="P156" s="254">
        <f>O156*H156</f>
        <v>0</v>
      </c>
      <c r="Q156" s="254">
        <v>0</v>
      </c>
      <c r="R156" s="254">
        <f>Q156*H156</f>
        <v>0</v>
      </c>
      <c r="S156" s="254">
        <v>0</v>
      </c>
      <c r="T156" s="255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56" t="s">
        <v>228</v>
      </c>
      <c r="AT156" s="256" t="s">
        <v>224</v>
      </c>
      <c r="AU156" s="256" t="s">
        <v>84</v>
      </c>
      <c r="AY156" s="18" t="s">
        <v>222</v>
      </c>
      <c r="BE156" s="257">
        <f>IF(N156="základní",J156,0)</f>
        <v>0</v>
      </c>
      <c r="BF156" s="257">
        <f>IF(N156="snížená",J156,0)</f>
        <v>0</v>
      </c>
      <c r="BG156" s="257">
        <f>IF(N156="zákl. přenesená",J156,0)</f>
        <v>0</v>
      </c>
      <c r="BH156" s="257">
        <f>IF(N156="sníž. přenesená",J156,0)</f>
        <v>0</v>
      </c>
      <c r="BI156" s="257">
        <f>IF(N156="nulová",J156,0)</f>
        <v>0</v>
      </c>
      <c r="BJ156" s="18" t="s">
        <v>84</v>
      </c>
      <c r="BK156" s="257">
        <f>ROUND(I156*H156,2)</f>
        <v>0</v>
      </c>
      <c r="BL156" s="18" t="s">
        <v>228</v>
      </c>
      <c r="BM156" s="256" t="s">
        <v>290</v>
      </c>
    </row>
    <row r="157" s="12" customFormat="1" ht="25.92" customHeight="1">
      <c r="A157" s="12"/>
      <c r="B157" s="228"/>
      <c r="C157" s="229"/>
      <c r="D157" s="230" t="s">
        <v>75</v>
      </c>
      <c r="E157" s="231" t="s">
        <v>3564</v>
      </c>
      <c r="F157" s="231" t="s">
        <v>4225</v>
      </c>
      <c r="G157" s="229"/>
      <c r="H157" s="229"/>
      <c r="I157" s="232"/>
      <c r="J157" s="233">
        <f>BK157</f>
        <v>0</v>
      </c>
      <c r="K157" s="229"/>
      <c r="L157" s="234"/>
      <c r="M157" s="235"/>
      <c r="N157" s="236"/>
      <c r="O157" s="236"/>
      <c r="P157" s="237">
        <f>SUM(P158:P170)</f>
        <v>0</v>
      </c>
      <c r="Q157" s="236"/>
      <c r="R157" s="237">
        <f>SUM(R158:R170)</f>
        <v>0</v>
      </c>
      <c r="S157" s="236"/>
      <c r="T157" s="238">
        <f>SUM(T158:T170)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39" t="s">
        <v>84</v>
      </c>
      <c r="AT157" s="240" t="s">
        <v>75</v>
      </c>
      <c r="AU157" s="240" t="s">
        <v>76</v>
      </c>
      <c r="AY157" s="239" t="s">
        <v>222</v>
      </c>
      <c r="BK157" s="241">
        <f>SUM(BK158:BK170)</f>
        <v>0</v>
      </c>
    </row>
    <row r="158" s="2" customFormat="1" ht="24.15" customHeight="1">
      <c r="A158" s="39"/>
      <c r="B158" s="40"/>
      <c r="C158" s="244" t="s">
        <v>291</v>
      </c>
      <c r="D158" s="244" t="s">
        <v>224</v>
      </c>
      <c r="E158" s="245" t="s">
        <v>4226</v>
      </c>
      <c r="F158" s="246" t="s">
        <v>4227</v>
      </c>
      <c r="G158" s="247" t="s">
        <v>526</v>
      </c>
      <c r="H158" s="248">
        <v>4</v>
      </c>
      <c r="I158" s="249"/>
      <c r="J158" s="250">
        <f>ROUND(I158*H158,2)</f>
        <v>0</v>
      </c>
      <c r="K158" s="251"/>
      <c r="L158" s="45"/>
      <c r="M158" s="252" t="s">
        <v>1</v>
      </c>
      <c r="N158" s="253" t="s">
        <v>41</v>
      </c>
      <c r="O158" s="92"/>
      <c r="P158" s="254">
        <f>O158*H158</f>
        <v>0</v>
      </c>
      <c r="Q158" s="254">
        <v>0</v>
      </c>
      <c r="R158" s="254">
        <f>Q158*H158</f>
        <v>0</v>
      </c>
      <c r="S158" s="254">
        <v>0</v>
      </c>
      <c r="T158" s="255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56" t="s">
        <v>228</v>
      </c>
      <c r="AT158" s="256" t="s">
        <v>224</v>
      </c>
      <c r="AU158" s="256" t="s">
        <v>84</v>
      </c>
      <c r="AY158" s="18" t="s">
        <v>222</v>
      </c>
      <c r="BE158" s="257">
        <f>IF(N158="základní",J158,0)</f>
        <v>0</v>
      </c>
      <c r="BF158" s="257">
        <f>IF(N158="snížená",J158,0)</f>
        <v>0</v>
      </c>
      <c r="BG158" s="257">
        <f>IF(N158="zákl. přenesená",J158,0)</f>
        <v>0</v>
      </c>
      <c r="BH158" s="257">
        <f>IF(N158="sníž. přenesená",J158,0)</f>
        <v>0</v>
      </c>
      <c r="BI158" s="257">
        <f>IF(N158="nulová",J158,0)</f>
        <v>0</v>
      </c>
      <c r="BJ158" s="18" t="s">
        <v>84</v>
      </c>
      <c r="BK158" s="257">
        <f>ROUND(I158*H158,2)</f>
        <v>0</v>
      </c>
      <c r="BL158" s="18" t="s">
        <v>228</v>
      </c>
      <c r="BM158" s="256" t="s">
        <v>292</v>
      </c>
    </row>
    <row r="159" s="2" customFormat="1" ht="16.5" customHeight="1">
      <c r="A159" s="39"/>
      <c r="B159" s="40"/>
      <c r="C159" s="244" t="s">
        <v>265</v>
      </c>
      <c r="D159" s="244" t="s">
        <v>224</v>
      </c>
      <c r="E159" s="245" t="s">
        <v>4228</v>
      </c>
      <c r="F159" s="246" t="s">
        <v>4229</v>
      </c>
      <c r="G159" s="247" t="s">
        <v>526</v>
      </c>
      <c r="H159" s="248">
        <v>4</v>
      </c>
      <c r="I159" s="249"/>
      <c r="J159" s="250">
        <f>ROUND(I159*H159,2)</f>
        <v>0</v>
      </c>
      <c r="K159" s="251"/>
      <c r="L159" s="45"/>
      <c r="M159" s="252" t="s">
        <v>1</v>
      </c>
      <c r="N159" s="253" t="s">
        <v>41</v>
      </c>
      <c r="O159" s="92"/>
      <c r="P159" s="254">
        <f>O159*H159</f>
        <v>0</v>
      </c>
      <c r="Q159" s="254">
        <v>0</v>
      </c>
      <c r="R159" s="254">
        <f>Q159*H159</f>
        <v>0</v>
      </c>
      <c r="S159" s="254">
        <v>0</v>
      </c>
      <c r="T159" s="255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56" t="s">
        <v>228</v>
      </c>
      <c r="AT159" s="256" t="s">
        <v>224</v>
      </c>
      <c r="AU159" s="256" t="s">
        <v>84</v>
      </c>
      <c r="AY159" s="18" t="s">
        <v>222</v>
      </c>
      <c r="BE159" s="257">
        <f>IF(N159="základní",J159,0)</f>
        <v>0</v>
      </c>
      <c r="BF159" s="257">
        <f>IF(N159="snížená",J159,0)</f>
        <v>0</v>
      </c>
      <c r="BG159" s="257">
        <f>IF(N159="zákl. přenesená",J159,0)</f>
        <v>0</v>
      </c>
      <c r="BH159" s="257">
        <f>IF(N159="sníž. přenesená",J159,0)</f>
        <v>0</v>
      </c>
      <c r="BI159" s="257">
        <f>IF(N159="nulová",J159,0)</f>
        <v>0</v>
      </c>
      <c r="BJ159" s="18" t="s">
        <v>84</v>
      </c>
      <c r="BK159" s="257">
        <f>ROUND(I159*H159,2)</f>
        <v>0</v>
      </c>
      <c r="BL159" s="18" t="s">
        <v>228</v>
      </c>
      <c r="BM159" s="256" t="s">
        <v>295</v>
      </c>
    </row>
    <row r="160" s="2" customFormat="1" ht="21.75" customHeight="1">
      <c r="A160" s="39"/>
      <c r="B160" s="40"/>
      <c r="C160" s="244" t="s">
        <v>297</v>
      </c>
      <c r="D160" s="244" t="s">
        <v>224</v>
      </c>
      <c r="E160" s="245" t="s">
        <v>4230</v>
      </c>
      <c r="F160" s="246" t="s">
        <v>4231</v>
      </c>
      <c r="G160" s="247" t="s">
        <v>526</v>
      </c>
      <c r="H160" s="248">
        <v>2</v>
      </c>
      <c r="I160" s="249"/>
      <c r="J160" s="250">
        <f>ROUND(I160*H160,2)</f>
        <v>0</v>
      </c>
      <c r="K160" s="251"/>
      <c r="L160" s="45"/>
      <c r="M160" s="252" t="s">
        <v>1</v>
      </c>
      <c r="N160" s="253" t="s">
        <v>41</v>
      </c>
      <c r="O160" s="92"/>
      <c r="P160" s="254">
        <f>O160*H160</f>
        <v>0</v>
      </c>
      <c r="Q160" s="254">
        <v>0</v>
      </c>
      <c r="R160" s="254">
        <f>Q160*H160</f>
        <v>0</v>
      </c>
      <c r="S160" s="254">
        <v>0</v>
      </c>
      <c r="T160" s="255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56" t="s">
        <v>228</v>
      </c>
      <c r="AT160" s="256" t="s">
        <v>224</v>
      </c>
      <c r="AU160" s="256" t="s">
        <v>84</v>
      </c>
      <c r="AY160" s="18" t="s">
        <v>222</v>
      </c>
      <c r="BE160" s="257">
        <f>IF(N160="základní",J160,0)</f>
        <v>0</v>
      </c>
      <c r="BF160" s="257">
        <f>IF(N160="snížená",J160,0)</f>
        <v>0</v>
      </c>
      <c r="BG160" s="257">
        <f>IF(N160="zákl. přenesená",J160,0)</f>
        <v>0</v>
      </c>
      <c r="BH160" s="257">
        <f>IF(N160="sníž. přenesená",J160,0)</f>
        <v>0</v>
      </c>
      <c r="BI160" s="257">
        <f>IF(N160="nulová",J160,0)</f>
        <v>0</v>
      </c>
      <c r="BJ160" s="18" t="s">
        <v>84</v>
      </c>
      <c r="BK160" s="257">
        <f>ROUND(I160*H160,2)</f>
        <v>0</v>
      </c>
      <c r="BL160" s="18" t="s">
        <v>228</v>
      </c>
      <c r="BM160" s="256" t="s">
        <v>298</v>
      </c>
    </row>
    <row r="161" s="2" customFormat="1" ht="21.75" customHeight="1">
      <c r="A161" s="39"/>
      <c r="B161" s="40"/>
      <c r="C161" s="244" t="s">
        <v>271</v>
      </c>
      <c r="D161" s="244" t="s">
        <v>224</v>
      </c>
      <c r="E161" s="245" t="s">
        <v>4232</v>
      </c>
      <c r="F161" s="246" t="s">
        <v>4233</v>
      </c>
      <c r="G161" s="247" t="s">
        <v>526</v>
      </c>
      <c r="H161" s="248">
        <v>2</v>
      </c>
      <c r="I161" s="249"/>
      <c r="J161" s="250">
        <f>ROUND(I161*H161,2)</f>
        <v>0</v>
      </c>
      <c r="K161" s="251"/>
      <c r="L161" s="45"/>
      <c r="M161" s="252" t="s">
        <v>1</v>
      </c>
      <c r="N161" s="253" t="s">
        <v>41</v>
      </c>
      <c r="O161" s="92"/>
      <c r="P161" s="254">
        <f>O161*H161</f>
        <v>0</v>
      </c>
      <c r="Q161" s="254">
        <v>0</v>
      </c>
      <c r="R161" s="254">
        <f>Q161*H161</f>
        <v>0</v>
      </c>
      <c r="S161" s="254">
        <v>0</v>
      </c>
      <c r="T161" s="255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56" t="s">
        <v>228</v>
      </c>
      <c r="AT161" s="256" t="s">
        <v>224</v>
      </c>
      <c r="AU161" s="256" t="s">
        <v>84</v>
      </c>
      <c r="AY161" s="18" t="s">
        <v>222</v>
      </c>
      <c r="BE161" s="257">
        <f>IF(N161="základní",J161,0)</f>
        <v>0</v>
      </c>
      <c r="BF161" s="257">
        <f>IF(N161="snížená",J161,0)</f>
        <v>0</v>
      </c>
      <c r="BG161" s="257">
        <f>IF(N161="zákl. přenesená",J161,0)</f>
        <v>0</v>
      </c>
      <c r="BH161" s="257">
        <f>IF(N161="sníž. přenesená",J161,0)</f>
        <v>0</v>
      </c>
      <c r="BI161" s="257">
        <f>IF(N161="nulová",J161,0)</f>
        <v>0</v>
      </c>
      <c r="BJ161" s="18" t="s">
        <v>84</v>
      </c>
      <c r="BK161" s="257">
        <f>ROUND(I161*H161,2)</f>
        <v>0</v>
      </c>
      <c r="BL161" s="18" t="s">
        <v>228</v>
      </c>
      <c r="BM161" s="256" t="s">
        <v>303</v>
      </c>
    </row>
    <row r="162" s="2" customFormat="1" ht="24.15" customHeight="1">
      <c r="A162" s="39"/>
      <c r="B162" s="40"/>
      <c r="C162" s="244" t="s">
        <v>7</v>
      </c>
      <c r="D162" s="244" t="s">
        <v>224</v>
      </c>
      <c r="E162" s="245" t="s">
        <v>4234</v>
      </c>
      <c r="F162" s="246" t="s">
        <v>4235</v>
      </c>
      <c r="G162" s="247" t="s">
        <v>526</v>
      </c>
      <c r="H162" s="248">
        <v>2</v>
      </c>
      <c r="I162" s="249"/>
      <c r="J162" s="250">
        <f>ROUND(I162*H162,2)</f>
        <v>0</v>
      </c>
      <c r="K162" s="251"/>
      <c r="L162" s="45"/>
      <c r="M162" s="252" t="s">
        <v>1</v>
      </c>
      <c r="N162" s="253" t="s">
        <v>41</v>
      </c>
      <c r="O162" s="92"/>
      <c r="P162" s="254">
        <f>O162*H162</f>
        <v>0</v>
      </c>
      <c r="Q162" s="254">
        <v>0</v>
      </c>
      <c r="R162" s="254">
        <f>Q162*H162</f>
        <v>0</v>
      </c>
      <c r="S162" s="254">
        <v>0</v>
      </c>
      <c r="T162" s="255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56" t="s">
        <v>228</v>
      </c>
      <c r="AT162" s="256" t="s">
        <v>224</v>
      </c>
      <c r="AU162" s="256" t="s">
        <v>84</v>
      </c>
      <c r="AY162" s="18" t="s">
        <v>222</v>
      </c>
      <c r="BE162" s="257">
        <f>IF(N162="základní",J162,0)</f>
        <v>0</v>
      </c>
      <c r="BF162" s="257">
        <f>IF(N162="snížená",J162,0)</f>
        <v>0</v>
      </c>
      <c r="BG162" s="257">
        <f>IF(N162="zákl. přenesená",J162,0)</f>
        <v>0</v>
      </c>
      <c r="BH162" s="257">
        <f>IF(N162="sníž. přenesená",J162,0)</f>
        <v>0</v>
      </c>
      <c r="BI162" s="257">
        <f>IF(N162="nulová",J162,0)</f>
        <v>0</v>
      </c>
      <c r="BJ162" s="18" t="s">
        <v>84</v>
      </c>
      <c r="BK162" s="257">
        <f>ROUND(I162*H162,2)</f>
        <v>0</v>
      </c>
      <c r="BL162" s="18" t="s">
        <v>228</v>
      </c>
      <c r="BM162" s="256" t="s">
        <v>308</v>
      </c>
    </row>
    <row r="163" s="2" customFormat="1" ht="24.15" customHeight="1">
      <c r="A163" s="39"/>
      <c r="B163" s="40"/>
      <c r="C163" s="244" t="s">
        <v>273</v>
      </c>
      <c r="D163" s="244" t="s">
        <v>224</v>
      </c>
      <c r="E163" s="245" t="s">
        <v>4236</v>
      </c>
      <c r="F163" s="246" t="s">
        <v>4237</v>
      </c>
      <c r="G163" s="247" t="s">
        <v>526</v>
      </c>
      <c r="H163" s="248">
        <v>8</v>
      </c>
      <c r="I163" s="249"/>
      <c r="J163" s="250">
        <f>ROUND(I163*H163,2)</f>
        <v>0</v>
      </c>
      <c r="K163" s="251"/>
      <c r="L163" s="45"/>
      <c r="M163" s="252" t="s">
        <v>1</v>
      </c>
      <c r="N163" s="253" t="s">
        <v>41</v>
      </c>
      <c r="O163" s="92"/>
      <c r="P163" s="254">
        <f>O163*H163</f>
        <v>0</v>
      </c>
      <c r="Q163" s="254">
        <v>0</v>
      </c>
      <c r="R163" s="254">
        <f>Q163*H163</f>
        <v>0</v>
      </c>
      <c r="S163" s="254">
        <v>0</v>
      </c>
      <c r="T163" s="255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56" t="s">
        <v>228</v>
      </c>
      <c r="AT163" s="256" t="s">
        <v>224</v>
      </c>
      <c r="AU163" s="256" t="s">
        <v>84</v>
      </c>
      <c r="AY163" s="18" t="s">
        <v>222</v>
      </c>
      <c r="BE163" s="257">
        <f>IF(N163="základní",J163,0)</f>
        <v>0</v>
      </c>
      <c r="BF163" s="257">
        <f>IF(N163="snížená",J163,0)</f>
        <v>0</v>
      </c>
      <c r="BG163" s="257">
        <f>IF(N163="zákl. přenesená",J163,0)</f>
        <v>0</v>
      </c>
      <c r="BH163" s="257">
        <f>IF(N163="sníž. přenesená",J163,0)</f>
        <v>0</v>
      </c>
      <c r="BI163" s="257">
        <f>IF(N163="nulová",J163,0)</f>
        <v>0</v>
      </c>
      <c r="BJ163" s="18" t="s">
        <v>84</v>
      </c>
      <c r="BK163" s="257">
        <f>ROUND(I163*H163,2)</f>
        <v>0</v>
      </c>
      <c r="BL163" s="18" t="s">
        <v>228</v>
      </c>
      <c r="BM163" s="256" t="s">
        <v>312</v>
      </c>
    </row>
    <row r="164" s="2" customFormat="1" ht="16.5" customHeight="1">
      <c r="A164" s="39"/>
      <c r="B164" s="40"/>
      <c r="C164" s="244" t="s">
        <v>314</v>
      </c>
      <c r="D164" s="244" t="s">
        <v>224</v>
      </c>
      <c r="E164" s="245" t="s">
        <v>4238</v>
      </c>
      <c r="F164" s="246" t="s">
        <v>4239</v>
      </c>
      <c r="G164" s="247" t="s">
        <v>526</v>
      </c>
      <c r="H164" s="248">
        <v>4</v>
      </c>
      <c r="I164" s="249"/>
      <c r="J164" s="250">
        <f>ROUND(I164*H164,2)</f>
        <v>0</v>
      </c>
      <c r="K164" s="251"/>
      <c r="L164" s="45"/>
      <c r="M164" s="252" t="s">
        <v>1</v>
      </c>
      <c r="N164" s="253" t="s">
        <v>41</v>
      </c>
      <c r="O164" s="92"/>
      <c r="P164" s="254">
        <f>O164*H164</f>
        <v>0</v>
      </c>
      <c r="Q164" s="254">
        <v>0</v>
      </c>
      <c r="R164" s="254">
        <f>Q164*H164</f>
        <v>0</v>
      </c>
      <c r="S164" s="254">
        <v>0</v>
      </c>
      <c r="T164" s="255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56" t="s">
        <v>228</v>
      </c>
      <c r="AT164" s="256" t="s">
        <v>224</v>
      </c>
      <c r="AU164" s="256" t="s">
        <v>84</v>
      </c>
      <c r="AY164" s="18" t="s">
        <v>222</v>
      </c>
      <c r="BE164" s="257">
        <f>IF(N164="základní",J164,0)</f>
        <v>0</v>
      </c>
      <c r="BF164" s="257">
        <f>IF(N164="snížená",J164,0)</f>
        <v>0</v>
      </c>
      <c r="BG164" s="257">
        <f>IF(N164="zákl. přenesená",J164,0)</f>
        <v>0</v>
      </c>
      <c r="BH164" s="257">
        <f>IF(N164="sníž. přenesená",J164,0)</f>
        <v>0</v>
      </c>
      <c r="BI164" s="257">
        <f>IF(N164="nulová",J164,0)</f>
        <v>0</v>
      </c>
      <c r="BJ164" s="18" t="s">
        <v>84</v>
      </c>
      <c r="BK164" s="257">
        <f>ROUND(I164*H164,2)</f>
        <v>0</v>
      </c>
      <c r="BL164" s="18" t="s">
        <v>228</v>
      </c>
      <c r="BM164" s="256" t="s">
        <v>317</v>
      </c>
    </row>
    <row r="165" s="2" customFormat="1" ht="24.15" customHeight="1">
      <c r="A165" s="39"/>
      <c r="B165" s="40"/>
      <c r="C165" s="244" t="s">
        <v>276</v>
      </c>
      <c r="D165" s="244" t="s">
        <v>224</v>
      </c>
      <c r="E165" s="245" t="s">
        <v>4240</v>
      </c>
      <c r="F165" s="246" t="s">
        <v>4241</v>
      </c>
      <c r="G165" s="247" t="s">
        <v>526</v>
      </c>
      <c r="H165" s="248">
        <v>100</v>
      </c>
      <c r="I165" s="249"/>
      <c r="J165" s="250">
        <f>ROUND(I165*H165,2)</f>
        <v>0</v>
      </c>
      <c r="K165" s="251"/>
      <c r="L165" s="45"/>
      <c r="M165" s="252" t="s">
        <v>1</v>
      </c>
      <c r="N165" s="253" t="s">
        <v>41</v>
      </c>
      <c r="O165" s="92"/>
      <c r="P165" s="254">
        <f>O165*H165</f>
        <v>0</v>
      </c>
      <c r="Q165" s="254">
        <v>0</v>
      </c>
      <c r="R165" s="254">
        <f>Q165*H165</f>
        <v>0</v>
      </c>
      <c r="S165" s="254">
        <v>0</v>
      </c>
      <c r="T165" s="255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56" t="s">
        <v>228</v>
      </c>
      <c r="AT165" s="256" t="s">
        <v>224</v>
      </c>
      <c r="AU165" s="256" t="s">
        <v>84</v>
      </c>
      <c r="AY165" s="18" t="s">
        <v>222</v>
      </c>
      <c r="BE165" s="257">
        <f>IF(N165="základní",J165,0)</f>
        <v>0</v>
      </c>
      <c r="BF165" s="257">
        <f>IF(N165="snížená",J165,0)</f>
        <v>0</v>
      </c>
      <c r="BG165" s="257">
        <f>IF(N165="zákl. přenesená",J165,0)</f>
        <v>0</v>
      </c>
      <c r="BH165" s="257">
        <f>IF(N165="sníž. přenesená",J165,0)</f>
        <v>0</v>
      </c>
      <c r="BI165" s="257">
        <f>IF(N165="nulová",J165,0)</f>
        <v>0</v>
      </c>
      <c r="BJ165" s="18" t="s">
        <v>84</v>
      </c>
      <c r="BK165" s="257">
        <f>ROUND(I165*H165,2)</f>
        <v>0</v>
      </c>
      <c r="BL165" s="18" t="s">
        <v>228</v>
      </c>
      <c r="BM165" s="256" t="s">
        <v>321</v>
      </c>
    </row>
    <row r="166" s="2" customFormat="1" ht="24.15" customHeight="1">
      <c r="A166" s="39"/>
      <c r="B166" s="40"/>
      <c r="C166" s="244" t="s">
        <v>323</v>
      </c>
      <c r="D166" s="244" t="s">
        <v>224</v>
      </c>
      <c r="E166" s="245" t="s">
        <v>4242</v>
      </c>
      <c r="F166" s="246" t="s">
        <v>4243</v>
      </c>
      <c r="G166" s="247" t="s">
        <v>526</v>
      </c>
      <c r="H166" s="248">
        <v>2</v>
      </c>
      <c r="I166" s="249"/>
      <c r="J166" s="250">
        <f>ROUND(I166*H166,2)</f>
        <v>0</v>
      </c>
      <c r="K166" s="251"/>
      <c r="L166" s="45"/>
      <c r="M166" s="252" t="s">
        <v>1</v>
      </c>
      <c r="N166" s="253" t="s">
        <v>41</v>
      </c>
      <c r="O166" s="92"/>
      <c r="P166" s="254">
        <f>O166*H166</f>
        <v>0</v>
      </c>
      <c r="Q166" s="254">
        <v>0</v>
      </c>
      <c r="R166" s="254">
        <f>Q166*H166</f>
        <v>0</v>
      </c>
      <c r="S166" s="254">
        <v>0</v>
      </c>
      <c r="T166" s="255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56" t="s">
        <v>228</v>
      </c>
      <c r="AT166" s="256" t="s">
        <v>224</v>
      </c>
      <c r="AU166" s="256" t="s">
        <v>84</v>
      </c>
      <c r="AY166" s="18" t="s">
        <v>222</v>
      </c>
      <c r="BE166" s="257">
        <f>IF(N166="základní",J166,0)</f>
        <v>0</v>
      </c>
      <c r="BF166" s="257">
        <f>IF(N166="snížená",J166,0)</f>
        <v>0</v>
      </c>
      <c r="BG166" s="257">
        <f>IF(N166="zákl. přenesená",J166,0)</f>
        <v>0</v>
      </c>
      <c r="BH166" s="257">
        <f>IF(N166="sníž. přenesená",J166,0)</f>
        <v>0</v>
      </c>
      <c r="BI166" s="257">
        <f>IF(N166="nulová",J166,0)</f>
        <v>0</v>
      </c>
      <c r="BJ166" s="18" t="s">
        <v>84</v>
      </c>
      <c r="BK166" s="257">
        <f>ROUND(I166*H166,2)</f>
        <v>0</v>
      </c>
      <c r="BL166" s="18" t="s">
        <v>228</v>
      </c>
      <c r="BM166" s="256" t="s">
        <v>326</v>
      </c>
    </row>
    <row r="167" s="2" customFormat="1" ht="21.75" customHeight="1">
      <c r="A167" s="39"/>
      <c r="B167" s="40"/>
      <c r="C167" s="244" t="s">
        <v>279</v>
      </c>
      <c r="D167" s="244" t="s">
        <v>224</v>
      </c>
      <c r="E167" s="245" t="s">
        <v>4244</v>
      </c>
      <c r="F167" s="246" t="s">
        <v>4245</v>
      </c>
      <c r="G167" s="247" t="s">
        <v>526</v>
      </c>
      <c r="H167" s="248">
        <v>16</v>
      </c>
      <c r="I167" s="249"/>
      <c r="J167" s="250">
        <f>ROUND(I167*H167,2)</f>
        <v>0</v>
      </c>
      <c r="K167" s="251"/>
      <c r="L167" s="45"/>
      <c r="M167" s="252" t="s">
        <v>1</v>
      </c>
      <c r="N167" s="253" t="s">
        <v>41</v>
      </c>
      <c r="O167" s="92"/>
      <c r="P167" s="254">
        <f>O167*H167</f>
        <v>0</v>
      </c>
      <c r="Q167" s="254">
        <v>0</v>
      </c>
      <c r="R167" s="254">
        <f>Q167*H167</f>
        <v>0</v>
      </c>
      <c r="S167" s="254">
        <v>0</v>
      </c>
      <c r="T167" s="255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56" t="s">
        <v>228</v>
      </c>
      <c r="AT167" s="256" t="s">
        <v>224</v>
      </c>
      <c r="AU167" s="256" t="s">
        <v>84</v>
      </c>
      <c r="AY167" s="18" t="s">
        <v>222</v>
      </c>
      <c r="BE167" s="257">
        <f>IF(N167="základní",J167,0)</f>
        <v>0</v>
      </c>
      <c r="BF167" s="257">
        <f>IF(N167="snížená",J167,0)</f>
        <v>0</v>
      </c>
      <c r="BG167" s="257">
        <f>IF(N167="zákl. přenesená",J167,0)</f>
        <v>0</v>
      </c>
      <c r="BH167" s="257">
        <f>IF(N167="sníž. přenesená",J167,0)</f>
        <v>0</v>
      </c>
      <c r="BI167" s="257">
        <f>IF(N167="nulová",J167,0)</f>
        <v>0</v>
      </c>
      <c r="BJ167" s="18" t="s">
        <v>84</v>
      </c>
      <c r="BK167" s="257">
        <f>ROUND(I167*H167,2)</f>
        <v>0</v>
      </c>
      <c r="BL167" s="18" t="s">
        <v>228</v>
      </c>
      <c r="BM167" s="256" t="s">
        <v>330</v>
      </c>
    </row>
    <row r="168" s="2" customFormat="1" ht="21.75" customHeight="1">
      <c r="A168" s="39"/>
      <c r="B168" s="40"/>
      <c r="C168" s="244" t="s">
        <v>331</v>
      </c>
      <c r="D168" s="244" t="s">
        <v>224</v>
      </c>
      <c r="E168" s="245" t="s">
        <v>4246</v>
      </c>
      <c r="F168" s="246" t="s">
        <v>4247</v>
      </c>
      <c r="G168" s="247" t="s">
        <v>526</v>
      </c>
      <c r="H168" s="248">
        <v>19</v>
      </c>
      <c r="I168" s="249"/>
      <c r="J168" s="250">
        <f>ROUND(I168*H168,2)</f>
        <v>0</v>
      </c>
      <c r="K168" s="251"/>
      <c r="L168" s="45"/>
      <c r="M168" s="252" t="s">
        <v>1</v>
      </c>
      <c r="N168" s="253" t="s">
        <v>41</v>
      </c>
      <c r="O168" s="92"/>
      <c r="P168" s="254">
        <f>O168*H168</f>
        <v>0</v>
      </c>
      <c r="Q168" s="254">
        <v>0</v>
      </c>
      <c r="R168" s="254">
        <f>Q168*H168</f>
        <v>0</v>
      </c>
      <c r="S168" s="254">
        <v>0</v>
      </c>
      <c r="T168" s="255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56" t="s">
        <v>228</v>
      </c>
      <c r="AT168" s="256" t="s">
        <v>224</v>
      </c>
      <c r="AU168" s="256" t="s">
        <v>84</v>
      </c>
      <c r="AY168" s="18" t="s">
        <v>222</v>
      </c>
      <c r="BE168" s="257">
        <f>IF(N168="základní",J168,0)</f>
        <v>0</v>
      </c>
      <c r="BF168" s="257">
        <f>IF(N168="snížená",J168,0)</f>
        <v>0</v>
      </c>
      <c r="BG168" s="257">
        <f>IF(N168="zákl. přenesená",J168,0)</f>
        <v>0</v>
      </c>
      <c r="BH168" s="257">
        <f>IF(N168="sníž. přenesená",J168,0)</f>
        <v>0</v>
      </c>
      <c r="BI168" s="257">
        <f>IF(N168="nulová",J168,0)</f>
        <v>0</v>
      </c>
      <c r="BJ168" s="18" t="s">
        <v>84</v>
      </c>
      <c r="BK168" s="257">
        <f>ROUND(I168*H168,2)</f>
        <v>0</v>
      </c>
      <c r="BL168" s="18" t="s">
        <v>228</v>
      </c>
      <c r="BM168" s="256" t="s">
        <v>334</v>
      </c>
    </row>
    <row r="169" s="2" customFormat="1" ht="16.5" customHeight="1">
      <c r="A169" s="39"/>
      <c r="B169" s="40"/>
      <c r="C169" s="244" t="s">
        <v>284</v>
      </c>
      <c r="D169" s="244" t="s">
        <v>224</v>
      </c>
      <c r="E169" s="245" t="s">
        <v>4248</v>
      </c>
      <c r="F169" s="246" t="s">
        <v>4249</v>
      </c>
      <c r="G169" s="247" t="s">
        <v>526</v>
      </c>
      <c r="H169" s="248">
        <v>40</v>
      </c>
      <c r="I169" s="249"/>
      <c r="J169" s="250">
        <f>ROUND(I169*H169,2)</f>
        <v>0</v>
      </c>
      <c r="K169" s="251"/>
      <c r="L169" s="45"/>
      <c r="M169" s="252" t="s">
        <v>1</v>
      </c>
      <c r="N169" s="253" t="s">
        <v>41</v>
      </c>
      <c r="O169" s="92"/>
      <c r="P169" s="254">
        <f>O169*H169</f>
        <v>0</v>
      </c>
      <c r="Q169" s="254">
        <v>0</v>
      </c>
      <c r="R169" s="254">
        <f>Q169*H169</f>
        <v>0</v>
      </c>
      <c r="S169" s="254">
        <v>0</v>
      </c>
      <c r="T169" s="255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56" t="s">
        <v>228</v>
      </c>
      <c r="AT169" s="256" t="s">
        <v>224</v>
      </c>
      <c r="AU169" s="256" t="s">
        <v>84</v>
      </c>
      <c r="AY169" s="18" t="s">
        <v>222</v>
      </c>
      <c r="BE169" s="257">
        <f>IF(N169="základní",J169,0)</f>
        <v>0</v>
      </c>
      <c r="BF169" s="257">
        <f>IF(N169="snížená",J169,0)</f>
        <v>0</v>
      </c>
      <c r="BG169" s="257">
        <f>IF(N169="zákl. přenesená",J169,0)</f>
        <v>0</v>
      </c>
      <c r="BH169" s="257">
        <f>IF(N169="sníž. přenesená",J169,0)</f>
        <v>0</v>
      </c>
      <c r="BI169" s="257">
        <f>IF(N169="nulová",J169,0)</f>
        <v>0</v>
      </c>
      <c r="BJ169" s="18" t="s">
        <v>84</v>
      </c>
      <c r="BK169" s="257">
        <f>ROUND(I169*H169,2)</f>
        <v>0</v>
      </c>
      <c r="BL169" s="18" t="s">
        <v>228</v>
      </c>
      <c r="BM169" s="256" t="s">
        <v>338</v>
      </c>
    </row>
    <row r="170" s="2" customFormat="1" ht="16.5" customHeight="1">
      <c r="A170" s="39"/>
      <c r="B170" s="40"/>
      <c r="C170" s="244" t="s">
        <v>340</v>
      </c>
      <c r="D170" s="244" t="s">
        <v>224</v>
      </c>
      <c r="E170" s="245" t="s">
        <v>4250</v>
      </c>
      <c r="F170" s="246" t="s">
        <v>4251</v>
      </c>
      <c r="G170" s="247" t="s">
        <v>526</v>
      </c>
      <c r="H170" s="248">
        <v>6</v>
      </c>
      <c r="I170" s="249"/>
      <c r="J170" s="250">
        <f>ROUND(I170*H170,2)</f>
        <v>0</v>
      </c>
      <c r="K170" s="251"/>
      <c r="L170" s="45"/>
      <c r="M170" s="252" t="s">
        <v>1</v>
      </c>
      <c r="N170" s="253" t="s">
        <v>41</v>
      </c>
      <c r="O170" s="92"/>
      <c r="P170" s="254">
        <f>O170*H170</f>
        <v>0</v>
      </c>
      <c r="Q170" s="254">
        <v>0</v>
      </c>
      <c r="R170" s="254">
        <f>Q170*H170</f>
        <v>0</v>
      </c>
      <c r="S170" s="254">
        <v>0</v>
      </c>
      <c r="T170" s="255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56" t="s">
        <v>228</v>
      </c>
      <c r="AT170" s="256" t="s">
        <v>224</v>
      </c>
      <c r="AU170" s="256" t="s">
        <v>84</v>
      </c>
      <c r="AY170" s="18" t="s">
        <v>222</v>
      </c>
      <c r="BE170" s="257">
        <f>IF(N170="základní",J170,0)</f>
        <v>0</v>
      </c>
      <c r="BF170" s="257">
        <f>IF(N170="snížená",J170,0)</f>
        <v>0</v>
      </c>
      <c r="BG170" s="257">
        <f>IF(N170="zákl. přenesená",J170,0)</f>
        <v>0</v>
      </c>
      <c r="BH170" s="257">
        <f>IF(N170="sníž. přenesená",J170,0)</f>
        <v>0</v>
      </c>
      <c r="BI170" s="257">
        <f>IF(N170="nulová",J170,0)</f>
        <v>0</v>
      </c>
      <c r="BJ170" s="18" t="s">
        <v>84</v>
      </c>
      <c r="BK170" s="257">
        <f>ROUND(I170*H170,2)</f>
        <v>0</v>
      </c>
      <c r="BL170" s="18" t="s">
        <v>228</v>
      </c>
      <c r="BM170" s="256" t="s">
        <v>343</v>
      </c>
    </row>
    <row r="171" s="12" customFormat="1" ht="25.92" customHeight="1">
      <c r="A171" s="12"/>
      <c r="B171" s="228"/>
      <c r="C171" s="229"/>
      <c r="D171" s="230" t="s">
        <v>75</v>
      </c>
      <c r="E171" s="231" t="s">
        <v>3460</v>
      </c>
      <c r="F171" s="231" t="s">
        <v>4252</v>
      </c>
      <c r="G171" s="229"/>
      <c r="H171" s="229"/>
      <c r="I171" s="232"/>
      <c r="J171" s="233">
        <f>BK171</f>
        <v>0</v>
      </c>
      <c r="K171" s="229"/>
      <c r="L171" s="234"/>
      <c r="M171" s="235"/>
      <c r="N171" s="236"/>
      <c r="O171" s="236"/>
      <c r="P171" s="237">
        <f>SUM(P172:P180)</f>
        <v>0</v>
      </c>
      <c r="Q171" s="236"/>
      <c r="R171" s="237">
        <f>SUM(R172:R180)</f>
        <v>0</v>
      </c>
      <c r="S171" s="236"/>
      <c r="T171" s="238">
        <f>SUM(T172:T180)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39" t="s">
        <v>84</v>
      </c>
      <c r="AT171" s="240" t="s">
        <v>75</v>
      </c>
      <c r="AU171" s="240" t="s">
        <v>76</v>
      </c>
      <c r="AY171" s="239" t="s">
        <v>222</v>
      </c>
      <c r="BK171" s="241">
        <f>SUM(BK172:BK180)</f>
        <v>0</v>
      </c>
    </row>
    <row r="172" s="2" customFormat="1" ht="55.5" customHeight="1">
      <c r="A172" s="39"/>
      <c r="B172" s="40"/>
      <c r="C172" s="244" t="s">
        <v>286</v>
      </c>
      <c r="D172" s="244" t="s">
        <v>224</v>
      </c>
      <c r="E172" s="245" t="s">
        <v>4253</v>
      </c>
      <c r="F172" s="246" t="s">
        <v>4254</v>
      </c>
      <c r="G172" s="247" t="s">
        <v>438</v>
      </c>
      <c r="H172" s="248">
        <v>150</v>
      </c>
      <c r="I172" s="249"/>
      <c r="J172" s="250">
        <f>ROUND(I172*H172,2)</f>
        <v>0</v>
      </c>
      <c r="K172" s="251"/>
      <c r="L172" s="45"/>
      <c r="M172" s="252" t="s">
        <v>1</v>
      </c>
      <c r="N172" s="253" t="s">
        <v>41</v>
      </c>
      <c r="O172" s="92"/>
      <c r="P172" s="254">
        <f>O172*H172</f>
        <v>0</v>
      </c>
      <c r="Q172" s="254">
        <v>0</v>
      </c>
      <c r="R172" s="254">
        <f>Q172*H172</f>
        <v>0</v>
      </c>
      <c r="S172" s="254">
        <v>0</v>
      </c>
      <c r="T172" s="255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56" t="s">
        <v>228</v>
      </c>
      <c r="AT172" s="256" t="s">
        <v>224</v>
      </c>
      <c r="AU172" s="256" t="s">
        <v>84</v>
      </c>
      <c r="AY172" s="18" t="s">
        <v>222</v>
      </c>
      <c r="BE172" s="257">
        <f>IF(N172="základní",J172,0)</f>
        <v>0</v>
      </c>
      <c r="BF172" s="257">
        <f>IF(N172="snížená",J172,0)</f>
        <v>0</v>
      </c>
      <c r="BG172" s="257">
        <f>IF(N172="zákl. přenesená",J172,0)</f>
        <v>0</v>
      </c>
      <c r="BH172" s="257">
        <f>IF(N172="sníž. přenesená",J172,0)</f>
        <v>0</v>
      </c>
      <c r="BI172" s="257">
        <f>IF(N172="nulová",J172,0)</f>
        <v>0</v>
      </c>
      <c r="BJ172" s="18" t="s">
        <v>84</v>
      </c>
      <c r="BK172" s="257">
        <f>ROUND(I172*H172,2)</f>
        <v>0</v>
      </c>
      <c r="BL172" s="18" t="s">
        <v>228</v>
      </c>
      <c r="BM172" s="256" t="s">
        <v>347</v>
      </c>
    </row>
    <row r="173" s="2" customFormat="1" ht="24.15" customHeight="1">
      <c r="A173" s="39"/>
      <c r="B173" s="40"/>
      <c r="C173" s="244" t="s">
        <v>350</v>
      </c>
      <c r="D173" s="244" t="s">
        <v>224</v>
      </c>
      <c r="E173" s="245" t="s">
        <v>4255</v>
      </c>
      <c r="F173" s="246" t="s">
        <v>4256</v>
      </c>
      <c r="G173" s="247" t="s">
        <v>526</v>
      </c>
      <c r="H173" s="248">
        <v>3</v>
      </c>
      <c r="I173" s="249"/>
      <c r="J173" s="250">
        <f>ROUND(I173*H173,2)</f>
        <v>0</v>
      </c>
      <c r="K173" s="251"/>
      <c r="L173" s="45"/>
      <c r="M173" s="252" t="s">
        <v>1</v>
      </c>
      <c r="N173" s="253" t="s">
        <v>41</v>
      </c>
      <c r="O173" s="92"/>
      <c r="P173" s="254">
        <f>O173*H173</f>
        <v>0</v>
      </c>
      <c r="Q173" s="254">
        <v>0</v>
      </c>
      <c r="R173" s="254">
        <f>Q173*H173</f>
        <v>0</v>
      </c>
      <c r="S173" s="254">
        <v>0</v>
      </c>
      <c r="T173" s="255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56" t="s">
        <v>228</v>
      </c>
      <c r="AT173" s="256" t="s">
        <v>224</v>
      </c>
      <c r="AU173" s="256" t="s">
        <v>84</v>
      </c>
      <c r="AY173" s="18" t="s">
        <v>222</v>
      </c>
      <c r="BE173" s="257">
        <f>IF(N173="základní",J173,0)</f>
        <v>0</v>
      </c>
      <c r="BF173" s="257">
        <f>IF(N173="snížená",J173,0)</f>
        <v>0</v>
      </c>
      <c r="BG173" s="257">
        <f>IF(N173="zákl. přenesená",J173,0)</f>
        <v>0</v>
      </c>
      <c r="BH173" s="257">
        <f>IF(N173="sníž. přenesená",J173,0)</f>
        <v>0</v>
      </c>
      <c r="BI173" s="257">
        <f>IF(N173="nulová",J173,0)</f>
        <v>0</v>
      </c>
      <c r="BJ173" s="18" t="s">
        <v>84</v>
      </c>
      <c r="BK173" s="257">
        <f>ROUND(I173*H173,2)</f>
        <v>0</v>
      </c>
      <c r="BL173" s="18" t="s">
        <v>228</v>
      </c>
      <c r="BM173" s="256" t="s">
        <v>354</v>
      </c>
    </row>
    <row r="174" s="2" customFormat="1" ht="24.15" customHeight="1">
      <c r="A174" s="39"/>
      <c r="B174" s="40"/>
      <c r="C174" s="244" t="s">
        <v>290</v>
      </c>
      <c r="D174" s="244" t="s">
        <v>224</v>
      </c>
      <c r="E174" s="245" t="s">
        <v>4257</v>
      </c>
      <c r="F174" s="246" t="s">
        <v>4258</v>
      </c>
      <c r="G174" s="247" t="s">
        <v>526</v>
      </c>
      <c r="H174" s="248">
        <v>6</v>
      </c>
      <c r="I174" s="249"/>
      <c r="J174" s="250">
        <f>ROUND(I174*H174,2)</f>
        <v>0</v>
      </c>
      <c r="K174" s="251"/>
      <c r="L174" s="45"/>
      <c r="M174" s="252" t="s">
        <v>1</v>
      </c>
      <c r="N174" s="253" t="s">
        <v>41</v>
      </c>
      <c r="O174" s="92"/>
      <c r="P174" s="254">
        <f>O174*H174</f>
        <v>0</v>
      </c>
      <c r="Q174" s="254">
        <v>0</v>
      </c>
      <c r="R174" s="254">
        <f>Q174*H174</f>
        <v>0</v>
      </c>
      <c r="S174" s="254">
        <v>0</v>
      </c>
      <c r="T174" s="255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56" t="s">
        <v>228</v>
      </c>
      <c r="AT174" s="256" t="s">
        <v>224</v>
      </c>
      <c r="AU174" s="256" t="s">
        <v>84</v>
      </c>
      <c r="AY174" s="18" t="s">
        <v>222</v>
      </c>
      <c r="BE174" s="257">
        <f>IF(N174="základní",J174,0)</f>
        <v>0</v>
      </c>
      <c r="BF174" s="257">
        <f>IF(N174="snížená",J174,0)</f>
        <v>0</v>
      </c>
      <c r="BG174" s="257">
        <f>IF(N174="zákl. přenesená",J174,0)</f>
        <v>0</v>
      </c>
      <c r="BH174" s="257">
        <f>IF(N174="sníž. přenesená",J174,0)</f>
        <v>0</v>
      </c>
      <c r="BI174" s="257">
        <f>IF(N174="nulová",J174,0)</f>
        <v>0</v>
      </c>
      <c r="BJ174" s="18" t="s">
        <v>84</v>
      </c>
      <c r="BK174" s="257">
        <f>ROUND(I174*H174,2)</f>
        <v>0</v>
      </c>
      <c r="BL174" s="18" t="s">
        <v>228</v>
      </c>
      <c r="BM174" s="256" t="s">
        <v>360</v>
      </c>
    </row>
    <row r="175" s="2" customFormat="1" ht="16.5" customHeight="1">
      <c r="A175" s="39"/>
      <c r="B175" s="40"/>
      <c r="C175" s="244" t="s">
        <v>364</v>
      </c>
      <c r="D175" s="244" t="s">
        <v>224</v>
      </c>
      <c r="E175" s="245" t="s">
        <v>4259</v>
      </c>
      <c r="F175" s="246" t="s">
        <v>4260</v>
      </c>
      <c r="G175" s="247" t="s">
        <v>526</v>
      </c>
      <c r="H175" s="248">
        <v>72</v>
      </c>
      <c r="I175" s="249"/>
      <c r="J175" s="250">
        <f>ROUND(I175*H175,2)</f>
        <v>0</v>
      </c>
      <c r="K175" s="251"/>
      <c r="L175" s="45"/>
      <c r="M175" s="252" t="s">
        <v>1</v>
      </c>
      <c r="N175" s="253" t="s">
        <v>41</v>
      </c>
      <c r="O175" s="92"/>
      <c r="P175" s="254">
        <f>O175*H175</f>
        <v>0</v>
      </c>
      <c r="Q175" s="254">
        <v>0</v>
      </c>
      <c r="R175" s="254">
        <f>Q175*H175</f>
        <v>0</v>
      </c>
      <c r="S175" s="254">
        <v>0</v>
      </c>
      <c r="T175" s="255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56" t="s">
        <v>228</v>
      </c>
      <c r="AT175" s="256" t="s">
        <v>224</v>
      </c>
      <c r="AU175" s="256" t="s">
        <v>84</v>
      </c>
      <c r="AY175" s="18" t="s">
        <v>222</v>
      </c>
      <c r="BE175" s="257">
        <f>IF(N175="základní",J175,0)</f>
        <v>0</v>
      </c>
      <c r="BF175" s="257">
        <f>IF(N175="snížená",J175,0)</f>
        <v>0</v>
      </c>
      <c r="BG175" s="257">
        <f>IF(N175="zákl. přenesená",J175,0)</f>
        <v>0</v>
      </c>
      <c r="BH175" s="257">
        <f>IF(N175="sníž. přenesená",J175,0)</f>
        <v>0</v>
      </c>
      <c r="BI175" s="257">
        <f>IF(N175="nulová",J175,0)</f>
        <v>0</v>
      </c>
      <c r="BJ175" s="18" t="s">
        <v>84</v>
      </c>
      <c r="BK175" s="257">
        <f>ROUND(I175*H175,2)</f>
        <v>0</v>
      </c>
      <c r="BL175" s="18" t="s">
        <v>228</v>
      </c>
      <c r="BM175" s="256" t="s">
        <v>367</v>
      </c>
    </row>
    <row r="176" s="2" customFormat="1" ht="16.5" customHeight="1">
      <c r="A176" s="39"/>
      <c r="B176" s="40"/>
      <c r="C176" s="244" t="s">
        <v>292</v>
      </c>
      <c r="D176" s="244" t="s">
        <v>224</v>
      </c>
      <c r="E176" s="245" t="s">
        <v>4261</v>
      </c>
      <c r="F176" s="246" t="s">
        <v>4262</v>
      </c>
      <c r="G176" s="247" t="s">
        <v>526</v>
      </c>
      <c r="H176" s="248">
        <v>72</v>
      </c>
      <c r="I176" s="249"/>
      <c r="J176" s="250">
        <f>ROUND(I176*H176,2)</f>
        <v>0</v>
      </c>
      <c r="K176" s="251"/>
      <c r="L176" s="45"/>
      <c r="M176" s="252" t="s">
        <v>1</v>
      </c>
      <c r="N176" s="253" t="s">
        <v>41</v>
      </c>
      <c r="O176" s="92"/>
      <c r="P176" s="254">
        <f>O176*H176</f>
        <v>0</v>
      </c>
      <c r="Q176" s="254">
        <v>0</v>
      </c>
      <c r="R176" s="254">
        <f>Q176*H176</f>
        <v>0</v>
      </c>
      <c r="S176" s="254">
        <v>0</v>
      </c>
      <c r="T176" s="255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56" t="s">
        <v>228</v>
      </c>
      <c r="AT176" s="256" t="s">
        <v>224</v>
      </c>
      <c r="AU176" s="256" t="s">
        <v>84</v>
      </c>
      <c r="AY176" s="18" t="s">
        <v>222</v>
      </c>
      <c r="BE176" s="257">
        <f>IF(N176="základní",J176,0)</f>
        <v>0</v>
      </c>
      <c r="BF176" s="257">
        <f>IF(N176="snížená",J176,0)</f>
        <v>0</v>
      </c>
      <c r="BG176" s="257">
        <f>IF(N176="zákl. přenesená",J176,0)</f>
        <v>0</v>
      </c>
      <c r="BH176" s="257">
        <f>IF(N176="sníž. přenesená",J176,0)</f>
        <v>0</v>
      </c>
      <c r="BI176" s="257">
        <f>IF(N176="nulová",J176,0)</f>
        <v>0</v>
      </c>
      <c r="BJ176" s="18" t="s">
        <v>84</v>
      </c>
      <c r="BK176" s="257">
        <f>ROUND(I176*H176,2)</f>
        <v>0</v>
      </c>
      <c r="BL176" s="18" t="s">
        <v>228</v>
      </c>
      <c r="BM176" s="256" t="s">
        <v>370</v>
      </c>
    </row>
    <row r="177" s="2" customFormat="1" ht="16.5" customHeight="1">
      <c r="A177" s="39"/>
      <c r="B177" s="40"/>
      <c r="C177" s="244" t="s">
        <v>375</v>
      </c>
      <c r="D177" s="244" t="s">
        <v>224</v>
      </c>
      <c r="E177" s="245" t="s">
        <v>4263</v>
      </c>
      <c r="F177" s="246" t="s">
        <v>4264</v>
      </c>
      <c r="G177" s="247" t="s">
        <v>526</v>
      </c>
      <c r="H177" s="248">
        <v>72</v>
      </c>
      <c r="I177" s="249"/>
      <c r="J177" s="250">
        <f>ROUND(I177*H177,2)</f>
        <v>0</v>
      </c>
      <c r="K177" s="251"/>
      <c r="L177" s="45"/>
      <c r="M177" s="252" t="s">
        <v>1</v>
      </c>
      <c r="N177" s="253" t="s">
        <v>41</v>
      </c>
      <c r="O177" s="92"/>
      <c r="P177" s="254">
        <f>O177*H177</f>
        <v>0</v>
      </c>
      <c r="Q177" s="254">
        <v>0</v>
      </c>
      <c r="R177" s="254">
        <f>Q177*H177</f>
        <v>0</v>
      </c>
      <c r="S177" s="254">
        <v>0</v>
      </c>
      <c r="T177" s="255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56" t="s">
        <v>228</v>
      </c>
      <c r="AT177" s="256" t="s">
        <v>224</v>
      </c>
      <c r="AU177" s="256" t="s">
        <v>84</v>
      </c>
      <c r="AY177" s="18" t="s">
        <v>222</v>
      </c>
      <c r="BE177" s="257">
        <f>IF(N177="základní",J177,0)</f>
        <v>0</v>
      </c>
      <c r="BF177" s="257">
        <f>IF(N177="snížená",J177,0)</f>
        <v>0</v>
      </c>
      <c r="BG177" s="257">
        <f>IF(N177="zákl. přenesená",J177,0)</f>
        <v>0</v>
      </c>
      <c r="BH177" s="257">
        <f>IF(N177="sníž. přenesená",J177,0)</f>
        <v>0</v>
      </c>
      <c r="BI177" s="257">
        <f>IF(N177="nulová",J177,0)</f>
        <v>0</v>
      </c>
      <c r="BJ177" s="18" t="s">
        <v>84</v>
      </c>
      <c r="BK177" s="257">
        <f>ROUND(I177*H177,2)</f>
        <v>0</v>
      </c>
      <c r="BL177" s="18" t="s">
        <v>228</v>
      </c>
      <c r="BM177" s="256" t="s">
        <v>378</v>
      </c>
    </row>
    <row r="178" s="2" customFormat="1" ht="16.5" customHeight="1">
      <c r="A178" s="39"/>
      <c r="B178" s="40"/>
      <c r="C178" s="244" t="s">
        <v>295</v>
      </c>
      <c r="D178" s="244" t="s">
        <v>224</v>
      </c>
      <c r="E178" s="245" t="s">
        <v>4265</v>
      </c>
      <c r="F178" s="246" t="s">
        <v>4266</v>
      </c>
      <c r="G178" s="247" t="s">
        <v>526</v>
      </c>
      <c r="H178" s="248">
        <v>72</v>
      </c>
      <c r="I178" s="249"/>
      <c r="J178" s="250">
        <f>ROUND(I178*H178,2)</f>
        <v>0</v>
      </c>
      <c r="K178" s="251"/>
      <c r="L178" s="45"/>
      <c r="M178" s="252" t="s">
        <v>1</v>
      </c>
      <c r="N178" s="253" t="s">
        <v>41</v>
      </c>
      <c r="O178" s="92"/>
      <c r="P178" s="254">
        <f>O178*H178</f>
        <v>0</v>
      </c>
      <c r="Q178" s="254">
        <v>0</v>
      </c>
      <c r="R178" s="254">
        <f>Q178*H178</f>
        <v>0</v>
      </c>
      <c r="S178" s="254">
        <v>0</v>
      </c>
      <c r="T178" s="255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56" t="s">
        <v>228</v>
      </c>
      <c r="AT178" s="256" t="s">
        <v>224</v>
      </c>
      <c r="AU178" s="256" t="s">
        <v>84</v>
      </c>
      <c r="AY178" s="18" t="s">
        <v>222</v>
      </c>
      <c r="BE178" s="257">
        <f>IF(N178="základní",J178,0)</f>
        <v>0</v>
      </c>
      <c r="BF178" s="257">
        <f>IF(N178="snížená",J178,0)</f>
        <v>0</v>
      </c>
      <c r="BG178" s="257">
        <f>IF(N178="zákl. přenesená",J178,0)</f>
        <v>0</v>
      </c>
      <c r="BH178" s="257">
        <f>IF(N178="sníž. přenesená",J178,0)</f>
        <v>0</v>
      </c>
      <c r="BI178" s="257">
        <f>IF(N178="nulová",J178,0)</f>
        <v>0</v>
      </c>
      <c r="BJ178" s="18" t="s">
        <v>84</v>
      </c>
      <c r="BK178" s="257">
        <f>ROUND(I178*H178,2)</f>
        <v>0</v>
      </c>
      <c r="BL178" s="18" t="s">
        <v>228</v>
      </c>
      <c r="BM178" s="256" t="s">
        <v>382</v>
      </c>
    </row>
    <row r="179" s="2" customFormat="1" ht="24.15" customHeight="1">
      <c r="A179" s="39"/>
      <c r="B179" s="40"/>
      <c r="C179" s="244" t="s">
        <v>383</v>
      </c>
      <c r="D179" s="244" t="s">
        <v>224</v>
      </c>
      <c r="E179" s="245" t="s">
        <v>4267</v>
      </c>
      <c r="F179" s="246" t="s">
        <v>4268</v>
      </c>
      <c r="G179" s="247" t="s">
        <v>526</v>
      </c>
      <c r="H179" s="248">
        <v>4</v>
      </c>
      <c r="I179" s="249"/>
      <c r="J179" s="250">
        <f>ROUND(I179*H179,2)</f>
        <v>0</v>
      </c>
      <c r="K179" s="251"/>
      <c r="L179" s="45"/>
      <c r="M179" s="252" t="s">
        <v>1</v>
      </c>
      <c r="N179" s="253" t="s">
        <v>41</v>
      </c>
      <c r="O179" s="92"/>
      <c r="P179" s="254">
        <f>O179*H179</f>
        <v>0</v>
      </c>
      <c r="Q179" s="254">
        <v>0</v>
      </c>
      <c r="R179" s="254">
        <f>Q179*H179</f>
        <v>0</v>
      </c>
      <c r="S179" s="254">
        <v>0</v>
      </c>
      <c r="T179" s="255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56" t="s">
        <v>228</v>
      </c>
      <c r="AT179" s="256" t="s">
        <v>224</v>
      </c>
      <c r="AU179" s="256" t="s">
        <v>84</v>
      </c>
      <c r="AY179" s="18" t="s">
        <v>222</v>
      </c>
      <c r="BE179" s="257">
        <f>IF(N179="základní",J179,0)</f>
        <v>0</v>
      </c>
      <c r="BF179" s="257">
        <f>IF(N179="snížená",J179,0)</f>
        <v>0</v>
      </c>
      <c r="BG179" s="257">
        <f>IF(N179="zákl. přenesená",J179,0)</f>
        <v>0</v>
      </c>
      <c r="BH179" s="257">
        <f>IF(N179="sníž. přenesená",J179,0)</f>
        <v>0</v>
      </c>
      <c r="BI179" s="257">
        <f>IF(N179="nulová",J179,0)</f>
        <v>0</v>
      </c>
      <c r="BJ179" s="18" t="s">
        <v>84</v>
      </c>
      <c r="BK179" s="257">
        <f>ROUND(I179*H179,2)</f>
        <v>0</v>
      </c>
      <c r="BL179" s="18" t="s">
        <v>228</v>
      </c>
      <c r="BM179" s="256" t="s">
        <v>386</v>
      </c>
    </row>
    <row r="180" s="2" customFormat="1" ht="44.25" customHeight="1">
      <c r="A180" s="39"/>
      <c r="B180" s="40"/>
      <c r="C180" s="244" t="s">
        <v>298</v>
      </c>
      <c r="D180" s="244" t="s">
        <v>224</v>
      </c>
      <c r="E180" s="245" t="s">
        <v>4269</v>
      </c>
      <c r="F180" s="246" t="s">
        <v>4270</v>
      </c>
      <c r="G180" s="247" t="s">
        <v>526</v>
      </c>
      <c r="H180" s="248">
        <v>72</v>
      </c>
      <c r="I180" s="249"/>
      <c r="J180" s="250">
        <f>ROUND(I180*H180,2)</f>
        <v>0</v>
      </c>
      <c r="K180" s="251"/>
      <c r="L180" s="45"/>
      <c r="M180" s="252" t="s">
        <v>1</v>
      </c>
      <c r="N180" s="253" t="s">
        <v>41</v>
      </c>
      <c r="O180" s="92"/>
      <c r="P180" s="254">
        <f>O180*H180</f>
        <v>0</v>
      </c>
      <c r="Q180" s="254">
        <v>0</v>
      </c>
      <c r="R180" s="254">
        <f>Q180*H180</f>
        <v>0</v>
      </c>
      <c r="S180" s="254">
        <v>0</v>
      </c>
      <c r="T180" s="255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56" t="s">
        <v>228</v>
      </c>
      <c r="AT180" s="256" t="s">
        <v>224</v>
      </c>
      <c r="AU180" s="256" t="s">
        <v>84</v>
      </c>
      <c r="AY180" s="18" t="s">
        <v>222</v>
      </c>
      <c r="BE180" s="257">
        <f>IF(N180="základní",J180,0)</f>
        <v>0</v>
      </c>
      <c r="BF180" s="257">
        <f>IF(N180="snížená",J180,0)</f>
        <v>0</v>
      </c>
      <c r="BG180" s="257">
        <f>IF(N180="zákl. přenesená",J180,0)</f>
        <v>0</v>
      </c>
      <c r="BH180" s="257">
        <f>IF(N180="sníž. přenesená",J180,0)</f>
        <v>0</v>
      </c>
      <c r="BI180" s="257">
        <f>IF(N180="nulová",J180,0)</f>
        <v>0</v>
      </c>
      <c r="BJ180" s="18" t="s">
        <v>84</v>
      </c>
      <c r="BK180" s="257">
        <f>ROUND(I180*H180,2)</f>
        <v>0</v>
      </c>
      <c r="BL180" s="18" t="s">
        <v>228</v>
      </c>
      <c r="BM180" s="256" t="s">
        <v>389</v>
      </c>
    </row>
    <row r="181" s="12" customFormat="1" ht="25.92" customHeight="1">
      <c r="A181" s="12"/>
      <c r="B181" s="228"/>
      <c r="C181" s="229"/>
      <c r="D181" s="230" t="s">
        <v>75</v>
      </c>
      <c r="E181" s="231" t="s">
        <v>3515</v>
      </c>
      <c r="F181" s="231" t="s">
        <v>4271</v>
      </c>
      <c r="G181" s="229"/>
      <c r="H181" s="229"/>
      <c r="I181" s="232"/>
      <c r="J181" s="233">
        <f>BK181</f>
        <v>0</v>
      </c>
      <c r="K181" s="229"/>
      <c r="L181" s="234"/>
      <c r="M181" s="235"/>
      <c r="N181" s="236"/>
      <c r="O181" s="236"/>
      <c r="P181" s="237">
        <f>SUM(P182:P187)</f>
        <v>0</v>
      </c>
      <c r="Q181" s="236"/>
      <c r="R181" s="237">
        <f>SUM(R182:R187)</f>
        <v>0</v>
      </c>
      <c r="S181" s="236"/>
      <c r="T181" s="238">
        <f>SUM(T182:T187)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39" t="s">
        <v>84</v>
      </c>
      <c r="AT181" s="240" t="s">
        <v>75</v>
      </c>
      <c r="AU181" s="240" t="s">
        <v>76</v>
      </c>
      <c r="AY181" s="239" t="s">
        <v>222</v>
      </c>
      <c r="BK181" s="241">
        <f>SUM(BK182:BK187)</f>
        <v>0</v>
      </c>
    </row>
    <row r="182" s="2" customFormat="1" ht="49.05" customHeight="1">
      <c r="A182" s="39"/>
      <c r="B182" s="40"/>
      <c r="C182" s="244" t="s">
        <v>390</v>
      </c>
      <c r="D182" s="244" t="s">
        <v>224</v>
      </c>
      <c r="E182" s="245" t="s">
        <v>4272</v>
      </c>
      <c r="F182" s="246" t="s">
        <v>4273</v>
      </c>
      <c r="G182" s="247" t="s">
        <v>438</v>
      </c>
      <c r="H182" s="248">
        <v>50</v>
      </c>
      <c r="I182" s="249"/>
      <c r="J182" s="250">
        <f>ROUND(I182*H182,2)</f>
        <v>0</v>
      </c>
      <c r="K182" s="251"/>
      <c r="L182" s="45"/>
      <c r="M182" s="252" t="s">
        <v>1</v>
      </c>
      <c r="N182" s="253" t="s">
        <v>41</v>
      </c>
      <c r="O182" s="92"/>
      <c r="P182" s="254">
        <f>O182*H182</f>
        <v>0</v>
      </c>
      <c r="Q182" s="254">
        <v>0</v>
      </c>
      <c r="R182" s="254">
        <f>Q182*H182</f>
        <v>0</v>
      </c>
      <c r="S182" s="254">
        <v>0</v>
      </c>
      <c r="T182" s="255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56" t="s">
        <v>228</v>
      </c>
      <c r="AT182" s="256" t="s">
        <v>224</v>
      </c>
      <c r="AU182" s="256" t="s">
        <v>84</v>
      </c>
      <c r="AY182" s="18" t="s">
        <v>222</v>
      </c>
      <c r="BE182" s="257">
        <f>IF(N182="základní",J182,0)</f>
        <v>0</v>
      </c>
      <c r="BF182" s="257">
        <f>IF(N182="snížená",J182,0)</f>
        <v>0</v>
      </c>
      <c r="BG182" s="257">
        <f>IF(N182="zákl. přenesená",J182,0)</f>
        <v>0</v>
      </c>
      <c r="BH182" s="257">
        <f>IF(N182="sníž. přenesená",J182,0)</f>
        <v>0</v>
      </c>
      <c r="BI182" s="257">
        <f>IF(N182="nulová",J182,0)</f>
        <v>0</v>
      </c>
      <c r="BJ182" s="18" t="s">
        <v>84</v>
      </c>
      <c r="BK182" s="257">
        <f>ROUND(I182*H182,2)</f>
        <v>0</v>
      </c>
      <c r="BL182" s="18" t="s">
        <v>228</v>
      </c>
      <c r="BM182" s="256" t="s">
        <v>393</v>
      </c>
    </row>
    <row r="183" s="2" customFormat="1" ht="24.15" customHeight="1">
      <c r="A183" s="39"/>
      <c r="B183" s="40"/>
      <c r="C183" s="244" t="s">
        <v>303</v>
      </c>
      <c r="D183" s="244" t="s">
        <v>224</v>
      </c>
      <c r="E183" s="245" t="s">
        <v>4274</v>
      </c>
      <c r="F183" s="246" t="s">
        <v>4275</v>
      </c>
      <c r="G183" s="247" t="s">
        <v>526</v>
      </c>
      <c r="H183" s="248">
        <v>1</v>
      </c>
      <c r="I183" s="249"/>
      <c r="J183" s="250">
        <f>ROUND(I183*H183,2)</f>
        <v>0</v>
      </c>
      <c r="K183" s="251"/>
      <c r="L183" s="45"/>
      <c r="M183" s="252" t="s">
        <v>1</v>
      </c>
      <c r="N183" s="253" t="s">
        <v>41</v>
      </c>
      <c r="O183" s="92"/>
      <c r="P183" s="254">
        <f>O183*H183</f>
        <v>0</v>
      </c>
      <c r="Q183" s="254">
        <v>0</v>
      </c>
      <c r="R183" s="254">
        <f>Q183*H183</f>
        <v>0</v>
      </c>
      <c r="S183" s="254">
        <v>0</v>
      </c>
      <c r="T183" s="255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56" t="s">
        <v>228</v>
      </c>
      <c r="AT183" s="256" t="s">
        <v>224</v>
      </c>
      <c r="AU183" s="256" t="s">
        <v>84</v>
      </c>
      <c r="AY183" s="18" t="s">
        <v>222</v>
      </c>
      <c r="BE183" s="257">
        <f>IF(N183="základní",J183,0)</f>
        <v>0</v>
      </c>
      <c r="BF183" s="257">
        <f>IF(N183="snížená",J183,0)</f>
        <v>0</v>
      </c>
      <c r="BG183" s="257">
        <f>IF(N183="zákl. přenesená",J183,0)</f>
        <v>0</v>
      </c>
      <c r="BH183" s="257">
        <f>IF(N183="sníž. přenesená",J183,0)</f>
        <v>0</v>
      </c>
      <c r="BI183" s="257">
        <f>IF(N183="nulová",J183,0)</f>
        <v>0</v>
      </c>
      <c r="BJ183" s="18" t="s">
        <v>84</v>
      </c>
      <c r="BK183" s="257">
        <f>ROUND(I183*H183,2)</f>
        <v>0</v>
      </c>
      <c r="BL183" s="18" t="s">
        <v>228</v>
      </c>
      <c r="BM183" s="256" t="s">
        <v>402</v>
      </c>
    </row>
    <row r="184" s="2" customFormat="1" ht="16.5" customHeight="1">
      <c r="A184" s="39"/>
      <c r="B184" s="40"/>
      <c r="C184" s="244" t="s">
        <v>409</v>
      </c>
      <c r="D184" s="244" t="s">
        <v>224</v>
      </c>
      <c r="E184" s="245" t="s">
        <v>4276</v>
      </c>
      <c r="F184" s="246" t="s">
        <v>4262</v>
      </c>
      <c r="G184" s="247" t="s">
        <v>526</v>
      </c>
      <c r="H184" s="248">
        <v>24</v>
      </c>
      <c r="I184" s="249"/>
      <c r="J184" s="250">
        <f>ROUND(I184*H184,2)</f>
        <v>0</v>
      </c>
      <c r="K184" s="251"/>
      <c r="L184" s="45"/>
      <c r="M184" s="252" t="s">
        <v>1</v>
      </c>
      <c r="N184" s="253" t="s">
        <v>41</v>
      </c>
      <c r="O184" s="92"/>
      <c r="P184" s="254">
        <f>O184*H184</f>
        <v>0</v>
      </c>
      <c r="Q184" s="254">
        <v>0</v>
      </c>
      <c r="R184" s="254">
        <f>Q184*H184</f>
        <v>0</v>
      </c>
      <c r="S184" s="254">
        <v>0</v>
      </c>
      <c r="T184" s="255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56" t="s">
        <v>228</v>
      </c>
      <c r="AT184" s="256" t="s">
        <v>224</v>
      </c>
      <c r="AU184" s="256" t="s">
        <v>84</v>
      </c>
      <c r="AY184" s="18" t="s">
        <v>222</v>
      </c>
      <c r="BE184" s="257">
        <f>IF(N184="základní",J184,0)</f>
        <v>0</v>
      </c>
      <c r="BF184" s="257">
        <f>IF(N184="snížená",J184,0)</f>
        <v>0</v>
      </c>
      <c r="BG184" s="257">
        <f>IF(N184="zákl. přenesená",J184,0)</f>
        <v>0</v>
      </c>
      <c r="BH184" s="257">
        <f>IF(N184="sníž. přenesená",J184,0)</f>
        <v>0</v>
      </c>
      <c r="BI184" s="257">
        <f>IF(N184="nulová",J184,0)</f>
        <v>0</v>
      </c>
      <c r="BJ184" s="18" t="s">
        <v>84</v>
      </c>
      <c r="BK184" s="257">
        <f>ROUND(I184*H184,2)</f>
        <v>0</v>
      </c>
      <c r="BL184" s="18" t="s">
        <v>228</v>
      </c>
      <c r="BM184" s="256" t="s">
        <v>412</v>
      </c>
    </row>
    <row r="185" s="2" customFormat="1" ht="16.5" customHeight="1">
      <c r="A185" s="39"/>
      <c r="B185" s="40"/>
      <c r="C185" s="244" t="s">
        <v>308</v>
      </c>
      <c r="D185" s="244" t="s">
        <v>224</v>
      </c>
      <c r="E185" s="245" t="s">
        <v>4277</v>
      </c>
      <c r="F185" s="246" t="s">
        <v>4260</v>
      </c>
      <c r="G185" s="247" t="s">
        <v>526</v>
      </c>
      <c r="H185" s="248">
        <v>24</v>
      </c>
      <c r="I185" s="249"/>
      <c r="J185" s="250">
        <f>ROUND(I185*H185,2)</f>
        <v>0</v>
      </c>
      <c r="K185" s="251"/>
      <c r="L185" s="45"/>
      <c r="M185" s="252" t="s">
        <v>1</v>
      </c>
      <c r="N185" s="253" t="s">
        <v>41</v>
      </c>
      <c r="O185" s="92"/>
      <c r="P185" s="254">
        <f>O185*H185</f>
        <v>0</v>
      </c>
      <c r="Q185" s="254">
        <v>0</v>
      </c>
      <c r="R185" s="254">
        <f>Q185*H185</f>
        <v>0</v>
      </c>
      <c r="S185" s="254">
        <v>0</v>
      </c>
      <c r="T185" s="255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56" t="s">
        <v>228</v>
      </c>
      <c r="AT185" s="256" t="s">
        <v>224</v>
      </c>
      <c r="AU185" s="256" t="s">
        <v>84</v>
      </c>
      <c r="AY185" s="18" t="s">
        <v>222</v>
      </c>
      <c r="BE185" s="257">
        <f>IF(N185="základní",J185,0)</f>
        <v>0</v>
      </c>
      <c r="BF185" s="257">
        <f>IF(N185="snížená",J185,0)</f>
        <v>0</v>
      </c>
      <c r="BG185" s="257">
        <f>IF(N185="zákl. přenesená",J185,0)</f>
        <v>0</v>
      </c>
      <c r="BH185" s="257">
        <f>IF(N185="sníž. přenesená",J185,0)</f>
        <v>0</v>
      </c>
      <c r="BI185" s="257">
        <f>IF(N185="nulová",J185,0)</f>
        <v>0</v>
      </c>
      <c r="BJ185" s="18" t="s">
        <v>84</v>
      </c>
      <c r="BK185" s="257">
        <f>ROUND(I185*H185,2)</f>
        <v>0</v>
      </c>
      <c r="BL185" s="18" t="s">
        <v>228</v>
      </c>
      <c r="BM185" s="256" t="s">
        <v>416</v>
      </c>
    </row>
    <row r="186" s="2" customFormat="1" ht="24.15" customHeight="1">
      <c r="A186" s="39"/>
      <c r="B186" s="40"/>
      <c r="C186" s="244" t="s">
        <v>418</v>
      </c>
      <c r="D186" s="244" t="s">
        <v>224</v>
      </c>
      <c r="E186" s="245" t="s">
        <v>4278</v>
      </c>
      <c r="F186" s="246" t="s">
        <v>4258</v>
      </c>
      <c r="G186" s="247" t="s">
        <v>526</v>
      </c>
      <c r="H186" s="248">
        <v>3</v>
      </c>
      <c r="I186" s="249"/>
      <c r="J186" s="250">
        <f>ROUND(I186*H186,2)</f>
        <v>0</v>
      </c>
      <c r="K186" s="251"/>
      <c r="L186" s="45"/>
      <c r="M186" s="252" t="s">
        <v>1</v>
      </c>
      <c r="N186" s="253" t="s">
        <v>41</v>
      </c>
      <c r="O186" s="92"/>
      <c r="P186" s="254">
        <f>O186*H186</f>
        <v>0</v>
      </c>
      <c r="Q186" s="254">
        <v>0</v>
      </c>
      <c r="R186" s="254">
        <f>Q186*H186</f>
        <v>0</v>
      </c>
      <c r="S186" s="254">
        <v>0</v>
      </c>
      <c r="T186" s="255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56" t="s">
        <v>228</v>
      </c>
      <c r="AT186" s="256" t="s">
        <v>224</v>
      </c>
      <c r="AU186" s="256" t="s">
        <v>84</v>
      </c>
      <c r="AY186" s="18" t="s">
        <v>222</v>
      </c>
      <c r="BE186" s="257">
        <f>IF(N186="základní",J186,0)</f>
        <v>0</v>
      </c>
      <c r="BF186" s="257">
        <f>IF(N186="snížená",J186,0)</f>
        <v>0</v>
      </c>
      <c r="BG186" s="257">
        <f>IF(N186="zákl. přenesená",J186,0)</f>
        <v>0</v>
      </c>
      <c r="BH186" s="257">
        <f>IF(N186="sníž. přenesená",J186,0)</f>
        <v>0</v>
      </c>
      <c r="BI186" s="257">
        <f>IF(N186="nulová",J186,0)</f>
        <v>0</v>
      </c>
      <c r="BJ186" s="18" t="s">
        <v>84</v>
      </c>
      <c r="BK186" s="257">
        <f>ROUND(I186*H186,2)</f>
        <v>0</v>
      </c>
      <c r="BL186" s="18" t="s">
        <v>228</v>
      </c>
      <c r="BM186" s="256" t="s">
        <v>421</v>
      </c>
    </row>
    <row r="187" s="2" customFormat="1" ht="16.5" customHeight="1">
      <c r="A187" s="39"/>
      <c r="B187" s="40"/>
      <c r="C187" s="244" t="s">
        <v>312</v>
      </c>
      <c r="D187" s="244" t="s">
        <v>224</v>
      </c>
      <c r="E187" s="245" t="s">
        <v>4279</v>
      </c>
      <c r="F187" s="246" t="s">
        <v>4280</v>
      </c>
      <c r="G187" s="247" t="s">
        <v>4281</v>
      </c>
      <c r="H187" s="248">
        <v>16</v>
      </c>
      <c r="I187" s="249"/>
      <c r="J187" s="250">
        <f>ROUND(I187*H187,2)</f>
        <v>0</v>
      </c>
      <c r="K187" s="251"/>
      <c r="L187" s="45"/>
      <c r="M187" s="252" t="s">
        <v>1</v>
      </c>
      <c r="N187" s="253" t="s">
        <v>41</v>
      </c>
      <c r="O187" s="92"/>
      <c r="P187" s="254">
        <f>O187*H187</f>
        <v>0</v>
      </c>
      <c r="Q187" s="254">
        <v>0</v>
      </c>
      <c r="R187" s="254">
        <f>Q187*H187</f>
        <v>0</v>
      </c>
      <c r="S187" s="254">
        <v>0</v>
      </c>
      <c r="T187" s="255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56" t="s">
        <v>228</v>
      </c>
      <c r="AT187" s="256" t="s">
        <v>224</v>
      </c>
      <c r="AU187" s="256" t="s">
        <v>84</v>
      </c>
      <c r="AY187" s="18" t="s">
        <v>222</v>
      </c>
      <c r="BE187" s="257">
        <f>IF(N187="základní",J187,0)</f>
        <v>0</v>
      </c>
      <c r="BF187" s="257">
        <f>IF(N187="snížená",J187,0)</f>
        <v>0</v>
      </c>
      <c r="BG187" s="257">
        <f>IF(N187="zákl. přenesená",J187,0)</f>
        <v>0</v>
      </c>
      <c r="BH187" s="257">
        <f>IF(N187="sníž. přenesená",J187,0)</f>
        <v>0</v>
      </c>
      <c r="BI187" s="257">
        <f>IF(N187="nulová",J187,0)</f>
        <v>0</v>
      </c>
      <c r="BJ187" s="18" t="s">
        <v>84</v>
      </c>
      <c r="BK187" s="257">
        <f>ROUND(I187*H187,2)</f>
        <v>0</v>
      </c>
      <c r="BL187" s="18" t="s">
        <v>228</v>
      </c>
      <c r="BM187" s="256" t="s">
        <v>428</v>
      </c>
    </row>
    <row r="188" s="12" customFormat="1" ht="25.92" customHeight="1">
      <c r="A188" s="12"/>
      <c r="B188" s="228"/>
      <c r="C188" s="229"/>
      <c r="D188" s="230" t="s">
        <v>75</v>
      </c>
      <c r="E188" s="231" t="s">
        <v>3661</v>
      </c>
      <c r="F188" s="231" t="s">
        <v>4282</v>
      </c>
      <c r="G188" s="229"/>
      <c r="H188" s="229"/>
      <c r="I188" s="232"/>
      <c r="J188" s="233">
        <f>BK188</f>
        <v>0</v>
      </c>
      <c r="K188" s="229"/>
      <c r="L188" s="234"/>
      <c r="M188" s="235"/>
      <c r="N188" s="236"/>
      <c r="O188" s="236"/>
      <c r="P188" s="237">
        <f>SUM(P189:P195)</f>
        <v>0</v>
      </c>
      <c r="Q188" s="236"/>
      <c r="R188" s="237">
        <f>SUM(R189:R195)</f>
        <v>0</v>
      </c>
      <c r="S188" s="236"/>
      <c r="T188" s="238">
        <f>SUM(T189:T195)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39" t="s">
        <v>84</v>
      </c>
      <c r="AT188" s="240" t="s">
        <v>75</v>
      </c>
      <c r="AU188" s="240" t="s">
        <v>76</v>
      </c>
      <c r="AY188" s="239" t="s">
        <v>222</v>
      </c>
      <c r="BK188" s="241">
        <f>SUM(BK189:BK195)</f>
        <v>0</v>
      </c>
    </row>
    <row r="189" s="2" customFormat="1" ht="16.5" customHeight="1">
      <c r="A189" s="39"/>
      <c r="B189" s="40"/>
      <c r="C189" s="244" t="s">
        <v>435</v>
      </c>
      <c r="D189" s="244" t="s">
        <v>224</v>
      </c>
      <c r="E189" s="245" t="s">
        <v>4283</v>
      </c>
      <c r="F189" s="246" t="s">
        <v>4284</v>
      </c>
      <c r="G189" s="247" t="s">
        <v>2528</v>
      </c>
      <c r="H189" s="248">
        <v>24</v>
      </c>
      <c r="I189" s="249"/>
      <c r="J189" s="250">
        <f>ROUND(I189*H189,2)</f>
        <v>0</v>
      </c>
      <c r="K189" s="251"/>
      <c r="L189" s="45"/>
      <c r="M189" s="252" t="s">
        <v>1</v>
      </c>
      <c r="N189" s="253" t="s">
        <v>41</v>
      </c>
      <c r="O189" s="92"/>
      <c r="P189" s="254">
        <f>O189*H189</f>
        <v>0</v>
      </c>
      <c r="Q189" s="254">
        <v>0</v>
      </c>
      <c r="R189" s="254">
        <f>Q189*H189</f>
        <v>0</v>
      </c>
      <c r="S189" s="254">
        <v>0</v>
      </c>
      <c r="T189" s="255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56" t="s">
        <v>228</v>
      </c>
      <c r="AT189" s="256" t="s">
        <v>224</v>
      </c>
      <c r="AU189" s="256" t="s">
        <v>84</v>
      </c>
      <c r="AY189" s="18" t="s">
        <v>222</v>
      </c>
      <c r="BE189" s="257">
        <f>IF(N189="základní",J189,0)</f>
        <v>0</v>
      </c>
      <c r="BF189" s="257">
        <f>IF(N189="snížená",J189,0)</f>
        <v>0</v>
      </c>
      <c r="BG189" s="257">
        <f>IF(N189="zákl. přenesená",J189,0)</f>
        <v>0</v>
      </c>
      <c r="BH189" s="257">
        <f>IF(N189="sníž. přenesená",J189,0)</f>
        <v>0</v>
      </c>
      <c r="BI189" s="257">
        <f>IF(N189="nulová",J189,0)</f>
        <v>0</v>
      </c>
      <c r="BJ189" s="18" t="s">
        <v>84</v>
      </c>
      <c r="BK189" s="257">
        <f>ROUND(I189*H189,2)</f>
        <v>0</v>
      </c>
      <c r="BL189" s="18" t="s">
        <v>228</v>
      </c>
      <c r="BM189" s="256" t="s">
        <v>439</v>
      </c>
    </row>
    <row r="190" s="2" customFormat="1" ht="24.15" customHeight="1">
      <c r="A190" s="39"/>
      <c r="B190" s="40"/>
      <c r="C190" s="244" t="s">
        <v>317</v>
      </c>
      <c r="D190" s="244" t="s">
        <v>224</v>
      </c>
      <c r="E190" s="245" t="s">
        <v>4285</v>
      </c>
      <c r="F190" s="246" t="s">
        <v>4286</v>
      </c>
      <c r="G190" s="247" t="s">
        <v>2528</v>
      </c>
      <c r="H190" s="248">
        <v>100</v>
      </c>
      <c r="I190" s="249"/>
      <c r="J190" s="250">
        <f>ROUND(I190*H190,2)</f>
        <v>0</v>
      </c>
      <c r="K190" s="251"/>
      <c r="L190" s="45"/>
      <c r="M190" s="252" t="s">
        <v>1</v>
      </c>
      <c r="N190" s="253" t="s">
        <v>41</v>
      </c>
      <c r="O190" s="92"/>
      <c r="P190" s="254">
        <f>O190*H190</f>
        <v>0</v>
      </c>
      <c r="Q190" s="254">
        <v>0</v>
      </c>
      <c r="R190" s="254">
        <f>Q190*H190</f>
        <v>0</v>
      </c>
      <c r="S190" s="254">
        <v>0</v>
      </c>
      <c r="T190" s="255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56" t="s">
        <v>228</v>
      </c>
      <c r="AT190" s="256" t="s">
        <v>224</v>
      </c>
      <c r="AU190" s="256" t="s">
        <v>84</v>
      </c>
      <c r="AY190" s="18" t="s">
        <v>222</v>
      </c>
      <c r="BE190" s="257">
        <f>IF(N190="základní",J190,0)</f>
        <v>0</v>
      </c>
      <c r="BF190" s="257">
        <f>IF(N190="snížená",J190,0)</f>
        <v>0</v>
      </c>
      <c r="BG190" s="257">
        <f>IF(N190="zákl. přenesená",J190,0)</f>
        <v>0</v>
      </c>
      <c r="BH190" s="257">
        <f>IF(N190="sníž. přenesená",J190,0)</f>
        <v>0</v>
      </c>
      <c r="BI190" s="257">
        <f>IF(N190="nulová",J190,0)</f>
        <v>0</v>
      </c>
      <c r="BJ190" s="18" t="s">
        <v>84</v>
      </c>
      <c r="BK190" s="257">
        <f>ROUND(I190*H190,2)</f>
        <v>0</v>
      </c>
      <c r="BL190" s="18" t="s">
        <v>228</v>
      </c>
      <c r="BM190" s="256" t="s">
        <v>442</v>
      </c>
    </row>
    <row r="191" s="2" customFormat="1" ht="37.8" customHeight="1">
      <c r="A191" s="39"/>
      <c r="B191" s="40"/>
      <c r="C191" s="244" t="s">
        <v>443</v>
      </c>
      <c r="D191" s="244" t="s">
        <v>224</v>
      </c>
      <c r="E191" s="245" t="s">
        <v>4287</v>
      </c>
      <c r="F191" s="246" t="s">
        <v>4288</v>
      </c>
      <c r="G191" s="247" t="s">
        <v>438</v>
      </c>
      <c r="H191" s="248">
        <v>4500</v>
      </c>
      <c r="I191" s="249"/>
      <c r="J191" s="250">
        <f>ROUND(I191*H191,2)</f>
        <v>0</v>
      </c>
      <c r="K191" s="251"/>
      <c r="L191" s="45"/>
      <c r="M191" s="252" t="s">
        <v>1</v>
      </c>
      <c r="N191" s="253" t="s">
        <v>41</v>
      </c>
      <c r="O191" s="92"/>
      <c r="P191" s="254">
        <f>O191*H191</f>
        <v>0</v>
      </c>
      <c r="Q191" s="254">
        <v>0</v>
      </c>
      <c r="R191" s="254">
        <f>Q191*H191</f>
        <v>0</v>
      </c>
      <c r="S191" s="254">
        <v>0</v>
      </c>
      <c r="T191" s="255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56" t="s">
        <v>228</v>
      </c>
      <c r="AT191" s="256" t="s">
        <v>224</v>
      </c>
      <c r="AU191" s="256" t="s">
        <v>84</v>
      </c>
      <c r="AY191" s="18" t="s">
        <v>222</v>
      </c>
      <c r="BE191" s="257">
        <f>IF(N191="základní",J191,0)</f>
        <v>0</v>
      </c>
      <c r="BF191" s="257">
        <f>IF(N191="snížená",J191,0)</f>
        <v>0</v>
      </c>
      <c r="BG191" s="257">
        <f>IF(N191="zákl. přenesená",J191,0)</f>
        <v>0</v>
      </c>
      <c r="BH191" s="257">
        <f>IF(N191="sníž. přenesená",J191,0)</f>
        <v>0</v>
      </c>
      <c r="BI191" s="257">
        <f>IF(N191="nulová",J191,0)</f>
        <v>0</v>
      </c>
      <c r="BJ191" s="18" t="s">
        <v>84</v>
      </c>
      <c r="BK191" s="257">
        <f>ROUND(I191*H191,2)</f>
        <v>0</v>
      </c>
      <c r="BL191" s="18" t="s">
        <v>228</v>
      </c>
      <c r="BM191" s="256" t="s">
        <v>446</v>
      </c>
    </row>
    <row r="192" s="2" customFormat="1" ht="21.75" customHeight="1">
      <c r="A192" s="39"/>
      <c r="B192" s="40"/>
      <c r="C192" s="244" t="s">
        <v>321</v>
      </c>
      <c r="D192" s="244" t="s">
        <v>224</v>
      </c>
      <c r="E192" s="245" t="s">
        <v>4289</v>
      </c>
      <c r="F192" s="246" t="s">
        <v>4213</v>
      </c>
      <c r="G192" s="247" t="s">
        <v>526</v>
      </c>
      <c r="H192" s="248">
        <v>20</v>
      </c>
      <c r="I192" s="249"/>
      <c r="J192" s="250">
        <f>ROUND(I192*H192,2)</f>
        <v>0</v>
      </c>
      <c r="K192" s="251"/>
      <c r="L192" s="45"/>
      <c r="M192" s="252" t="s">
        <v>1</v>
      </c>
      <c r="N192" s="253" t="s">
        <v>41</v>
      </c>
      <c r="O192" s="92"/>
      <c r="P192" s="254">
        <f>O192*H192</f>
        <v>0</v>
      </c>
      <c r="Q192" s="254">
        <v>0</v>
      </c>
      <c r="R192" s="254">
        <f>Q192*H192</f>
        <v>0</v>
      </c>
      <c r="S192" s="254">
        <v>0</v>
      </c>
      <c r="T192" s="255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56" t="s">
        <v>228</v>
      </c>
      <c r="AT192" s="256" t="s">
        <v>224</v>
      </c>
      <c r="AU192" s="256" t="s">
        <v>84</v>
      </c>
      <c r="AY192" s="18" t="s">
        <v>222</v>
      </c>
      <c r="BE192" s="257">
        <f>IF(N192="základní",J192,0)</f>
        <v>0</v>
      </c>
      <c r="BF192" s="257">
        <f>IF(N192="snížená",J192,0)</f>
        <v>0</v>
      </c>
      <c r="BG192" s="257">
        <f>IF(N192="zákl. přenesená",J192,0)</f>
        <v>0</v>
      </c>
      <c r="BH192" s="257">
        <f>IF(N192="sníž. přenesená",J192,0)</f>
        <v>0</v>
      </c>
      <c r="BI192" s="257">
        <f>IF(N192="nulová",J192,0)</f>
        <v>0</v>
      </c>
      <c r="BJ192" s="18" t="s">
        <v>84</v>
      </c>
      <c r="BK192" s="257">
        <f>ROUND(I192*H192,2)</f>
        <v>0</v>
      </c>
      <c r="BL192" s="18" t="s">
        <v>228</v>
      </c>
      <c r="BM192" s="256" t="s">
        <v>453</v>
      </c>
    </row>
    <row r="193" s="2" customFormat="1" ht="16.5" customHeight="1">
      <c r="A193" s="39"/>
      <c r="B193" s="40"/>
      <c r="C193" s="244" t="s">
        <v>456</v>
      </c>
      <c r="D193" s="244" t="s">
        <v>224</v>
      </c>
      <c r="E193" s="245" t="s">
        <v>4290</v>
      </c>
      <c r="F193" s="246" t="s">
        <v>4217</v>
      </c>
      <c r="G193" s="247" t="s">
        <v>526</v>
      </c>
      <c r="H193" s="248">
        <v>40</v>
      </c>
      <c r="I193" s="249"/>
      <c r="J193" s="250">
        <f>ROUND(I193*H193,2)</f>
        <v>0</v>
      </c>
      <c r="K193" s="251"/>
      <c r="L193" s="45"/>
      <c r="M193" s="252" t="s">
        <v>1</v>
      </c>
      <c r="N193" s="253" t="s">
        <v>41</v>
      </c>
      <c r="O193" s="92"/>
      <c r="P193" s="254">
        <f>O193*H193</f>
        <v>0</v>
      </c>
      <c r="Q193" s="254">
        <v>0</v>
      </c>
      <c r="R193" s="254">
        <f>Q193*H193</f>
        <v>0</v>
      </c>
      <c r="S193" s="254">
        <v>0</v>
      </c>
      <c r="T193" s="255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56" t="s">
        <v>228</v>
      </c>
      <c r="AT193" s="256" t="s">
        <v>224</v>
      </c>
      <c r="AU193" s="256" t="s">
        <v>84</v>
      </c>
      <c r="AY193" s="18" t="s">
        <v>222</v>
      </c>
      <c r="BE193" s="257">
        <f>IF(N193="základní",J193,0)</f>
        <v>0</v>
      </c>
      <c r="BF193" s="257">
        <f>IF(N193="snížená",J193,0)</f>
        <v>0</v>
      </c>
      <c r="BG193" s="257">
        <f>IF(N193="zákl. přenesená",J193,0)</f>
        <v>0</v>
      </c>
      <c r="BH193" s="257">
        <f>IF(N193="sníž. přenesená",J193,0)</f>
        <v>0</v>
      </c>
      <c r="BI193" s="257">
        <f>IF(N193="nulová",J193,0)</f>
        <v>0</v>
      </c>
      <c r="BJ193" s="18" t="s">
        <v>84</v>
      </c>
      <c r="BK193" s="257">
        <f>ROUND(I193*H193,2)</f>
        <v>0</v>
      </c>
      <c r="BL193" s="18" t="s">
        <v>228</v>
      </c>
      <c r="BM193" s="256" t="s">
        <v>459</v>
      </c>
    </row>
    <row r="194" s="2" customFormat="1" ht="16.5" customHeight="1">
      <c r="A194" s="39"/>
      <c r="B194" s="40"/>
      <c r="C194" s="244" t="s">
        <v>326</v>
      </c>
      <c r="D194" s="244" t="s">
        <v>224</v>
      </c>
      <c r="E194" s="245" t="s">
        <v>4291</v>
      </c>
      <c r="F194" s="246" t="s">
        <v>4219</v>
      </c>
      <c r="G194" s="247" t="s">
        <v>526</v>
      </c>
      <c r="H194" s="248">
        <v>40</v>
      </c>
      <c r="I194" s="249"/>
      <c r="J194" s="250">
        <f>ROUND(I194*H194,2)</f>
        <v>0</v>
      </c>
      <c r="K194" s="251"/>
      <c r="L194" s="45"/>
      <c r="M194" s="252" t="s">
        <v>1</v>
      </c>
      <c r="N194" s="253" t="s">
        <v>41</v>
      </c>
      <c r="O194" s="92"/>
      <c r="P194" s="254">
        <f>O194*H194</f>
        <v>0</v>
      </c>
      <c r="Q194" s="254">
        <v>0</v>
      </c>
      <c r="R194" s="254">
        <f>Q194*H194</f>
        <v>0</v>
      </c>
      <c r="S194" s="254">
        <v>0</v>
      </c>
      <c r="T194" s="255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56" t="s">
        <v>228</v>
      </c>
      <c r="AT194" s="256" t="s">
        <v>224</v>
      </c>
      <c r="AU194" s="256" t="s">
        <v>84</v>
      </c>
      <c r="AY194" s="18" t="s">
        <v>222</v>
      </c>
      <c r="BE194" s="257">
        <f>IF(N194="základní",J194,0)</f>
        <v>0</v>
      </c>
      <c r="BF194" s="257">
        <f>IF(N194="snížená",J194,0)</f>
        <v>0</v>
      </c>
      <c r="BG194" s="257">
        <f>IF(N194="zákl. přenesená",J194,0)</f>
        <v>0</v>
      </c>
      <c r="BH194" s="257">
        <f>IF(N194="sníž. přenesená",J194,0)</f>
        <v>0</v>
      </c>
      <c r="BI194" s="257">
        <f>IF(N194="nulová",J194,0)</f>
        <v>0</v>
      </c>
      <c r="BJ194" s="18" t="s">
        <v>84</v>
      </c>
      <c r="BK194" s="257">
        <f>ROUND(I194*H194,2)</f>
        <v>0</v>
      </c>
      <c r="BL194" s="18" t="s">
        <v>228</v>
      </c>
      <c r="BM194" s="256" t="s">
        <v>463</v>
      </c>
    </row>
    <row r="195" s="2" customFormat="1" ht="24.15" customHeight="1">
      <c r="A195" s="39"/>
      <c r="B195" s="40"/>
      <c r="C195" s="244" t="s">
        <v>464</v>
      </c>
      <c r="D195" s="244" t="s">
        <v>224</v>
      </c>
      <c r="E195" s="245" t="s">
        <v>4292</v>
      </c>
      <c r="F195" s="246" t="s">
        <v>4221</v>
      </c>
      <c r="G195" s="247" t="s">
        <v>526</v>
      </c>
      <c r="H195" s="248">
        <v>40</v>
      </c>
      <c r="I195" s="249"/>
      <c r="J195" s="250">
        <f>ROUND(I195*H195,2)</f>
        <v>0</v>
      </c>
      <c r="K195" s="251"/>
      <c r="L195" s="45"/>
      <c r="M195" s="317" t="s">
        <v>1</v>
      </c>
      <c r="N195" s="318" t="s">
        <v>41</v>
      </c>
      <c r="O195" s="319"/>
      <c r="P195" s="320">
        <f>O195*H195</f>
        <v>0</v>
      </c>
      <c r="Q195" s="320">
        <v>0</v>
      </c>
      <c r="R195" s="320">
        <f>Q195*H195</f>
        <v>0</v>
      </c>
      <c r="S195" s="320">
        <v>0</v>
      </c>
      <c r="T195" s="321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56" t="s">
        <v>228</v>
      </c>
      <c r="AT195" s="256" t="s">
        <v>224</v>
      </c>
      <c r="AU195" s="256" t="s">
        <v>84</v>
      </c>
      <c r="AY195" s="18" t="s">
        <v>222</v>
      </c>
      <c r="BE195" s="257">
        <f>IF(N195="základní",J195,0)</f>
        <v>0</v>
      </c>
      <c r="BF195" s="257">
        <f>IF(N195="snížená",J195,0)</f>
        <v>0</v>
      </c>
      <c r="BG195" s="257">
        <f>IF(N195="zákl. přenesená",J195,0)</f>
        <v>0</v>
      </c>
      <c r="BH195" s="257">
        <f>IF(N195="sníž. přenesená",J195,0)</f>
        <v>0</v>
      </c>
      <c r="BI195" s="257">
        <f>IF(N195="nulová",J195,0)</f>
        <v>0</v>
      </c>
      <c r="BJ195" s="18" t="s">
        <v>84</v>
      </c>
      <c r="BK195" s="257">
        <f>ROUND(I195*H195,2)</f>
        <v>0</v>
      </c>
      <c r="BL195" s="18" t="s">
        <v>228</v>
      </c>
      <c r="BM195" s="256" t="s">
        <v>467</v>
      </c>
    </row>
    <row r="196" s="2" customFormat="1" ht="6.96" customHeight="1">
      <c r="A196" s="39"/>
      <c r="B196" s="67"/>
      <c r="C196" s="68"/>
      <c r="D196" s="68"/>
      <c r="E196" s="68"/>
      <c r="F196" s="68"/>
      <c r="G196" s="68"/>
      <c r="H196" s="68"/>
      <c r="I196" s="68"/>
      <c r="J196" s="68"/>
      <c r="K196" s="68"/>
      <c r="L196" s="45"/>
      <c r="M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</sheetData>
  <sheetProtection sheet="1" autoFilter="0" formatColumns="0" formatRows="0" objects="1" scenarios="1" spinCount="100000" saltValue="8v7gN4U4LZCDyMYUTYEQEi9An3K1hSqNKPFO82o6uu0fmvHC9ysHV+vtZ0hkXaKEad2YCopNqNJ+Jc/iXUgeZA==" hashValue="COgDVgXpgS01cFqyJynEhs7L8TBLEgpq1EYQaRoeV3RdtW908fsqRPxGCqNrtoPpIK7BAw4663o8DQhIQT5vcg==" algorithmName="SHA-512" password="9942"/>
  <autoFilter ref="C138:K195"/>
  <mergeCells count="20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D109:F109"/>
    <mergeCell ref="D110:F110"/>
    <mergeCell ref="D111:F111"/>
    <mergeCell ref="D112:F112"/>
    <mergeCell ref="D113:F113"/>
    <mergeCell ref="E125:H125"/>
    <mergeCell ref="E129:H129"/>
    <mergeCell ref="E127:H127"/>
    <mergeCell ref="E131:H13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153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OU - STAVEBNÍ ÚPRAVY BUDOVY E, ČS.LEGIÍ 9, OSTRAVA</v>
      </c>
      <c r="F7" s="152"/>
      <c r="G7" s="152"/>
      <c r="H7" s="152"/>
      <c r="L7" s="21"/>
    </row>
    <row r="8">
      <c r="B8" s="21"/>
      <c r="D8" s="152" t="s">
        <v>154</v>
      </c>
      <c r="L8" s="21"/>
    </row>
    <row r="9" s="1" customFormat="1" ht="16.5" customHeight="1">
      <c r="B9" s="21"/>
      <c r="E9" s="153" t="s">
        <v>2858</v>
      </c>
      <c r="F9" s="1"/>
      <c r="G9" s="1"/>
      <c r="H9" s="1"/>
      <c r="L9" s="21"/>
    </row>
    <row r="10" s="1" customFormat="1" ht="12" customHeight="1">
      <c r="B10" s="21"/>
      <c r="D10" s="152" t="s">
        <v>2859</v>
      </c>
      <c r="L10" s="21"/>
    </row>
    <row r="11" s="2" customFormat="1" ht="16.5" customHeight="1">
      <c r="A11" s="39"/>
      <c r="B11" s="45"/>
      <c r="C11" s="39"/>
      <c r="D11" s="39"/>
      <c r="E11" s="166" t="s">
        <v>3813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3293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4293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19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20</v>
      </c>
      <c r="E16" s="39"/>
      <c r="F16" s="142" t="s">
        <v>34</v>
      </c>
      <c r="G16" s="39"/>
      <c r="H16" s="39"/>
      <c r="I16" s="152" t="s">
        <v>22</v>
      </c>
      <c r="J16" s="155" t="str">
        <f>'Rekapitulace stavby'!AN8</f>
        <v>30. 3. 2022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24</v>
      </c>
      <c r="E18" s="39"/>
      <c r="F18" s="39"/>
      <c r="G18" s="39"/>
      <c r="H18" s="39"/>
      <c r="I18" s="152" t="s">
        <v>25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Ostravská univerzita</v>
      </c>
      <c r="F19" s="39"/>
      <c r="G19" s="39"/>
      <c r="H19" s="39"/>
      <c r="I19" s="152" t="s">
        <v>27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28</v>
      </c>
      <c r="E21" s="39"/>
      <c r="F21" s="39"/>
      <c r="G21" s="39"/>
      <c r="H21" s="39"/>
      <c r="I21" s="152" t="s">
        <v>25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27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30</v>
      </c>
      <c r="E24" s="39"/>
      <c r="F24" s="39"/>
      <c r="G24" s="39"/>
      <c r="H24" s="39"/>
      <c r="I24" s="152" t="s">
        <v>25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MARPO s.r.o.</v>
      </c>
      <c r="F25" s="39"/>
      <c r="G25" s="39"/>
      <c r="H25" s="39"/>
      <c r="I25" s="152" t="s">
        <v>27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33</v>
      </c>
      <c r="E27" s="39"/>
      <c r="F27" s="39"/>
      <c r="G27" s="39"/>
      <c r="H27" s="39"/>
      <c r="I27" s="152" t="s">
        <v>25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 xml:space="preserve"> </v>
      </c>
      <c r="F28" s="39"/>
      <c r="G28" s="39"/>
      <c r="H28" s="39"/>
      <c r="I28" s="152" t="s">
        <v>27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35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142" t="s">
        <v>156</v>
      </c>
      <c r="E34" s="39"/>
      <c r="F34" s="39"/>
      <c r="G34" s="39"/>
      <c r="H34" s="39"/>
      <c r="I34" s="39"/>
      <c r="J34" s="161">
        <f>J100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2" t="s">
        <v>157</v>
      </c>
      <c r="E35" s="39"/>
      <c r="F35" s="39"/>
      <c r="G35" s="39"/>
      <c r="H35" s="39"/>
      <c r="I35" s="39"/>
      <c r="J35" s="161">
        <f>J105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25.44" customHeight="1">
      <c r="A36" s="39"/>
      <c r="B36" s="45"/>
      <c r="C36" s="39"/>
      <c r="D36" s="163" t="s">
        <v>36</v>
      </c>
      <c r="E36" s="39"/>
      <c r="F36" s="39"/>
      <c r="G36" s="39"/>
      <c r="H36" s="39"/>
      <c r="I36" s="39"/>
      <c r="J36" s="164">
        <f>ROUND(J34 + J35,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6.96" customHeight="1">
      <c r="A37" s="39"/>
      <c r="B37" s="45"/>
      <c r="C37" s="39"/>
      <c r="D37" s="160"/>
      <c r="E37" s="160"/>
      <c r="F37" s="160"/>
      <c r="G37" s="160"/>
      <c r="H37" s="160"/>
      <c r="I37" s="160"/>
      <c r="J37" s="160"/>
      <c r="K37" s="160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39"/>
      <c r="F38" s="165" t="s">
        <v>38</v>
      </c>
      <c r="G38" s="39"/>
      <c r="H38" s="39"/>
      <c r="I38" s="165" t="s">
        <v>37</v>
      </c>
      <c r="J38" s="165" t="s">
        <v>39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14.4" customHeight="1">
      <c r="A39" s="39"/>
      <c r="B39" s="45"/>
      <c r="C39" s="39"/>
      <c r="D39" s="166" t="s">
        <v>40</v>
      </c>
      <c r="E39" s="152" t="s">
        <v>41</v>
      </c>
      <c r="F39" s="167">
        <f>ROUND((SUM(BE105:BE112) + SUM(BE136:BE153)),  2)</f>
        <v>0</v>
      </c>
      <c r="G39" s="39"/>
      <c r="H39" s="39"/>
      <c r="I39" s="168">
        <v>0.20999999999999999</v>
      </c>
      <c r="J39" s="167">
        <f>ROUND(((SUM(BE105:BE112) + SUM(BE136:BE153))*I39),  2)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152" t="s">
        <v>42</v>
      </c>
      <c r="F40" s="167">
        <f>ROUND((SUM(BF105:BF112) + SUM(BF136:BF153)),  2)</f>
        <v>0</v>
      </c>
      <c r="G40" s="39"/>
      <c r="H40" s="39"/>
      <c r="I40" s="168">
        <v>0.14999999999999999</v>
      </c>
      <c r="J40" s="167">
        <f>ROUND(((SUM(BF105:BF112) + SUM(BF136:BF153))*I40),  2)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43</v>
      </c>
      <c r="F41" s="167">
        <f>ROUND((SUM(BG105:BG112) + SUM(BG136:BG153)),  2)</f>
        <v>0</v>
      </c>
      <c r="G41" s="39"/>
      <c r="H41" s="39"/>
      <c r="I41" s="168">
        <v>0.20999999999999999</v>
      </c>
      <c r="J41" s="167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152" t="s">
        <v>44</v>
      </c>
      <c r="F42" s="167">
        <f>ROUND((SUM(BH105:BH112) + SUM(BH136:BH153)),  2)</f>
        <v>0</v>
      </c>
      <c r="G42" s="39"/>
      <c r="H42" s="39"/>
      <c r="I42" s="168">
        <v>0.14999999999999999</v>
      </c>
      <c r="J42" s="167">
        <f>0</f>
        <v>0</v>
      </c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14.4" customHeight="1">
      <c r="A43" s="39"/>
      <c r="B43" s="45"/>
      <c r="C43" s="39"/>
      <c r="D43" s="39"/>
      <c r="E43" s="152" t="s">
        <v>45</v>
      </c>
      <c r="F43" s="167">
        <f>ROUND((SUM(BI105:BI112) + SUM(BI136:BI153)),  2)</f>
        <v>0</v>
      </c>
      <c r="G43" s="39"/>
      <c r="H43" s="39"/>
      <c r="I43" s="168">
        <v>0</v>
      </c>
      <c r="J43" s="167">
        <f>0</f>
        <v>0</v>
      </c>
      <c r="K43" s="39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6.96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2" customFormat="1" ht="25.44" customHeight="1">
      <c r="A45" s="39"/>
      <c r="B45" s="45"/>
      <c r="C45" s="169"/>
      <c r="D45" s="170" t="s">
        <v>46</v>
      </c>
      <c r="E45" s="171"/>
      <c r="F45" s="171"/>
      <c r="G45" s="172" t="s">
        <v>47</v>
      </c>
      <c r="H45" s="173" t="s">
        <v>48</v>
      </c>
      <c r="I45" s="171"/>
      <c r="J45" s="174">
        <f>SUM(J36:J43)</f>
        <v>0</v>
      </c>
      <c r="K45" s="175"/>
      <c r="L45" s="64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="2" customFormat="1" ht="14.4" customHeight="1">
      <c r="A46" s="39"/>
      <c r="B46" s="45"/>
      <c r="C46" s="39"/>
      <c r="D46" s="39"/>
      <c r="E46" s="39"/>
      <c r="F46" s="39"/>
      <c r="G46" s="39"/>
      <c r="H46" s="39"/>
      <c r="I46" s="39"/>
      <c r="J46" s="39"/>
      <c r="K46" s="39"/>
      <c r="L46" s="64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6" t="s">
        <v>49</v>
      </c>
      <c r="E50" s="177"/>
      <c r="F50" s="177"/>
      <c r="G50" s="176" t="s">
        <v>50</v>
      </c>
      <c r="H50" s="177"/>
      <c r="I50" s="177"/>
      <c r="J50" s="177"/>
      <c r="K50" s="177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8" t="s">
        <v>51</v>
      </c>
      <c r="E61" s="179"/>
      <c r="F61" s="180" t="s">
        <v>52</v>
      </c>
      <c r="G61" s="178" t="s">
        <v>51</v>
      </c>
      <c r="H61" s="179"/>
      <c r="I61" s="179"/>
      <c r="J61" s="181" t="s">
        <v>52</v>
      </c>
      <c r="K61" s="179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6" t="s">
        <v>53</v>
      </c>
      <c r="E65" s="182"/>
      <c r="F65" s="182"/>
      <c r="G65" s="176" t="s">
        <v>54</v>
      </c>
      <c r="H65" s="182"/>
      <c r="I65" s="182"/>
      <c r="J65" s="182"/>
      <c r="K65" s="182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8" t="s">
        <v>51</v>
      </c>
      <c r="E76" s="179"/>
      <c r="F76" s="180" t="s">
        <v>52</v>
      </c>
      <c r="G76" s="178" t="s">
        <v>51</v>
      </c>
      <c r="H76" s="179"/>
      <c r="I76" s="179"/>
      <c r="J76" s="181" t="s">
        <v>52</v>
      </c>
      <c r="K76" s="179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5"/>
      <c r="C81" s="186"/>
      <c r="D81" s="186"/>
      <c r="E81" s="186"/>
      <c r="F81" s="186"/>
      <c r="G81" s="186"/>
      <c r="H81" s="186"/>
      <c r="I81" s="186"/>
      <c r="J81" s="186"/>
      <c r="K81" s="186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158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7" t="str">
        <f>E7</f>
        <v>OU - STAVEBNÍ ÚPRAVY BUDOVY E, ČS.LEGIÍ 9, OSTRAVA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154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7" t="s">
        <v>2858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2859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325" t="s">
        <v>3813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3293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VDT - Domovní telefony - videotelefony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20</v>
      </c>
      <c r="D93" s="41"/>
      <c r="E93" s="41"/>
      <c r="F93" s="28" t="str">
        <f>F16</f>
        <v xml:space="preserve"> </v>
      </c>
      <c r="G93" s="41"/>
      <c r="H93" s="41"/>
      <c r="I93" s="33" t="s">
        <v>22</v>
      </c>
      <c r="J93" s="80" t="str">
        <f>IF(J16="","",J16)</f>
        <v>30. 3. 2022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24</v>
      </c>
      <c r="D95" s="41"/>
      <c r="E95" s="41"/>
      <c r="F95" s="28" t="str">
        <f>E19</f>
        <v>Ostravská univerzita</v>
      </c>
      <c r="G95" s="41"/>
      <c r="H95" s="41"/>
      <c r="I95" s="33" t="s">
        <v>30</v>
      </c>
      <c r="J95" s="37" t="str">
        <f>E25</f>
        <v>MARPO s.r.o.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28</v>
      </c>
      <c r="D96" s="41"/>
      <c r="E96" s="41"/>
      <c r="F96" s="28" t="str">
        <f>IF(E22="","",E22)</f>
        <v>Vyplň údaj</v>
      </c>
      <c r="G96" s="41"/>
      <c r="H96" s="41"/>
      <c r="I96" s="33" t="s">
        <v>33</v>
      </c>
      <c r="J96" s="37" t="str">
        <f>E28</f>
        <v xml:space="preserve"> 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8" t="s">
        <v>159</v>
      </c>
      <c r="D98" s="189"/>
      <c r="E98" s="189"/>
      <c r="F98" s="189"/>
      <c r="G98" s="189"/>
      <c r="H98" s="189"/>
      <c r="I98" s="189"/>
      <c r="J98" s="190" t="s">
        <v>160</v>
      </c>
      <c r="K98" s="189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91" t="s">
        <v>161</v>
      </c>
      <c r="D100" s="41"/>
      <c r="E100" s="41"/>
      <c r="F100" s="41"/>
      <c r="G100" s="41"/>
      <c r="H100" s="41"/>
      <c r="I100" s="41"/>
      <c r="J100" s="111">
        <f>J136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162</v>
      </c>
    </row>
    <row r="101" s="9" customFormat="1" ht="24.96" customHeight="1">
      <c r="A101" s="9"/>
      <c r="B101" s="192"/>
      <c r="C101" s="193"/>
      <c r="D101" s="194" t="s">
        <v>4294</v>
      </c>
      <c r="E101" s="195"/>
      <c r="F101" s="195"/>
      <c r="G101" s="195"/>
      <c r="H101" s="195"/>
      <c r="I101" s="195"/>
      <c r="J101" s="196">
        <f>J137</f>
        <v>0</v>
      </c>
      <c r="K101" s="193"/>
      <c r="L101" s="197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2"/>
      <c r="C102" s="193"/>
      <c r="D102" s="194" t="s">
        <v>3816</v>
      </c>
      <c r="E102" s="195"/>
      <c r="F102" s="195"/>
      <c r="G102" s="195"/>
      <c r="H102" s="195"/>
      <c r="I102" s="195"/>
      <c r="J102" s="196">
        <f>J147</f>
        <v>0</v>
      </c>
      <c r="K102" s="193"/>
      <c r="L102" s="197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9"/>
      <c r="B103" s="40"/>
      <c r="C103" s="41"/>
      <c r="D103" s="41"/>
      <c r="E103" s="41"/>
      <c r="F103" s="41"/>
      <c r="G103" s="41"/>
      <c r="H103" s="41"/>
      <c r="I103" s="41"/>
      <c r="J103" s="41"/>
      <c r="K103" s="41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6.96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29.28" customHeight="1">
      <c r="A105" s="39"/>
      <c r="B105" s="40"/>
      <c r="C105" s="191" t="s">
        <v>197</v>
      </c>
      <c r="D105" s="41"/>
      <c r="E105" s="41"/>
      <c r="F105" s="41"/>
      <c r="G105" s="41"/>
      <c r="H105" s="41"/>
      <c r="I105" s="41"/>
      <c r="J105" s="203">
        <f>ROUND(J106 + J107 + J108 + J109 + J110 + J111,2)</f>
        <v>0</v>
      </c>
      <c r="K105" s="41"/>
      <c r="L105" s="64"/>
      <c r="N105" s="204" t="s">
        <v>40</v>
      </c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18" customHeight="1">
      <c r="A106" s="39"/>
      <c r="B106" s="40"/>
      <c r="C106" s="41"/>
      <c r="D106" s="205" t="s">
        <v>198</v>
      </c>
      <c r="E106" s="206"/>
      <c r="F106" s="206"/>
      <c r="G106" s="41"/>
      <c r="H106" s="41"/>
      <c r="I106" s="41"/>
      <c r="J106" s="207">
        <v>0</v>
      </c>
      <c r="K106" s="41"/>
      <c r="L106" s="208"/>
      <c r="M106" s="209"/>
      <c r="N106" s="210" t="s">
        <v>41</v>
      </c>
      <c r="O106" s="209"/>
      <c r="P106" s="209"/>
      <c r="Q106" s="209"/>
      <c r="R106" s="209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12" t="s">
        <v>199</v>
      </c>
      <c r="AZ106" s="209"/>
      <c r="BA106" s="209"/>
      <c r="BB106" s="209"/>
      <c r="BC106" s="209"/>
      <c r="BD106" s="209"/>
      <c r="BE106" s="213">
        <f>IF(N106="základní",J106,0)</f>
        <v>0</v>
      </c>
      <c r="BF106" s="213">
        <f>IF(N106="snížená",J106,0)</f>
        <v>0</v>
      </c>
      <c r="BG106" s="213">
        <f>IF(N106="zákl. přenesená",J106,0)</f>
        <v>0</v>
      </c>
      <c r="BH106" s="213">
        <f>IF(N106="sníž. přenesená",J106,0)</f>
        <v>0</v>
      </c>
      <c r="BI106" s="213">
        <f>IF(N106="nulová",J106,0)</f>
        <v>0</v>
      </c>
      <c r="BJ106" s="212" t="s">
        <v>84</v>
      </c>
      <c r="BK106" s="209"/>
      <c r="BL106" s="209"/>
      <c r="BM106" s="209"/>
    </row>
    <row r="107" s="2" customFormat="1" ht="18" customHeight="1">
      <c r="A107" s="39"/>
      <c r="B107" s="40"/>
      <c r="C107" s="41"/>
      <c r="D107" s="205" t="s">
        <v>200</v>
      </c>
      <c r="E107" s="206"/>
      <c r="F107" s="206"/>
      <c r="G107" s="41"/>
      <c r="H107" s="41"/>
      <c r="I107" s="41"/>
      <c r="J107" s="207">
        <v>0</v>
      </c>
      <c r="K107" s="41"/>
      <c r="L107" s="208"/>
      <c r="M107" s="209"/>
      <c r="N107" s="210" t="s">
        <v>41</v>
      </c>
      <c r="O107" s="209"/>
      <c r="P107" s="209"/>
      <c r="Q107" s="209"/>
      <c r="R107" s="209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12" t="s">
        <v>199</v>
      </c>
      <c r="AZ107" s="209"/>
      <c r="BA107" s="209"/>
      <c r="BB107" s="209"/>
      <c r="BC107" s="209"/>
      <c r="BD107" s="209"/>
      <c r="BE107" s="213">
        <f>IF(N107="základní",J107,0)</f>
        <v>0</v>
      </c>
      <c r="BF107" s="213">
        <f>IF(N107="snížená",J107,0)</f>
        <v>0</v>
      </c>
      <c r="BG107" s="213">
        <f>IF(N107="zákl. přenesená",J107,0)</f>
        <v>0</v>
      </c>
      <c r="BH107" s="213">
        <f>IF(N107="sníž. přenesená",J107,0)</f>
        <v>0</v>
      </c>
      <c r="BI107" s="213">
        <f>IF(N107="nulová",J107,0)</f>
        <v>0</v>
      </c>
      <c r="BJ107" s="212" t="s">
        <v>84</v>
      </c>
      <c r="BK107" s="209"/>
      <c r="BL107" s="209"/>
      <c r="BM107" s="209"/>
    </row>
    <row r="108" s="2" customFormat="1" ht="18" customHeight="1">
      <c r="A108" s="39"/>
      <c r="B108" s="40"/>
      <c r="C108" s="41"/>
      <c r="D108" s="205" t="s">
        <v>201</v>
      </c>
      <c r="E108" s="206"/>
      <c r="F108" s="206"/>
      <c r="G108" s="41"/>
      <c r="H108" s="41"/>
      <c r="I108" s="41"/>
      <c r="J108" s="207">
        <v>0</v>
      </c>
      <c r="K108" s="41"/>
      <c r="L108" s="208"/>
      <c r="M108" s="209"/>
      <c r="N108" s="210" t="s">
        <v>41</v>
      </c>
      <c r="O108" s="209"/>
      <c r="P108" s="209"/>
      <c r="Q108" s="209"/>
      <c r="R108" s="209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12" t="s">
        <v>199</v>
      </c>
      <c r="AZ108" s="209"/>
      <c r="BA108" s="209"/>
      <c r="BB108" s="209"/>
      <c r="BC108" s="209"/>
      <c r="BD108" s="209"/>
      <c r="BE108" s="213">
        <f>IF(N108="základní",J108,0)</f>
        <v>0</v>
      </c>
      <c r="BF108" s="213">
        <f>IF(N108="snížená",J108,0)</f>
        <v>0</v>
      </c>
      <c r="BG108" s="213">
        <f>IF(N108="zákl. přenesená",J108,0)</f>
        <v>0</v>
      </c>
      <c r="BH108" s="213">
        <f>IF(N108="sníž. přenesená",J108,0)</f>
        <v>0</v>
      </c>
      <c r="BI108" s="213">
        <f>IF(N108="nulová",J108,0)</f>
        <v>0</v>
      </c>
      <c r="BJ108" s="212" t="s">
        <v>84</v>
      </c>
      <c r="BK108" s="209"/>
      <c r="BL108" s="209"/>
      <c r="BM108" s="209"/>
    </row>
    <row r="109" s="2" customFormat="1" ht="18" customHeight="1">
      <c r="A109" s="39"/>
      <c r="B109" s="40"/>
      <c r="C109" s="41"/>
      <c r="D109" s="205" t="s">
        <v>202</v>
      </c>
      <c r="E109" s="206"/>
      <c r="F109" s="206"/>
      <c r="G109" s="41"/>
      <c r="H109" s="41"/>
      <c r="I109" s="41"/>
      <c r="J109" s="207">
        <v>0</v>
      </c>
      <c r="K109" s="41"/>
      <c r="L109" s="208"/>
      <c r="M109" s="209"/>
      <c r="N109" s="210" t="s">
        <v>41</v>
      </c>
      <c r="O109" s="209"/>
      <c r="P109" s="209"/>
      <c r="Q109" s="209"/>
      <c r="R109" s="209"/>
      <c r="S109" s="211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12" t="s">
        <v>199</v>
      </c>
      <c r="AZ109" s="209"/>
      <c r="BA109" s="209"/>
      <c r="BB109" s="209"/>
      <c r="BC109" s="209"/>
      <c r="BD109" s="209"/>
      <c r="BE109" s="213">
        <f>IF(N109="základní",J109,0)</f>
        <v>0</v>
      </c>
      <c r="BF109" s="213">
        <f>IF(N109="snížená",J109,0)</f>
        <v>0</v>
      </c>
      <c r="BG109" s="213">
        <f>IF(N109="zákl. přenesená",J109,0)</f>
        <v>0</v>
      </c>
      <c r="BH109" s="213">
        <f>IF(N109="sníž. přenesená",J109,0)</f>
        <v>0</v>
      </c>
      <c r="BI109" s="213">
        <f>IF(N109="nulová",J109,0)</f>
        <v>0</v>
      </c>
      <c r="BJ109" s="212" t="s">
        <v>84</v>
      </c>
      <c r="BK109" s="209"/>
      <c r="BL109" s="209"/>
      <c r="BM109" s="209"/>
    </row>
    <row r="110" s="2" customFormat="1" ht="18" customHeight="1">
      <c r="A110" s="39"/>
      <c r="B110" s="40"/>
      <c r="C110" s="41"/>
      <c r="D110" s="205" t="s">
        <v>203</v>
      </c>
      <c r="E110" s="206"/>
      <c r="F110" s="206"/>
      <c r="G110" s="41"/>
      <c r="H110" s="41"/>
      <c r="I110" s="41"/>
      <c r="J110" s="207">
        <v>0</v>
      </c>
      <c r="K110" s="41"/>
      <c r="L110" s="208"/>
      <c r="M110" s="209"/>
      <c r="N110" s="210" t="s">
        <v>41</v>
      </c>
      <c r="O110" s="209"/>
      <c r="P110" s="209"/>
      <c r="Q110" s="209"/>
      <c r="R110" s="209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12" t="s">
        <v>199</v>
      </c>
      <c r="AZ110" s="209"/>
      <c r="BA110" s="209"/>
      <c r="BB110" s="209"/>
      <c r="BC110" s="209"/>
      <c r="BD110" s="209"/>
      <c r="BE110" s="213">
        <f>IF(N110="základní",J110,0)</f>
        <v>0</v>
      </c>
      <c r="BF110" s="213">
        <f>IF(N110="snížená",J110,0)</f>
        <v>0</v>
      </c>
      <c r="BG110" s="213">
        <f>IF(N110="zákl. přenesená",J110,0)</f>
        <v>0</v>
      </c>
      <c r="BH110" s="213">
        <f>IF(N110="sníž. přenesená",J110,0)</f>
        <v>0</v>
      </c>
      <c r="BI110" s="213">
        <f>IF(N110="nulová",J110,0)</f>
        <v>0</v>
      </c>
      <c r="BJ110" s="212" t="s">
        <v>84</v>
      </c>
      <c r="BK110" s="209"/>
      <c r="BL110" s="209"/>
      <c r="BM110" s="209"/>
    </row>
    <row r="111" s="2" customFormat="1" ht="18" customHeight="1">
      <c r="A111" s="39"/>
      <c r="B111" s="40"/>
      <c r="C111" s="41"/>
      <c r="D111" s="206" t="s">
        <v>204</v>
      </c>
      <c r="E111" s="41"/>
      <c r="F111" s="41"/>
      <c r="G111" s="41"/>
      <c r="H111" s="41"/>
      <c r="I111" s="41"/>
      <c r="J111" s="207">
        <f>ROUND(J34*T111,2)</f>
        <v>0</v>
      </c>
      <c r="K111" s="41"/>
      <c r="L111" s="208"/>
      <c r="M111" s="209"/>
      <c r="N111" s="210" t="s">
        <v>41</v>
      </c>
      <c r="O111" s="209"/>
      <c r="P111" s="209"/>
      <c r="Q111" s="209"/>
      <c r="R111" s="209"/>
      <c r="S111" s="211"/>
      <c r="T111" s="211"/>
      <c r="U111" s="211"/>
      <c r="V111" s="211"/>
      <c r="W111" s="211"/>
      <c r="X111" s="211"/>
      <c r="Y111" s="211"/>
      <c r="Z111" s="211"/>
      <c r="AA111" s="211"/>
      <c r="AB111" s="211"/>
      <c r="AC111" s="211"/>
      <c r="AD111" s="211"/>
      <c r="AE111" s="211"/>
      <c r="AF111" s="209"/>
      <c r="AG111" s="209"/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12" t="s">
        <v>205</v>
      </c>
      <c r="AZ111" s="209"/>
      <c r="BA111" s="209"/>
      <c r="BB111" s="209"/>
      <c r="BC111" s="209"/>
      <c r="BD111" s="209"/>
      <c r="BE111" s="213">
        <f>IF(N111="základní",J111,0)</f>
        <v>0</v>
      </c>
      <c r="BF111" s="213">
        <f>IF(N111="snížená",J111,0)</f>
        <v>0</v>
      </c>
      <c r="BG111" s="213">
        <f>IF(N111="zákl. přenesená",J111,0)</f>
        <v>0</v>
      </c>
      <c r="BH111" s="213">
        <f>IF(N111="sníž. přenesená",J111,0)</f>
        <v>0</v>
      </c>
      <c r="BI111" s="213">
        <f>IF(N111="nulová",J111,0)</f>
        <v>0</v>
      </c>
      <c r="BJ111" s="212" t="s">
        <v>84</v>
      </c>
      <c r="BK111" s="209"/>
      <c r="BL111" s="209"/>
      <c r="BM111" s="209"/>
    </row>
    <row r="112" s="2" customForma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29.28" customHeight="1">
      <c r="A113" s="39"/>
      <c r="B113" s="40"/>
      <c r="C113" s="214" t="s">
        <v>206</v>
      </c>
      <c r="D113" s="189"/>
      <c r="E113" s="189"/>
      <c r="F113" s="189"/>
      <c r="G113" s="189"/>
      <c r="H113" s="189"/>
      <c r="I113" s="189"/>
      <c r="J113" s="215">
        <f>ROUND(J100+J105,2)</f>
        <v>0</v>
      </c>
      <c r="K113" s="189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67"/>
      <c r="C114" s="68"/>
      <c r="D114" s="68"/>
      <c r="E114" s="68"/>
      <c r="F114" s="68"/>
      <c r="G114" s="68"/>
      <c r="H114" s="68"/>
      <c r="I114" s="68"/>
      <c r="J114" s="68"/>
      <c r="K114" s="68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8" s="2" customFormat="1" ht="6.96" customHeight="1">
      <c r="A118" s="39"/>
      <c r="B118" s="69"/>
      <c r="C118" s="70"/>
      <c r="D118" s="70"/>
      <c r="E118" s="70"/>
      <c r="F118" s="70"/>
      <c r="G118" s="70"/>
      <c r="H118" s="70"/>
      <c r="I118" s="70"/>
      <c r="J118" s="70"/>
      <c r="K118" s="70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24.96" customHeight="1">
      <c r="A119" s="39"/>
      <c r="B119" s="40"/>
      <c r="C119" s="24" t="s">
        <v>207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16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187" t="str">
        <f>E7</f>
        <v>OU - STAVEBNÍ ÚPRAVY BUDOVY E, ČS.LEGIÍ 9, OSTRAVA</v>
      </c>
      <c r="F122" s="33"/>
      <c r="G122" s="33"/>
      <c r="H122" s="33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1" customFormat="1" ht="12" customHeight="1">
      <c r="B123" s="22"/>
      <c r="C123" s="33" t="s">
        <v>154</v>
      </c>
      <c r="D123" s="23"/>
      <c r="E123" s="23"/>
      <c r="F123" s="23"/>
      <c r="G123" s="23"/>
      <c r="H123" s="23"/>
      <c r="I123" s="23"/>
      <c r="J123" s="23"/>
      <c r="K123" s="23"/>
      <c r="L123" s="21"/>
    </row>
    <row r="124" s="1" customFormat="1" ht="16.5" customHeight="1">
      <c r="B124" s="22"/>
      <c r="C124" s="23"/>
      <c r="D124" s="23"/>
      <c r="E124" s="187" t="s">
        <v>2858</v>
      </c>
      <c r="F124" s="23"/>
      <c r="G124" s="23"/>
      <c r="H124" s="23"/>
      <c r="I124" s="23"/>
      <c r="J124" s="23"/>
      <c r="K124" s="23"/>
      <c r="L124" s="21"/>
    </row>
    <row r="125" s="1" customFormat="1" ht="12" customHeight="1">
      <c r="B125" s="22"/>
      <c r="C125" s="33" t="s">
        <v>2859</v>
      </c>
      <c r="D125" s="23"/>
      <c r="E125" s="23"/>
      <c r="F125" s="23"/>
      <c r="G125" s="23"/>
      <c r="H125" s="23"/>
      <c r="I125" s="23"/>
      <c r="J125" s="23"/>
      <c r="K125" s="23"/>
      <c r="L125" s="21"/>
    </row>
    <row r="126" s="2" customFormat="1" ht="16.5" customHeight="1">
      <c r="A126" s="39"/>
      <c r="B126" s="40"/>
      <c r="C126" s="41"/>
      <c r="D126" s="41"/>
      <c r="E126" s="325" t="s">
        <v>3813</v>
      </c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2" customHeight="1">
      <c r="A127" s="39"/>
      <c r="B127" s="40"/>
      <c r="C127" s="33" t="s">
        <v>3293</v>
      </c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6.5" customHeight="1">
      <c r="A128" s="39"/>
      <c r="B128" s="40"/>
      <c r="C128" s="41"/>
      <c r="D128" s="41"/>
      <c r="E128" s="77" t="str">
        <f>E13</f>
        <v>VDT - Domovní telefony - videotelefony</v>
      </c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6.96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2" customHeight="1">
      <c r="A130" s="39"/>
      <c r="B130" s="40"/>
      <c r="C130" s="33" t="s">
        <v>20</v>
      </c>
      <c r="D130" s="41"/>
      <c r="E130" s="41"/>
      <c r="F130" s="28" t="str">
        <f>F16</f>
        <v xml:space="preserve"> </v>
      </c>
      <c r="G130" s="41"/>
      <c r="H130" s="41"/>
      <c r="I130" s="33" t="s">
        <v>22</v>
      </c>
      <c r="J130" s="80" t="str">
        <f>IF(J16="","",J16)</f>
        <v>30. 3. 2022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6.96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5.15" customHeight="1">
      <c r="A132" s="39"/>
      <c r="B132" s="40"/>
      <c r="C132" s="33" t="s">
        <v>24</v>
      </c>
      <c r="D132" s="41"/>
      <c r="E132" s="41"/>
      <c r="F132" s="28" t="str">
        <f>E19</f>
        <v>Ostravská univerzita</v>
      </c>
      <c r="G132" s="41"/>
      <c r="H132" s="41"/>
      <c r="I132" s="33" t="s">
        <v>30</v>
      </c>
      <c r="J132" s="37" t="str">
        <f>E25</f>
        <v>MARPO s.r.o.</v>
      </c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5.15" customHeight="1">
      <c r="A133" s="39"/>
      <c r="B133" s="40"/>
      <c r="C133" s="33" t="s">
        <v>28</v>
      </c>
      <c r="D133" s="41"/>
      <c r="E133" s="41"/>
      <c r="F133" s="28" t="str">
        <f>IF(E22="","",E22)</f>
        <v>Vyplň údaj</v>
      </c>
      <c r="G133" s="41"/>
      <c r="H133" s="41"/>
      <c r="I133" s="33" t="s">
        <v>33</v>
      </c>
      <c r="J133" s="37" t="str">
        <f>E28</f>
        <v xml:space="preserve"> </v>
      </c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0.32" customHeight="1">
      <c r="A134" s="39"/>
      <c r="B134" s="40"/>
      <c r="C134" s="41"/>
      <c r="D134" s="41"/>
      <c r="E134" s="41"/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11" customFormat="1" ht="29.28" customHeight="1">
      <c r="A135" s="216"/>
      <c r="B135" s="217"/>
      <c r="C135" s="218" t="s">
        <v>208</v>
      </c>
      <c r="D135" s="219" t="s">
        <v>61</v>
      </c>
      <c r="E135" s="219" t="s">
        <v>57</v>
      </c>
      <c r="F135" s="219" t="s">
        <v>58</v>
      </c>
      <c r="G135" s="219" t="s">
        <v>209</v>
      </c>
      <c r="H135" s="219" t="s">
        <v>210</v>
      </c>
      <c r="I135" s="219" t="s">
        <v>211</v>
      </c>
      <c r="J135" s="220" t="s">
        <v>160</v>
      </c>
      <c r="K135" s="221" t="s">
        <v>212</v>
      </c>
      <c r="L135" s="222"/>
      <c r="M135" s="101" t="s">
        <v>1</v>
      </c>
      <c r="N135" s="102" t="s">
        <v>40</v>
      </c>
      <c r="O135" s="102" t="s">
        <v>213</v>
      </c>
      <c r="P135" s="102" t="s">
        <v>214</v>
      </c>
      <c r="Q135" s="102" t="s">
        <v>215</v>
      </c>
      <c r="R135" s="102" t="s">
        <v>216</v>
      </c>
      <c r="S135" s="102" t="s">
        <v>217</v>
      </c>
      <c r="T135" s="103" t="s">
        <v>218</v>
      </c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</row>
    <row r="136" s="2" customFormat="1" ht="22.8" customHeight="1">
      <c r="A136" s="39"/>
      <c r="B136" s="40"/>
      <c r="C136" s="108" t="s">
        <v>219</v>
      </c>
      <c r="D136" s="41"/>
      <c r="E136" s="41"/>
      <c r="F136" s="41"/>
      <c r="G136" s="41"/>
      <c r="H136" s="41"/>
      <c r="I136" s="41"/>
      <c r="J136" s="223">
        <f>BK136</f>
        <v>0</v>
      </c>
      <c r="K136" s="41"/>
      <c r="L136" s="45"/>
      <c r="M136" s="104"/>
      <c r="N136" s="224"/>
      <c r="O136" s="105"/>
      <c r="P136" s="225">
        <f>P137+P147</f>
        <v>0</v>
      </c>
      <c r="Q136" s="105"/>
      <c r="R136" s="225">
        <f>R137+R147</f>
        <v>0</v>
      </c>
      <c r="S136" s="105"/>
      <c r="T136" s="226">
        <f>T137+T147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75</v>
      </c>
      <c r="AU136" s="18" t="s">
        <v>162</v>
      </c>
      <c r="BK136" s="227">
        <f>BK137+BK147</f>
        <v>0</v>
      </c>
    </row>
    <row r="137" s="12" customFormat="1" ht="25.92" customHeight="1">
      <c r="A137" s="12"/>
      <c r="B137" s="228"/>
      <c r="C137" s="229"/>
      <c r="D137" s="230" t="s">
        <v>75</v>
      </c>
      <c r="E137" s="231" t="s">
        <v>3299</v>
      </c>
      <c r="F137" s="231" t="s">
        <v>4295</v>
      </c>
      <c r="G137" s="229"/>
      <c r="H137" s="229"/>
      <c r="I137" s="232"/>
      <c r="J137" s="233">
        <f>BK137</f>
        <v>0</v>
      </c>
      <c r="K137" s="229"/>
      <c r="L137" s="234"/>
      <c r="M137" s="235"/>
      <c r="N137" s="236"/>
      <c r="O137" s="236"/>
      <c r="P137" s="237">
        <f>SUM(P138:P146)</f>
        <v>0</v>
      </c>
      <c r="Q137" s="236"/>
      <c r="R137" s="237">
        <f>SUM(R138:R146)</f>
        <v>0</v>
      </c>
      <c r="S137" s="236"/>
      <c r="T137" s="238">
        <f>SUM(T138:T146)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39" t="s">
        <v>84</v>
      </c>
      <c r="AT137" s="240" t="s">
        <v>75</v>
      </c>
      <c r="AU137" s="240" t="s">
        <v>76</v>
      </c>
      <c r="AY137" s="239" t="s">
        <v>222</v>
      </c>
      <c r="BK137" s="241">
        <f>SUM(BK138:BK146)</f>
        <v>0</v>
      </c>
    </row>
    <row r="138" s="2" customFormat="1" ht="44.25" customHeight="1">
      <c r="A138" s="39"/>
      <c r="B138" s="40"/>
      <c r="C138" s="244" t="s">
        <v>84</v>
      </c>
      <c r="D138" s="244" t="s">
        <v>224</v>
      </c>
      <c r="E138" s="245" t="s">
        <v>4296</v>
      </c>
      <c r="F138" s="246" t="s">
        <v>4297</v>
      </c>
      <c r="G138" s="247" t="s">
        <v>526</v>
      </c>
      <c r="H138" s="248">
        <v>3</v>
      </c>
      <c r="I138" s="249"/>
      <c r="J138" s="250">
        <f>ROUND(I138*H138,2)</f>
        <v>0</v>
      </c>
      <c r="K138" s="251"/>
      <c r="L138" s="45"/>
      <c r="M138" s="252" t="s">
        <v>1</v>
      </c>
      <c r="N138" s="253" t="s">
        <v>41</v>
      </c>
      <c r="O138" s="92"/>
      <c r="P138" s="254">
        <f>O138*H138</f>
        <v>0</v>
      </c>
      <c r="Q138" s="254">
        <v>0</v>
      </c>
      <c r="R138" s="254">
        <f>Q138*H138</f>
        <v>0</v>
      </c>
      <c r="S138" s="254">
        <v>0</v>
      </c>
      <c r="T138" s="255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56" t="s">
        <v>228</v>
      </c>
      <c r="AT138" s="256" t="s">
        <v>224</v>
      </c>
      <c r="AU138" s="256" t="s">
        <v>84</v>
      </c>
      <c r="AY138" s="18" t="s">
        <v>222</v>
      </c>
      <c r="BE138" s="257">
        <f>IF(N138="základní",J138,0)</f>
        <v>0</v>
      </c>
      <c r="BF138" s="257">
        <f>IF(N138="snížená",J138,0)</f>
        <v>0</v>
      </c>
      <c r="BG138" s="257">
        <f>IF(N138="zákl. přenesená",J138,0)</f>
        <v>0</v>
      </c>
      <c r="BH138" s="257">
        <f>IF(N138="sníž. přenesená",J138,0)</f>
        <v>0</v>
      </c>
      <c r="BI138" s="257">
        <f>IF(N138="nulová",J138,0)</f>
        <v>0</v>
      </c>
      <c r="BJ138" s="18" t="s">
        <v>84</v>
      </c>
      <c r="BK138" s="257">
        <f>ROUND(I138*H138,2)</f>
        <v>0</v>
      </c>
      <c r="BL138" s="18" t="s">
        <v>228</v>
      </c>
      <c r="BM138" s="256" t="s">
        <v>86</v>
      </c>
    </row>
    <row r="139" s="2" customFormat="1" ht="16.5" customHeight="1">
      <c r="A139" s="39"/>
      <c r="B139" s="40"/>
      <c r="C139" s="244" t="s">
        <v>86</v>
      </c>
      <c r="D139" s="244" t="s">
        <v>224</v>
      </c>
      <c r="E139" s="245" t="s">
        <v>4298</v>
      </c>
      <c r="F139" s="246" t="s">
        <v>4299</v>
      </c>
      <c r="G139" s="247" t="s">
        <v>526</v>
      </c>
      <c r="H139" s="248">
        <v>1</v>
      </c>
      <c r="I139" s="249"/>
      <c r="J139" s="250">
        <f>ROUND(I139*H139,2)</f>
        <v>0</v>
      </c>
      <c r="K139" s="251"/>
      <c r="L139" s="45"/>
      <c r="M139" s="252" t="s">
        <v>1</v>
      </c>
      <c r="N139" s="253" t="s">
        <v>41</v>
      </c>
      <c r="O139" s="92"/>
      <c r="P139" s="254">
        <f>O139*H139</f>
        <v>0</v>
      </c>
      <c r="Q139" s="254">
        <v>0</v>
      </c>
      <c r="R139" s="254">
        <f>Q139*H139</f>
        <v>0</v>
      </c>
      <c r="S139" s="254">
        <v>0</v>
      </c>
      <c r="T139" s="255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56" t="s">
        <v>228</v>
      </c>
      <c r="AT139" s="256" t="s">
        <v>224</v>
      </c>
      <c r="AU139" s="256" t="s">
        <v>84</v>
      </c>
      <c r="AY139" s="18" t="s">
        <v>222</v>
      </c>
      <c r="BE139" s="257">
        <f>IF(N139="základní",J139,0)</f>
        <v>0</v>
      </c>
      <c r="BF139" s="257">
        <f>IF(N139="snížená",J139,0)</f>
        <v>0</v>
      </c>
      <c r="BG139" s="257">
        <f>IF(N139="zákl. přenesená",J139,0)</f>
        <v>0</v>
      </c>
      <c r="BH139" s="257">
        <f>IF(N139="sníž. přenesená",J139,0)</f>
        <v>0</v>
      </c>
      <c r="BI139" s="257">
        <f>IF(N139="nulová",J139,0)</f>
        <v>0</v>
      </c>
      <c r="BJ139" s="18" t="s">
        <v>84</v>
      </c>
      <c r="BK139" s="257">
        <f>ROUND(I139*H139,2)</f>
        <v>0</v>
      </c>
      <c r="BL139" s="18" t="s">
        <v>228</v>
      </c>
      <c r="BM139" s="256" t="s">
        <v>253</v>
      </c>
    </row>
    <row r="140" s="2" customFormat="1" ht="21.75" customHeight="1">
      <c r="A140" s="39"/>
      <c r="B140" s="40"/>
      <c r="C140" s="244" t="s">
        <v>107</v>
      </c>
      <c r="D140" s="244" t="s">
        <v>224</v>
      </c>
      <c r="E140" s="245" t="s">
        <v>4300</v>
      </c>
      <c r="F140" s="246" t="s">
        <v>4301</v>
      </c>
      <c r="G140" s="247" t="s">
        <v>526</v>
      </c>
      <c r="H140" s="248">
        <v>3</v>
      </c>
      <c r="I140" s="249"/>
      <c r="J140" s="250">
        <f>ROUND(I140*H140,2)</f>
        <v>0</v>
      </c>
      <c r="K140" s="251"/>
      <c r="L140" s="45"/>
      <c r="M140" s="252" t="s">
        <v>1</v>
      </c>
      <c r="N140" s="253" t="s">
        <v>41</v>
      </c>
      <c r="O140" s="92"/>
      <c r="P140" s="254">
        <f>O140*H140</f>
        <v>0</v>
      </c>
      <c r="Q140" s="254">
        <v>0</v>
      </c>
      <c r="R140" s="254">
        <f>Q140*H140</f>
        <v>0</v>
      </c>
      <c r="S140" s="254">
        <v>0</v>
      </c>
      <c r="T140" s="255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56" t="s">
        <v>228</v>
      </c>
      <c r="AT140" s="256" t="s">
        <v>224</v>
      </c>
      <c r="AU140" s="256" t="s">
        <v>84</v>
      </c>
      <c r="AY140" s="18" t="s">
        <v>222</v>
      </c>
      <c r="BE140" s="257">
        <f>IF(N140="základní",J140,0)</f>
        <v>0</v>
      </c>
      <c r="BF140" s="257">
        <f>IF(N140="snížená",J140,0)</f>
        <v>0</v>
      </c>
      <c r="BG140" s="257">
        <f>IF(N140="zákl. přenesená",J140,0)</f>
        <v>0</v>
      </c>
      <c r="BH140" s="257">
        <f>IF(N140="sníž. přenesená",J140,0)</f>
        <v>0</v>
      </c>
      <c r="BI140" s="257">
        <f>IF(N140="nulová",J140,0)</f>
        <v>0</v>
      </c>
      <c r="BJ140" s="18" t="s">
        <v>84</v>
      </c>
      <c r="BK140" s="257">
        <f>ROUND(I140*H140,2)</f>
        <v>0</v>
      </c>
      <c r="BL140" s="18" t="s">
        <v>228</v>
      </c>
      <c r="BM140" s="256" t="s">
        <v>257</v>
      </c>
    </row>
    <row r="141" s="2" customFormat="1" ht="33" customHeight="1">
      <c r="A141" s="39"/>
      <c r="B141" s="40"/>
      <c r="C141" s="244" t="s">
        <v>228</v>
      </c>
      <c r="D141" s="244" t="s">
        <v>224</v>
      </c>
      <c r="E141" s="245" t="s">
        <v>4302</v>
      </c>
      <c r="F141" s="246" t="s">
        <v>4303</v>
      </c>
      <c r="G141" s="247" t="s">
        <v>526</v>
      </c>
      <c r="H141" s="248">
        <v>1</v>
      </c>
      <c r="I141" s="249"/>
      <c r="J141" s="250">
        <f>ROUND(I141*H141,2)</f>
        <v>0</v>
      </c>
      <c r="K141" s="251"/>
      <c r="L141" s="45"/>
      <c r="M141" s="252" t="s">
        <v>1</v>
      </c>
      <c r="N141" s="253" t="s">
        <v>41</v>
      </c>
      <c r="O141" s="92"/>
      <c r="P141" s="254">
        <f>O141*H141</f>
        <v>0</v>
      </c>
      <c r="Q141" s="254">
        <v>0</v>
      </c>
      <c r="R141" s="254">
        <f>Q141*H141</f>
        <v>0</v>
      </c>
      <c r="S141" s="254">
        <v>0</v>
      </c>
      <c r="T141" s="255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56" t="s">
        <v>228</v>
      </c>
      <c r="AT141" s="256" t="s">
        <v>224</v>
      </c>
      <c r="AU141" s="256" t="s">
        <v>84</v>
      </c>
      <c r="AY141" s="18" t="s">
        <v>222</v>
      </c>
      <c r="BE141" s="257">
        <f>IF(N141="základní",J141,0)</f>
        <v>0</v>
      </c>
      <c r="BF141" s="257">
        <f>IF(N141="snížená",J141,0)</f>
        <v>0</v>
      </c>
      <c r="BG141" s="257">
        <f>IF(N141="zákl. přenesená",J141,0)</f>
        <v>0</v>
      </c>
      <c r="BH141" s="257">
        <f>IF(N141="sníž. přenesená",J141,0)</f>
        <v>0</v>
      </c>
      <c r="BI141" s="257">
        <f>IF(N141="nulová",J141,0)</f>
        <v>0</v>
      </c>
      <c r="BJ141" s="18" t="s">
        <v>84</v>
      </c>
      <c r="BK141" s="257">
        <f>ROUND(I141*H141,2)</f>
        <v>0</v>
      </c>
      <c r="BL141" s="18" t="s">
        <v>228</v>
      </c>
      <c r="BM141" s="256" t="s">
        <v>260</v>
      </c>
    </row>
    <row r="142" s="2" customFormat="1" ht="16.5" customHeight="1">
      <c r="A142" s="39"/>
      <c r="B142" s="40"/>
      <c r="C142" s="244" t="s">
        <v>245</v>
      </c>
      <c r="D142" s="244" t="s">
        <v>224</v>
      </c>
      <c r="E142" s="245" t="s">
        <v>4304</v>
      </c>
      <c r="F142" s="246" t="s">
        <v>4305</v>
      </c>
      <c r="G142" s="247" t="s">
        <v>438</v>
      </c>
      <c r="H142" s="248">
        <v>50</v>
      </c>
      <c r="I142" s="249"/>
      <c r="J142" s="250">
        <f>ROUND(I142*H142,2)</f>
        <v>0</v>
      </c>
      <c r="K142" s="251"/>
      <c r="L142" s="45"/>
      <c r="M142" s="252" t="s">
        <v>1</v>
      </c>
      <c r="N142" s="253" t="s">
        <v>41</v>
      </c>
      <c r="O142" s="92"/>
      <c r="P142" s="254">
        <f>O142*H142</f>
        <v>0</v>
      </c>
      <c r="Q142" s="254">
        <v>0</v>
      </c>
      <c r="R142" s="254">
        <f>Q142*H142</f>
        <v>0</v>
      </c>
      <c r="S142" s="254">
        <v>0</v>
      </c>
      <c r="T142" s="255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56" t="s">
        <v>228</v>
      </c>
      <c r="AT142" s="256" t="s">
        <v>224</v>
      </c>
      <c r="AU142" s="256" t="s">
        <v>84</v>
      </c>
      <c r="AY142" s="18" t="s">
        <v>222</v>
      </c>
      <c r="BE142" s="257">
        <f>IF(N142="základní",J142,0)</f>
        <v>0</v>
      </c>
      <c r="BF142" s="257">
        <f>IF(N142="snížená",J142,0)</f>
        <v>0</v>
      </c>
      <c r="BG142" s="257">
        <f>IF(N142="zákl. přenesená",J142,0)</f>
        <v>0</v>
      </c>
      <c r="BH142" s="257">
        <f>IF(N142="sníž. přenesená",J142,0)</f>
        <v>0</v>
      </c>
      <c r="BI142" s="257">
        <f>IF(N142="nulová",J142,0)</f>
        <v>0</v>
      </c>
      <c r="BJ142" s="18" t="s">
        <v>84</v>
      </c>
      <c r="BK142" s="257">
        <f>ROUND(I142*H142,2)</f>
        <v>0</v>
      </c>
      <c r="BL142" s="18" t="s">
        <v>228</v>
      </c>
      <c r="BM142" s="256" t="s">
        <v>265</v>
      </c>
    </row>
    <row r="143" s="2" customFormat="1" ht="16.5" customHeight="1">
      <c r="A143" s="39"/>
      <c r="B143" s="40"/>
      <c r="C143" s="244" t="s">
        <v>237</v>
      </c>
      <c r="D143" s="244" t="s">
        <v>224</v>
      </c>
      <c r="E143" s="245" t="s">
        <v>4306</v>
      </c>
      <c r="F143" s="246" t="s">
        <v>4307</v>
      </c>
      <c r="G143" s="247" t="s">
        <v>438</v>
      </c>
      <c r="H143" s="248">
        <v>180</v>
      </c>
      <c r="I143" s="249"/>
      <c r="J143" s="250">
        <f>ROUND(I143*H143,2)</f>
        <v>0</v>
      </c>
      <c r="K143" s="251"/>
      <c r="L143" s="45"/>
      <c r="M143" s="252" t="s">
        <v>1</v>
      </c>
      <c r="N143" s="253" t="s">
        <v>41</v>
      </c>
      <c r="O143" s="92"/>
      <c r="P143" s="254">
        <f>O143*H143</f>
        <v>0</v>
      </c>
      <c r="Q143" s="254">
        <v>0</v>
      </c>
      <c r="R143" s="254">
        <f>Q143*H143</f>
        <v>0</v>
      </c>
      <c r="S143" s="254">
        <v>0</v>
      </c>
      <c r="T143" s="255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56" t="s">
        <v>228</v>
      </c>
      <c r="AT143" s="256" t="s">
        <v>224</v>
      </c>
      <c r="AU143" s="256" t="s">
        <v>84</v>
      </c>
      <c r="AY143" s="18" t="s">
        <v>222</v>
      </c>
      <c r="BE143" s="257">
        <f>IF(N143="základní",J143,0)</f>
        <v>0</v>
      </c>
      <c r="BF143" s="257">
        <f>IF(N143="snížená",J143,0)</f>
        <v>0</v>
      </c>
      <c r="BG143" s="257">
        <f>IF(N143="zákl. přenesená",J143,0)</f>
        <v>0</v>
      </c>
      <c r="BH143" s="257">
        <f>IF(N143="sníž. přenesená",J143,0)</f>
        <v>0</v>
      </c>
      <c r="BI143" s="257">
        <f>IF(N143="nulová",J143,0)</f>
        <v>0</v>
      </c>
      <c r="BJ143" s="18" t="s">
        <v>84</v>
      </c>
      <c r="BK143" s="257">
        <f>ROUND(I143*H143,2)</f>
        <v>0</v>
      </c>
      <c r="BL143" s="18" t="s">
        <v>228</v>
      </c>
      <c r="BM143" s="256" t="s">
        <v>271</v>
      </c>
    </row>
    <row r="144" s="2" customFormat="1" ht="24.15" customHeight="1">
      <c r="A144" s="39"/>
      <c r="B144" s="40"/>
      <c r="C144" s="244" t="s">
        <v>254</v>
      </c>
      <c r="D144" s="244" t="s">
        <v>224</v>
      </c>
      <c r="E144" s="245" t="s">
        <v>4308</v>
      </c>
      <c r="F144" s="246" t="s">
        <v>3825</v>
      </c>
      <c r="G144" s="247" t="s">
        <v>438</v>
      </c>
      <c r="H144" s="248">
        <v>270</v>
      </c>
      <c r="I144" s="249"/>
      <c r="J144" s="250">
        <f>ROUND(I144*H144,2)</f>
        <v>0</v>
      </c>
      <c r="K144" s="251"/>
      <c r="L144" s="45"/>
      <c r="M144" s="252" t="s">
        <v>1</v>
      </c>
      <c r="N144" s="253" t="s">
        <v>41</v>
      </c>
      <c r="O144" s="92"/>
      <c r="P144" s="254">
        <f>O144*H144</f>
        <v>0</v>
      </c>
      <c r="Q144" s="254">
        <v>0</v>
      </c>
      <c r="R144" s="254">
        <f>Q144*H144</f>
        <v>0</v>
      </c>
      <c r="S144" s="254">
        <v>0</v>
      </c>
      <c r="T144" s="255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56" t="s">
        <v>228</v>
      </c>
      <c r="AT144" s="256" t="s">
        <v>224</v>
      </c>
      <c r="AU144" s="256" t="s">
        <v>84</v>
      </c>
      <c r="AY144" s="18" t="s">
        <v>222</v>
      </c>
      <c r="BE144" s="257">
        <f>IF(N144="základní",J144,0)</f>
        <v>0</v>
      </c>
      <c r="BF144" s="257">
        <f>IF(N144="snížená",J144,0)</f>
        <v>0</v>
      </c>
      <c r="BG144" s="257">
        <f>IF(N144="zákl. přenesená",J144,0)</f>
        <v>0</v>
      </c>
      <c r="BH144" s="257">
        <f>IF(N144="sníž. přenesená",J144,0)</f>
        <v>0</v>
      </c>
      <c r="BI144" s="257">
        <f>IF(N144="nulová",J144,0)</f>
        <v>0</v>
      </c>
      <c r="BJ144" s="18" t="s">
        <v>84</v>
      </c>
      <c r="BK144" s="257">
        <f>ROUND(I144*H144,2)</f>
        <v>0</v>
      </c>
      <c r="BL144" s="18" t="s">
        <v>228</v>
      </c>
      <c r="BM144" s="256" t="s">
        <v>273</v>
      </c>
    </row>
    <row r="145" s="2" customFormat="1" ht="16.5" customHeight="1">
      <c r="A145" s="39"/>
      <c r="B145" s="40"/>
      <c r="C145" s="244" t="s">
        <v>242</v>
      </c>
      <c r="D145" s="244" t="s">
        <v>224</v>
      </c>
      <c r="E145" s="245" t="s">
        <v>4309</v>
      </c>
      <c r="F145" s="246" t="s">
        <v>4310</v>
      </c>
      <c r="G145" s="247" t="s">
        <v>526</v>
      </c>
      <c r="H145" s="248">
        <v>3</v>
      </c>
      <c r="I145" s="249"/>
      <c r="J145" s="250">
        <f>ROUND(I145*H145,2)</f>
        <v>0</v>
      </c>
      <c r="K145" s="251"/>
      <c r="L145" s="45"/>
      <c r="M145" s="252" t="s">
        <v>1</v>
      </c>
      <c r="N145" s="253" t="s">
        <v>41</v>
      </c>
      <c r="O145" s="92"/>
      <c r="P145" s="254">
        <f>O145*H145</f>
        <v>0</v>
      </c>
      <c r="Q145" s="254">
        <v>0</v>
      </c>
      <c r="R145" s="254">
        <f>Q145*H145</f>
        <v>0</v>
      </c>
      <c r="S145" s="254">
        <v>0</v>
      </c>
      <c r="T145" s="255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56" t="s">
        <v>228</v>
      </c>
      <c r="AT145" s="256" t="s">
        <v>224</v>
      </c>
      <c r="AU145" s="256" t="s">
        <v>84</v>
      </c>
      <c r="AY145" s="18" t="s">
        <v>222</v>
      </c>
      <c r="BE145" s="257">
        <f>IF(N145="základní",J145,0)</f>
        <v>0</v>
      </c>
      <c r="BF145" s="257">
        <f>IF(N145="snížená",J145,0)</f>
        <v>0</v>
      </c>
      <c r="BG145" s="257">
        <f>IF(N145="zákl. přenesená",J145,0)</f>
        <v>0</v>
      </c>
      <c r="BH145" s="257">
        <f>IF(N145="sníž. přenesená",J145,0)</f>
        <v>0</v>
      </c>
      <c r="BI145" s="257">
        <f>IF(N145="nulová",J145,0)</f>
        <v>0</v>
      </c>
      <c r="BJ145" s="18" t="s">
        <v>84</v>
      </c>
      <c r="BK145" s="257">
        <f>ROUND(I145*H145,2)</f>
        <v>0</v>
      </c>
      <c r="BL145" s="18" t="s">
        <v>228</v>
      </c>
      <c r="BM145" s="256" t="s">
        <v>276</v>
      </c>
    </row>
    <row r="146" s="2" customFormat="1" ht="16.5" customHeight="1">
      <c r="A146" s="39"/>
      <c r="B146" s="40"/>
      <c r="C146" s="244" t="s">
        <v>262</v>
      </c>
      <c r="D146" s="244" t="s">
        <v>224</v>
      </c>
      <c r="E146" s="245" t="s">
        <v>4311</v>
      </c>
      <c r="F146" s="246" t="s">
        <v>3877</v>
      </c>
      <c r="G146" s="247" t="s">
        <v>526</v>
      </c>
      <c r="H146" s="248">
        <v>1</v>
      </c>
      <c r="I146" s="249"/>
      <c r="J146" s="250">
        <f>ROUND(I146*H146,2)</f>
        <v>0</v>
      </c>
      <c r="K146" s="251"/>
      <c r="L146" s="45"/>
      <c r="M146" s="252" t="s">
        <v>1</v>
      </c>
      <c r="N146" s="253" t="s">
        <v>41</v>
      </c>
      <c r="O146" s="92"/>
      <c r="P146" s="254">
        <f>O146*H146</f>
        <v>0</v>
      </c>
      <c r="Q146" s="254">
        <v>0</v>
      </c>
      <c r="R146" s="254">
        <f>Q146*H146</f>
        <v>0</v>
      </c>
      <c r="S146" s="254">
        <v>0</v>
      </c>
      <c r="T146" s="255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56" t="s">
        <v>228</v>
      </c>
      <c r="AT146" s="256" t="s">
        <v>224</v>
      </c>
      <c r="AU146" s="256" t="s">
        <v>84</v>
      </c>
      <c r="AY146" s="18" t="s">
        <v>222</v>
      </c>
      <c r="BE146" s="257">
        <f>IF(N146="základní",J146,0)</f>
        <v>0</v>
      </c>
      <c r="BF146" s="257">
        <f>IF(N146="snížená",J146,0)</f>
        <v>0</v>
      </c>
      <c r="BG146" s="257">
        <f>IF(N146="zákl. přenesená",J146,0)</f>
        <v>0</v>
      </c>
      <c r="BH146" s="257">
        <f>IF(N146="sníž. přenesená",J146,0)</f>
        <v>0</v>
      </c>
      <c r="BI146" s="257">
        <f>IF(N146="nulová",J146,0)</f>
        <v>0</v>
      </c>
      <c r="BJ146" s="18" t="s">
        <v>84</v>
      </c>
      <c r="BK146" s="257">
        <f>ROUND(I146*H146,2)</f>
        <v>0</v>
      </c>
      <c r="BL146" s="18" t="s">
        <v>228</v>
      </c>
      <c r="BM146" s="256" t="s">
        <v>279</v>
      </c>
    </row>
    <row r="147" s="12" customFormat="1" ht="25.92" customHeight="1">
      <c r="A147" s="12"/>
      <c r="B147" s="228"/>
      <c r="C147" s="229"/>
      <c r="D147" s="230" t="s">
        <v>75</v>
      </c>
      <c r="E147" s="231" t="s">
        <v>3564</v>
      </c>
      <c r="F147" s="231" t="s">
        <v>130</v>
      </c>
      <c r="G147" s="229"/>
      <c r="H147" s="229"/>
      <c r="I147" s="232"/>
      <c r="J147" s="233">
        <f>BK147</f>
        <v>0</v>
      </c>
      <c r="K147" s="229"/>
      <c r="L147" s="234"/>
      <c r="M147" s="235"/>
      <c r="N147" s="236"/>
      <c r="O147" s="236"/>
      <c r="P147" s="237">
        <f>SUM(P148:P153)</f>
        <v>0</v>
      </c>
      <c r="Q147" s="236"/>
      <c r="R147" s="237">
        <f>SUM(R148:R153)</f>
        <v>0</v>
      </c>
      <c r="S147" s="236"/>
      <c r="T147" s="238">
        <f>SUM(T148:T153)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39" t="s">
        <v>84</v>
      </c>
      <c r="AT147" s="240" t="s">
        <v>75</v>
      </c>
      <c r="AU147" s="240" t="s">
        <v>76</v>
      </c>
      <c r="AY147" s="239" t="s">
        <v>222</v>
      </c>
      <c r="BK147" s="241">
        <f>SUM(BK148:BK153)</f>
        <v>0</v>
      </c>
    </row>
    <row r="148" s="2" customFormat="1" ht="16.5" customHeight="1">
      <c r="A148" s="39"/>
      <c r="B148" s="40"/>
      <c r="C148" s="244" t="s">
        <v>248</v>
      </c>
      <c r="D148" s="244" t="s">
        <v>224</v>
      </c>
      <c r="E148" s="245" t="s">
        <v>4312</v>
      </c>
      <c r="F148" s="246" t="s">
        <v>3881</v>
      </c>
      <c r="G148" s="247" t="s">
        <v>2528</v>
      </c>
      <c r="H148" s="248">
        <v>16</v>
      </c>
      <c r="I148" s="249"/>
      <c r="J148" s="250">
        <f>ROUND(I148*H148,2)</f>
        <v>0</v>
      </c>
      <c r="K148" s="251"/>
      <c r="L148" s="45"/>
      <c r="M148" s="252" t="s">
        <v>1</v>
      </c>
      <c r="N148" s="253" t="s">
        <v>41</v>
      </c>
      <c r="O148" s="92"/>
      <c r="P148" s="254">
        <f>O148*H148</f>
        <v>0</v>
      </c>
      <c r="Q148" s="254">
        <v>0</v>
      </c>
      <c r="R148" s="254">
        <f>Q148*H148</f>
        <v>0</v>
      </c>
      <c r="S148" s="254">
        <v>0</v>
      </c>
      <c r="T148" s="255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56" t="s">
        <v>228</v>
      </c>
      <c r="AT148" s="256" t="s">
        <v>224</v>
      </c>
      <c r="AU148" s="256" t="s">
        <v>84</v>
      </c>
      <c r="AY148" s="18" t="s">
        <v>222</v>
      </c>
      <c r="BE148" s="257">
        <f>IF(N148="základní",J148,0)</f>
        <v>0</v>
      </c>
      <c r="BF148" s="257">
        <f>IF(N148="snížená",J148,0)</f>
        <v>0</v>
      </c>
      <c r="BG148" s="257">
        <f>IF(N148="zákl. přenesená",J148,0)</f>
        <v>0</v>
      </c>
      <c r="BH148" s="257">
        <f>IF(N148="sníž. přenesená",J148,0)</f>
        <v>0</v>
      </c>
      <c r="BI148" s="257">
        <f>IF(N148="nulová",J148,0)</f>
        <v>0</v>
      </c>
      <c r="BJ148" s="18" t="s">
        <v>84</v>
      </c>
      <c r="BK148" s="257">
        <f>ROUND(I148*H148,2)</f>
        <v>0</v>
      </c>
      <c r="BL148" s="18" t="s">
        <v>228</v>
      </c>
      <c r="BM148" s="256" t="s">
        <v>284</v>
      </c>
    </row>
    <row r="149" s="2" customFormat="1" ht="16.5" customHeight="1">
      <c r="A149" s="39"/>
      <c r="B149" s="40"/>
      <c r="C149" s="244" t="s">
        <v>272</v>
      </c>
      <c r="D149" s="244" t="s">
        <v>224</v>
      </c>
      <c r="E149" s="245" t="s">
        <v>4313</v>
      </c>
      <c r="F149" s="246" t="s">
        <v>3842</v>
      </c>
      <c r="G149" s="247" t="s">
        <v>2528</v>
      </c>
      <c r="H149" s="248">
        <v>8</v>
      </c>
      <c r="I149" s="249"/>
      <c r="J149" s="250">
        <f>ROUND(I149*H149,2)</f>
        <v>0</v>
      </c>
      <c r="K149" s="251"/>
      <c r="L149" s="45"/>
      <c r="M149" s="252" t="s">
        <v>1</v>
      </c>
      <c r="N149" s="253" t="s">
        <v>41</v>
      </c>
      <c r="O149" s="92"/>
      <c r="P149" s="254">
        <f>O149*H149</f>
        <v>0</v>
      </c>
      <c r="Q149" s="254">
        <v>0</v>
      </c>
      <c r="R149" s="254">
        <f>Q149*H149</f>
        <v>0</v>
      </c>
      <c r="S149" s="254">
        <v>0</v>
      </c>
      <c r="T149" s="255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56" t="s">
        <v>228</v>
      </c>
      <c r="AT149" s="256" t="s">
        <v>224</v>
      </c>
      <c r="AU149" s="256" t="s">
        <v>84</v>
      </c>
      <c r="AY149" s="18" t="s">
        <v>222</v>
      </c>
      <c r="BE149" s="257">
        <f>IF(N149="základní",J149,0)</f>
        <v>0</v>
      </c>
      <c r="BF149" s="257">
        <f>IF(N149="snížená",J149,0)</f>
        <v>0</v>
      </c>
      <c r="BG149" s="257">
        <f>IF(N149="zákl. přenesená",J149,0)</f>
        <v>0</v>
      </c>
      <c r="BH149" s="257">
        <f>IF(N149="sníž. přenesená",J149,0)</f>
        <v>0</v>
      </c>
      <c r="BI149" s="257">
        <f>IF(N149="nulová",J149,0)</f>
        <v>0</v>
      </c>
      <c r="BJ149" s="18" t="s">
        <v>84</v>
      </c>
      <c r="BK149" s="257">
        <f>ROUND(I149*H149,2)</f>
        <v>0</v>
      </c>
      <c r="BL149" s="18" t="s">
        <v>228</v>
      </c>
      <c r="BM149" s="256" t="s">
        <v>286</v>
      </c>
    </row>
    <row r="150" s="2" customFormat="1" ht="16.5" customHeight="1">
      <c r="A150" s="39"/>
      <c r="B150" s="40"/>
      <c r="C150" s="244" t="s">
        <v>253</v>
      </c>
      <c r="D150" s="244" t="s">
        <v>224</v>
      </c>
      <c r="E150" s="245" t="s">
        <v>4314</v>
      </c>
      <c r="F150" s="246" t="s">
        <v>3844</v>
      </c>
      <c r="G150" s="247" t="s">
        <v>2528</v>
      </c>
      <c r="H150" s="248">
        <v>5</v>
      </c>
      <c r="I150" s="249"/>
      <c r="J150" s="250">
        <f>ROUND(I150*H150,2)</f>
        <v>0</v>
      </c>
      <c r="K150" s="251"/>
      <c r="L150" s="45"/>
      <c r="M150" s="252" t="s">
        <v>1</v>
      </c>
      <c r="N150" s="253" t="s">
        <v>41</v>
      </c>
      <c r="O150" s="92"/>
      <c r="P150" s="254">
        <f>O150*H150</f>
        <v>0</v>
      </c>
      <c r="Q150" s="254">
        <v>0</v>
      </c>
      <c r="R150" s="254">
        <f>Q150*H150</f>
        <v>0</v>
      </c>
      <c r="S150" s="254">
        <v>0</v>
      </c>
      <c r="T150" s="255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56" t="s">
        <v>228</v>
      </c>
      <c r="AT150" s="256" t="s">
        <v>224</v>
      </c>
      <c r="AU150" s="256" t="s">
        <v>84</v>
      </c>
      <c r="AY150" s="18" t="s">
        <v>222</v>
      </c>
      <c r="BE150" s="257">
        <f>IF(N150="základní",J150,0)</f>
        <v>0</v>
      </c>
      <c r="BF150" s="257">
        <f>IF(N150="snížená",J150,0)</f>
        <v>0</v>
      </c>
      <c r="BG150" s="257">
        <f>IF(N150="zákl. přenesená",J150,0)</f>
        <v>0</v>
      </c>
      <c r="BH150" s="257">
        <f>IF(N150="sníž. přenesená",J150,0)</f>
        <v>0</v>
      </c>
      <c r="BI150" s="257">
        <f>IF(N150="nulová",J150,0)</f>
        <v>0</v>
      </c>
      <c r="BJ150" s="18" t="s">
        <v>84</v>
      </c>
      <c r="BK150" s="257">
        <f>ROUND(I150*H150,2)</f>
        <v>0</v>
      </c>
      <c r="BL150" s="18" t="s">
        <v>228</v>
      </c>
      <c r="BM150" s="256" t="s">
        <v>290</v>
      </c>
    </row>
    <row r="151" s="2" customFormat="1" ht="16.5" customHeight="1">
      <c r="A151" s="39"/>
      <c r="B151" s="40"/>
      <c r="C151" s="244" t="s">
        <v>278</v>
      </c>
      <c r="D151" s="244" t="s">
        <v>224</v>
      </c>
      <c r="E151" s="245" t="s">
        <v>4315</v>
      </c>
      <c r="F151" s="246" t="s">
        <v>3846</v>
      </c>
      <c r="G151" s="247" t="s">
        <v>2528</v>
      </c>
      <c r="H151" s="248">
        <v>8</v>
      </c>
      <c r="I151" s="249"/>
      <c r="J151" s="250">
        <f>ROUND(I151*H151,2)</f>
        <v>0</v>
      </c>
      <c r="K151" s="251"/>
      <c r="L151" s="45"/>
      <c r="M151" s="252" t="s">
        <v>1</v>
      </c>
      <c r="N151" s="253" t="s">
        <v>41</v>
      </c>
      <c r="O151" s="92"/>
      <c r="P151" s="254">
        <f>O151*H151</f>
        <v>0</v>
      </c>
      <c r="Q151" s="254">
        <v>0</v>
      </c>
      <c r="R151" s="254">
        <f>Q151*H151</f>
        <v>0</v>
      </c>
      <c r="S151" s="254">
        <v>0</v>
      </c>
      <c r="T151" s="255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56" t="s">
        <v>228</v>
      </c>
      <c r="AT151" s="256" t="s">
        <v>224</v>
      </c>
      <c r="AU151" s="256" t="s">
        <v>84</v>
      </c>
      <c r="AY151" s="18" t="s">
        <v>222</v>
      </c>
      <c r="BE151" s="257">
        <f>IF(N151="základní",J151,0)</f>
        <v>0</v>
      </c>
      <c r="BF151" s="257">
        <f>IF(N151="snížená",J151,0)</f>
        <v>0</v>
      </c>
      <c r="BG151" s="257">
        <f>IF(N151="zákl. přenesená",J151,0)</f>
        <v>0</v>
      </c>
      <c r="BH151" s="257">
        <f>IF(N151="sníž. přenesená",J151,0)</f>
        <v>0</v>
      </c>
      <c r="BI151" s="257">
        <f>IF(N151="nulová",J151,0)</f>
        <v>0</v>
      </c>
      <c r="BJ151" s="18" t="s">
        <v>84</v>
      </c>
      <c r="BK151" s="257">
        <f>ROUND(I151*H151,2)</f>
        <v>0</v>
      </c>
      <c r="BL151" s="18" t="s">
        <v>228</v>
      </c>
      <c r="BM151" s="256" t="s">
        <v>292</v>
      </c>
    </row>
    <row r="152" s="2" customFormat="1" ht="16.5" customHeight="1">
      <c r="A152" s="39"/>
      <c r="B152" s="40"/>
      <c r="C152" s="244" t="s">
        <v>257</v>
      </c>
      <c r="D152" s="244" t="s">
        <v>224</v>
      </c>
      <c r="E152" s="245" t="s">
        <v>4316</v>
      </c>
      <c r="F152" s="246" t="s">
        <v>3848</v>
      </c>
      <c r="G152" s="247" t="s">
        <v>2528</v>
      </c>
      <c r="H152" s="248">
        <v>1</v>
      </c>
      <c r="I152" s="249"/>
      <c r="J152" s="250">
        <f>ROUND(I152*H152,2)</f>
        <v>0</v>
      </c>
      <c r="K152" s="251"/>
      <c r="L152" s="45"/>
      <c r="M152" s="252" t="s">
        <v>1</v>
      </c>
      <c r="N152" s="253" t="s">
        <v>41</v>
      </c>
      <c r="O152" s="92"/>
      <c r="P152" s="254">
        <f>O152*H152</f>
        <v>0</v>
      </c>
      <c r="Q152" s="254">
        <v>0</v>
      </c>
      <c r="R152" s="254">
        <f>Q152*H152</f>
        <v>0</v>
      </c>
      <c r="S152" s="254">
        <v>0</v>
      </c>
      <c r="T152" s="255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56" t="s">
        <v>228</v>
      </c>
      <c r="AT152" s="256" t="s">
        <v>224</v>
      </c>
      <c r="AU152" s="256" t="s">
        <v>84</v>
      </c>
      <c r="AY152" s="18" t="s">
        <v>222</v>
      </c>
      <c r="BE152" s="257">
        <f>IF(N152="základní",J152,0)</f>
        <v>0</v>
      </c>
      <c r="BF152" s="257">
        <f>IF(N152="snížená",J152,0)</f>
        <v>0</v>
      </c>
      <c r="BG152" s="257">
        <f>IF(N152="zákl. přenesená",J152,0)</f>
        <v>0</v>
      </c>
      <c r="BH152" s="257">
        <f>IF(N152="sníž. přenesená",J152,0)</f>
        <v>0</v>
      </c>
      <c r="BI152" s="257">
        <f>IF(N152="nulová",J152,0)</f>
        <v>0</v>
      </c>
      <c r="BJ152" s="18" t="s">
        <v>84</v>
      </c>
      <c r="BK152" s="257">
        <f>ROUND(I152*H152,2)</f>
        <v>0</v>
      </c>
      <c r="BL152" s="18" t="s">
        <v>228</v>
      </c>
      <c r="BM152" s="256" t="s">
        <v>295</v>
      </c>
    </row>
    <row r="153" s="2" customFormat="1" ht="21.75" customHeight="1">
      <c r="A153" s="39"/>
      <c r="B153" s="40"/>
      <c r="C153" s="244" t="s">
        <v>8</v>
      </c>
      <c r="D153" s="244" t="s">
        <v>224</v>
      </c>
      <c r="E153" s="245" t="s">
        <v>4317</v>
      </c>
      <c r="F153" s="246" t="s">
        <v>3850</v>
      </c>
      <c r="G153" s="247" t="s">
        <v>2528</v>
      </c>
      <c r="H153" s="248">
        <v>2</v>
      </c>
      <c r="I153" s="249"/>
      <c r="J153" s="250">
        <f>ROUND(I153*H153,2)</f>
        <v>0</v>
      </c>
      <c r="K153" s="251"/>
      <c r="L153" s="45"/>
      <c r="M153" s="317" t="s">
        <v>1</v>
      </c>
      <c r="N153" s="318" t="s">
        <v>41</v>
      </c>
      <c r="O153" s="319"/>
      <c r="P153" s="320">
        <f>O153*H153</f>
        <v>0</v>
      </c>
      <c r="Q153" s="320">
        <v>0</v>
      </c>
      <c r="R153" s="320">
        <f>Q153*H153</f>
        <v>0</v>
      </c>
      <c r="S153" s="320">
        <v>0</v>
      </c>
      <c r="T153" s="321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56" t="s">
        <v>228</v>
      </c>
      <c r="AT153" s="256" t="s">
        <v>224</v>
      </c>
      <c r="AU153" s="256" t="s">
        <v>84</v>
      </c>
      <c r="AY153" s="18" t="s">
        <v>222</v>
      </c>
      <c r="BE153" s="257">
        <f>IF(N153="základní",J153,0)</f>
        <v>0</v>
      </c>
      <c r="BF153" s="257">
        <f>IF(N153="snížená",J153,0)</f>
        <v>0</v>
      </c>
      <c r="BG153" s="257">
        <f>IF(N153="zákl. přenesená",J153,0)</f>
        <v>0</v>
      </c>
      <c r="BH153" s="257">
        <f>IF(N153="sníž. přenesená",J153,0)</f>
        <v>0</v>
      </c>
      <c r="BI153" s="257">
        <f>IF(N153="nulová",J153,0)</f>
        <v>0</v>
      </c>
      <c r="BJ153" s="18" t="s">
        <v>84</v>
      </c>
      <c r="BK153" s="257">
        <f>ROUND(I153*H153,2)</f>
        <v>0</v>
      </c>
      <c r="BL153" s="18" t="s">
        <v>228</v>
      </c>
      <c r="BM153" s="256" t="s">
        <v>298</v>
      </c>
    </row>
    <row r="154" s="2" customFormat="1" ht="6.96" customHeight="1">
      <c r="A154" s="39"/>
      <c r="B154" s="67"/>
      <c r="C154" s="68"/>
      <c r="D154" s="68"/>
      <c r="E154" s="68"/>
      <c r="F154" s="68"/>
      <c r="G154" s="68"/>
      <c r="H154" s="68"/>
      <c r="I154" s="68"/>
      <c r="J154" s="68"/>
      <c r="K154" s="68"/>
      <c r="L154" s="45"/>
      <c r="M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</sheetData>
  <sheetProtection sheet="1" autoFilter="0" formatColumns="0" formatRows="0" objects="1" scenarios="1" spinCount="100000" saltValue="XeLEgjKGOe0cacU5tIEXFfG4tPYw4YD1/wt/2TyVCLFY/cpdyJVhf+Lax6F7CQsU5+Ow0mdt4O2EOYb6mIgRfg==" hashValue="N1NhCU+y/SAH++O80H6UL+z6obfnnSsFNp4rKgo9nqZaewrkZvN7vI212AJ2FOLhZljbb13rfeHcCysu7RRMsQ==" algorithmName="SHA-512" password="9942"/>
  <autoFilter ref="C135:K153"/>
  <mergeCells count="20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D106:F106"/>
    <mergeCell ref="D107:F107"/>
    <mergeCell ref="D108:F108"/>
    <mergeCell ref="D109:F109"/>
    <mergeCell ref="D110:F110"/>
    <mergeCell ref="E122:H122"/>
    <mergeCell ref="E126:H126"/>
    <mergeCell ref="E124:H124"/>
    <mergeCell ref="E128:H12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144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153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OU - STAVEBNÍ ÚPRAVY BUDOVY E, ČS.LEGIÍ 9, OSTRAVA</v>
      </c>
      <c r="F7" s="152"/>
      <c r="G7" s="152"/>
      <c r="H7" s="152"/>
      <c r="L7" s="21"/>
    </row>
    <row r="8">
      <c r="B8" s="21"/>
      <c r="D8" s="152" t="s">
        <v>154</v>
      </c>
      <c r="L8" s="21"/>
    </row>
    <row r="9" s="1" customFormat="1" ht="16.5" customHeight="1">
      <c r="B9" s="21"/>
      <c r="E9" s="153" t="s">
        <v>2858</v>
      </c>
      <c r="F9" s="1"/>
      <c r="G9" s="1"/>
      <c r="H9" s="1"/>
      <c r="L9" s="21"/>
    </row>
    <row r="10" s="1" customFormat="1" ht="12" customHeight="1">
      <c r="B10" s="21"/>
      <c r="D10" s="152" t="s">
        <v>2859</v>
      </c>
      <c r="L10" s="21"/>
    </row>
    <row r="11" s="2" customFormat="1" ht="16.5" customHeight="1">
      <c r="A11" s="39"/>
      <c r="B11" s="45"/>
      <c r="C11" s="39"/>
      <c r="D11" s="39"/>
      <c r="E11" s="166" t="s">
        <v>4318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3293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4319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19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20</v>
      </c>
      <c r="E16" s="39"/>
      <c r="F16" s="142" t="s">
        <v>34</v>
      </c>
      <c r="G16" s="39"/>
      <c r="H16" s="39"/>
      <c r="I16" s="152" t="s">
        <v>22</v>
      </c>
      <c r="J16" s="155" t="str">
        <f>'Rekapitulace stavby'!AN8</f>
        <v>30. 3. 2022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24</v>
      </c>
      <c r="E18" s="39"/>
      <c r="F18" s="39"/>
      <c r="G18" s="39"/>
      <c r="H18" s="39"/>
      <c r="I18" s="152" t="s">
        <v>25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Ostravská univerzita</v>
      </c>
      <c r="F19" s="39"/>
      <c r="G19" s="39"/>
      <c r="H19" s="39"/>
      <c r="I19" s="152" t="s">
        <v>27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28</v>
      </c>
      <c r="E21" s="39"/>
      <c r="F21" s="39"/>
      <c r="G21" s="39"/>
      <c r="H21" s="39"/>
      <c r="I21" s="152" t="s">
        <v>25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27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30</v>
      </c>
      <c r="E24" s="39"/>
      <c r="F24" s="39"/>
      <c r="G24" s="39"/>
      <c r="H24" s="39"/>
      <c r="I24" s="152" t="s">
        <v>25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MARPO s.r.o.</v>
      </c>
      <c r="F25" s="39"/>
      <c r="G25" s="39"/>
      <c r="H25" s="39"/>
      <c r="I25" s="152" t="s">
        <v>27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33</v>
      </c>
      <c r="E27" s="39"/>
      <c r="F27" s="39"/>
      <c r="G27" s="39"/>
      <c r="H27" s="39"/>
      <c r="I27" s="152" t="s">
        <v>25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 xml:space="preserve"> </v>
      </c>
      <c r="F28" s="39"/>
      <c r="G28" s="39"/>
      <c r="H28" s="39"/>
      <c r="I28" s="152" t="s">
        <v>27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35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142" t="s">
        <v>156</v>
      </c>
      <c r="E34" s="39"/>
      <c r="F34" s="39"/>
      <c r="G34" s="39"/>
      <c r="H34" s="39"/>
      <c r="I34" s="39"/>
      <c r="J34" s="161">
        <f>J100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2" t="s">
        <v>157</v>
      </c>
      <c r="E35" s="39"/>
      <c r="F35" s="39"/>
      <c r="G35" s="39"/>
      <c r="H35" s="39"/>
      <c r="I35" s="39"/>
      <c r="J35" s="161">
        <f>J113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25.44" customHeight="1">
      <c r="A36" s="39"/>
      <c r="B36" s="45"/>
      <c r="C36" s="39"/>
      <c r="D36" s="163" t="s">
        <v>36</v>
      </c>
      <c r="E36" s="39"/>
      <c r="F36" s="39"/>
      <c r="G36" s="39"/>
      <c r="H36" s="39"/>
      <c r="I36" s="39"/>
      <c r="J36" s="164">
        <f>ROUND(J34 + J35,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6.96" customHeight="1">
      <c r="A37" s="39"/>
      <c r="B37" s="45"/>
      <c r="C37" s="39"/>
      <c r="D37" s="160"/>
      <c r="E37" s="160"/>
      <c r="F37" s="160"/>
      <c r="G37" s="160"/>
      <c r="H37" s="160"/>
      <c r="I37" s="160"/>
      <c r="J37" s="160"/>
      <c r="K37" s="160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39"/>
      <c r="F38" s="165" t="s">
        <v>38</v>
      </c>
      <c r="G38" s="39"/>
      <c r="H38" s="39"/>
      <c r="I38" s="165" t="s">
        <v>37</v>
      </c>
      <c r="J38" s="165" t="s">
        <v>39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14.4" customHeight="1">
      <c r="A39" s="39"/>
      <c r="B39" s="45"/>
      <c r="C39" s="39"/>
      <c r="D39" s="166" t="s">
        <v>40</v>
      </c>
      <c r="E39" s="152" t="s">
        <v>41</v>
      </c>
      <c r="F39" s="167">
        <f>ROUND((SUM(BE113:BE120) + SUM(BE144:BE289)),  2)</f>
        <v>0</v>
      </c>
      <c r="G39" s="39"/>
      <c r="H39" s="39"/>
      <c r="I39" s="168">
        <v>0.20999999999999999</v>
      </c>
      <c r="J39" s="167">
        <f>ROUND(((SUM(BE113:BE120) + SUM(BE144:BE289))*I39),  2)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152" t="s">
        <v>42</v>
      </c>
      <c r="F40" s="167">
        <f>ROUND((SUM(BF113:BF120) + SUM(BF144:BF289)),  2)</f>
        <v>0</v>
      </c>
      <c r="G40" s="39"/>
      <c r="H40" s="39"/>
      <c r="I40" s="168">
        <v>0.14999999999999999</v>
      </c>
      <c r="J40" s="167">
        <f>ROUND(((SUM(BF113:BF120) + SUM(BF144:BF289))*I40),  2)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43</v>
      </c>
      <c r="F41" s="167">
        <f>ROUND((SUM(BG113:BG120) + SUM(BG144:BG289)),  2)</f>
        <v>0</v>
      </c>
      <c r="G41" s="39"/>
      <c r="H41" s="39"/>
      <c r="I41" s="168">
        <v>0.20999999999999999</v>
      </c>
      <c r="J41" s="167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152" t="s">
        <v>44</v>
      </c>
      <c r="F42" s="167">
        <f>ROUND((SUM(BH113:BH120) + SUM(BH144:BH289)),  2)</f>
        <v>0</v>
      </c>
      <c r="G42" s="39"/>
      <c r="H42" s="39"/>
      <c r="I42" s="168">
        <v>0.14999999999999999</v>
      </c>
      <c r="J42" s="167">
        <f>0</f>
        <v>0</v>
      </c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14.4" customHeight="1">
      <c r="A43" s="39"/>
      <c r="B43" s="45"/>
      <c r="C43" s="39"/>
      <c r="D43" s="39"/>
      <c r="E43" s="152" t="s">
        <v>45</v>
      </c>
      <c r="F43" s="167">
        <f>ROUND((SUM(BI113:BI120) + SUM(BI144:BI289)),  2)</f>
        <v>0</v>
      </c>
      <c r="G43" s="39"/>
      <c r="H43" s="39"/>
      <c r="I43" s="168">
        <v>0</v>
      </c>
      <c r="J43" s="167">
        <f>0</f>
        <v>0</v>
      </c>
      <c r="K43" s="39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6.96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2" customFormat="1" ht="25.44" customHeight="1">
      <c r="A45" s="39"/>
      <c r="B45" s="45"/>
      <c r="C45" s="169"/>
      <c r="D45" s="170" t="s">
        <v>46</v>
      </c>
      <c r="E45" s="171"/>
      <c r="F45" s="171"/>
      <c r="G45" s="172" t="s">
        <v>47</v>
      </c>
      <c r="H45" s="173" t="s">
        <v>48</v>
      </c>
      <c r="I45" s="171"/>
      <c r="J45" s="174">
        <f>SUM(J36:J43)</f>
        <v>0</v>
      </c>
      <c r="K45" s="175"/>
      <c r="L45" s="64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="2" customFormat="1" ht="14.4" customHeight="1">
      <c r="A46" s="39"/>
      <c r="B46" s="45"/>
      <c r="C46" s="39"/>
      <c r="D46" s="39"/>
      <c r="E46" s="39"/>
      <c r="F46" s="39"/>
      <c r="G46" s="39"/>
      <c r="H46" s="39"/>
      <c r="I46" s="39"/>
      <c r="J46" s="39"/>
      <c r="K46" s="39"/>
      <c r="L46" s="64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6" t="s">
        <v>49</v>
      </c>
      <c r="E50" s="177"/>
      <c r="F50" s="177"/>
      <c r="G50" s="176" t="s">
        <v>50</v>
      </c>
      <c r="H50" s="177"/>
      <c r="I50" s="177"/>
      <c r="J50" s="177"/>
      <c r="K50" s="177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8" t="s">
        <v>51</v>
      </c>
      <c r="E61" s="179"/>
      <c r="F61" s="180" t="s">
        <v>52</v>
      </c>
      <c r="G61" s="178" t="s">
        <v>51</v>
      </c>
      <c r="H61" s="179"/>
      <c r="I61" s="179"/>
      <c r="J61" s="181" t="s">
        <v>52</v>
      </c>
      <c r="K61" s="179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6" t="s">
        <v>53</v>
      </c>
      <c r="E65" s="182"/>
      <c r="F65" s="182"/>
      <c r="G65" s="176" t="s">
        <v>54</v>
      </c>
      <c r="H65" s="182"/>
      <c r="I65" s="182"/>
      <c r="J65" s="182"/>
      <c r="K65" s="182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8" t="s">
        <v>51</v>
      </c>
      <c r="E76" s="179"/>
      <c r="F76" s="180" t="s">
        <v>52</v>
      </c>
      <c r="G76" s="178" t="s">
        <v>51</v>
      </c>
      <c r="H76" s="179"/>
      <c r="I76" s="179"/>
      <c r="J76" s="181" t="s">
        <v>52</v>
      </c>
      <c r="K76" s="179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5"/>
      <c r="C81" s="186"/>
      <c r="D81" s="186"/>
      <c r="E81" s="186"/>
      <c r="F81" s="186"/>
      <c r="G81" s="186"/>
      <c r="H81" s="186"/>
      <c r="I81" s="186"/>
      <c r="J81" s="186"/>
      <c r="K81" s="186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158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7" t="str">
        <f>E7</f>
        <v>OU - STAVEBNÍ ÚPRAVY BUDOVY E, ČS.LEGIÍ 9, OSTRAVA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154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7" t="s">
        <v>2858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2859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325" t="s">
        <v>4318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3293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1 - Rozvaděče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20</v>
      </c>
      <c r="D93" s="41"/>
      <c r="E93" s="41"/>
      <c r="F93" s="28" t="str">
        <f>F16</f>
        <v xml:space="preserve"> </v>
      </c>
      <c r="G93" s="41"/>
      <c r="H93" s="41"/>
      <c r="I93" s="33" t="s">
        <v>22</v>
      </c>
      <c r="J93" s="80" t="str">
        <f>IF(J16="","",J16)</f>
        <v>30. 3. 2022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24</v>
      </c>
      <c r="D95" s="41"/>
      <c r="E95" s="41"/>
      <c r="F95" s="28" t="str">
        <f>E19</f>
        <v>Ostravská univerzita</v>
      </c>
      <c r="G95" s="41"/>
      <c r="H95" s="41"/>
      <c r="I95" s="33" t="s">
        <v>30</v>
      </c>
      <c r="J95" s="37" t="str">
        <f>E25</f>
        <v>MARPO s.r.o.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28</v>
      </c>
      <c r="D96" s="41"/>
      <c r="E96" s="41"/>
      <c r="F96" s="28" t="str">
        <f>IF(E22="","",E22)</f>
        <v>Vyplň údaj</v>
      </c>
      <c r="G96" s="41"/>
      <c r="H96" s="41"/>
      <c r="I96" s="33" t="s">
        <v>33</v>
      </c>
      <c r="J96" s="37" t="str">
        <f>E28</f>
        <v xml:space="preserve"> 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8" t="s">
        <v>159</v>
      </c>
      <c r="D98" s="189"/>
      <c r="E98" s="189"/>
      <c r="F98" s="189"/>
      <c r="G98" s="189"/>
      <c r="H98" s="189"/>
      <c r="I98" s="189"/>
      <c r="J98" s="190" t="s">
        <v>160</v>
      </c>
      <c r="K98" s="189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91" t="s">
        <v>161</v>
      </c>
      <c r="D100" s="41"/>
      <c r="E100" s="41"/>
      <c r="F100" s="41"/>
      <c r="G100" s="41"/>
      <c r="H100" s="41"/>
      <c r="I100" s="41"/>
      <c r="J100" s="111">
        <f>J144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162</v>
      </c>
    </row>
    <row r="101" s="9" customFormat="1" ht="24.96" customHeight="1">
      <c r="A101" s="9"/>
      <c r="B101" s="192"/>
      <c r="C101" s="193"/>
      <c r="D101" s="194" t="s">
        <v>4320</v>
      </c>
      <c r="E101" s="195"/>
      <c r="F101" s="195"/>
      <c r="G101" s="195"/>
      <c r="H101" s="195"/>
      <c r="I101" s="195"/>
      <c r="J101" s="196">
        <f>J145</f>
        <v>0</v>
      </c>
      <c r="K101" s="193"/>
      <c r="L101" s="197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2"/>
      <c r="C102" s="193"/>
      <c r="D102" s="194" t="s">
        <v>4321</v>
      </c>
      <c r="E102" s="195"/>
      <c r="F102" s="195"/>
      <c r="G102" s="195"/>
      <c r="H102" s="195"/>
      <c r="I102" s="195"/>
      <c r="J102" s="196">
        <f>J154</f>
        <v>0</v>
      </c>
      <c r="K102" s="193"/>
      <c r="L102" s="197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2"/>
      <c r="C103" s="193"/>
      <c r="D103" s="194" t="s">
        <v>4322</v>
      </c>
      <c r="E103" s="195"/>
      <c r="F103" s="195"/>
      <c r="G103" s="195"/>
      <c r="H103" s="195"/>
      <c r="I103" s="195"/>
      <c r="J103" s="196">
        <f>J173</f>
        <v>0</v>
      </c>
      <c r="K103" s="193"/>
      <c r="L103" s="197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2"/>
      <c r="C104" s="193"/>
      <c r="D104" s="194" t="s">
        <v>4323</v>
      </c>
      <c r="E104" s="195"/>
      <c r="F104" s="195"/>
      <c r="G104" s="195"/>
      <c r="H104" s="195"/>
      <c r="I104" s="195"/>
      <c r="J104" s="196">
        <f>J192</f>
        <v>0</v>
      </c>
      <c r="K104" s="193"/>
      <c r="L104" s="197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2"/>
      <c r="C105" s="193"/>
      <c r="D105" s="194" t="s">
        <v>4324</v>
      </c>
      <c r="E105" s="195"/>
      <c r="F105" s="195"/>
      <c r="G105" s="195"/>
      <c r="H105" s="195"/>
      <c r="I105" s="195"/>
      <c r="J105" s="196">
        <f>J203</f>
        <v>0</v>
      </c>
      <c r="K105" s="193"/>
      <c r="L105" s="197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2"/>
      <c r="C106" s="193"/>
      <c r="D106" s="194" t="s">
        <v>4325</v>
      </c>
      <c r="E106" s="195"/>
      <c r="F106" s="195"/>
      <c r="G106" s="195"/>
      <c r="H106" s="195"/>
      <c r="I106" s="195"/>
      <c r="J106" s="196">
        <f>J222</f>
        <v>0</v>
      </c>
      <c r="K106" s="193"/>
      <c r="L106" s="197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2"/>
      <c r="C107" s="193"/>
      <c r="D107" s="194" t="s">
        <v>4326</v>
      </c>
      <c r="E107" s="195"/>
      <c r="F107" s="195"/>
      <c r="G107" s="195"/>
      <c r="H107" s="195"/>
      <c r="I107" s="195"/>
      <c r="J107" s="196">
        <f>J231</f>
        <v>0</v>
      </c>
      <c r="K107" s="193"/>
      <c r="L107" s="197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2"/>
      <c r="C108" s="193"/>
      <c r="D108" s="194" t="s">
        <v>4327</v>
      </c>
      <c r="E108" s="195"/>
      <c r="F108" s="195"/>
      <c r="G108" s="195"/>
      <c r="H108" s="195"/>
      <c r="I108" s="195"/>
      <c r="J108" s="196">
        <f>J249</f>
        <v>0</v>
      </c>
      <c r="K108" s="193"/>
      <c r="L108" s="197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92"/>
      <c r="C109" s="193"/>
      <c r="D109" s="194" t="s">
        <v>4328</v>
      </c>
      <c r="E109" s="195"/>
      <c r="F109" s="195"/>
      <c r="G109" s="195"/>
      <c r="H109" s="195"/>
      <c r="I109" s="195"/>
      <c r="J109" s="196">
        <f>J260</f>
        <v>0</v>
      </c>
      <c r="K109" s="193"/>
      <c r="L109" s="197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9" customFormat="1" ht="24.96" customHeight="1">
      <c r="A110" s="9"/>
      <c r="B110" s="192"/>
      <c r="C110" s="193"/>
      <c r="D110" s="194" t="s">
        <v>4329</v>
      </c>
      <c r="E110" s="195"/>
      <c r="F110" s="195"/>
      <c r="G110" s="195"/>
      <c r="H110" s="195"/>
      <c r="I110" s="195"/>
      <c r="J110" s="196">
        <f>J279</f>
        <v>0</v>
      </c>
      <c r="K110" s="193"/>
      <c r="L110" s="197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2" customFormat="1" ht="21.84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29.28" customHeight="1">
      <c r="A113" s="39"/>
      <c r="B113" s="40"/>
      <c r="C113" s="191" t="s">
        <v>197</v>
      </c>
      <c r="D113" s="41"/>
      <c r="E113" s="41"/>
      <c r="F113" s="41"/>
      <c r="G113" s="41"/>
      <c r="H113" s="41"/>
      <c r="I113" s="41"/>
      <c r="J113" s="203">
        <f>ROUND(J114 + J115 + J116 + J117 + J118 + J119,2)</f>
        <v>0</v>
      </c>
      <c r="K113" s="41"/>
      <c r="L113" s="64"/>
      <c r="N113" s="204" t="s">
        <v>40</v>
      </c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8" customHeight="1">
      <c r="A114" s="39"/>
      <c r="B114" s="40"/>
      <c r="C114" s="41"/>
      <c r="D114" s="205" t="s">
        <v>198</v>
      </c>
      <c r="E114" s="206"/>
      <c r="F114" s="206"/>
      <c r="G114" s="41"/>
      <c r="H114" s="41"/>
      <c r="I114" s="41"/>
      <c r="J114" s="207">
        <v>0</v>
      </c>
      <c r="K114" s="41"/>
      <c r="L114" s="208"/>
      <c r="M114" s="209"/>
      <c r="N114" s="210" t="s">
        <v>41</v>
      </c>
      <c r="O114" s="209"/>
      <c r="P114" s="209"/>
      <c r="Q114" s="209"/>
      <c r="R114" s="209"/>
      <c r="S114" s="211"/>
      <c r="T114" s="211"/>
      <c r="U114" s="211"/>
      <c r="V114" s="211"/>
      <c r="W114" s="211"/>
      <c r="X114" s="211"/>
      <c r="Y114" s="211"/>
      <c r="Z114" s="211"/>
      <c r="AA114" s="211"/>
      <c r="AB114" s="211"/>
      <c r="AC114" s="211"/>
      <c r="AD114" s="211"/>
      <c r="AE114" s="211"/>
      <c r="AF114" s="209"/>
      <c r="AG114" s="209"/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12" t="s">
        <v>199</v>
      </c>
      <c r="AZ114" s="209"/>
      <c r="BA114" s="209"/>
      <c r="BB114" s="209"/>
      <c r="BC114" s="209"/>
      <c r="BD114" s="209"/>
      <c r="BE114" s="213">
        <f>IF(N114="základní",J114,0)</f>
        <v>0</v>
      </c>
      <c r="BF114" s="213">
        <f>IF(N114="snížená",J114,0)</f>
        <v>0</v>
      </c>
      <c r="BG114" s="213">
        <f>IF(N114="zákl. přenesená",J114,0)</f>
        <v>0</v>
      </c>
      <c r="BH114" s="213">
        <f>IF(N114="sníž. přenesená",J114,0)</f>
        <v>0</v>
      </c>
      <c r="BI114" s="213">
        <f>IF(N114="nulová",J114,0)</f>
        <v>0</v>
      </c>
      <c r="BJ114" s="212" t="s">
        <v>84</v>
      </c>
      <c r="BK114" s="209"/>
      <c r="BL114" s="209"/>
      <c r="BM114" s="209"/>
    </row>
    <row r="115" s="2" customFormat="1" ht="18" customHeight="1">
      <c r="A115" s="39"/>
      <c r="B115" s="40"/>
      <c r="C115" s="41"/>
      <c r="D115" s="205" t="s">
        <v>200</v>
      </c>
      <c r="E115" s="206"/>
      <c r="F115" s="206"/>
      <c r="G115" s="41"/>
      <c r="H115" s="41"/>
      <c r="I115" s="41"/>
      <c r="J115" s="207">
        <v>0</v>
      </c>
      <c r="K115" s="41"/>
      <c r="L115" s="208"/>
      <c r="M115" s="209"/>
      <c r="N115" s="210" t="s">
        <v>41</v>
      </c>
      <c r="O115" s="209"/>
      <c r="P115" s="209"/>
      <c r="Q115" s="209"/>
      <c r="R115" s="209"/>
      <c r="S115" s="211"/>
      <c r="T115" s="211"/>
      <c r="U115" s="211"/>
      <c r="V115" s="211"/>
      <c r="W115" s="211"/>
      <c r="X115" s="211"/>
      <c r="Y115" s="211"/>
      <c r="Z115" s="211"/>
      <c r="AA115" s="211"/>
      <c r="AB115" s="211"/>
      <c r="AC115" s="211"/>
      <c r="AD115" s="211"/>
      <c r="AE115" s="211"/>
      <c r="AF115" s="209"/>
      <c r="AG115" s="209"/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12" t="s">
        <v>199</v>
      </c>
      <c r="AZ115" s="209"/>
      <c r="BA115" s="209"/>
      <c r="BB115" s="209"/>
      <c r="BC115" s="209"/>
      <c r="BD115" s="209"/>
      <c r="BE115" s="213">
        <f>IF(N115="základní",J115,0)</f>
        <v>0</v>
      </c>
      <c r="BF115" s="213">
        <f>IF(N115="snížená",J115,0)</f>
        <v>0</v>
      </c>
      <c r="BG115" s="213">
        <f>IF(N115="zákl. přenesená",J115,0)</f>
        <v>0</v>
      </c>
      <c r="BH115" s="213">
        <f>IF(N115="sníž. přenesená",J115,0)</f>
        <v>0</v>
      </c>
      <c r="BI115" s="213">
        <f>IF(N115="nulová",J115,0)</f>
        <v>0</v>
      </c>
      <c r="BJ115" s="212" t="s">
        <v>84</v>
      </c>
      <c r="BK115" s="209"/>
      <c r="BL115" s="209"/>
      <c r="BM115" s="209"/>
    </row>
    <row r="116" s="2" customFormat="1" ht="18" customHeight="1">
      <c r="A116" s="39"/>
      <c r="B116" s="40"/>
      <c r="C116" s="41"/>
      <c r="D116" s="205" t="s">
        <v>201</v>
      </c>
      <c r="E116" s="206"/>
      <c r="F116" s="206"/>
      <c r="G116" s="41"/>
      <c r="H116" s="41"/>
      <c r="I116" s="41"/>
      <c r="J116" s="207">
        <v>0</v>
      </c>
      <c r="K116" s="41"/>
      <c r="L116" s="208"/>
      <c r="M116" s="209"/>
      <c r="N116" s="210" t="s">
        <v>41</v>
      </c>
      <c r="O116" s="209"/>
      <c r="P116" s="209"/>
      <c r="Q116" s="209"/>
      <c r="R116" s="209"/>
      <c r="S116" s="211"/>
      <c r="T116" s="211"/>
      <c r="U116" s="211"/>
      <c r="V116" s="211"/>
      <c r="W116" s="211"/>
      <c r="X116" s="211"/>
      <c r="Y116" s="211"/>
      <c r="Z116" s="211"/>
      <c r="AA116" s="211"/>
      <c r="AB116" s="211"/>
      <c r="AC116" s="211"/>
      <c r="AD116" s="211"/>
      <c r="AE116" s="211"/>
      <c r="AF116" s="209"/>
      <c r="AG116" s="209"/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12" t="s">
        <v>199</v>
      </c>
      <c r="AZ116" s="209"/>
      <c r="BA116" s="209"/>
      <c r="BB116" s="209"/>
      <c r="BC116" s="209"/>
      <c r="BD116" s="209"/>
      <c r="BE116" s="213">
        <f>IF(N116="základní",J116,0)</f>
        <v>0</v>
      </c>
      <c r="BF116" s="213">
        <f>IF(N116="snížená",J116,0)</f>
        <v>0</v>
      </c>
      <c r="BG116" s="213">
        <f>IF(N116="zákl. přenesená",J116,0)</f>
        <v>0</v>
      </c>
      <c r="BH116" s="213">
        <f>IF(N116="sníž. přenesená",J116,0)</f>
        <v>0</v>
      </c>
      <c r="BI116" s="213">
        <f>IF(N116="nulová",J116,0)</f>
        <v>0</v>
      </c>
      <c r="BJ116" s="212" t="s">
        <v>84</v>
      </c>
      <c r="BK116" s="209"/>
      <c r="BL116" s="209"/>
      <c r="BM116" s="209"/>
    </row>
    <row r="117" s="2" customFormat="1" ht="18" customHeight="1">
      <c r="A117" s="39"/>
      <c r="B117" s="40"/>
      <c r="C117" s="41"/>
      <c r="D117" s="205" t="s">
        <v>202</v>
      </c>
      <c r="E117" s="206"/>
      <c r="F117" s="206"/>
      <c r="G117" s="41"/>
      <c r="H117" s="41"/>
      <c r="I117" s="41"/>
      <c r="J117" s="207">
        <v>0</v>
      </c>
      <c r="K117" s="41"/>
      <c r="L117" s="208"/>
      <c r="M117" s="209"/>
      <c r="N117" s="210" t="s">
        <v>41</v>
      </c>
      <c r="O117" s="209"/>
      <c r="P117" s="209"/>
      <c r="Q117" s="209"/>
      <c r="R117" s="209"/>
      <c r="S117" s="211"/>
      <c r="T117" s="211"/>
      <c r="U117" s="211"/>
      <c r="V117" s="211"/>
      <c r="W117" s="211"/>
      <c r="X117" s="211"/>
      <c r="Y117" s="211"/>
      <c r="Z117" s="211"/>
      <c r="AA117" s="211"/>
      <c r="AB117" s="211"/>
      <c r="AC117" s="211"/>
      <c r="AD117" s="211"/>
      <c r="AE117" s="211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12" t="s">
        <v>199</v>
      </c>
      <c r="AZ117" s="209"/>
      <c r="BA117" s="209"/>
      <c r="BB117" s="209"/>
      <c r="BC117" s="209"/>
      <c r="BD117" s="209"/>
      <c r="BE117" s="213">
        <f>IF(N117="základní",J117,0)</f>
        <v>0</v>
      </c>
      <c r="BF117" s="213">
        <f>IF(N117="snížená",J117,0)</f>
        <v>0</v>
      </c>
      <c r="BG117" s="213">
        <f>IF(N117="zákl. přenesená",J117,0)</f>
        <v>0</v>
      </c>
      <c r="BH117" s="213">
        <f>IF(N117="sníž. přenesená",J117,0)</f>
        <v>0</v>
      </c>
      <c r="BI117" s="213">
        <f>IF(N117="nulová",J117,0)</f>
        <v>0</v>
      </c>
      <c r="BJ117" s="212" t="s">
        <v>84</v>
      </c>
      <c r="BK117" s="209"/>
      <c r="BL117" s="209"/>
      <c r="BM117" s="209"/>
    </row>
    <row r="118" s="2" customFormat="1" ht="18" customHeight="1">
      <c r="A118" s="39"/>
      <c r="B118" s="40"/>
      <c r="C118" s="41"/>
      <c r="D118" s="205" t="s">
        <v>203</v>
      </c>
      <c r="E118" s="206"/>
      <c r="F118" s="206"/>
      <c r="G118" s="41"/>
      <c r="H118" s="41"/>
      <c r="I118" s="41"/>
      <c r="J118" s="207">
        <v>0</v>
      </c>
      <c r="K118" s="41"/>
      <c r="L118" s="208"/>
      <c r="M118" s="209"/>
      <c r="N118" s="210" t="s">
        <v>41</v>
      </c>
      <c r="O118" s="209"/>
      <c r="P118" s="209"/>
      <c r="Q118" s="209"/>
      <c r="R118" s="209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09"/>
      <c r="AG118" s="209"/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12" t="s">
        <v>199</v>
      </c>
      <c r="AZ118" s="209"/>
      <c r="BA118" s="209"/>
      <c r="BB118" s="209"/>
      <c r="BC118" s="209"/>
      <c r="BD118" s="209"/>
      <c r="BE118" s="213">
        <f>IF(N118="základní",J118,0)</f>
        <v>0</v>
      </c>
      <c r="BF118" s="213">
        <f>IF(N118="snížená",J118,0)</f>
        <v>0</v>
      </c>
      <c r="BG118" s="213">
        <f>IF(N118="zákl. přenesená",J118,0)</f>
        <v>0</v>
      </c>
      <c r="BH118" s="213">
        <f>IF(N118="sníž. přenesená",J118,0)</f>
        <v>0</v>
      </c>
      <c r="BI118" s="213">
        <f>IF(N118="nulová",J118,0)</f>
        <v>0</v>
      </c>
      <c r="BJ118" s="212" t="s">
        <v>84</v>
      </c>
      <c r="BK118" s="209"/>
      <c r="BL118" s="209"/>
      <c r="BM118" s="209"/>
    </row>
    <row r="119" s="2" customFormat="1" ht="18" customHeight="1">
      <c r="A119" s="39"/>
      <c r="B119" s="40"/>
      <c r="C119" s="41"/>
      <c r="D119" s="206" t="s">
        <v>204</v>
      </c>
      <c r="E119" s="41"/>
      <c r="F119" s="41"/>
      <c r="G119" s="41"/>
      <c r="H119" s="41"/>
      <c r="I119" s="41"/>
      <c r="J119" s="207">
        <f>ROUND(J34*T119,2)</f>
        <v>0</v>
      </c>
      <c r="K119" s="41"/>
      <c r="L119" s="208"/>
      <c r="M119" s="209"/>
      <c r="N119" s="210" t="s">
        <v>41</v>
      </c>
      <c r="O119" s="209"/>
      <c r="P119" s="209"/>
      <c r="Q119" s="209"/>
      <c r="R119" s="209"/>
      <c r="S119" s="211"/>
      <c r="T119" s="211"/>
      <c r="U119" s="211"/>
      <c r="V119" s="211"/>
      <c r="W119" s="211"/>
      <c r="X119" s="211"/>
      <c r="Y119" s="211"/>
      <c r="Z119" s="211"/>
      <c r="AA119" s="211"/>
      <c r="AB119" s="211"/>
      <c r="AC119" s="211"/>
      <c r="AD119" s="211"/>
      <c r="AE119" s="211"/>
      <c r="AF119" s="209"/>
      <c r="AG119" s="209"/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12" t="s">
        <v>205</v>
      </c>
      <c r="AZ119" s="209"/>
      <c r="BA119" s="209"/>
      <c r="BB119" s="209"/>
      <c r="BC119" s="209"/>
      <c r="BD119" s="209"/>
      <c r="BE119" s="213">
        <f>IF(N119="základní",J119,0)</f>
        <v>0</v>
      </c>
      <c r="BF119" s="213">
        <f>IF(N119="snížená",J119,0)</f>
        <v>0</v>
      </c>
      <c r="BG119" s="213">
        <f>IF(N119="zákl. přenesená",J119,0)</f>
        <v>0</v>
      </c>
      <c r="BH119" s="213">
        <f>IF(N119="sníž. přenesená",J119,0)</f>
        <v>0</v>
      </c>
      <c r="BI119" s="213">
        <f>IF(N119="nulová",J119,0)</f>
        <v>0</v>
      </c>
      <c r="BJ119" s="212" t="s">
        <v>84</v>
      </c>
      <c r="BK119" s="209"/>
      <c r="BL119" s="209"/>
      <c r="BM119" s="209"/>
    </row>
    <row r="120" s="2" customForma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29.28" customHeight="1">
      <c r="A121" s="39"/>
      <c r="B121" s="40"/>
      <c r="C121" s="214" t="s">
        <v>206</v>
      </c>
      <c r="D121" s="189"/>
      <c r="E121" s="189"/>
      <c r="F121" s="189"/>
      <c r="G121" s="189"/>
      <c r="H121" s="189"/>
      <c r="I121" s="189"/>
      <c r="J121" s="215">
        <f>ROUND(J100+J113,2)</f>
        <v>0</v>
      </c>
      <c r="K121" s="189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67"/>
      <c r="C122" s="68"/>
      <c r="D122" s="68"/>
      <c r="E122" s="68"/>
      <c r="F122" s="68"/>
      <c r="G122" s="68"/>
      <c r="H122" s="68"/>
      <c r="I122" s="68"/>
      <c r="J122" s="68"/>
      <c r="K122" s="68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6" s="2" customFormat="1" ht="6.96" customHeight="1">
      <c r="A126" s="39"/>
      <c r="B126" s="69"/>
      <c r="C126" s="70"/>
      <c r="D126" s="70"/>
      <c r="E126" s="70"/>
      <c r="F126" s="70"/>
      <c r="G126" s="70"/>
      <c r="H126" s="70"/>
      <c r="I126" s="70"/>
      <c r="J126" s="70"/>
      <c r="K126" s="70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24.96" customHeight="1">
      <c r="A127" s="39"/>
      <c r="B127" s="40"/>
      <c r="C127" s="24" t="s">
        <v>207</v>
      </c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2" customHeight="1">
      <c r="A129" s="39"/>
      <c r="B129" s="40"/>
      <c r="C129" s="33" t="s">
        <v>16</v>
      </c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6.5" customHeight="1">
      <c r="A130" s="39"/>
      <c r="B130" s="40"/>
      <c r="C130" s="41"/>
      <c r="D130" s="41"/>
      <c r="E130" s="187" t="str">
        <f>E7</f>
        <v>OU - STAVEBNÍ ÚPRAVY BUDOVY E, ČS.LEGIÍ 9, OSTRAVA</v>
      </c>
      <c r="F130" s="33"/>
      <c r="G130" s="33"/>
      <c r="H130" s="33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" customFormat="1" ht="12" customHeight="1">
      <c r="B131" s="22"/>
      <c r="C131" s="33" t="s">
        <v>154</v>
      </c>
      <c r="D131" s="23"/>
      <c r="E131" s="23"/>
      <c r="F131" s="23"/>
      <c r="G131" s="23"/>
      <c r="H131" s="23"/>
      <c r="I131" s="23"/>
      <c r="J131" s="23"/>
      <c r="K131" s="23"/>
      <c r="L131" s="21"/>
    </row>
    <row r="132" s="1" customFormat="1" ht="16.5" customHeight="1">
      <c r="B132" s="22"/>
      <c r="C132" s="23"/>
      <c r="D132" s="23"/>
      <c r="E132" s="187" t="s">
        <v>2858</v>
      </c>
      <c r="F132" s="23"/>
      <c r="G132" s="23"/>
      <c r="H132" s="23"/>
      <c r="I132" s="23"/>
      <c r="J132" s="23"/>
      <c r="K132" s="23"/>
      <c r="L132" s="21"/>
    </row>
    <row r="133" s="1" customFormat="1" ht="12" customHeight="1">
      <c r="B133" s="22"/>
      <c r="C133" s="33" t="s">
        <v>2859</v>
      </c>
      <c r="D133" s="23"/>
      <c r="E133" s="23"/>
      <c r="F133" s="23"/>
      <c r="G133" s="23"/>
      <c r="H133" s="23"/>
      <c r="I133" s="23"/>
      <c r="J133" s="23"/>
      <c r="K133" s="23"/>
      <c r="L133" s="21"/>
    </row>
    <row r="134" s="2" customFormat="1" ht="16.5" customHeight="1">
      <c r="A134" s="39"/>
      <c r="B134" s="40"/>
      <c r="C134" s="41"/>
      <c r="D134" s="41"/>
      <c r="E134" s="325" t="s">
        <v>4318</v>
      </c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12" customHeight="1">
      <c r="A135" s="39"/>
      <c r="B135" s="40"/>
      <c r="C135" s="33" t="s">
        <v>3293</v>
      </c>
      <c r="D135" s="41"/>
      <c r="E135" s="41"/>
      <c r="F135" s="41"/>
      <c r="G135" s="41"/>
      <c r="H135" s="41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16.5" customHeight="1">
      <c r="A136" s="39"/>
      <c r="B136" s="40"/>
      <c r="C136" s="41"/>
      <c r="D136" s="41"/>
      <c r="E136" s="77" t="str">
        <f>E13</f>
        <v>1 - Rozvaděče</v>
      </c>
      <c r="F136" s="41"/>
      <c r="G136" s="41"/>
      <c r="H136" s="41"/>
      <c r="I136" s="41"/>
      <c r="J136" s="41"/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6.96" customHeight="1">
      <c r="A137" s="39"/>
      <c r="B137" s="40"/>
      <c r="C137" s="41"/>
      <c r="D137" s="41"/>
      <c r="E137" s="41"/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12" customHeight="1">
      <c r="A138" s="39"/>
      <c r="B138" s="40"/>
      <c r="C138" s="33" t="s">
        <v>20</v>
      </c>
      <c r="D138" s="41"/>
      <c r="E138" s="41"/>
      <c r="F138" s="28" t="str">
        <f>F16</f>
        <v xml:space="preserve"> </v>
      </c>
      <c r="G138" s="41"/>
      <c r="H138" s="41"/>
      <c r="I138" s="33" t="s">
        <v>22</v>
      </c>
      <c r="J138" s="80" t="str">
        <f>IF(J16="","",J16)</f>
        <v>30. 3. 2022</v>
      </c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2" customFormat="1" ht="6.96" customHeight="1">
      <c r="A139" s="39"/>
      <c r="B139" s="40"/>
      <c r="C139" s="41"/>
      <c r="D139" s="41"/>
      <c r="E139" s="41"/>
      <c r="F139" s="41"/>
      <c r="G139" s="41"/>
      <c r="H139" s="41"/>
      <c r="I139" s="41"/>
      <c r="J139" s="41"/>
      <c r="K139" s="41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15.15" customHeight="1">
      <c r="A140" s="39"/>
      <c r="B140" s="40"/>
      <c r="C140" s="33" t="s">
        <v>24</v>
      </c>
      <c r="D140" s="41"/>
      <c r="E140" s="41"/>
      <c r="F140" s="28" t="str">
        <f>E19</f>
        <v>Ostravská univerzita</v>
      </c>
      <c r="G140" s="41"/>
      <c r="H140" s="41"/>
      <c r="I140" s="33" t="s">
        <v>30</v>
      </c>
      <c r="J140" s="37" t="str">
        <f>E25</f>
        <v>MARPO s.r.o.</v>
      </c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2" customFormat="1" ht="15.15" customHeight="1">
      <c r="A141" s="39"/>
      <c r="B141" s="40"/>
      <c r="C141" s="33" t="s">
        <v>28</v>
      </c>
      <c r="D141" s="41"/>
      <c r="E141" s="41"/>
      <c r="F141" s="28" t="str">
        <f>IF(E22="","",E22)</f>
        <v>Vyplň údaj</v>
      </c>
      <c r="G141" s="41"/>
      <c r="H141" s="41"/>
      <c r="I141" s="33" t="s">
        <v>33</v>
      </c>
      <c r="J141" s="37" t="str">
        <f>E28</f>
        <v xml:space="preserve"> </v>
      </c>
      <c r="K141" s="41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2" customFormat="1" ht="10.32" customHeight="1">
      <c r="A142" s="39"/>
      <c r="B142" s="40"/>
      <c r="C142" s="41"/>
      <c r="D142" s="41"/>
      <c r="E142" s="41"/>
      <c r="F142" s="41"/>
      <c r="G142" s="41"/>
      <c r="H142" s="41"/>
      <c r="I142" s="41"/>
      <c r="J142" s="41"/>
      <c r="K142" s="41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11" customFormat="1" ht="29.28" customHeight="1">
      <c r="A143" s="216"/>
      <c r="B143" s="217"/>
      <c r="C143" s="218" t="s">
        <v>208</v>
      </c>
      <c r="D143" s="219" t="s">
        <v>61</v>
      </c>
      <c r="E143" s="219" t="s">
        <v>57</v>
      </c>
      <c r="F143" s="219" t="s">
        <v>58</v>
      </c>
      <c r="G143" s="219" t="s">
        <v>209</v>
      </c>
      <c r="H143" s="219" t="s">
        <v>210</v>
      </c>
      <c r="I143" s="219" t="s">
        <v>211</v>
      </c>
      <c r="J143" s="220" t="s">
        <v>160</v>
      </c>
      <c r="K143" s="221" t="s">
        <v>212</v>
      </c>
      <c r="L143" s="222"/>
      <c r="M143" s="101" t="s">
        <v>1</v>
      </c>
      <c r="N143" s="102" t="s">
        <v>40</v>
      </c>
      <c r="O143" s="102" t="s">
        <v>213</v>
      </c>
      <c r="P143" s="102" t="s">
        <v>214</v>
      </c>
      <c r="Q143" s="102" t="s">
        <v>215</v>
      </c>
      <c r="R143" s="102" t="s">
        <v>216</v>
      </c>
      <c r="S143" s="102" t="s">
        <v>217</v>
      </c>
      <c r="T143" s="103" t="s">
        <v>218</v>
      </c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</row>
    <row r="144" s="2" customFormat="1" ht="22.8" customHeight="1">
      <c r="A144" s="39"/>
      <c r="B144" s="40"/>
      <c r="C144" s="108" t="s">
        <v>219</v>
      </c>
      <c r="D144" s="41"/>
      <c r="E144" s="41"/>
      <c r="F144" s="41"/>
      <c r="G144" s="41"/>
      <c r="H144" s="41"/>
      <c r="I144" s="41"/>
      <c r="J144" s="223">
        <f>BK144</f>
        <v>0</v>
      </c>
      <c r="K144" s="41"/>
      <c r="L144" s="45"/>
      <c r="M144" s="104"/>
      <c r="N144" s="224"/>
      <c r="O144" s="105"/>
      <c r="P144" s="225">
        <f>P145+P154+P173+P192+P203+P222+P231+P249+P260+P279</f>
        <v>0</v>
      </c>
      <c r="Q144" s="105"/>
      <c r="R144" s="225">
        <f>R145+R154+R173+R192+R203+R222+R231+R249+R260+R279</f>
        <v>0</v>
      </c>
      <c r="S144" s="105"/>
      <c r="T144" s="226">
        <f>T145+T154+T173+T192+T203+T222+T231+T249+T260+T279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75</v>
      </c>
      <c r="AU144" s="18" t="s">
        <v>162</v>
      </c>
      <c r="BK144" s="227">
        <f>BK145+BK154+BK173+BK192+BK203+BK222+BK231+BK249+BK260+BK279</f>
        <v>0</v>
      </c>
    </row>
    <row r="145" s="12" customFormat="1" ht="25.92" customHeight="1">
      <c r="A145" s="12"/>
      <c r="B145" s="228"/>
      <c r="C145" s="229"/>
      <c r="D145" s="230" t="s">
        <v>75</v>
      </c>
      <c r="E145" s="231" t="s">
        <v>3299</v>
      </c>
      <c r="F145" s="231" t="s">
        <v>4330</v>
      </c>
      <c r="G145" s="229"/>
      <c r="H145" s="229"/>
      <c r="I145" s="232"/>
      <c r="J145" s="233">
        <f>BK145</f>
        <v>0</v>
      </c>
      <c r="K145" s="229"/>
      <c r="L145" s="234"/>
      <c r="M145" s="235"/>
      <c r="N145" s="236"/>
      <c r="O145" s="236"/>
      <c r="P145" s="237">
        <f>SUM(P146:P153)</f>
        <v>0</v>
      </c>
      <c r="Q145" s="236"/>
      <c r="R145" s="237">
        <f>SUM(R146:R153)</f>
        <v>0</v>
      </c>
      <c r="S145" s="236"/>
      <c r="T145" s="238">
        <f>SUM(T146:T153)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39" t="s">
        <v>84</v>
      </c>
      <c r="AT145" s="240" t="s">
        <v>75</v>
      </c>
      <c r="AU145" s="240" t="s">
        <v>76</v>
      </c>
      <c r="AY145" s="239" t="s">
        <v>222</v>
      </c>
      <c r="BK145" s="241">
        <f>SUM(BK146:BK153)</f>
        <v>0</v>
      </c>
    </row>
    <row r="146" s="2" customFormat="1" ht="16.5" customHeight="1">
      <c r="A146" s="39"/>
      <c r="B146" s="40"/>
      <c r="C146" s="244" t="s">
        <v>84</v>
      </c>
      <c r="D146" s="244" t="s">
        <v>224</v>
      </c>
      <c r="E146" s="245" t="s">
        <v>4331</v>
      </c>
      <c r="F146" s="246" t="s">
        <v>4332</v>
      </c>
      <c r="G146" s="247" t="s">
        <v>526</v>
      </c>
      <c r="H146" s="248">
        <v>1</v>
      </c>
      <c r="I146" s="249"/>
      <c r="J146" s="250">
        <f>ROUND(I146*H146,2)</f>
        <v>0</v>
      </c>
      <c r="K146" s="251"/>
      <c r="L146" s="45"/>
      <c r="M146" s="252" t="s">
        <v>1</v>
      </c>
      <c r="N146" s="253" t="s">
        <v>41</v>
      </c>
      <c r="O146" s="92"/>
      <c r="P146" s="254">
        <f>O146*H146</f>
        <v>0</v>
      </c>
      <c r="Q146" s="254">
        <v>0</v>
      </c>
      <c r="R146" s="254">
        <f>Q146*H146</f>
        <v>0</v>
      </c>
      <c r="S146" s="254">
        <v>0</v>
      </c>
      <c r="T146" s="255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56" t="s">
        <v>228</v>
      </c>
      <c r="AT146" s="256" t="s">
        <v>224</v>
      </c>
      <c r="AU146" s="256" t="s">
        <v>84</v>
      </c>
      <c r="AY146" s="18" t="s">
        <v>222</v>
      </c>
      <c r="BE146" s="257">
        <f>IF(N146="základní",J146,0)</f>
        <v>0</v>
      </c>
      <c r="BF146" s="257">
        <f>IF(N146="snížená",J146,0)</f>
        <v>0</v>
      </c>
      <c r="BG146" s="257">
        <f>IF(N146="zákl. přenesená",J146,0)</f>
        <v>0</v>
      </c>
      <c r="BH146" s="257">
        <f>IF(N146="sníž. přenesená",J146,0)</f>
        <v>0</v>
      </c>
      <c r="BI146" s="257">
        <f>IF(N146="nulová",J146,0)</f>
        <v>0</v>
      </c>
      <c r="BJ146" s="18" t="s">
        <v>84</v>
      </c>
      <c r="BK146" s="257">
        <f>ROUND(I146*H146,2)</f>
        <v>0</v>
      </c>
      <c r="BL146" s="18" t="s">
        <v>228</v>
      </c>
      <c r="BM146" s="256" t="s">
        <v>4333</v>
      </c>
    </row>
    <row r="147" s="2" customFormat="1" ht="16.5" customHeight="1">
      <c r="A147" s="39"/>
      <c r="B147" s="40"/>
      <c r="C147" s="244" t="s">
        <v>86</v>
      </c>
      <c r="D147" s="244" t="s">
        <v>224</v>
      </c>
      <c r="E147" s="245" t="s">
        <v>4334</v>
      </c>
      <c r="F147" s="246" t="s">
        <v>4335</v>
      </c>
      <c r="G147" s="247" t="s">
        <v>526</v>
      </c>
      <c r="H147" s="248">
        <v>1</v>
      </c>
      <c r="I147" s="249"/>
      <c r="J147" s="250">
        <f>ROUND(I147*H147,2)</f>
        <v>0</v>
      </c>
      <c r="K147" s="251"/>
      <c r="L147" s="45"/>
      <c r="M147" s="252" t="s">
        <v>1</v>
      </c>
      <c r="N147" s="253" t="s">
        <v>41</v>
      </c>
      <c r="O147" s="92"/>
      <c r="P147" s="254">
        <f>O147*H147</f>
        <v>0</v>
      </c>
      <c r="Q147" s="254">
        <v>0</v>
      </c>
      <c r="R147" s="254">
        <f>Q147*H147</f>
        <v>0</v>
      </c>
      <c r="S147" s="254">
        <v>0</v>
      </c>
      <c r="T147" s="255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56" t="s">
        <v>228</v>
      </c>
      <c r="AT147" s="256" t="s">
        <v>224</v>
      </c>
      <c r="AU147" s="256" t="s">
        <v>84</v>
      </c>
      <c r="AY147" s="18" t="s">
        <v>222</v>
      </c>
      <c r="BE147" s="257">
        <f>IF(N147="základní",J147,0)</f>
        <v>0</v>
      </c>
      <c r="BF147" s="257">
        <f>IF(N147="snížená",J147,0)</f>
        <v>0</v>
      </c>
      <c r="BG147" s="257">
        <f>IF(N147="zákl. přenesená",J147,0)</f>
        <v>0</v>
      </c>
      <c r="BH147" s="257">
        <f>IF(N147="sníž. přenesená",J147,0)</f>
        <v>0</v>
      </c>
      <c r="BI147" s="257">
        <f>IF(N147="nulová",J147,0)</f>
        <v>0</v>
      </c>
      <c r="BJ147" s="18" t="s">
        <v>84</v>
      </c>
      <c r="BK147" s="257">
        <f>ROUND(I147*H147,2)</f>
        <v>0</v>
      </c>
      <c r="BL147" s="18" t="s">
        <v>228</v>
      </c>
      <c r="BM147" s="256" t="s">
        <v>4336</v>
      </c>
    </row>
    <row r="148" s="2" customFormat="1" ht="24.15" customHeight="1">
      <c r="A148" s="39"/>
      <c r="B148" s="40"/>
      <c r="C148" s="244" t="s">
        <v>107</v>
      </c>
      <c r="D148" s="244" t="s">
        <v>224</v>
      </c>
      <c r="E148" s="245" t="s">
        <v>4337</v>
      </c>
      <c r="F148" s="246" t="s">
        <v>4338</v>
      </c>
      <c r="G148" s="247" t="s">
        <v>526</v>
      </c>
      <c r="H148" s="248">
        <v>1</v>
      </c>
      <c r="I148" s="249"/>
      <c r="J148" s="250">
        <f>ROUND(I148*H148,2)</f>
        <v>0</v>
      </c>
      <c r="K148" s="251"/>
      <c r="L148" s="45"/>
      <c r="M148" s="252" t="s">
        <v>1</v>
      </c>
      <c r="N148" s="253" t="s">
        <v>41</v>
      </c>
      <c r="O148" s="92"/>
      <c r="P148" s="254">
        <f>O148*H148</f>
        <v>0</v>
      </c>
      <c r="Q148" s="254">
        <v>0</v>
      </c>
      <c r="R148" s="254">
        <f>Q148*H148</f>
        <v>0</v>
      </c>
      <c r="S148" s="254">
        <v>0</v>
      </c>
      <c r="T148" s="255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56" t="s">
        <v>228</v>
      </c>
      <c r="AT148" s="256" t="s">
        <v>224</v>
      </c>
      <c r="AU148" s="256" t="s">
        <v>84</v>
      </c>
      <c r="AY148" s="18" t="s">
        <v>222</v>
      </c>
      <c r="BE148" s="257">
        <f>IF(N148="základní",J148,0)</f>
        <v>0</v>
      </c>
      <c r="BF148" s="257">
        <f>IF(N148="snížená",J148,0)</f>
        <v>0</v>
      </c>
      <c r="BG148" s="257">
        <f>IF(N148="zákl. přenesená",J148,0)</f>
        <v>0</v>
      </c>
      <c r="BH148" s="257">
        <f>IF(N148="sníž. přenesená",J148,0)</f>
        <v>0</v>
      </c>
      <c r="BI148" s="257">
        <f>IF(N148="nulová",J148,0)</f>
        <v>0</v>
      </c>
      <c r="BJ148" s="18" t="s">
        <v>84</v>
      </c>
      <c r="BK148" s="257">
        <f>ROUND(I148*H148,2)</f>
        <v>0</v>
      </c>
      <c r="BL148" s="18" t="s">
        <v>228</v>
      </c>
      <c r="BM148" s="256" t="s">
        <v>4339</v>
      </c>
    </row>
    <row r="149" s="2" customFormat="1">
      <c r="A149" s="39"/>
      <c r="B149" s="40"/>
      <c r="C149" s="41"/>
      <c r="D149" s="260" t="s">
        <v>266</v>
      </c>
      <c r="E149" s="41"/>
      <c r="F149" s="291" t="s">
        <v>4340</v>
      </c>
      <c r="G149" s="41"/>
      <c r="H149" s="41"/>
      <c r="I149" s="211"/>
      <c r="J149" s="41"/>
      <c r="K149" s="41"/>
      <c r="L149" s="45"/>
      <c r="M149" s="292"/>
      <c r="N149" s="293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266</v>
      </c>
      <c r="AU149" s="18" t="s">
        <v>84</v>
      </c>
    </row>
    <row r="150" s="2" customFormat="1" ht="16.5" customHeight="1">
      <c r="A150" s="39"/>
      <c r="B150" s="40"/>
      <c r="C150" s="244" t="s">
        <v>228</v>
      </c>
      <c r="D150" s="244" t="s">
        <v>224</v>
      </c>
      <c r="E150" s="245" t="s">
        <v>4341</v>
      </c>
      <c r="F150" s="246" t="s">
        <v>4342</v>
      </c>
      <c r="G150" s="247" t="s">
        <v>4343</v>
      </c>
      <c r="H150" s="248">
        <v>60</v>
      </c>
      <c r="I150" s="249"/>
      <c r="J150" s="250">
        <f>ROUND(I150*H150,2)</f>
        <v>0</v>
      </c>
      <c r="K150" s="251"/>
      <c r="L150" s="45"/>
      <c r="M150" s="252" t="s">
        <v>1</v>
      </c>
      <c r="N150" s="253" t="s">
        <v>41</v>
      </c>
      <c r="O150" s="92"/>
      <c r="P150" s="254">
        <f>O150*H150</f>
        <v>0</v>
      </c>
      <c r="Q150" s="254">
        <v>0</v>
      </c>
      <c r="R150" s="254">
        <f>Q150*H150</f>
        <v>0</v>
      </c>
      <c r="S150" s="254">
        <v>0</v>
      </c>
      <c r="T150" s="255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56" t="s">
        <v>228</v>
      </c>
      <c r="AT150" s="256" t="s">
        <v>224</v>
      </c>
      <c r="AU150" s="256" t="s">
        <v>84</v>
      </c>
      <c r="AY150" s="18" t="s">
        <v>222</v>
      </c>
      <c r="BE150" s="257">
        <f>IF(N150="základní",J150,0)</f>
        <v>0</v>
      </c>
      <c r="BF150" s="257">
        <f>IF(N150="snížená",J150,0)</f>
        <v>0</v>
      </c>
      <c r="BG150" s="257">
        <f>IF(N150="zákl. přenesená",J150,0)</f>
        <v>0</v>
      </c>
      <c r="BH150" s="257">
        <f>IF(N150="sníž. přenesená",J150,0)</f>
        <v>0</v>
      </c>
      <c r="BI150" s="257">
        <f>IF(N150="nulová",J150,0)</f>
        <v>0</v>
      </c>
      <c r="BJ150" s="18" t="s">
        <v>84</v>
      </c>
      <c r="BK150" s="257">
        <f>ROUND(I150*H150,2)</f>
        <v>0</v>
      </c>
      <c r="BL150" s="18" t="s">
        <v>228</v>
      </c>
      <c r="BM150" s="256" t="s">
        <v>4344</v>
      </c>
    </row>
    <row r="151" s="2" customFormat="1" ht="16.5" customHeight="1">
      <c r="A151" s="39"/>
      <c r="B151" s="40"/>
      <c r="C151" s="244" t="s">
        <v>245</v>
      </c>
      <c r="D151" s="244" t="s">
        <v>224</v>
      </c>
      <c r="E151" s="245" t="s">
        <v>4345</v>
      </c>
      <c r="F151" s="246" t="s">
        <v>4346</v>
      </c>
      <c r="G151" s="247" t="s">
        <v>2528</v>
      </c>
      <c r="H151" s="248">
        <v>8</v>
      </c>
      <c r="I151" s="249"/>
      <c r="J151" s="250">
        <f>ROUND(I151*H151,2)</f>
        <v>0</v>
      </c>
      <c r="K151" s="251"/>
      <c r="L151" s="45"/>
      <c r="M151" s="252" t="s">
        <v>1</v>
      </c>
      <c r="N151" s="253" t="s">
        <v>41</v>
      </c>
      <c r="O151" s="92"/>
      <c r="P151" s="254">
        <f>O151*H151</f>
        <v>0</v>
      </c>
      <c r="Q151" s="254">
        <v>0</v>
      </c>
      <c r="R151" s="254">
        <f>Q151*H151</f>
        <v>0</v>
      </c>
      <c r="S151" s="254">
        <v>0</v>
      </c>
      <c r="T151" s="255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56" t="s">
        <v>228</v>
      </c>
      <c r="AT151" s="256" t="s">
        <v>224</v>
      </c>
      <c r="AU151" s="256" t="s">
        <v>84</v>
      </c>
      <c r="AY151" s="18" t="s">
        <v>222</v>
      </c>
      <c r="BE151" s="257">
        <f>IF(N151="základní",J151,0)</f>
        <v>0</v>
      </c>
      <c r="BF151" s="257">
        <f>IF(N151="snížená",J151,0)</f>
        <v>0</v>
      </c>
      <c r="BG151" s="257">
        <f>IF(N151="zákl. přenesená",J151,0)</f>
        <v>0</v>
      </c>
      <c r="BH151" s="257">
        <f>IF(N151="sníž. přenesená",J151,0)</f>
        <v>0</v>
      </c>
      <c r="BI151" s="257">
        <f>IF(N151="nulová",J151,0)</f>
        <v>0</v>
      </c>
      <c r="BJ151" s="18" t="s">
        <v>84</v>
      </c>
      <c r="BK151" s="257">
        <f>ROUND(I151*H151,2)</f>
        <v>0</v>
      </c>
      <c r="BL151" s="18" t="s">
        <v>228</v>
      </c>
      <c r="BM151" s="256" t="s">
        <v>4347</v>
      </c>
    </row>
    <row r="152" s="2" customFormat="1" ht="16.5" customHeight="1">
      <c r="A152" s="39"/>
      <c r="B152" s="40"/>
      <c r="C152" s="244" t="s">
        <v>237</v>
      </c>
      <c r="D152" s="244" t="s">
        <v>224</v>
      </c>
      <c r="E152" s="245" t="s">
        <v>4348</v>
      </c>
      <c r="F152" s="246" t="s">
        <v>4349</v>
      </c>
      <c r="G152" s="247" t="s">
        <v>4343</v>
      </c>
      <c r="H152" s="248">
        <v>60</v>
      </c>
      <c r="I152" s="249"/>
      <c r="J152" s="250">
        <f>ROUND(I152*H152,2)</f>
        <v>0</v>
      </c>
      <c r="K152" s="251"/>
      <c r="L152" s="45"/>
      <c r="M152" s="252" t="s">
        <v>1</v>
      </c>
      <c r="N152" s="253" t="s">
        <v>41</v>
      </c>
      <c r="O152" s="92"/>
      <c r="P152" s="254">
        <f>O152*H152</f>
        <v>0</v>
      </c>
      <c r="Q152" s="254">
        <v>0</v>
      </c>
      <c r="R152" s="254">
        <f>Q152*H152</f>
        <v>0</v>
      </c>
      <c r="S152" s="254">
        <v>0</v>
      </c>
      <c r="T152" s="255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56" t="s">
        <v>228</v>
      </c>
      <c r="AT152" s="256" t="s">
        <v>224</v>
      </c>
      <c r="AU152" s="256" t="s">
        <v>84</v>
      </c>
      <c r="AY152" s="18" t="s">
        <v>222</v>
      </c>
      <c r="BE152" s="257">
        <f>IF(N152="základní",J152,0)</f>
        <v>0</v>
      </c>
      <c r="BF152" s="257">
        <f>IF(N152="snížená",J152,0)</f>
        <v>0</v>
      </c>
      <c r="BG152" s="257">
        <f>IF(N152="zákl. přenesená",J152,0)</f>
        <v>0</v>
      </c>
      <c r="BH152" s="257">
        <f>IF(N152="sníž. přenesená",J152,0)</f>
        <v>0</v>
      </c>
      <c r="BI152" s="257">
        <f>IF(N152="nulová",J152,0)</f>
        <v>0</v>
      </c>
      <c r="BJ152" s="18" t="s">
        <v>84</v>
      </c>
      <c r="BK152" s="257">
        <f>ROUND(I152*H152,2)</f>
        <v>0</v>
      </c>
      <c r="BL152" s="18" t="s">
        <v>228</v>
      </c>
      <c r="BM152" s="256" t="s">
        <v>4350</v>
      </c>
    </row>
    <row r="153" s="2" customFormat="1" ht="24.15" customHeight="1">
      <c r="A153" s="39"/>
      <c r="B153" s="40"/>
      <c r="C153" s="244" t="s">
        <v>254</v>
      </c>
      <c r="D153" s="244" t="s">
        <v>224</v>
      </c>
      <c r="E153" s="245" t="s">
        <v>4351</v>
      </c>
      <c r="F153" s="246" t="s">
        <v>4352</v>
      </c>
      <c r="G153" s="247" t="s">
        <v>526</v>
      </c>
      <c r="H153" s="248">
        <v>1</v>
      </c>
      <c r="I153" s="249"/>
      <c r="J153" s="250">
        <f>ROUND(I153*H153,2)</f>
        <v>0</v>
      </c>
      <c r="K153" s="251"/>
      <c r="L153" s="45"/>
      <c r="M153" s="252" t="s">
        <v>1</v>
      </c>
      <c r="N153" s="253" t="s">
        <v>41</v>
      </c>
      <c r="O153" s="92"/>
      <c r="P153" s="254">
        <f>O153*H153</f>
        <v>0</v>
      </c>
      <c r="Q153" s="254">
        <v>0</v>
      </c>
      <c r="R153" s="254">
        <f>Q153*H153</f>
        <v>0</v>
      </c>
      <c r="S153" s="254">
        <v>0</v>
      </c>
      <c r="T153" s="255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56" t="s">
        <v>228</v>
      </c>
      <c r="AT153" s="256" t="s">
        <v>224</v>
      </c>
      <c r="AU153" s="256" t="s">
        <v>84</v>
      </c>
      <c r="AY153" s="18" t="s">
        <v>222</v>
      </c>
      <c r="BE153" s="257">
        <f>IF(N153="základní",J153,0)</f>
        <v>0</v>
      </c>
      <c r="BF153" s="257">
        <f>IF(N153="snížená",J153,0)</f>
        <v>0</v>
      </c>
      <c r="BG153" s="257">
        <f>IF(N153="zákl. přenesená",J153,0)</f>
        <v>0</v>
      </c>
      <c r="BH153" s="257">
        <f>IF(N153="sníž. přenesená",J153,0)</f>
        <v>0</v>
      </c>
      <c r="BI153" s="257">
        <f>IF(N153="nulová",J153,0)</f>
        <v>0</v>
      </c>
      <c r="BJ153" s="18" t="s">
        <v>84</v>
      </c>
      <c r="BK153" s="257">
        <f>ROUND(I153*H153,2)</f>
        <v>0</v>
      </c>
      <c r="BL153" s="18" t="s">
        <v>228</v>
      </c>
      <c r="BM153" s="256" t="s">
        <v>4353</v>
      </c>
    </row>
    <row r="154" s="12" customFormat="1" ht="25.92" customHeight="1">
      <c r="A154" s="12"/>
      <c r="B154" s="228"/>
      <c r="C154" s="229"/>
      <c r="D154" s="230" t="s">
        <v>75</v>
      </c>
      <c r="E154" s="231" t="s">
        <v>3741</v>
      </c>
      <c r="F154" s="231" t="s">
        <v>4354</v>
      </c>
      <c r="G154" s="229"/>
      <c r="H154" s="229"/>
      <c r="I154" s="232"/>
      <c r="J154" s="233">
        <f>BK154</f>
        <v>0</v>
      </c>
      <c r="K154" s="229"/>
      <c r="L154" s="234"/>
      <c r="M154" s="235"/>
      <c r="N154" s="236"/>
      <c r="O154" s="236"/>
      <c r="P154" s="237">
        <f>SUM(P155:P172)</f>
        <v>0</v>
      </c>
      <c r="Q154" s="236"/>
      <c r="R154" s="237">
        <f>SUM(R155:R172)</f>
        <v>0</v>
      </c>
      <c r="S154" s="236"/>
      <c r="T154" s="238">
        <f>SUM(T155:T172)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39" t="s">
        <v>84</v>
      </c>
      <c r="AT154" s="240" t="s">
        <v>75</v>
      </c>
      <c r="AU154" s="240" t="s">
        <v>76</v>
      </c>
      <c r="AY154" s="239" t="s">
        <v>222</v>
      </c>
      <c r="BK154" s="241">
        <f>SUM(BK155:BK172)</f>
        <v>0</v>
      </c>
    </row>
    <row r="155" s="2" customFormat="1" ht="16.5" customHeight="1">
      <c r="A155" s="39"/>
      <c r="B155" s="40"/>
      <c r="C155" s="244" t="s">
        <v>242</v>
      </c>
      <c r="D155" s="244" t="s">
        <v>224</v>
      </c>
      <c r="E155" s="245" t="s">
        <v>4355</v>
      </c>
      <c r="F155" s="246" t="s">
        <v>4356</v>
      </c>
      <c r="G155" s="247" t="s">
        <v>526</v>
      </c>
      <c r="H155" s="248">
        <v>1</v>
      </c>
      <c r="I155" s="249"/>
      <c r="J155" s="250">
        <f>ROUND(I155*H155,2)</f>
        <v>0</v>
      </c>
      <c r="K155" s="251"/>
      <c r="L155" s="45"/>
      <c r="M155" s="252" t="s">
        <v>1</v>
      </c>
      <c r="N155" s="253" t="s">
        <v>41</v>
      </c>
      <c r="O155" s="92"/>
      <c r="P155" s="254">
        <f>O155*H155</f>
        <v>0</v>
      </c>
      <c r="Q155" s="254">
        <v>0</v>
      </c>
      <c r="R155" s="254">
        <f>Q155*H155</f>
        <v>0</v>
      </c>
      <c r="S155" s="254">
        <v>0</v>
      </c>
      <c r="T155" s="255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56" t="s">
        <v>228</v>
      </c>
      <c r="AT155" s="256" t="s">
        <v>224</v>
      </c>
      <c r="AU155" s="256" t="s">
        <v>84</v>
      </c>
      <c r="AY155" s="18" t="s">
        <v>222</v>
      </c>
      <c r="BE155" s="257">
        <f>IF(N155="základní",J155,0)</f>
        <v>0</v>
      </c>
      <c r="BF155" s="257">
        <f>IF(N155="snížená",J155,0)</f>
        <v>0</v>
      </c>
      <c r="BG155" s="257">
        <f>IF(N155="zákl. přenesená",J155,0)</f>
        <v>0</v>
      </c>
      <c r="BH155" s="257">
        <f>IF(N155="sníž. přenesená",J155,0)</f>
        <v>0</v>
      </c>
      <c r="BI155" s="257">
        <f>IF(N155="nulová",J155,0)</f>
        <v>0</v>
      </c>
      <c r="BJ155" s="18" t="s">
        <v>84</v>
      </c>
      <c r="BK155" s="257">
        <f>ROUND(I155*H155,2)</f>
        <v>0</v>
      </c>
      <c r="BL155" s="18" t="s">
        <v>228</v>
      </c>
      <c r="BM155" s="256" t="s">
        <v>4357</v>
      </c>
    </row>
    <row r="156" s="2" customFormat="1" ht="16.5" customHeight="1">
      <c r="A156" s="39"/>
      <c r="B156" s="40"/>
      <c r="C156" s="244" t="s">
        <v>262</v>
      </c>
      <c r="D156" s="244" t="s">
        <v>224</v>
      </c>
      <c r="E156" s="245" t="s">
        <v>4358</v>
      </c>
      <c r="F156" s="246" t="s">
        <v>4359</v>
      </c>
      <c r="G156" s="247" t="s">
        <v>526</v>
      </c>
      <c r="H156" s="248">
        <v>6</v>
      </c>
      <c r="I156" s="249"/>
      <c r="J156" s="250">
        <f>ROUND(I156*H156,2)</f>
        <v>0</v>
      </c>
      <c r="K156" s="251"/>
      <c r="L156" s="45"/>
      <c r="M156" s="252" t="s">
        <v>1</v>
      </c>
      <c r="N156" s="253" t="s">
        <v>41</v>
      </c>
      <c r="O156" s="92"/>
      <c r="P156" s="254">
        <f>O156*H156</f>
        <v>0</v>
      </c>
      <c r="Q156" s="254">
        <v>0</v>
      </c>
      <c r="R156" s="254">
        <f>Q156*H156</f>
        <v>0</v>
      </c>
      <c r="S156" s="254">
        <v>0</v>
      </c>
      <c r="T156" s="255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56" t="s">
        <v>228</v>
      </c>
      <c r="AT156" s="256" t="s">
        <v>224</v>
      </c>
      <c r="AU156" s="256" t="s">
        <v>84</v>
      </c>
      <c r="AY156" s="18" t="s">
        <v>222</v>
      </c>
      <c r="BE156" s="257">
        <f>IF(N156="základní",J156,0)</f>
        <v>0</v>
      </c>
      <c r="BF156" s="257">
        <f>IF(N156="snížená",J156,0)</f>
        <v>0</v>
      </c>
      <c r="BG156" s="257">
        <f>IF(N156="zákl. přenesená",J156,0)</f>
        <v>0</v>
      </c>
      <c r="BH156" s="257">
        <f>IF(N156="sníž. přenesená",J156,0)</f>
        <v>0</v>
      </c>
      <c r="BI156" s="257">
        <f>IF(N156="nulová",J156,0)</f>
        <v>0</v>
      </c>
      <c r="BJ156" s="18" t="s">
        <v>84</v>
      </c>
      <c r="BK156" s="257">
        <f>ROUND(I156*H156,2)</f>
        <v>0</v>
      </c>
      <c r="BL156" s="18" t="s">
        <v>228</v>
      </c>
      <c r="BM156" s="256" t="s">
        <v>4360</v>
      </c>
    </row>
    <row r="157" s="2" customFormat="1" ht="16.5" customHeight="1">
      <c r="A157" s="39"/>
      <c r="B157" s="40"/>
      <c r="C157" s="244" t="s">
        <v>248</v>
      </c>
      <c r="D157" s="244" t="s">
        <v>224</v>
      </c>
      <c r="E157" s="245" t="s">
        <v>4361</v>
      </c>
      <c r="F157" s="246" t="s">
        <v>4362</v>
      </c>
      <c r="G157" s="247" t="s">
        <v>526</v>
      </c>
      <c r="H157" s="248">
        <v>1</v>
      </c>
      <c r="I157" s="249"/>
      <c r="J157" s="250">
        <f>ROUND(I157*H157,2)</f>
        <v>0</v>
      </c>
      <c r="K157" s="251"/>
      <c r="L157" s="45"/>
      <c r="M157" s="252" t="s">
        <v>1</v>
      </c>
      <c r="N157" s="253" t="s">
        <v>41</v>
      </c>
      <c r="O157" s="92"/>
      <c r="P157" s="254">
        <f>O157*H157</f>
        <v>0</v>
      </c>
      <c r="Q157" s="254">
        <v>0</v>
      </c>
      <c r="R157" s="254">
        <f>Q157*H157</f>
        <v>0</v>
      </c>
      <c r="S157" s="254">
        <v>0</v>
      </c>
      <c r="T157" s="255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56" t="s">
        <v>228</v>
      </c>
      <c r="AT157" s="256" t="s">
        <v>224</v>
      </c>
      <c r="AU157" s="256" t="s">
        <v>84</v>
      </c>
      <c r="AY157" s="18" t="s">
        <v>222</v>
      </c>
      <c r="BE157" s="257">
        <f>IF(N157="základní",J157,0)</f>
        <v>0</v>
      </c>
      <c r="BF157" s="257">
        <f>IF(N157="snížená",J157,0)</f>
        <v>0</v>
      </c>
      <c r="BG157" s="257">
        <f>IF(N157="zákl. přenesená",J157,0)</f>
        <v>0</v>
      </c>
      <c r="BH157" s="257">
        <f>IF(N157="sníž. přenesená",J157,0)</f>
        <v>0</v>
      </c>
      <c r="BI157" s="257">
        <f>IF(N157="nulová",J157,0)</f>
        <v>0</v>
      </c>
      <c r="BJ157" s="18" t="s">
        <v>84</v>
      </c>
      <c r="BK157" s="257">
        <f>ROUND(I157*H157,2)</f>
        <v>0</v>
      </c>
      <c r="BL157" s="18" t="s">
        <v>228</v>
      </c>
      <c r="BM157" s="256" t="s">
        <v>4363</v>
      </c>
    </row>
    <row r="158" s="2" customFormat="1" ht="16.5" customHeight="1">
      <c r="A158" s="39"/>
      <c r="B158" s="40"/>
      <c r="C158" s="244" t="s">
        <v>272</v>
      </c>
      <c r="D158" s="244" t="s">
        <v>224</v>
      </c>
      <c r="E158" s="245" t="s">
        <v>4364</v>
      </c>
      <c r="F158" s="246" t="s">
        <v>4365</v>
      </c>
      <c r="G158" s="247" t="s">
        <v>526</v>
      </c>
      <c r="H158" s="248">
        <v>3</v>
      </c>
      <c r="I158" s="249"/>
      <c r="J158" s="250">
        <f>ROUND(I158*H158,2)</f>
        <v>0</v>
      </c>
      <c r="K158" s="251"/>
      <c r="L158" s="45"/>
      <c r="M158" s="252" t="s">
        <v>1</v>
      </c>
      <c r="N158" s="253" t="s">
        <v>41</v>
      </c>
      <c r="O158" s="92"/>
      <c r="P158" s="254">
        <f>O158*H158</f>
        <v>0</v>
      </c>
      <c r="Q158" s="254">
        <v>0</v>
      </c>
      <c r="R158" s="254">
        <f>Q158*H158</f>
        <v>0</v>
      </c>
      <c r="S158" s="254">
        <v>0</v>
      </c>
      <c r="T158" s="255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56" t="s">
        <v>228</v>
      </c>
      <c r="AT158" s="256" t="s">
        <v>224</v>
      </c>
      <c r="AU158" s="256" t="s">
        <v>84</v>
      </c>
      <c r="AY158" s="18" t="s">
        <v>222</v>
      </c>
      <c r="BE158" s="257">
        <f>IF(N158="základní",J158,0)</f>
        <v>0</v>
      </c>
      <c r="BF158" s="257">
        <f>IF(N158="snížená",J158,0)</f>
        <v>0</v>
      </c>
      <c r="BG158" s="257">
        <f>IF(N158="zákl. přenesená",J158,0)</f>
        <v>0</v>
      </c>
      <c r="BH158" s="257">
        <f>IF(N158="sníž. přenesená",J158,0)</f>
        <v>0</v>
      </c>
      <c r="BI158" s="257">
        <f>IF(N158="nulová",J158,0)</f>
        <v>0</v>
      </c>
      <c r="BJ158" s="18" t="s">
        <v>84</v>
      </c>
      <c r="BK158" s="257">
        <f>ROUND(I158*H158,2)</f>
        <v>0</v>
      </c>
      <c r="BL158" s="18" t="s">
        <v>228</v>
      </c>
      <c r="BM158" s="256" t="s">
        <v>4366</v>
      </c>
    </row>
    <row r="159" s="2" customFormat="1" ht="16.5" customHeight="1">
      <c r="A159" s="39"/>
      <c r="B159" s="40"/>
      <c r="C159" s="244" t="s">
        <v>253</v>
      </c>
      <c r="D159" s="244" t="s">
        <v>224</v>
      </c>
      <c r="E159" s="245" t="s">
        <v>4367</v>
      </c>
      <c r="F159" s="246" t="s">
        <v>4368</v>
      </c>
      <c r="G159" s="247" t="s">
        <v>526</v>
      </c>
      <c r="H159" s="248">
        <v>1</v>
      </c>
      <c r="I159" s="249"/>
      <c r="J159" s="250">
        <f>ROUND(I159*H159,2)</f>
        <v>0</v>
      </c>
      <c r="K159" s="251"/>
      <c r="L159" s="45"/>
      <c r="M159" s="252" t="s">
        <v>1</v>
      </c>
      <c r="N159" s="253" t="s">
        <v>41</v>
      </c>
      <c r="O159" s="92"/>
      <c r="P159" s="254">
        <f>O159*H159</f>
        <v>0</v>
      </c>
      <c r="Q159" s="254">
        <v>0</v>
      </c>
      <c r="R159" s="254">
        <f>Q159*H159</f>
        <v>0</v>
      </c>
      <c r="S159" s="254">
        <v>0</v>
      </c>
      <c r="T159" s="255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56" t="s">
        <v>228</v>
      </c>
      <c r="AT159" s="256" t="s">
        <v>224</v>
      </c>
      <c r="AU159" s="256" t="s">
        <v>84</v>
      </c>
      <c r="AY159" s="18" t="s">
        <v>222</v>
      </c>
      <c r="BE159" s="257">
        <f>IF(N159="základní",J159,0)</f>
        <v>0</v>
      </c>
      <c r="BF159" s="257">
        <f>IF(N159="snížená",J159,0)</f>
        <v>0</v>
      </c>
      <c r="BG159" s="257">
        <f>IF(N159="zákl. přenesená",J159,0)</f>
        <v>0</v>
      </c>
      <c r="BH159" s="257">
        <f>IF(N159="sníž. přenesená",J159,0)</f>
        <v>0</v>
      </c>
      <c r="BI159" s="257">
        <f>IF(N159="nulová",J159,0)</f>
        <v>0</v>
      </c>
      <c r="BJ159" s="18" t="s">
        <v>84</v>
      </c>
      <c r="BK159" s="257">
        <f>ROUND(I159*H159,2)</f>
        <v>0</v>
      </c>
      <c r="BL159" s="18" t="s">
        <v>228</v>
      </c>
      <c r="BM159" s="256" t="s">
        <v>4369</v>
      </c>
    </row>
    <row r="160" s="2" customFormat="1" ht="24.15" customHeight="1">
      <c r="A160" s="39"/>
      <c r="B160" s="40"/>
      <c r="C160" s="244" t="s">
        <v>278</v>
      </c>
      <c r="D160" s="244" t="s">
        <v>224</v>
      </c>
      <c r="E160" s="245" t="s">
        <v>4370</v>
      </c>
      <c r="F160" s="246" t="s">
        <v>4371</v>
      </c>
      <c r="G160" s="247" t="s">
        <v>526</v>
      </c>
      <c r="H160" s="248">
        <v>1</v>
      </c>
      <c r="I160" s="249"/>
      <c r="J160" s="250">
        <f>ROUND(I160*H160,2)</f>
        <v>0</v>
      </c>
      <c r="K160" s="251"/>
      <c r="L160" s="45"/>
      <c r="M160" s="252" t="s">
        <v>1</v>
      </c>
      <c r="N160" s="253" t="s">
        <v>41</v>
      </c>
      <c r="O160" s="92"/>
      <c r="P160" s="254">
        <f>O160*H160</f>
        <v>0</v>
      </c>
      <c r="Q160" s="254">
        <v>0</v>
      </c>
      <c r="R160" s="254">
        <f>Q160*H160</f>
        <v>0</v>
      </c>
      <c r="S160" s="254">
        <v>0</v>
      </c>
      <c r="T160" s="255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56" t="s">
        <v>228</v>
      </c>
      <c r="AT160" s="256" t="s">
        <v>224</v>
      </c>
      <c r="AU160" s="256" t="s">
        <v>84</v>
      </c>
      <c r="AY160" s="18" t="s">
        <v>222</v>
      </c>
      <c r="BE160" s="257">
        <f>IF(N160="základní",J160,0)</f>
        <v>0</v>
      </c>
      <c r="BF160" s="257">
        <f>IF(N160="snížená",J160,0)</f>
        <v>0</v>
      </c>
      <c r="BG160" s="257">
        <f>IF(N160="zákl. přenesená",J160,0)</f>
        <v>0</v>
      </c>
      <c r="BH160" s="257">
        <f>IF(N160="sníž. přenesená",J160,0)</f>
        <v>0</v>
      </c>
      <c r="BI160" s="257">
        <f>IF(N160="nulová",J160,0)</f>
        <v>0</v>
      </c>
      <c r="BJ160" s="18" t="s">
        <v>84</v>
      </c>
      <c r="BK160" s="257">
        <f>ROUND(I160*H160,2)</f>
        <v>0</v>
      </c>
      <c r="BL160" s="18" t="s">
        <v>228</v>
      </c>
      <c r="BM160" s="256" t="s">
        <v>4372</v>
      </c>
    </row>
    <row r="161" s="2" customFormat="1" ht="16.5" customHeight="1">
      <c r="A161" s="39"/>
      <c r="B161" s="40"/>
      <c r="C161" s="244" t="s">
        <v>257</v>
      </c>
      <c r="D161" s="244" t="s">
        <v>224</v>
      </c>
      <c r="E161" s="245" t="s">
        <v>4373</v>
      </c>
      <c r="F161" s="246" t="s">
        <v>4374</v>
      </c>
      <c r="G161" s="247" t="s">
        <v>526</v>
      </c>
      <c r="H161" s="248">
        <v>1</v>
      </c>
      <c r="I161" s="249"/>
      <c r="J161" s="250">
        <f>ROUND(I161*H161,2)</f>
        <v>0</v>
      </c>
      <c r="K161" s="251"/>
      <c r="L161" s="45"/>
      <c r="M161" s="252" t="s">
        <v>1</v>
      </c>
      <c r="N161" s="253" t="s">
        <v>41</v>
      </c>
      <c r="O161" s="92"/>
      <c r="P161" s="254">
        <f>O161*H161</f>
        <v>0</v>
      </c>
      <c r="Q161" s="254">
        <v>0</v>
      </c>
      <c r="R161" s="254">
        <f>Q161*H161</f>
        <v>0</v>
      </c>
      <c r="S161" s="254">
        <v>0</v>
      </c>
      <c r="T161" s="255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56" t="s">
        <v>228</v>
      </c>
      <c r="AT161" s="256" t="s">
        <v>224</v>
      </c>
      <c r="AU161" s="256" t="s">
        <v>84</v>
      </c>
      <c r="AY161" s="18" t="s">
        <v>222</v>
      </c>
      <c r="BE161" s="257">
        <f>IF(N161="základní",J161,0)</f>
        <v>0</v>
      </c>
      <c r="BF161" s="257">
        <f>IF(N161="snížená",J161,0)</f>
        <v>0</v>
      </c>
      <c r="BG161" s="257">
        <f>IF(N161="zákl. přenesená",J161,0)</f>
        <v>0</v>
      </c>
      <c r="BH161" s="257">
        <f>IF(N161="sníž. přenesená",J161,0)</f>
        <v>0</v>
      </c>
      <c r="BI161" s="257">
        <f>IF(N161="nulová",J161,0)</f>
        <v>0</v>
      </c>
      <c r="BJ161" s="18" t="s">
        <v>84</v>
      </c>
      <c r="BK161" s="257">
        <f>ROUND(I161*H161,2)</f>
        <v>0</v>
      </c>
      <c r="BL161" s="18" t="s">
        <v>228</v>
      </c>
      <c r="BM161" s="256" t="s">
        <v>4375</v>
      </c>
    </row>
    <row r="162" s="2" customFormat="1" ht="24.15" customHeight="1">
      <c r="A162" s="39"/>
      <c r="B162" s="40"/>
      <c r="C162" s="244" t="s">
        <v>8</v>
      </c>
      <c r="D162" s="244" t="s">
        <v>224</v>
      </c>
      <c r="E162" s="245" t="s">
        <v>4376</v>
      </c>
      <c r="F162" s="246" t="s">
        <v>4377</v>
      </c>
      <c r="G162" s="247" t="s">
        <v>526</v>
      </c>
      <c r="H162" s="248">
        <v>1</v>
      </c>
      <c r="I162" s="249"/>
      <c r="J162" s="250">
        <f>ROUND(I162*H162,2)</f>
        <v>0</v>
      </c>
      <c r="K162" s="251"/>
      <c r="L162" s="45"/>
      <c r="M162" s="252" t="s">
        <v>1</v>
      </c>
      <c r="N162" s="253" t="s">
        <v>41</v>
      </c>
      <c r="O162" s="92"/>
      <c r="P162" s="254">
        <f>O162*H162</f>
        <v>0</v>
      </c>
      <c r="Q162" s="254">
        <v>0</v>
      </c>
      <c r="R162" s="254">
        <f>Q162*H162</f>
        <v>0</v>
      </c>
      <c r="S162" s="254">
        <v>0</v>
      </c>
      <c r="T162" s="255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56" t="s">
        <v>228</v>
      </c>
      <c r="AT162" s="256" t="s">
        <v>224</v>
      </c>
      <c r="AU162" s="256" t="s">
        <v>84</v>
      </c>
      <c r="AY162" s="18" t="s">
        <v>222</v>
      </c>
      <c r="BE162" s="257">
        <f>IF(N162="základní",J162,0)</f>
        <v>0</v>
      </c>
      <c r="BF162" s="257">
        <f>IF(N162="snížená",J162,0)</f>
        <v>0</v>
      </c>
      <c r="BG162" s="257">
        <f>IF(N162="zákl. přenesená",J162,0)</f>
        <v>0</v>
      </c>
      <c r="BH162" s="257">
        <f>IF(N162="sníž. přenesená",J162,0)</f>
        <v>0</v>
      </c>
      <c r="BI162" s="257">
        <f>IF(N162="nulová",J162,0)</f>
        <v>0</v>
      </c>
      <c r="BJ162" s="18" t="s">
        <v>84</v>
      </c>
      <c r="BK162" s="257">
        <f>ROUND(I162*H162,2)</f>
        <v>0</v>
      </c>
      <c r="BL162" s="18" t="s">
        <v>228</v>
      </c>
      <c r="BM162" s="256" t="s">
        <v>4378</v>
      </c>
    </row>
    <row r="163" s="2" customFormat="1" ht="21.75" customHeight="1">
      <c r="A163" s="39"/>
      <c r="B163" s="40"/>
      <c r="C163" s="244" t="s">
        <v>260</v>
      </c>
      <c r="D163" s="244" t="s">
        <v>224</v>
      </c>
      <c r="E163" s="245" t="s">
        <v>4379</v>
      </c>
      <c r="F163" s="246" t="s">
        <v>4380</v>
      </c>
      <c r="G163" s="247" t="s">
        <v>526</v>
      </c>
      <c r="H163" s="248">
        <v>2</v>
      </c>
      <c r="I163" s="249"/>
      <c r="J163" s="250">
        <f>ROUND(I163*H163,2)</f>
        <v>0</v>
      </c>
      <c r="K163" s="251"/>
      <c r="L163" s="45"/>
      <c r="M163" s="252" t="s">
        <v>1</v>
      </c>
      <c r="N163" s="253" t="s">
        <v>41</v>
      </c>
      <c r="O163" s="92"/>
      <c r="P163" s="254">
        <f>O163*H163</f>
        <v>0</v>
      </c>
      <c r="Q163" s="254">
        <v>0</v>
      </c>
      <c r="R163" s="254">
        <f>Q163*H163</f>
        <v>0</v>
      </c>
      <c r="S163" s="254">
        <v>0</v>
      </c>
      <c r="T163" s="255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56" t="s">
        <v>228</v>
      </c>
      <c r="AT163" s="256" t="s">
        <v>224</v>
      </c>
      <c r="AU163" s="256" t="s">
        <v>84</v>
      </c>
      <c r="AY163" s="18" t="s">
        <v>222</v>
      </c>
      <c r="BE163" s="257">
        <f>IF(N163="základní",J163,0)</f>
        <v>0</v>
      </c>
      <c r="BF163" s="257">
        <f>IF(N163="snížená",J163,0)</f>
        <v>0</v>
      </c>
      <c r="BG163" s="257">
        <f>IF(N163="zákl. přenesená",J163,0)</f>
        <v>0</v>
      </c>
      <c r="BH163" s="257">
        <f>IF(N163="sníž. přenesená",J163,0)</f>
        <v>0</v>
      </c>
      <c r="BI163" s="257">
        <f>IF(N163="nulová",J163,0)</f>
        <v>0</v>
      </c>
      <c r="BJ163" s="18" t="s">
        <v>84</v>
      </c>
      <c r="BK163" s="257">
        <f>ROUND(I163*H163,2)</f>
        <v>0</v>
      </c>
      <c r="BL163" s="18" t="s">
        <v>228</v>
      </c>
      <c r="BM163" s="256" t="s">
        <v>4381</v>
      </c>
    </row>
    <row r="164" s="2" customFormat="1" ht="21.75" customHeight="1">
      <c r="A164" s="39"/>
      <c r="B164" s="40"/>
      <c r="C164" s="244" t="s">
        <v>291</v>
      </c>
      <c r="D164" s="244" t="s">
        <v>224</v>
      </c>
      <c r="E164" s="245" t="s">
        <v>4382</v>
      </c>
      <c r="F164" s="246" t="s">
        <v>4383</v>
      </c>
      <c r="G164" s="247" t="s">
        <v>526</v>
      </c>
      <c r="H164" s="248">
        <v>15</v>
      </c>
      <c r="I164" s="249"/>
      <c r="J164" s="250">
        <f>ROUND(I164*H164,2)</f>
        <v>0</v>
      </c>
      <c r="K164" s="251"/>
      <c r="L164" s="45"/>
      <c r="M164" s="252" t="s">
        <v>1</v>
      </c>
      <c r="N164" s="253" t="s">
        <v>41</v>
      </c>
      <c r="O164" s="92"/>
      <c r="P164" s="254">
        <f>O164*H164</f>
        <v>0</v>
      </c>
      <c r="Q164" s="254">
        <v>0</v>
      </c>
      <c r="R164" s="254">
        <f>Q164*H164</f>
        <v>0</v>
      </c>
      <c r="S164" s="254">
        <v>0</v>
      </c>
      <c r="T164" s="255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56" t="s">
        <v>228</v>
      </c>
      <c r="AT164" s="256" t="s">
        <v>224</v>
      </c>
      <c r="AU164" s="256" t="s">
        <v>84</v>
      </c>
      <c r="AY164" s="18" t="s">
        <v>222</v>
      </c>
      <c r="BE164" s="257">
        <f>IF(N164="základní",J164,0)</f>
        <v>0</v>
      </c>
      <c r="BF164" s="257">
        <f>IF(N164="snížená",J164,0)</f>
        <v>0</v>
      </c>
      <c r="BG164" s="257">
        <f>IF(N164="zákl. přenesená",J164,0)</f>
        <v>0</v>
      </c>
      <c r="BH164" s="257">
        <f>IF(N164="sníž. přenesená",J164,0)</f>
        <v>0</v>
      </c>
      <c r="BI164" s="257">
        <f>IF(N164="nulová",J164,0)</f>
        <v>0</v>
      </c>
      <c r="BJ164" s="18" t="s">
        <v>84</v>
      </c>
      <c r="BK164" s="257">
        <f>ROUND(I164*H164,2)</f>
        <v>0</v>
      </c>
      <c r="BL164" s="18" t="s">
        <v>228</v>
      </c>
      <c r="BM164" s="256" t="s">
        <v>4384</v>
      </c>
    </row>
    <row r="165" s="2" customFormat="1" ht="21.75" customHeight="1">
      <c r="A165" s="39"/>
      <c r="B165" s="40"/>
      <c r="C165" s="244" t="s">
        <v>265</v>
      </c>
      <c r="D165" s="244" t="s">
        <v>224</v>
      </c>
      <c r="E165" s="245" t="s">
        <v>4385</v>
      </c>
      <c r="F165" s="246" t="s">
        <v>4386</v>
      </c>
      <c r="G165" s="247" t="s">
        <v>526</v>
      </c>
      <c r="H165" s="248">
        <v>1</v>
      </c>
      <c r="I165" s="249"/>
      <c r="J165" s="250">
        <f>ROUND(I165*H165,2)</f>
        <v>0</v>
      </c>
      <c r="K165" s="251"/>
      <c r="L165" s="45"/>
      <c r="M165" s="252" t="s">
        <v>1</v>
      </c>
      <c r="N165" s="253" t="s">
        <v>41</v>
      </c>
      <c r="O165" s="92"/>
      <c r="P165" s="254">
        <f>O165*H165</f>
        <v>0</v>
      </c>
      <c r="Q165" s="254">
        <v>0</v>
      </c>
      <c r="R165" s="254">
        <f>Q165*H165</f>
        <v>0</v>
      </c>
      <c r="S165" s="254">
        <v>0</v>
      </c>
      <c r="T165" s="255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56" t="s">
        <v>228</v>
      </c>
      <c r="AT165" s="256" t="s">
        <v>224</v>
      </c>
      <c r="AU165" s="256" t="s">
        <v>84</v>
      </c>
      <c r="AY165" s="18" t="s">
        <v>222</v>
      </c>
      <c r="BE165" s="257">
        <f>IF(N165="základní",J165,0)</f>
        <v>0</v>
      </c>
      <c r="BF165" s="257">
        <f>IF(N165="snížená",J165,0)</f>
        <v>0</v>
      </c>
      <c r="BG165" s="257">
        <f>IF(N165="zákl. přenesená",J165,0)</f>
        <v>0</v>
      </c>
      <c r="BH165" s="257">
        <f>IF(N165="sníž. přenesená",J165,0)</f>
        <v>0</v>
      </c>
      <c r="BI165" s="257">
        <f>IF(N165="nulová",J165,0)</f>
        <v>0</v>
      </c>
      <c r="BJ165" s="18" t="s">
        <v>84</v>
      </c>
      <c r="BK165" s="257">
        <f>ROUND(I165*H165,2)</f>
        <v>0</v>
      </c>
      <c r="BL165" s="18" t="s">
        <v>228</v>
      </c>
      <c r="BM165" s="256" t="s">
        <v>4387</v>
      </c>
    </row>
    <row r="166" s="2" customFormat="1" ht="21.75" customHeight="1">
      <c r="A166" s="39"/>
      <c r="B166" s="40"/>
      <c r="C166" s="244" t="s">
        <v>297</v>
      </c>
      <c r="D166" s="244" t="s">
        <v>224</v>
      </c>
      <c r="E166" s="245" t="s">
        <v>4388</v>
      </c>
      <c r="F166" s="246" t="s">
        <v>4389</v>
      </c>
      <c r="G166" s="247" t="s">
        <v>526</v>
      </c>
      <c r="H166" s="248">
        <v>1</v>
      </c>
      <c r="I166" s="249"/>
      <c r="J166" s="250">
        <f>ROUND(I166*H166,2)</f>
        <v>0</v>
      </c>
      <c r="K166" s="251"/>
      <c r="L166" s="45"/>
      <c r="M166" s="252" t="s">
        <v>1</v>
      </c>
      <c r="N166" s="253" t="s">
        <v>41</v>
      </c>
      <c r="O166" s="92"/>
      <c r="P166" s="254">
        <f>O166*H166</f>
        <v>0</v>
      </c>
      <c r="Q166" s="254">
        <v>0</v>
      </c>
      <c r="R166" s="254">
        <f>Q166*H166</f>
        <v>0</v>
      </c>
      <c r="S166" s="254">
        <v>0</v>
      </c>
      <c r="T166" s="255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56" t="s">
        <v>228</v>
      </c>
      <c r="AT166" s="256" t="s">
        <v>224</v>
      </c>
      <c r="AU166" s="256" t="s">
        <v>84</v>
      </c>
      <c r="AY166" s="18" t="s">
        <v>222</v>
      </c>
      <c r="BE166" s="257">
        <f>IF(N166="základní",J166,0)</f>
        <v>0</v>
      </c>
      <c r="BF166" s="257">
        <f>IF(N166="snížená",J166,0)</f>
        <v>0</v>
      </c>
      <c r="BG166" s="257">
        <f>IF(N166="zákl. přenesená",J166,0)</f>
        <v>0</v>
      </c>
      <c r="BH166" s="257">
        <f>IF(N166="sníž. přenesená",J166,0)</f>
        <v>0</v>
      </c>
      <c r="BI166" s="257">
        <f>IF(N166="nulová",J166,0)</f>
        <v>0</v>
      </c>
      <c r="BJ166" s="18" t="s">
        <v>84</v>
      </c>
      <c r="BK166" s="257">
        <f>ROUND(I166*H166,2)</f>
        <v>0</v>
      </c>
      <c r="BL166" s="18" t="s">
        <v>228</v>
      </c>
      <c r="BM166" s="256" t="s">
        <v>4390</v>
      </c>
    </row>
    <row r="167" s="2" customFormat="1" ht="16.5" customHeight="1">
      <c r="A167" s="39"/>
      <c r="B167" s="40"/>
      <c r="C167" s="244" t="s">
        <v>271</v>
      </c>
      <c r="D167" s="244" t="s">
        <v>224</v>
      </c>
      <c r="E167" s="245" t="s">
        <v>4391</v>
      </c>
      <c r="F167" s="246" t="s">
        <v>4392</v>
      </c>
      <c r="G167" s="247" t="s">
        <v>4393</v>
      </c>
      <c r="H167" s="248">
        <v>1</v>
      </c>
      <c r="I167" s="249"/>
      <c r="J167" s="250">
        <f>ROUND(I167*H167,2)</f>
        <v>0</v>
      </c>
      <c r="K167" s="251"/>
      <c r="L167" s="45"/>
      <c r="M167" s="252" t="s">
        <v>1</v>
      </c>
      <c r="N167" s="253" t="s">
        <v>41</v>
      </c>
      <c r="O167" s="92"/>
      <c r="P167" s="254">
        <f>O167*H167</f>
        <v>0</v>
      </c>
      <c r="Q167" s="254">
        <v>0</v>
      </c>
      <c r="R167" s="254">
        <f>Q167*H167</f>
        <v>0</v>
      </c>
      <c r="S167" s="254">
        <v>0</v>
      </c>
      <c r="T167" s="255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56" t="s">
        <v>228</v>
      </c>
      <c r="AT167" s="256" t="s">
        <v>224</v>
      </c>
      <c r="AU167" s="256" t="s">
        <v>84</v>
      </c>
      <c r="AY167" s="18" t="s">
        <v>222</v>
      </c>
      <c r="BE167" s="257">
        <f>IF(N167="základní",J167,0)</f>
        <v>0</v>
      </c>
      <c r="BF167" s="257">
        <f>IF(N167="snížená",J167,0)</f>
        <v>0</v>
      </c>
      <c r="BG167" s="257">
        <f>IF(N167="zákl. přenesená",J167,0)</f>
        <v>0</v>
      </c>
      <c r="BH167" s="257">
        <f>IF(N167="sníž. přenesená",J167,0)</f>
        <v>0</v>
      </c>
      <c r="BI167" s="257">
        <f>IF(N167="nulová",J167,0)</f>
        <v>0</v>
      </c>
      <c r="BJ167" s="18" t="s">
        <v>84</v>
      </c>
      <c r="BK167" s="257">
        <f>ROUND(I167*H167,2)</f>
        <v>0</v>
      </c>
      <c r="BL167" s="18" t="s">
        <v>228</v>
      </c>
      <c r="BM167" s="256" t="s">
        <v>4394</v>
      </c>
    </row>
    <row r="168" s="2" customFormat="1" ht="24.15" customHeight="1">
      <c r="A168" s="39"/>
      <c r="B168" s="40"/>
      <c r="C168" s="244" t="s">
        <v>7</v>
      </c>
      <c r="D168" s="244" t="s">
        <v>224</v>
      </c>
      <c r="E168" s="245" t="s">
        <v>4395</v>
      </c>
      <c r="F168" s="246" t="s">
        <v>4396</v>
      </c>
      <c r="G168" s="247" t="s">
        <v>4393</v>
      </c>
      <c r="H168" s="248">
        <v>1</v>
      </c>
      <c r="I168" s="249"/>
      <c r="J168" s="250">
        <f>ROUND(I168*H168,2)</f>
        <v>0</v>
      </c>
      <c r="K168" s="251"/>
      <c r="L168" s="45"/>
      <c r="M168" s="252" t="s">
        <v>1</v>
      </c>
      <c r="N168" s="253" t="s">
        <v>41</v>
      </c>
      <c r="O168" s="92"/>
      <c r="P168" s="254">
        <f>O168*H168</f>
        <v>0</v>
      </c>
      <c r="Q168" s="254">
        <v>0</v>
      </c>
      <c r="R168" s="254">
        <f>Q168*H168</f>
        <v>0</v>
      </c>
      <c r="S168" s="254">
        <v>0</v>
      </c>
      <c r="T168" s="255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56" t="s">
        <v>228</v>
      </c>
      <c r="AT168" s="256" t="s">
        <v>224</v>
      </c>
      <c r="AU168" s="256" t="s">
        <v>84</v>
      </c>
      <c r="AY168" s="18" t="s">
        <v>222</v>
      </c>
      <c r="BE168" s="257">
        <f>IF(N168="základní",J168,0)</f>
        <v>0</v>
      </c>
      <c r="BF168" s="257">
        <f>IF(N168="snížená",J168,0)</f>
        <v>0</v>
      </c>
      <c r="BG168" s="257">
        <f>IF(N168="zákl. přenesená",J168,0)</f>
        <v>0</v>
      </c>
      <c r="BH168" s="257">
        <f>IF(N168="sníž. přenesená",J168,0)</f>
        <v>0</v>
      </c>
      <c r="BI168" s="257">
        <f>IF(N168="nulová",J168,0)</f>
        <v>0</v>
      </c>
      <c r="BJ168" s="18" t="s">
        <v>84</v>
      </c>
      <c r="BK168" s="257">
        <f>ROUND(I168*H168,2)</f>
        <v>0</v>
      </c>
      <c r="BL168" s="18" t="s">
        <v>228</v>
      </c>
      <c r="BM168" s="256" t="s">
        <v>4397</v>
      </c>
    </row>
    <row r="169" s="2" customFormat="1" ht="16.5" customHeight="1">
      <c r="A169" s="39"/>
      <c r="B169" s="40"/>
      <c r="C169" s="244" t="s">
        <v>273</v>
      </c>
      <c r="D169" s="244" t="s">
        <v>224</v>
      </c>
      <c r="E169" s="245" t="s">
        <v>4398</v>
      </c>
      <c r="F169" s="246" t="s">
        <v>4399</v>
      </c>
      <c r="G169" s="247" t="s">
        <v>526</v>
      </c>
      <c r="H169" s="248">
        <v>1</v>
      </c>
      <c r="I169" s="249"/>
      <c r="J169" s="250">
        <f>ROUND(I169*H169,2)</f>
        <v>0</v>
      </c>
      <c r="K169" s="251"/>
      <c r="L169" s="45"/>
      <c r="M169" s="252" t="s">
        <v>1</v>
      </c>
      <c r="N169" s="253" t="s">
        <v>41</v>
      </c>
      <c r="O169" s="92"/>
      <c r="P169" s="254">
        <f>O169*H169</f>
        <v>0</v>
      </c>
      <c r="Q169" s="254">
        <v>0</v>
      </c>
      <c r="R169" s="254">
        <f>Q169*H169</f>
        <v>0</v>
      </c>
      <c r="S169" s="254">
        <v>0</v>
      </c>
      <c r="T169" s="255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56" t="s">
        <v>228</v>
      </c>
      <c r="AT169" s="256" t="s">
        <v>224</v>
      </c>
      <c r="AU169" s="256" t="s">
        <v>84</v>
      </c>
      <c r="AY169" s="18" t="s">
        <v>222</v>
      </c>
      <c r="BE169" s="257">
        <f>IF(N169="základní",J169,0)</f>
        <v>0</v>
      </c>
      <c r="BF169" s="257">
        <f>IF(N169="snížená",J169,0)</f>
        <v>0</v>
      </c>
      <c r="BG169" s="257">
        <f>IF(N169="zákl. přenesená",J169,0)</f>
        <v>0</v>
      </c>
      <c r="BH169" s="257">
        <f>IF(N169="sníž. přenesená",J169,0)</f>
        <v>0</v>
      </c>
      <c r="BI169" s="257">
        <f>IF(N169="nulová",J169,0)</f>
        <v>0</v>
      </c>
      <c r="BJ169" s="18" t="s">
        <v>84</v>
      </c>
      <c r="BK169" s="257">
        <f>ROUND(I169*H169,2)</f>
        <v>0</v>
      </c>
      <c r="BL169" s="18" t="s">
        <v>228</v>
      </c>
      <c r="BM169" s="256" t="s">
        <v>4400</v>
      </c>
    </row>
    <row r="170" s="2" customFormat="1" ht="21.75" customHeight="1">
      <c r="A170" s="39"/>
      <c r="B170" s="40"/>
      <c r="C170" s="244" t="s">
        <v>314</v>
      </c>
      <c r="D170" s="244" t="s">
        <v>224</v>
      </c>
      <c r="E170" s="245" t="s">
        <v>4401</v>
      </c>
      <c r="F170" s="246" t="s">
        <v>4402</v>
      </c>
      <c r="G170" s="247" t="s">
        <v>526</v>
      </c>
      <c r="H170" s="248">
        <v>1</v>
      </c>
      <c r="I170" s="249"/>
      <c r="J170" s="250">
        <f>ROUND(I170*H170,2)</f>
        <v>0</v>
      </c>
      <c r="K170" s="251"/>
      <c r="L170" s="45"/>
      <c r="M170" s="252" t="s">
        <v>1</v>
      </c>
      <c r="N170" s="253" t="s">
        <v>41</v>
      </c>
      <c r="O170" s="92"/>
      <c r="P170" s="254">
        <f>O170*H170</f>
        <v>0</v>
      </c>
      <c r="Q170" s="254">
        <v>0</v>
      </c>
      <c r="R170" s="254">
        <f>Q170*H170</f>
        <v>0</v>
      </c>
      <c r="S170" s="254">
        <v>0</v>
      </c>
      <c r="T170" s="255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56" t="s">
        <v>228</v>
      </c>
      <c r="AT170" s="256" t="s">
        <v>224</v>
      </c>
      <c r="AU170" s="256" t="s">
        <v>84</v>
      </c>
      <c r="AY170" s="18" t="s">
        <v>222</v>
      </c>
      <c r="BE170" s="257">
        <f>IF(N170="základní",J170,0)</f>
        <v>0</v>
      </c>
      <c r="BF170" s="257">
        <f>IF(N170="snížená",J170,0)</f>
        <v>0</v>
      </c>
      <c r="BG170" s="257">
        <f>IF(N170="zákl. přenesená",J170,0)</f>
        <v>0</v>
      </c>
      <c r="BH170" s="257">
        <f>IF(N170="sníž. přenesená",J170,0)</f>
        <v>0</v>
      </c>
      <c r="BI170" s="257">
        <f>IF(N170="nulová",J170,0)</f>
        <v>0</v>
      </c>
      <c r="BJ170" s="18" t="s">
        <v>84</v>
      </c>
      <c r="BK170" s="257">
        <f>ROUND(I170*H170,2)</f>
        <v>0</v>
      </c>
      <c r="BL170" s="18" t="s">
        <v>228</v>
      </c>
      <c r="BM170" s="256" t="s">
        <v>4403</v>
      </c>
    </row>
    <row r="171" s="2" customFormat="1" ht="16.5" customHeight="1">
      <c r="A171" s="39"/>
      <c r="B171" s="40"/>
      <c r="C171" s="244" t="s">
        <v>276</v>
      </c>
      <c r="D171" s="244" t="s">
        <v>224</v>
      </c>
      <c r="E171" s="245" t="s">
        <v>4404</v>
      </c>
      <c r="F171" s="246" t="s">
        <v>4405</v>
      </c>
      <c r="G171" s="247" t="s">
        <v>526</v>
      </c>
      <c r="H171" s="248">
        <v>1</v>
      </c>
      <c r="I171" s="249"/>
      <c r="J171" s="250">
        <f>ROUND(I171*H171,2)</f>
        <v>0</v>
      </c>
      <c r="K171" s="251"/>
      <c r="L171" s="45"/>
      <c r="M171" s="252" t="s">
        <v>1</v>
      </c>
      <c r="N171" s="253" t="s">
        <v>41</v>
      </c>
      <c r="O171" s="92"/>
      <c r="P171" s="254">
        <f>O171*H171</f>
        <v>0</v>
      </c>
      <c r="Q171" s="254">
        <v>0</v>
      </c>
      <c r="R171" s="254">
        <f>Q171*H171</f>
        <v>0</v>
      </c>
      <c r="S171" s="254">
        <v>0</v>
      </c>
      <c r="T171" s="255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56" t="s">
        <v>228</v>
      </c>
      <c r="AT171" s="256" t="s">
        <v>224</v>
      </c>
      <c r="AU171" s="256" t="s">
        <v>84</v>
      </c>
      <c r="AY171" s="18" t="s">
        <v>222</v>
      </c>
      <c r="BE171" s="257">
        <f>IF(N171="základní",J171,0)</f>
        <v>0</v>
      </c>
      <c r="BF171" s="257">
        <f>IF(N171="snížená",J171,0)</f>
        <v>0</v>
      </c>
      <c r="BG171" s="257">
        <f>IF(N171="zákl. přenesená",J171,0)</f>
        <v>0</v>
      </c>
      <c r="BH171" s="257">
        <f>IF(N171="sníž. přenesená",J171,0)</f>
        <v>0</v>
      </c>
      <c r="BI171" s="257">
        <f>IF(N171="nulová",J171,0)</f>
        <v>0</v>
      </c>
      <c r="BJ171" s="18" t="s">
        <v>84</v>
      </c>
      <c r="BK171" s="257">
        <f>ROUND(I171*H171,2)</f>
        <v>0</v>
      </c>
      <c r="BL171" s="18" t="s">
        <v>228</v>
      </c>
      <c r="BM171" s="256" t="s">
        <v>4406</v>
      </c>
    </row>
    <row r="172" s="2" customFormat="1" ht="16.5" customHeight="1">
      <c r="A172" s="39"/>
      <c r="B172" s="40"/>
      <c r="C172" s="244" t="s">
        <v>323</v>
      </c>
      <c r="D172" s="244" t="s">
        <v>224</v>
      </c>
      <c r="E172" s="245" t="s">
        <v>4407</v>
      </c>
      <c r="F172" s="246" t="s">
        <v>4408</v>
      </c>
      <c r="G172" s="247" t="s">
        <v>526</v>
      </c>
      <c r="H172" s="248">
        <v>1</v>
      </c>
      <c r="I172" s="249"/>
      <c r="J172" s="250">
        <f>ROUND(I172*H172,2)</f>
        <v>0</v>
      </c>
      <c r="K172" s="251"/>
      <c r="L172" s="45"/>
      <c r="M172" s="252" t="s">
        <v>1</v>
      </c>
      <c r="N172" s="253" t="s">
        <v>41</v>
      </c>
      <c r="O172" s="92"/>
      <c r="P172" s="254">
        <f>O172*H172</f>
        <v>0</v>
      </c>
      <c r="Q172" s="254">
        <v>0</v>
      </c>
      <c r="R172" s="254">
        <f>Q172*H172</f>
        <v>0</v>
      </c>
      <c r="S172" s="254">
        <v>0</v>
      </c>
      <c r="T172" s="255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56" t="s">
        <v>228</v>
      </c>
      <c r="AT172" s="256" t="s">
        <v>224</v>
      </c>
      <c r="AU172" s="256" t="s">
        <v>84</v>
      </c>
      <c r="AY172" s="18" t="s">
        <v>222</v>
      </c>
      <c r="BE172" s="257">
        <f>IF(N172="základní",J172,0)</f>
        <v>0</v>
      </c>
      <c r="BF172" s="257">
        <f>IF(N172="snížená",J172,0)</f>
        <v>0</v>
      </c>
      <c r="BG172" s="257">
        <f>IF(N172="zákl. přenesená",J172,0)</f>
        <v>0</v>
      </c>
      <c r="BH172" s="257">
        <f>IF(N172="sníž. přenesená",J172,0)</f>
        <v>0</v>
      </c>
      <c r="BI172" s="257">
        <f>IF(N172="nulová",J172,0)</f>
        <v>0</v>
      </c>
      <c r="BJ172" s="18" t="s">
        <v>84</v>
      </c>
      <c r="BK172" s="257">
        <f>ROUND(I172*H172,2)</f>
        <v>0</v>
      </c>
      <c r="BL172" s="18" t="s">
        <v>228</v>
      </c>
      <c r="BM172" s="256" t="s">
        <v>4409</v>
      </c>
    </row>
    <row r="173" s="12" customFormat="1" ht="25.92" customHeight="1">
      <c r="A173" s="12"/>
      <c r="B173" s="228"/>
      <c r="C173" s="229"/>
      <c r="D173" s="230" t="s">
        <v>75</v>
      </c>
      <c r="E173" s="231" t="s">
        <v>3564</v>
      </c>
      <c r="F173" s="231" t="s">
        <v>4410</v>
      </c>
      <c r="G173" s="229"/>
      <c r="H173" s="229"/>
      <c r="I173" s="232"/>
      <c r="J173" s="233">
        <f>BK173</f>
        <v>0</v>
      </c>
      <c r="K173" s="229"/>
      <c r="L173" s="234"/>
      <c r="M173" s="235"/>
      <c r="N173" s="236"/>
      <c r="O173" s="236"/>
      <c r="P173" s="237">
        <f>SUM(P174:P191)</f>
        <v>0</v>
      </c>
      <c r="Q173" s="236"/>
      <c r="R173" s="237">
        <f>SUM(R174:R191)</f>
        <v>0</v>
      </c>
      <c r="S173" s="236"/>
      <c r="T173" s="238">
        <f>SUM(T174:T191)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39" t="s">
        <v>84</v>
      </c>
      <c r="AT173" s="240" t="s">
        <v>75</v>
      </c>
      <c r="AU173" s="240" t="s">
        <v>76</v>
      </c>
      <c r="AY173" s="239" t="s">
        <v>222</v>
      </c>
      <c r="BK173" s="241">
        <f>SUM(BK174:BK191)</f>
        <v>0</v>
      </c>
    </row>
    <row r="174" s="2" customFormat="1" ht="16.5" customHeight="1">
      <c r="A174" s="39"/>
      <c r="B174" s="40"/>
      <c r="C174" s="244" t="s">
        <v>279</v>
      </c>
      <c r="D174" s="244" t="s">
        <v>224</v>
      </c>
      <c r="E174" s="245" t="s">
        <v>4355</v>
      </c>
      <c r="F174" s="246" t="s">
        <v>4356</v>
      </c>
      <c r="G174" s="247" t="s">
        <v>526</v>
      </c>
      <c r="H174" s="248">
        <v>1</v>
      </c>
      <c r="I174" s="249"/>
      <c r="J174" s="250">
        <f>ROUND(I174*H174,2)</f>
        <v>0</v>
      </c>
      <c r="K174" s="251"/>
      <c r="L174" s="45"/>
      <c r="M174" s="252" t="s">
        <v>1</v>
      </c>
      <c r="N174" s="253" t="s">
        <v>41</v>
      </c>
      <c r="O174" s="92"/>
      <c r="P174" s="254">
        <f>O174*H174</f>
        <v>0</v>
      </c>
      <c r="Q174" s="254">
        <v>0</v>
      </c>
      <c r="R174" s="254">
        <f>Q174*H174</f>
        <v>0</v>
      </c>
      <c r="S174" s="254">
        <v>0</v>
      </c>
      <c r="T174" s="255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56" t="s">
        <v>228</v>
      </c>
      <c r="AT174" s="256" t="s">
        <v>224</v>
      </c>
      <c r="AU174" s="256" t="s">
        <v>84</v>
      </c>
      <c r="AY174" s="18" t="s">
        <v>222</v>
      </c>
      <c r="BE174" s="257">
        <f>IF(N174="základní",J174,0)</f>
        <v>0</v>
      </c>
      <c r="BF174" s="257">
        <f>IF(N174="snížená",J174,0)</f>
        <v>0</v>
      </c>
      <c r="BG174" s="257">
        <f>IF(N174="zákl. přenesená",J174,0)</f>
        <v>0</v>
      </c>
      <c r="BH174" s="257">
        <f>IF(N174="sníž. přenesená",J174,0)</f>
        <v>0</v>
      </c>
      <c r="BI174" s="257">
        <f>IF(N174="nulová",J174,0)</f>
        <v>0</v>
      </c>
      <c r="BJ174" s="18" t="s">
        <v>84</v>
      </c>
      <c r="BK174" s="257">
        <f>ROUND(I174*H174,2)</f>
        <v>0</v>
      </c>
      <c r="BL174" s="18" t="s">
        <v>228</v>
      </c>
      <c r="BM174" s="256" t="s">
        <v>4411</v>
      </c>
    </row>
    <row r="175" s="2" customFormat="1" ht="16.5" customHeight="1">
      <c r="A175" s="39"/>
      <c r="B175" s="40"/>
      <c r="C175" s="244" t="s">
        <v>331</v>
      </c>
      <c r="D175" s="244" t="s">
        <v>224</v>
      </c>
      <c r="E175" s="245" t="s">
        <v>4358</v>
      </c>
      <c r="F175" s="246" t="s">
        <v>4359</v>
      </c>
      <c r="G175" s="247" t="s">
        <v>526</v>
      </c>
      <c r="H175" s="248">
        <v>3</v>
      </c>
      <c r="I175" s="249"/>
      <c r="J175" s="250">
        <f>ROUND(I175*H175,2)</f>
        <v>0</v>
      </c>
      <c r="K175" s="251"/>
      <c r="L175" s="45"/>
      <c r="M175" s="252" t="s">
        <v>1</v>
      </c>
      <c r="N175" s="253" t="s">
        <v>41</v>
      </c>
      <c r="O175" s="92"/>
      <c r="P175" s="254">
        <f>O175*H175</f>
        <v>0</v>
      </c>
      <c r="Q175" s="254">
        <v>0</v>
      </c>
      <c r="R175" s="254">
        <f>Q175*H175</f>
        <v>0</v>
      </c>
      <c r="S175" s="254">
        <v>0</v>
      </c>
      <c r="T175" s="255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56" t="s">
        <v>228</v>
      </c>
      <c r="AT175" s="256" t="s">
        <v>224</v>
      </c>
      <c r="AU175" s="256" t="s">
        <v>84</v>
      </c>
      <c r="AY175" s="18" t="s">
        <v>222</v>
      </c>
      <c r="BE175" s="257">
        <f>IF(N175="základní",J175,0)</f>
        <v>0</v>
      </c>
      <c r="BF175" s="257">
        <f>IF(N175="snížená",J175,0)</f>
        <v>0</v>
      </c>
      <c r="BG175" s="257">
        <f>IF(N175="zákl. přenesená",J175,0)</f>
        <v>0</v>
      </c>
      <c r="BH175" s="257">
        <f>IF(N175="sníž. přenesená",J175,0)</f>
        <v>0</v>
      </c>
      <c r="BI175" s="257">
        <f>IF(N175="nulová",J175,0)</f>
        <v>0</v>
      </c>
      <c r="BJ175" s="18" t="s">
        <v>84</v>
      </c>
      <c r="BK175" s="257">
        <f>ROUND(I175*H175,2)</f>
        <v>0</v>
      </c>
      <c r="BL175" s="18" t="s">
        <v>228</v>
      </c>
      <c r="BM175" s="256" t="s">
        <v>4412</v>
      </c>
    </row>
    <row r="176" s="2" customFormat="1" ht="16.5" customHeight="1">
      <c r="A176" s="39"/>
      <c r="B176" s="40"/>
      <c r="C176" s="244" t="s">
        <v>284</v>
      </c>
      <c r="D176" s="244" t="s">
        <v>224</v>
      </c>
      <c r="E176" s="245" t="s">
        <v>4361</v>
      </c>
      <c r="F176" s="246" t="s">
        <v>4362</v>
      </c>
      <c r="G176" s="247" t="s">
        <v>526</v>
      </c>
      <c r="H176" s="248">
        <v>1</v>
      </c>
      <c r="I176" s="249"/>
      <c r="J176" s="250">
        <f>ROUND(I176*H176,2)</f>
        <v>0</v>
      </c>
      <c r="K176" s="251"/>
      <c r="L176" s="45"/>
      <c r="M176" s="252" t="s">
        <v>1</v>
      </c>
      <c r="N176" s="253" t="s">
        <v>41</v>
      </c>
      <c r="O176" s="92"/>
      <c r="P176" s="254">
        <f>O176*H176</f>
        <v>0</v>
      </c>
      <c r="Q176" s="254">
        <v>0</v>
      </c>
      <c r="R176" s="254">
        <f>Q176*H176</f>
        <v>0</v>
      </c>
      <c r="S176" s="254">
        <v>0</v>
      </c>
      <c r="T176" s="255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56" t="s">
        <v>228</v>
      </c>
      <c r="AT176" s="256" t="s">
        <v>224</v>
      </c>
      <c r="AU176" s="256" t="s">
        <v>84</v>
      </c>
      <c r="AY176" s="18" t="s">
        <v>222</v>
      </c>
      <c r="BE176" s="257">
        <f>IF(N176="základní",J176,0)</f>
        <v>0</v>
      </c>
      <c r="BF176" s="257">
        <f>IF(N176="snížená",J176,0)</f>
        <v>0</v>
      </c>
      <c r="BG176" s="257">
        <f>IF(N176="zákl. přenesená",J176,0)</f>
        <v>0</v>
      </c>
      <c r="BH176" s="257">
        <f>IF(N176="sníž. přenesená",J176,0)</f>
        <v>0</v>
      </c>
      <c r="BI176" s="257">
        <f>IF(N176="nulová",J176,0)</f>
        <v>0</v>
      </c>
      <c r="BJ176" s="18" t="s">
        <v>84</v>
      </c>
      <c r="BK176" s="257">
        <f>ROUND(I176*H176,2)</f>
        <v>0</v>
      </c>
      <c r="BL176" s="18" t="s">
        <v>228</v>
      </c>
      <c r="BM176" s="256" t="s">
        <v>4413</v>
      </c>
    </row>
    <row r="177" s="2" customFormat="1" ht="16.5" customHeight="1">
      <c r="A177" s="39"/>
      <c r="B177" s="40"/>
      <c r="C177" s="244" t="s">
        <v>340</v>
      </c>
      <c r="D177" s="244" t="s">
        <v>224</v>
      </c>
      <c r="E177" s="245" t="s">
        <v>4364</v>
      </c>
      <c r="F177" s="246" t="s">
        <v>4365</v>
      </c>
      <c r="G177" s="247" t="s">
        <v>526</v>
      </c>
      <c r="H177" s="248">
        <v>1</v>
      </c>
      <c r="I177" s="249"/>
      <c r="J177" s="250">
        <f>ROUND(I177*H177,2)</f>
        <v>0</v>
      </c>
      <c r="K177" s="251"/>
      <c r="L177" s="45"/>
      <c r="M177" s="252" t="s">
        <v>1</v>
      </c>
      <c r="N177" s="253" t="s">
        <v>41</v>
      </c>
      <c r="O177" s="92"/>
      <c r="P177" s="254">
        <f>O177*H177</f>
        <v>0</v>
      </c>
      <c r="Q177" s="254">
        <v>0</v>
      </c>
      <c r="R177" s="254">
        <f>Q177*H177</f>
        <v>0</v>
      </c>
      <c r="S177" s="254">
        <v>0</v>
      </c>
      <c r="T177" s="255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56" t="s">
        <v>228</v>
      </c>
      <c r="AT177" s="256" t="s">
        <v>224</v>
      </c>
      <c r="AU177" s="256" t="s">
        <v>84</v>
      </c>
      <c r="AY177" s="18" t="s">
        <v>222</v>
      </c>
      <c r="BE177" s="257">
        <f>IF(N177="základní",J177,0)</f>
        <v>0</v>
      </c>
      <c r="BF177" s="257">
        <f>IF(N177="snížená",J177,0)</f>
        <v>0</v>
      </c>
      <c r="BG177" s="257">
        <f>IF(N177="zákl. přenesená",J177,0)</f>
        <v>0</v>
      </c>
      <c r="BH177" s="257">
        <f>IF(N177="sníž. přenesená",J177,0)</f>
        <v>0</v>
      </c>
      <c r="BI177" s="257">
        <f>IF(N177="nulová",J177,0)</f>
        <v>0</v>
      </c>
      <c r="BJ177" s="18" t="s">
        <v>84</v>
      </c>
      <c r="BK177" s="257">
        <f>ROUND(I177*H177,2)</f>
        <v>0</v>
      </c>
      <c r="BL177" s="18" t="s">
        <v>228</v>
      </c>
      <c r="BM177" s="256" t="s">
        <v>4414</v>
      </c>
    </row>
    <row r="178" s="2" customFormat="1" ht="16.5" customHeight="1">
      <c r="A178" s="39"/>
      <c r="B178" s="40"/>
      <c r="C178" s="244" t="s">
        <v>286</v>
      </c>
      <c r="D178" s="244" t="s">
        <v>224</v>
      </c>
      <c r="E178" s="245" t="s">
        <v>4367</v>
      </c>
      <c r="F178" s="246" t="s">
        <v>4368</v>
      </c>
      <c r="G178" s="247" t="s">
        <v>526</v>
      </c>
      <c r="H178" s="248">
        <v>1</v>
      </c>
      <c r="I178" s="249"/>
      <c r="J178" s="250">
        <f>ROUND(I178*H178,2)</f>
        <v>0</v>
      </c>
      <c r="K178" s="251"/>
      <c r="L178" s="45"/>
      <c r="M178" s="252" t="s">
        <v>1</v>
      </c>
      <c r="N178" s="253" t="s">
        <v>41</v>
      </c>
      <c r="O178" s="92"/>
      <c r="P178" s="254">
        <f>O178*H178</f>
        <v>0</v>
      </c>
      <c r="Q178" s="254">
        <v>0</v>
      </c>
      <c r="R178" s="254">
        <f>Q178*H178</f>
        <v>0</v>
      </c>
      <c r="S178" s="254">
        <v>0</v>
      </c>
      <c r="T178" s="255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56" t="s">
        <v>228</v>
      </c>
      <c r="AT178" s="256" t="s">
        <v>224</v>
      </c>
      <c r="AU178" s="256" t="s">
        <v>84</v>
      </c>
      <c r="AY178" s="18" t="s">
        <v>222</v>
      </c>
      <c r="BE178" s="257">
        <f>IF(N178="základní",J178,0)</f>
        <v>0</v>
      </c>
      <c r="BF178" s="257">
        <f>IF(N178="snížená",J178,0)</f>
        <v>0</v>
      </c>
      <c r="BG178" s="257">
        <f>IF(N178="zákl. přenesená",J178,0)</f>
        <v>0</v>
      </c>
      <c r="BH178" s="257">
        <f>IF(N178="sníž. přenesená",J178,0)</f>
        <v>0</v>
      </c>
      <c r="BI178" s="257">
        <f>IF(N178="nulová",J178,0)</f>
        <v>0</v>
      </c>
      <c r="BJ178" s="18" t="s">
        <v>84</v>
      </c>
      <c r="BK178" s="257">
        <f>ROUND(I178*H178,2)</f>
        <v>0</v>
      </c>
      <c r="BL178" s="18" t="s">
        <v>228</v>
      </c>
      <c r="BM178" s="256" t="s">
        <v>4415</v>
      </c>
    </row>
    <row r="179" s="2" customFormat="1" ht="24.15" customHeight="1">
      <c r="A179" s="39"/>
      <c r="B179" s="40"/>
      <c r="C179" s="244" t="s">
        <v>350</v>
      </c>
      <c r="D179" s="244" t="s">
        <v>224</v>
      </c>
      <c r="E179" s="245" t="s">
        <v>4370</v>
      </c>
      <c r="F179" s="246" t="s">
        <v>4371</v>
      </c>
      <c r="G179" s="247" t="s">
        <v>526</v>
      </c>
      <c r="H179" s="248">
        <v>1</v>
      </c>
      <c r="I179" s="249"/>
      <c r="J179" s="250">
        <f>ROUND(I179*H179,2)</f>
        <v>0</v>
      </c>
      <c r="K179" s="251"/>
      <c r="L179" s="45"/>
      <c r="M179" s="252" t="s">
        <v>1</v>
      </c>
      <c r="N179" s="253" t="s">
        <v>41</v>
      </c>
      <c r="O179" s="92"/>
      <c r="P179" s="254">
        <f>O179*H179</f>
        <v>0</v>
      </c>
      <c r="Q179" s="254">
        <v>0</v>
      </c>
      <c r="R179" s="254">
        <f>Q179*H179</f>
        <v>0</v>
      </c>
      <c r="S179" s="254">
        <v>0</v>
      </c>
      <c r="T179" s="255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56" t="s">
        <v>228</v>
      </c>
      <c r="AT179" s="256" t="s">
        <v>224</v>
      </c>
      <c r="AU179" s="256" t="s">
        <v>84</v>
      </c>
      <c r="AY179" s="18" t="s">
        <v>222</v>
      </c>
      <c r="BE179" s="257">
        <f>IF(N179="základní",J179,0)</f>
        <v>0</v>
      </c>
      <c r="BF179" s="257">
        <f>IF(N179="snížená",J179,0)</f>
        <v>0</v>
      </c>
      <c r="BG179" s="257">
        <f>IF(N179="zákl. přenesená",J179,0)</f>
        <v>0</v>
      </c>
      <c r="BH179" s="257">
        <f>IF(N179="sníž. přenesená",J179,0)</f>
        <v>0</v>
      </c>
      <c r="BI179" s="257">
        <f>IF(N179="nulová",J179,0)</f>
        <v>0</v>
      </c>
      <c r="BJ179" s="18" t="s">
        <v>84</v>
      </c>
      <c r="BK179" s="257">
        <f>ROUND(I179*H179,2)</f>
        <v>0</v>
      </c>
      <c r="BL179" s="18" t="s">
        <v>228</v>
      </c>
      <c r="BM179" s="256" t="s">
        <v>4416</v>
      </c>
    </row>
    <row r="180" s="2" customFormat="1" ht="16.5" customHeight="1">
      <c r="A180" s="39"/>
      <c r="B180" s="40"/>
      <c r="C180" s="244" t="s">
        <v>290</v>
      </c>
      <c r="D180" s="244" t="s">
        <v>224</v>
      </c>
      <c r="E180" s="245" t="s">
        <v>4373</v>
      </c>
      <c r="F180" s="246" t="s">
        <v>4374</v>
      </c>
      <c r="G180" s="247" t="s">
        <v>526</v>
      </c>
      <c r="H180" s="248">
        <v>1</v>
      </c>
      <c r="I180" s="249"/>
      <c r="J180" s="250">
        <f>ROUND(I180*H180,2)</f>
        <v>0</v>
      </c>
      <c r="K180" s="251"/>
      <c r="L180" s="45"/>
      <c r="M180" s="252" t="s">
        <v>1</v>
      </c>
      <c r="N180" s="253" t="s">
        <v>41</v>
      </c>
      <c r="O180" s="92"/>
      <c r="P180" s="254">
        <f>O180*H180</f>
        <v>0</v>
      </c>
      <c r="Q180" s="254">
        <v>0</v>
      </c>
      <c r="R180" s="254">
        <f>Q180*H180</f>
        <v>0</v>
      </c>
      <c r="S180" s="254">
        <v>0</v>
      </c>
      <c r="T180" s="255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56" t="s">
        <v>228</v>
      </c>
      <c r="AT180" s="256" t="s">
        <v>224</v>
      </c>
      <c r="AU180" s="256" t="s">
        <v>84</v>
      </c>
      <c r="AY180" s="18" t="s">
        <v>222</v>
      </c>
      <c r="BE180" s="257">
        <f>IF(N180="základní",J180,0)</f>
        <v>0</v>
      </c>
      <c r="BF180" s="257">
        <f>IF(N180="snížená",J180,0)</f>
        <v>0</v>
      </c>
      <c r="BG180" s="257">
        <f>IF(N180="zákl. přenesená",J180,0)</f>
        <v>0</v>
      </c>
      <c r="BH180" s="257">
        <f>IF(N180="sníž. přenesená",J180,0)</f>
        <v>0</v>
      </c>
      <c r="BI180" s="257">
        <f>IF(N180="nulová",J180,0)</f>
        <v>0</v>
      </c>
      <c r="BJ180" s="18" t="s">
        <v>84</v>
      </c>
      <c r="BK180" s="257">
        <f>ROUND(I180*H180,2)</f>
        <v>0</v>
      </c>
      <c r="BL180" s="18" t="s">
        <v>228</v>
      </c>
      <c r="BM180" s="256" t="s">
        <v>4417</v>
      </c>
    </row>
    <row r="181" s="2" customFormat="1" ht="24.15" customHeight="1">
      <c r="A181" s="39"/>
      <c r="B181" s="40"/>
      <c r="C181" s="244" t="s">
        <v>364</v>
      </c>
      <c r="D181" s="244" t="s">
        <v>224</v>
      </c>
      <c r="E181" s="245" t="s">
        <v>4376</v>
      </c>
      <c r="F181" s="246" t="s">
        <v>4377</v>
      </c>
      <c r="G181" s="247" t="s">
        <v>526</v>
      </c>
      <c r="H181" s="248">
        <v>1</v>
      </c>
      <c r="I181" s="249"/>
      <c r="J181" s="250">
        <f>ROUND(I181*H181,2)</f>
        <v>0</v>
      </c>
      <c r="K181" s="251"/>
      <c r="L181" s="45"/>
      <c r="M181" s="252" t="s">
        <v>1</v>
      </c>
      <c r="N181" s="253" t="s">
        <v>41</v>
      </c>
      <c r="O181" s="92"/>
      <c r="P181" s="254">
        <f>O181*H181</f>
        <v>0</v>
      </c>
      <c r="Q181" s="254">
        <v>0</v>
      </c>
      <c r="R181" s="254">
        <f>Q181*H181</f>
        <v>0</v>
      </c>
      <c r="S181" s="254">
        <v>0</v>
      </c>
      <c r="T181" s="255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56" t="s">
        <v>228</v>
      </c>
      <c r="AT181" s="256" t="s">
        <v>224</v>
      </c>
      <c r="AU181" s="256" t="s">
        <v>84</v>
      </c>
      <c r="AY181" s="18" t="s">
        <v>222</v>
      </c>
      <c r="BE181" s="257">
        <f>IF(N181="základní",J181,0)</f>
        <v>0</v>
      </c>
      <c r="BF181" s="257">
        <f>IF(N181="snížená",J181,0)</f>
        <v>0</v>
      </c>
      <c r="BG181" s="257">
        <f>IF(N181="zákl. přenesená",J181,0)</f>
        <v>0</v>
      </c>
      <c r="BH181" s="257">
        <f>IF(N181="sníž. přenesená",J181,0)</f>
        <v>0</v>
      </c>
      <c r="BI181" s="257">
        <f>IF(N181="nulová",J181,0)</f>
        <v>0</v>
      </c>
      <c r="BJ181" s="18" t="s">
        <v>84</v>
      </c>
      <c r="BK181" s="257">
        <f>ROUND(I181*H181,2)</f>
        <v>0</v>
      </c>
      <c r="BL181" s="18" t="s">
        <v>228</v>
      </c>
      <c r="BM181" s="256" t="s">
        <v>4418</v>
      </c>
    </row>
    <row r="182" s="2" customFormat="1" ht="21.75" customHeight="1">
      <c r="A182" s="39"/>
      <c r="B182" s="40"/>
      <c r="C182" s="244" t="s">
        <v>292</v>
      </c>
      <c r="D182" s="244" t="s">
        <v>224</v>
      </c>
      <c r="E182" s="245" t="s">
        <v>4379</v>
      </c>
      <c r="F182" s="246" t="s">
        <v>4380</v>
      </c>
      <c r="G182" s="247" t="s">
        <v>526</v>
      </c>
      <c r="H182" s="248">
        <v>1</v>
      </c>
      <c r="I182" s="249"/>
      <c r="J182" s="250">
        <f>ROUND(I182*H182,2)</f>
        <v>0</v>
      </c>
      <c r="K182" s="251"/>
      <c r="L182" s="45"/>
      <c r="M182" s="252" t="s">
        <v>1</v>
      </c>
      <c r="N182" s="253" t="s">
        <v>41</v>
      </c>
      <c r="O182" s="92"/>
      <c r="P182" s="254">
        <f>O182*H182</f>
        <v>0</v>
      </c>
      <c r="Q182" s="254">
        <v>0</v>
      </c>
      <c r="R182" s="254">
        <f>Q182*H182</f>
        <v>0</v>
      </c>
      <c r="S182" s="254">
        <v>0</v>
      </c>
      <c r="T182" s="255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56" t="s">
        <v>228</v>
      </c>
      <c r="AT182" s="256" t="s">
        <v>224</v>
      </c>
      <c r="AU182" s="256" t="s">
        <v>84</v>
      </c>
      <c r="AY182" s="18" t="s">
        <v>222</v>
      </c>
      <c r="BE182" s="257">
        <f>IF(N182="základní",J182,0)</f>
        <v>0</v>
      </c>
      <c r="BF182" s="257">
        <f>IF(N182="snížená",J182,0)</f>
        <v>0</v>
      </c>
      <c r="BG182" s="257">
        <f>IF(N182="zákl. přenesená",J182,0)</f>
        <v>0</v>
      </c>
      <c r="BH182" s="257">
        <f>IF(N182="sníž. přenesená",J182,0)</f>
        <v>0</v>
      </c>
      <c r="BI182" s="257">
        <f>IF(N182="nulová",J182,0)</f>
        <v>0</v>
      </c>
      <c r="BJ182" s="18" t="s">
        <v>84</v>
      </c>
      <c r="BK182" s="257">
        <f>ROUND(I182*H182,2)</f>
        <v>0</v>
      </c>
      <c r="BL182" s="18" t="s">
        <v>228</v>
      </c>
      <c r="BM182" s="256" t="s">
        <v>4419</v>
      </c>
    </row>
    <row r="183" s="2" customFormat="1" ht="21.75" customHeight="1">
      <c r="A183" s="39"/>
      <c r="B183" s="40"/>
      <c r="C183" s="244" t="s">
        <v>375</v>
      </c>
      <c r="D183" s="244" t="s">
        <v>224</v>
      </c>
      <c r="E183" s="245" t="s">
        <v>4382</v>
      </c>
      <c r="F183" s="246" t="s">
        <v>4383</v>
      </c>
      <c r="G183" s="247" t="s">
        <v>526</v>
      </c>
      <c r="H183" s="248">
        <v>8</v>
      </c>
      <c r="I183" s="249"/>
      <c r="J183" s="250">
        <f>ROUND(I183*H183,2)</f>
        <v>0</v>
      </c>
      <c r="K183" s="251"/>
      <c r="L183" s="45"/>
      <c r="M183" s="252" t="s">
        <v>1</v>
      </c>
      <c r="N183" s="253" t="s">
        <v>41</v>
      </c>
      <c r="O183" s="92"/>
      <c r="P183" s="254">
        <f>O183*H183</f>
        <v>0</v>
      </c>
      <c r="Q183" s="254">
        <v>0</v>
      </c>
      <c r="R183" s="254">
        <f>Q183*H183</f>
        <v>0</v>
      </c>
      <c r="S183" s="254">
        <v>0</v>
      </c>
      <c r="T183" s="255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56" t="s">
        <v>228</v>
      </c>
      <c r="AT183" s="256" t="s">
        <v>224</v>
      </c>
      <c r="AU183" s="256" t="s">
        <v>84</v>
      </c>
      <c r="AY183" s="18" t="s">
        <v>222</v>
      </c>
      <c r="BE183" s="257">
        <f>IF(N183="základní",J183,0)</f>
        <v>0</v>
      </c>
      <c r="BF183" s="257">
        <f>IF(N183="snížená",J183,0)</f>
        <v>0</v>
      </c>
      <c r="BG183" s="257">
        <f>IF(N183="zákl. přenesená",J183,0)</f>
        <v>0</v>
      </c>
      <c r="BH183" s="257">
        <f>IF(N183="sníž. přenesená",J183,0)</f>
        <v>0</v>
      </c>
      <c r="BI183" s="257">
        <f>IF(N183="nulová",J183,0)</f>
        <v>0</v>
      </c>
      <c r="BJ183" s="18" t="s">
        <v>84</v>
      </c>
      <c r="BK183" s="257">
        <f>ROUND(I183*H183,2)</f>
        <v>0</v>
      </c>
      <c r="BL183" s="18" t="s">
        <v>228</v>
      </c>
      <c r="BM183" s="256" t="s">
        <v>4420</v>
      </c>
    </row>
    <row r="184" s="2" customFormat="1" ht="21.75" customHeight="1">
      <c r="A184" s="39"/>
      <c r="B184" s="40"/>
      <c r="C184" s="244" t="s">
        <v>295</v>
      </c>
      <c r="D184" s="244" t="s">
        <v>224</v>
      </c>
      <c r="E184" s="245" t="s">
        <v>4385</v>
      </c>
      <c r="F184" s="246" t="s">
        <v>4386</v>
      </c>
      <c r="G184" s="247" t="s">
        <v>526</v>
      </c>
      <c r="H184" s="248">
        <v>1</v>
      </c>
      <c r="I184" s="249"/>
      <c r="J184" s="250">
        <f>ROUND(I184*H184,2)</f>
        <v>0</v>
      </c>
      <c r="K184" s="251"/>
      <c r="L184" s="45"/>
      <c r="M184" s="252" t="s">
        <v>1</v>
      </c>
      <c r="N184" s="253" t="s">
        <v>41</v>
      </c>
      <c r="O184" s="92"/>
      <c r="P184" s="254">
        <f>O184*H184</f>
        <v>0</v>
      </c>
      <c r="Q184" s="254">
        <v>0</v>
      </c>
      <c r="R184" s="254">
        <f>Q184*H184</f>
        <v>0</v>
      </c>
      <c r="S184" s="254">
        <v>0</v>
      </c>
      <c r="T184" s="255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56" t="s">
        <v>228</v>
      </c>
      <c r="AT184" s="256" t="s">
        <v>224</v>
      </c>
      <c r="AU184" s="256" t="s">
        <v>84</v>
      </c>
      <c r="AY184" s="18" t="s">
        <v>222</v>
      </c>
      <c r="BE184" s="257">
        <f>IF(N184="základní",J184,0)</f>
        <v>0</v>
      </c>
      <c r="BF184" s="257">
        <f>IF(N184="snížená",J184,0)</f>
        <v>0</v>
      </c>
      <c r="BG184" s="257">
        <f>IF(N184="zákl. přenesená",J184,0)</f>
        <v>0</v>
      </c>
      <c r="BH184" s="257">
        <f>IF(N184="sníž. přenesená",J184,0)</f>
        <v>0</v>
      </c>
      <c r="BI184" s="257">
        <f>IF(N184="nulová",J184,0)</f>
        <v>0</v>
      </c>
      <c r="BJ184" s="18" t="s">
        <v>84</v>
      </c>
      <c r="BK184" s="257">
        <f>ROUND(I184*H184,2)</f>
        <v>0</v>
      </c>
      <c r="BL184" s="18" t="s">
        <v>228</v>
      </c>
      <c r="BM184" s="256" t="s">
        <v>4421</v>
      </c>
    </row>
    <row r="185" s="2" customFormat="1" ht="21.75" customHeight="1">
      <c r="A185" s="39"/>
      <c r="B185" s="40"/>
      <c r="C185" s="244" t="s">
        <v>383</v>
      </c>
      <c r="D185" s="244" t="s">
        <v>224</v>
      </c>
      <c r="E185" s="245" t="s">
        <v>4388</v>
      </c>
      <c r="F185" s="246" t="s">
        <v>4389</v>
      </c>
      <c r="G185" s="247" t="s">
        <v>526</v>
      </c>
      <c r="H185" s="248">
        <v>1</v>
      </c>
      <c r="I185" s="249"/>
      <c r="J185" s="250">
        <f>ROUND(I185*H185,2)</f>
        <v>0</v>
      </c>
      <c r="K185" s="251"/>
      <c r="L185" s="45"/>
      <c r="M185" s="252" t="s">
        <v>1</v>
      </c>
      <c r="N185" s="253" t="s">
        <v>41</v>
      </c>
      <c r="O185" s="92"/>
      <c r="P185" s="254">
        <f>O185*H185</f>
        <v>0</v>
      </c>
      <c r="Q185" s="254">
        <v>0</v>
      </c>
      <c r="R185" s="254">
        <f>Q185*H185</f>
        <v>0</v>
      </c>
      <c r="S185" s="254">
        <v>0</v>
      </c>
      <c r="T185" s="255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56" t="s">
        <v>228</v>
      </c>
      <c r="AT185" s="256" t="s">
        <v>224</v>
      </c>
      <c r="AU185" s="256" t="s">
        <v>84</v>
      </c>
      <c r="AY185" s="18" t="s">
        <v>222</v>
      </c>
      <c r="BE185" s="257">
        <f>IF(N185="základní",J185,0)</f>
        <v>0</v>
      </c>
      <c r="BF185" s="257">
        <f>IF(N185="snížená",J185,0)</f>
        <v>0</v>
      </c>
      <c r="BG185" s="257">
        <f>IF(N185="zákl. přenesená",J185,0)</f>
        <v>0</v>
      </c>
      <c r="BH185" s="257">
        <f>IF(N185="sníž. přenesená",J185,0)</f>
        <v>0</v>
      </c>
      <c r="BI185" s="257">
        <f>IF(N185="nulová",J185,0)</f>
        <v>0</v>
      </c>
      <c r="BJ185" s="18" t="s">
        <v>84</v>
      </c>
      <c r="BK185" s="257">
        <f>ROUND(I185*H185,2)</f>
        <v>0</v>
      </c>
      <c r="BL185" s="18" t="s">
        <v>228</v>
      </c>
      <c r="BM185" s="256" t="s">
        <v>4422</v>
      </c>
    </row>
    <row r="186" s="2" customFormat="1" ht="21.75" customHeight="1">
      <c r="A186" s="39"/>
      <c r="B186" s="40"/>
      <c r="C186" s="244" t="s">
        <v>298</v>
      </c>
      <c r="D186" s="244" t="s">
        <v>224</v>
      </c>
      <c r="E186" s="245" t="s">
        <v>4423</v>
      </c>
      <c r="F186" s="246" t="s">
        <v>4402</v>
      </c>
      <c r="G186" s="247" t="s">
        <v>526</v>
      </c>
      <c r="H186" s="248">
        <v>1</v>
      </c>
      <c r="I186" s="249"/>
      <c r="J186" s="250">
        <f>ROUND(I186*H186,2)</f>
        <v>0</v>
      </c>
      <c r="K186" s="251"/>
      <c r="L186" s="45"/>
      <c r="M186" s="252" t="s">
        <v>1</v>
      </c>
      <c r="N186" s="253" t="s">
        <v>41</v>
      </c>
      <c r="O186" s="92"/>
      <c r="P186" s="254">
        <f>O186*H186</f>
        <v>0</v>
      </c>
      <c r="Q186" s="254">
        <v>0</v>
      </c>
      <c r="R186" s="254">
        <f>Q186*H186</f>
        <v>0</v>
      </c>
      <c r="S186" s="254">
        <v>0</v>
      </c>
      <c r="T186" s="255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56" t="s">
        <v>228</v>
      </c>
      <c r="AT186" s="256" t="s">
        <v>224</v>
      </c>
      <c r="AU186" s="256" t="s">
        <v>84</v>
      </c>
      <c r="AY186" s="18" t="s">
        <v>222</v>
      </c>
      <c r="BE186" s="257">
        <f>IF(N186="základní",J186,0)</f>
        <v>0</v>
      </c>
      <c r="BF186" s="257">
        <f>IF(N186="snížená",J186,0)</f>
        <v>0</v>
      </c>
      <c r="BG186" s="257">
        <f>IF(N186="zákl. přenesená",J186,0)</f>
        <v>0</v>
      </c>
      <c r="BH186" s="257">
        <f>IF(N186="sníž. přenesená",J186,0)</f>
        <v>0</v>
      </c>
      <c r="BI186" s="257">
        <f>IF(N186="nulová",J186,0)</f>
        <v>0</v>
      </c>
      <c r="BJ186" s="18" t="s">
        <v>84</v>
      </c>
      <c r="BK186" s="257">
        <f>ROUND(I186*H186,2)</f>
        <v>0</v>
      </c>
      <c r="BL186" s="18" t="s">
        <v>228</v>
      </c>
      <c r="BM186" s="256" t="s">
        <v>4424</v>
      </c>
    </row>
    <row r="187" s="2" customFormat="1" ht="24.15" customHeight="1">
      <c r="A187" s="39"/>
      <c r="B187" s="40"/>
      <c r="C187" s="244" t="s">
        <v>390</v>
      </c>
      <c r="D187" s="244" t="s">
        <v>224</v>
      </c>
      <c r="E187" s="245" t="s">
        <v>4425</v>
      </c>
      <c r="F187" s="246" t="s">
        <v>4396</v>
      </c>
      <c r="G187" s="247" t="s">
        <v>4393</v>
      </c>
      <c r="H187" s="248">
        <v>1</v>
      </c>
      <c r="I187" s="249"/>
      <c r="J187" s="250">
        <f>ROUND(I187*H187,2)</f>
        <v>0</v>
      </c>
      <c r="K187" s="251"/>
      <c r="L187" s="45"/>
      <c r="M187" s="252" t="s">
        <v>1</v>
      </c>
      <c r="N187" s="253" t="s">
        <v>41</v>
      </c>
      <c r="O187" s="92"/>
      <c r="P187" s="254">
        <f>O187*H187</f>
        <v>0</v>
      </c>
      <c r="Q187" s="254">
        <v>0</v>
      </c>
      <c r="R187" s="254">
        <f>Q187*H187</f>
        <v>0</v>
      </c>
      <c r="S187" s="254">
        <v>0</v>
      </c>
      <c r="T187" s="255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56" t="s">
        <v>228</v>
      </c>
      <c r="AT187" s="256" t="s">
        <v>224</v>
      </c>
      <c r="AU187" s="256" t="s">
        <v>84</v>
      </c>
      <c r="AY187" s="18" t="s">
        <v>222</v>
      </c>
      <c r="BE187" s="257">
        <f>IF(N187="základní",J187,0)</f>
        <v>0</v>
      </c>
      <c r="BF187" s="257">
        <f>IF(N187="snížená",J187,0)</f>
        <v>0</v>
      </c>
      <c r="BG187" s="257">
        <f>IF(N187="zákl. přenesená",J187,0)</f>
        <v>0</v>
      </c>
      <c r="BH187" s="257">
        <f>IF(N187="sníž. přenesená",J187,0)</f>
        <v>0</v>
      </c>
      <c r="BI187" s="257">
        <f>IF(N187="nulová",J187,0)</f>
        <v>0</v>
      </c>
      <c r="BJ187" s="18" t="s">
        <v>84</v>
      </c>
      <c r="BK187" s="257">
        <f>ROUND(I187*H187,2)</f>
        <v>0</v>
      </c>
      <c r="BL187" s="18" t="s">
        <v>228</v>
      </c>
      <c r="BM187" s="256" t="s">
        <v>4426</v>
      </c>
    </row>
    <row r="188" s="2" customFormat="1" ht="16.5" customHeight="1">
      <c r="A188" s="39"/>
      <c r="B188" s="40"/>
      <c r="C188" s="244" t="s">
        <v>303</v>
      </c>
      <c r="D188" s="244" t="s">
        <v>224</v>
      </c>
      <c r="E188" s="245" t="s">
        <v>4391</v>
      </c>
      <c r="F188" s="246" t="s">
        <v>4392</v>
      </c>
      <c r="G188" s="247" t="s">
        <v>4393</v>
      </c>
      <c r="H188" s="248">
        <v>1</v>
      </c>
      <c r="I188" s="249"/>
      <c r="J188" s="250">
        <f>ROUND(I188*H188,2)</f>
        <v>0</v>
      </c>
      <c r="K188" s="251"/>
      <c r="L188" s="45"/>
      <c r="M188" s="252" t="s">
        <v>1</v>
      </c>
      <c r="N188" s="253" t="s">
        <v>41</v>
      </c>
      <c r="O188" s="92"/>
      <c r="P188" s="254">
        <f>O188*H188</f>
        <v>0</v>
      </c>
      <c r="Q188" s="254">
        <v>0</v>
      </c>
      <c r="R188" s="254">
        <f>Q188*H188</f>
        <v>0</v>
      </c>
      <c r="S188" s="254">
        <v>0</v>
      </c>
      <c r="T188" s="255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56" t="s">
        <v>228</v>
      </c>
      <c r="AT188" s="256" t="s">
        <v>224</v>
      </c>
      <c r="AU188" s="256" t="s">
        <v>84</v>
      </c>
      <c r="AY188" s="18" t="s">
        <v>222</v>
      </c>
      <c r="BE188" s="257">
        <f>IF(N188="základní",J188,0)</f>
        <v>0</v>
      </c>
      <c r="BF188" s="257">
        <f>IF(N188="snížená",J188,0)</f>
        <v>0</v>
      </c>
      <c r="BG188" s="257">
        <f>IF(N188="zákl. přenesená",J188,0)</f>
        <v>0</v>
      </c>
      <c r="BH188" s="257">
        <f>IF(N188="sníž. přenesená",J188,0)</f>
        <v>0</v>
      </c>
      <c r="BI188" s="257">
        <f>IF(N188="nulová",J188,0)</f>
        <v>0</v>
      </c>
      <c r="BJ188" s="18" t="s">
        <v>84</v>
      </c>
      <c r="BK188" s="257">
        <f>ROUND(I188*H188,2)</f>
        <v>0</v>
      </c>
      <c r="BL188" s="18" t="s">
        <v>228</v>
      </c>
      <c r="BM188" s="256" t="s">
        <v>4427</v>
      </c>
    </row>
    <row r="189" s="2" customFormat="1" ht="16.5" customHeight="1">
      <c r="A189" s="39"/>
      <c r="B189" s="40"/>
      <c r="C189" s="244" t="s">
        <v>409</v>
      </c>
      <c r="D189" s="244" t="s">
        <v>224</v>
      </c>
      <c r="E189" s="245" t="s">
        <v>4398</v>
      </c>
      <c r="F189" s="246" t="s">
        <v>4399</v>
      </c>
      <c r="G189" s="247" t="s">
        <v>526</v>
      </c>
      <c r="H189" s="248">
        <v>1</v>
      </c>
      <c r="I189" s="249"/>
      <c r="J189" s="250">
        <f>ROUND(I189*H189,2)</f>
        <v>0</v>
      </c>
      <c r="K189" s="251"/>
      <c r="L189" s="45"/>
      <c r="M189" s="252" t="s">
        <v>1</v>
      </c>
      <c r="N189" s="253" t="s">
        <v>41</v>
      </c>
      <c r="O189" s="92"/>
      <c r="P189" s="254">
        <f>O189*H189</f>
        <v>0</v>
      </c>
      <c r="Q189" s="254">
        <v>0</v>
      </c>
      <c r="R189" s="254">
        <f>Q189*H189</f>
        <v>0</v>
      </c>
      <c r="S189" s="254">
        <v>0</v>
      </c>
      <c r="T189" s="255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56" t="s">
        <v>228</v>
      </c>
      <c r="AT189" s="256" t="s">
        <v>224</v>
      </c>
      <c r="AU189" s="256" t="s">
        <v>84</v>
      </c>
      <c r="AY189" s="18" t="s">
        <v>222</v>
      </c>
      <c r="BE189" s="257">
        <f>IF(N189="základní",J189,0)</f>
        <v>0</v>
      </c>
      <c r="BF189" s="257">
        <f>IF(N189="snížená",J189,0)</f>
        <v>0</v>
      </c>
      <c r="BG189" s="257">
        <f>IF(N189="zákl. přenesená",J189,0)</f>
        <v>0</v>
      </c>
      <c r="BH189" s="257">
        <f>IF(N189="sníž. přenesená",J189,0)</f>
        <v>0</v>
      </c>
      <c r="BI189" s="257">
        <f>IF(N189="nulová",J189,0)</f>
        <v>0</v>
      </c>
      <c r="BJ189" s="18" t="s">
        <v>84</v>
      </c>
      <c r="BK189" s="257">
        <f>ROUND(I189*H189,2)</f>
        <v>0</v>
      </c>
      <c r="BL189" s="18" t="s">
        <v>228</v>
      </c>
      <c r="BM189" s="256" t="s">
        <v>4428</v>
      </c>
    </row>
    <row r="190" s="2" customFormat="1" ht="16.5" customHeight="1">
      <c r="A190" s="39"/>
      <c r="B190" s="40"/>
      <c r="C190" s="244" t="s">
        <v>308</v>
      </c>
      <c r="D190" s="244" t="s">
        <v>224</v>
      </c>
      <c r="E190" s="245" t="s">
        <v>4404</v>
      </c>
      <c r="F190" s="246" t="s">
        <v>4405</v>
      </c>
      <c r="G190" s="247" t="s">
        <v>526</v>
      </c>
      <c r="H190" s="248">
        <v>1</v>
      </c>
      <c r="I190" s="249"/>
      <c r="J190" s="250">
        <f>ROUND(I190*H190,2)</f>
        <v>0</v>
      </c>
      <c r="K190" s="251"/>
      <c r="L190" s="45"/>
      <c r="M190" s="252" t="s">
        <v>1</v>
      </c>
      <c r="N190" s="253" t="s">
        <v>41</v>
      </c>
      <c r="O190" s="92"/>
      <c r="P190" s="254">
        <f>O190*H190</f>
        <v>0</v>
      </c>
      <c r="Q190" s="254">
        <v>0</v>
      </c>
      <c r="R190" s="254">
        <f>Q190*H190</f>
        <v>0</v>
      </c>
      <c r="S190" s="254">
        <v>0</v>
      </c>
      <c r="T190" s="255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56" t="s">
        <v>228</v>
      </c>
      <c r="AT190" s="256" t="s">
        <v>224</v>
      </c>
      <c r="AU190" s="256" t="s">
        <v>84</v>
      </c>
      <c r="AY190" s="18" t="s">
        <v>222</v>
      </c>
      <c r="BE190" s="257">
        <f>IF(N190="základní",J190,0)</f>
        <v>0</v>
      </c>
      <c r="BF190" s="257">
        <f>IF(N190="snížená",J190,0)</f>
        <v>0</v>
      </c>
      <c r="BG190" s="257">
        <f>IF(N190="zákl. přenesená",J190,0)</f>
        <v>0</v>
      </c>
      <c r="BH190" s="257">
        <f>IF(N190="sníž. přenesená",J190,0)</f>
        <v>0</v>
      </c>
      <c r="BI190" s="257">
        <f>IF(N190="nulová",J190,0)</f>
        <v>0</v>
      </c>
      <c r="BJ190" s="18" t="s">
        <v>84</v>
      </c>
      <c r="BK190" s="257">
        <f>ROUND(I190*H190,2)</f>
        <v>0</v>
      </c>
      <c r="BL190" s="18" t="s">
        <v>228</v>
      </c>
      <c r="BM190" s="256" t="s">
        <v>4429</v>
      </c>
    </row>
    <row r="191" s="2" customFormat="1" ht="16.5" customHeight="1">
      <c r="A191" s="39"/>
      <c r="B191" s="40"/>
      <c r="C191" s="244" t="s">
        <v>418</v>
      </c>
      <c r="D191" s="244" t="s">
        <v>224</v>
      </c>
      <c r="E191" s="245" t="s">
        <v>4407</v>
      </c>
      <c r="F191" s="246" t="s">
        <v>4408</v>
      </c>
      <c r="G191" s="247" t="s">
        <v>526</v>
      </c>
      <c r="H191" s="248">
        <v>1</v>
      </c>
      <c r="I191" s="249"/>
      <c r="J191" s="250">
        <f>ROUND(I191*H191,2)</f>
        <v>0</v>
      </c>
      <c r="K191" s="251"/>
      <c r="L191" s="45"/>
      <c r="M191" s="252" t="s">
        <v>1</v>
      </c>
      <c r="N191" s="253" t="s">
        <v>41</v>
      </c>
      <c r="O191" s="92"/>
      <c r="P191" s="254">
        <f>O191*H191</f>
        <v>0</v>
      </c>
      <c r="Q191" s="254">
        <v>0</v>
      </c>
      <c r="R191" s="254">
        <f>Q191*H191</f>
        <v>0</v>
      </c>
      <c r="S191" s="254">
        <v>0</v>
      </c>
      <c r="T191" s="255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56" t="s">
        <v>228</v>
      </c>
      <c r="AT191" s="256" t="s">
        <v>224</v>
      </c>
      <c r="AU191" s="256" t="s">
        <v>84</v>
      </c>
      <c r="AY191" s="18" t="s">
        <v>222</v>
      </c>
      <c r="BE191" s="257">
        <f>IF(N191="základní",J191,0)</f>
        <v>0</v>
      </c>
      <c r="BF191" s="257">
        <f>IF(N191="snížená",J191,0)</f>
        <v>0</v>
      </c>
      <c r="BG191" s="257">
        <f>IF(N191="zákl. přenesená",J191,0)</f>
        <v>0</v>
      </c>
      <c r="BH191" s="257">
        <f>IF(N191="sníž. přenesená",J191,0)</f>
        <v>0</v>
      </c>
      <c r="BI191" s="257">
        <f>IF(N191="nulová",J191,0)</f>
        <v>0</v>
      </c>
      <c r="BJ191" s="18" t="s">
        <v>84</v>
      </c>
      <c r="BK191" s="257">
        <f>ROUND(I191*H191,2)</f>
        <v>0</v>
      </c>
      <c r="BL191" s="18" t="s">
        <v>228</v>
      </c>
      <c r="BM191" s="256" t="s">
        <v>4430</v>
      </c>
    </row>
    <row r="192" s="12" customFormat="1" ht="25.92" customHeight="1">
      <c r="A192" s="12"/>
      <c r="B192" s="228"/>
      <c r="C192" s="229"/>
      <c r="D192" s="230" t="s">
        <v>75</v>
      </c>
      <c r="E192" s="231" t="s">
        <v>3460</v>
      </c>
      <c r="F192" s="231" t="s">
        <v>4431</v>
      </c>
      <c r="G192" s="229"/>
      <c r="H192" s="229"/>
      <c r="I192" s="232"/>
      <c r="J192" s="233">
        <f>BK192</f>
        <v>0</v>
      </c>
      <c r="K192" s="229"/>
      <c r="L192" s="234"/>
      <c r="M192" s="235"/>
      <c r="N192" s="236"/>
      <c r="O192" s="236"/>
      <c r="P192" s="237">
        <f>SUM(P193:P202)</f>
        <v>0</v>
      </c>
      <c r="Q192" s="236"/>
      <c r="R192" s="237">
        <f>SUM(R193:R202)</f>
        <v>0</v>
      </c>
      <c r="S192" s="236"/>
      <c r="T192" s="238">
        <f>SUM(T193:T202)</f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39" t="s">
        <v>84</v>
      </c>
      <c r="AT192" s="240" t="s">
        <v>75</v>
      </c>
      <c r="AU192" s="240" t="s">
        <v>76</v>
      </c>
      <c r="AY192" s="239" t="s">
        <v>222</v>
      </c>
      <c r="BK192" s="241">
        <f>SUM(BK193:BK202)</f>
        <v>0</v>
      </c>
    </row>
    <row r="193" s="2" customFormat="1" ht="16.5" customHeight="1">
      <c r="A193" s="39"/>
      <c r="B193" s="40"/>
      <c r="C193" s="244" t="s">
        <v>312</v>
      </c>
      <c r="D193" s="244" t="s">
        <v>224</v>
      </c>
      <c r="E193" s="245" t="s">
        <v>4432</v>
      </c>
      <c r="F193" s="246" t="s">
        <v>4433</v>
      </c>
      <c r="G193" s="247" t="s">
        <v>526</v>
      </c>
      <c r="H193" s="248">
        <v>1</v>
      </c>
      <c r="I193" s="249"/>
      <c r="J193" s="250">
        <f>ROUND(I193*H193,2)</f>
        <v>0</v>
      </c>
      <c r="K193" s="251"/>
      <c r="L193" s="45"/>
      <c r="M193" s="252" t="s">
        <v>1</v>
      </c>
      <c r="N193" s="253" t="s">
        <v>41</v>
      </c>
      <c r="O193" s="92"/>
      <c r="P193" s="254">
        <f>O193*H193</f>
        <v>0</v>
      </c>
      <c r="Q193" s="254">
        <v>0</v>
      </c>
      <c r="R193" s="254">
        <f>Q193*H193</f>
        <v>0</v>
      </c>
      <c r="S193" s="254">
        <v>0</v>
      </c>
      <c r="T193" s="255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56" t="s">
        <v>228</v>
      </c>
      <c r="AT193" s="256" t="s">
        <v>224</v>
      </c>
      <c r="AU193" s="256" t="s">
        <v>84</v>
      </c>
      <c r="AY193" s="18" t="s">
        <v>222</v>
      </c>
      <c r="BE193" s="257">
        <f>IF(N193="základní",J193,0)</f>
        <v>0</v>
      </c>
      <c r="BF193" s="257">
        <f>IF(N193="snížená",J193,0)</f>
        <v>0</v>
      </c>
      <c r="BG193" s="257">
        <f>IF(N193="zákl. přenesená",J193,0)</f>
        <v>0</v>
      </c>
      <c r="BH193" s="257">
        <f>IF(N193="sníž. přenesená",J193,0)</f>
        <v>0</v>
      </c>
      <c r="BI193" s="257">
        <f>IF(N193="nulová",J193,0)</f>
        <v>0</v>
      </c>
      <c r="BJ193" s="18" t="s">
        <v>84</v>
      </c>
      <c r="BK193" s="257">
        <f>ROUND(I193*H193,2)</f>
        <v>0</v>
      </c>
      <c r="BL193" s="18" t="s">
        <v>228</v>
      </c>
      <c r="BM193" s="256" t="s">
        <v>4434</v>
      </c>
    </row>
    <row r="194" s="2" customFormat="1" ht="16.5" customHeight="1">
      <c r="A194" s="39"/>
      <c r="B194" s="40"/>
      <c r="C194" s="244" t="s">
        <v>435</v>
      </c>
      <c r="D194" s="244" t="s">
        <v>224</v>
      </c>
      <c r="E194" s="245" t="s">
        <v>4331</v>
      </c>
      <c r="F194" s="246" t="s">
        <v>4332</v>
      </c>
      <c r="G194" s="247" t="s">
        <v>526</v>
      </c>
      <c r="H194" s="248">
        <v>1</v>
      </c>
      <c r="I194" s="249"/>
      <c r="J194" s="250">
        <f>ROUND(I194*H194,2)</f>
        <v>0</v>
      </c>
      <c r="K194" s="251"/>
      <c r="L194" s="45"/>
      <c r="M194" s="252" t="s">
        <v>1</v>
      </c>
      <c r="N194" s="253" t="s">
        <v>41</v>
      </c>
      <c r="O194" s="92"/>
      <c r="P194" s="254">
        <f>O194*H194</f>
        <v>0</v>
      </c>
      <c r="Q194" s="254">
        <v>0</v>
      </c>
      <c r="R194" s="254">
        <f>Q194*H194</f>
        <v>0</v>
      </c>
      <c r="S194" s="254">
        <v>0</v>
      </c>
      <c r="T194" s="255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56" t="s">
        <v>228</v>
      </c>
      <c r="AT194" s="256" t="s">
        <v>224</v>
      </c>
      <c r="AU194" s="256" t="s">
        <v>84</v>
      </c>
      <c r="AY194" s="18" t="s">
        <v>222</v>
      </c>
      <c r="BE194" s="257">
        <f>IF(N194="základní",J194,0)</f>
        <v>0</v>
      </c>
      <c r="BF194" s="257">
        <f>IF(N194="snížená",J194,0)</f>
        <v>0</v>
      </c>
      <c r="BG194" s="257">
        <f>IF(N194="zákl. přenesená",J194,0)</f>
        <v>0</v>
      </c>
      <c r="BH194" s="257">
        <f>IF(N194="sníž. přenesená",J194,0)</f>
        <v>0</v>
      </c>
      <c r="BI194" s="257">
        <f>IF(N194="nulová",J194,0)</f>
        <v>0</v>
      </c>
      <c r="BJ194" s="18" t="s">
        <v>84</v>
      </c>
      <c r="BK194" s="257">
        <f>ROUND(I194*H194,2)</f>
        <v>0</v>
      </c>
      <c r="BL194" s="18" t="s">
        <v>228</v>
      </c>
      <c r="BM194" s="256" t="s">
        <v>4435</v>
      </c>
    </row>
    <row r="195" s="2" customFormat="1" ht="16.5" customHeight="1">
      <c r="A195" s="39"/>
      <c r="B195" s="40"/>
      <c r="C195" s="244" t="s">
        <v>317</v>
      </c>
      <c r="D195" s="244" t="s">
        <v>224</v>
      </c>
      <c r="E195" s="245" t="s">
        <v>4334</v>
      </c>
      <c r="F195" s="246" t="s">
        <v>4335</v>
      </c>
      <c r="G195" s="247" t="s">
        <v>526</v>
      </c>
      <c r="H195" s="248">
        <v>1</v>
      </c>
      <c r="I195" s="249"/>
      <c r="J195" s="250">
        <f>ROUND(I195*H195,2)</f>
        <v>0</v>
      </c>
      <c r="K195" s="251"/>
      <c r="L195" s="45"/>
      <c r="M195" s="252" t="s">
        <v>1</v>
      </c>
      <c r="N195" s="253" t="s">
        <v>41</v>
      </c>
      <c r="O195" s="92"/>
      <c r="P195" s="254">
        <f>O195*H195</f>
        <v>0</v>
      </c>
      <c r="Q195" s="254">
        <v>0</v>
      </c>
      <c r="R195" s="254">
        <f>Q195*H195</f>
        <v>0</v>
      </c>
      <c r="S195" s="254">
        <v>0</v>
      </c>
      <c r="T195" s="255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56" t="s">
        <v>228</v>
      </c>
      <c r="AT195" s="256" t="s">
        <v>224</v>
      </c>
      <c r="AU195" s="256" t="s">
        <v>84</v>
      </c>
      <c r="AY195" s="18" t="s">
        <v>222</v>
      </c>
      <c r="BE195" s="257">
        <f>IF(N195="základní",J195,0)</f>
        <v>0</v>
      </c>
      <c r="BF195" s="257">
        <f>IF(N195="snížená",J195,0)</f>
        <v>0</v>
      </c>
      <c r="BG195" s="257">
        <f>IF(N195="zákl. přenesená",J195,0)</f>
        <v>0</v>
      </c>
      <c r="BH195" s="257">
        <f>IF(N195="sníž. přenesená",J195,0)</f>
        <v>0</v>
      </c>
      <c r="BI195" s="257">
        <f>IF(N195="nulová",J195,0)</f>
        <v>0</v>
      </c>
      <c r="BJ195" s="18" t="s">
        <v>84</v>
      </c>
      <c r="BK195" s="257">
        <f>ROUND(I195*H195,2)</f>
        <v>0</v>
      </c>
      <c r="BL195" s="18" t="s">
        <v>228</v>
      </c>
      <c r="BM195" s="256" t="s">
        <v>4436</v>
      </c>
    </row>
    <row r="196" s="2" customFormat="1" ht="21.75" customHeight="1">
      <c r="A196" s="39"/>
      <c r="B196" s="40"/>
      <c r="C196" s="244" t="s">
        <v>443</v>
      </c>
      <c r="D196" s="244" t="s">
        <v>224</v>
      </c>
      <c r="E196" s="245" t="s">
        <v>4437</v>
      </c>
      <c r="F196" s="246" t="s">
        <v>4438</v>
      </c>
      <c r="G196" s="247" t="s">
        <v>526</v>
      </c>
      <c r="H196" s="248">
        <v>1</v>
      </c>
      <c r="I196" s="249"/>
      <c r="J196" s="250">
        <f>ROUND(I196*H196,2)</f>
        <v>0</v>
      </c>
      <c r="K196" s="251"/>
      <c r="L196" s="45"/>
      <c r="M196" s="252" t="s">
        <v>1</v>
      </c>
      <c r="N196" s="253" t="s">
        <v>41</v>
      </c>
      <c r="O196" s="92"/>
      <c r="P196" s="254">
        <f>O196*H196</f>
        <v>0</v>
      </c>
      <c r="Q196" s="254">
        <v>0</v>
      </c>
      <c r="R196" s="254">
        <f>Q196*H196</f>
        <v>0</v>
      </c>
      <c r="S196" s="254">
        <v>0</v>
      </c>
      <c r="T196" s="255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56" t="s">
        <v>228</v>
      </c>
      <c r="AT196" s="256" t="s">
        <v>224</v>
      </c>
      <c r="AU196" s="256" t="s">
        <v>84</v>
      </c>
      <c r="AY196" s="18" t="s">
        <v>222</v>
      </c>
      <c r="BE196" s="257">
        <f>IF(N196="základní",J196,0)</f>
        <v>0</v>
      </c>
      <c r="BF196" s="257">
        <f>IF(N196="snížená",J196,0)</f>
        <v>0</v>
      </c>
      <c r="BG196" s="257">
        <f>IF(N196="zákl. přenesená",J196,0)</f>
        <v>0</v>
      </c>
      <c r="BH196" s="257">
        <f>IF(N196="sníž. přenesená",J196,0)</f>
        <v>0</v>
      </c>
      <c r="BI196" s="257">
        <f>IF(N196="nulová",J196,0)</f>
        <v>0</v>
      </c>
      <c r="BJ196" s="18" t="s">
        <v>84</v>
      </c>
      <c r="BK196" s="257">
        <f>ROUND(I196*H196,2)</f>
        <v>0</v>
      </c>
      <c r="BL196" s="18" t="s">
        <v>228</v>
      </c>
      <c r="BM196" s="256" t="s">
        <v>4439</v>
      </c>
    </row>
    <row r="197" s="2" customFormat="1" ht="24.15" customHeight="1">
      <c r="A197" s="39"/>
      <c r="B197" s="40"/>
      <c r="C197" s="244" t="s">
        <v>321</v>
      </c>
      <c r="D197" s="244" t="s">
        <v>224</v>
      </c>
      <c r="E197" s="245" t="s">
        <v>4337</v>
      </c>
      <c r="F197" s="246" t="s">
        <v>4338</v>
      </c>
      <c r="G197" s="247" t="s">
        <v>526</v>
      </c>
      <c r="H197" s="248">
        <v>1</v>
      </c>
      <c r="I197" s="249"/>
      <c r="J197" s="250">
        <f>ROUND(I197*H197,2)</f>
        <v>0</v>
      </c>
      <c r="K197" s="251"/>
      <c r="L197" s="45"/>
      <c r="M197" s="252" t="s">
        <v>1</v>
      </c>
      <c r="N197" s="253" t="s">
        <v>41</v>
      </c>
      <c r="O197" s="92"/>
      <c r="P197" s="254">
        <f>O197*H197</f>
        <v>0</v>
      </c>
      <c r="Q197" s="254">
        <v>0</v>
      </c>
      <c r="R197" s="254">
        <f>Q197*H197</f>
        <v>0</v>
      </c>
      <c r="S197" s="254">
        <v>0</v>
      </c>
      <c r="T197" s="255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56" t="s">
        <v>228</v>
      </c>
      <c r="AT197" s="256" t="s">
        <v>224</v>
      </c>
      <c r="AU197" s="256" t="s">
        <v>84</v>
      </c>
      <c r="AY197" s="18" t="s">
        <v>222</v>
      </c>
      <c r="BE197" s="257">
        <f>IF(N197="základní",J197,0)</f>
        <v>0</v>
      </c>
      <c r="BF197" s="257">
        <f>IF(N197="snížená",J197,0)</f>
        <v>0</v>
      </c>
      <c r="BG197" s="257">
        <f>IF(N197="zákl. přenesená",J197,0)</f>
        <v>0</v>
      </c>
      <c r="BH197" s="257">
        <f>IF(N197="sníž. přenesená",J197,0)</f>
        <v>0</v>
      </c>
      <c r="BI197" s="257">
        <f>IF(N197="nulová",J197,0)</f>
        <v>0</v>
      </c>
      <c r="BJ197" s="18" t="s">
        <v>84</v>
      </c>
      <c r="BK197" s="257">
        <f>ROUND(I197*H197,2)</f>
        <v>0</v>
      </c>
      <c r="BL197" s="18" t="s">
        <v>228</v>
      </c>
      <c r="BM197" s="256" t="s">
        <v>4440</v>
      </c>
    </row>
    <row r="198" s="2" customFormat="1">
      <c r="A198" s="39"/>
      <c r="B198" s="40"/>
      <c r="C198" s="41"/>
      <c r="D198" s="260" t="s">
        <v>266</v>
      </c>
      <c r="E198" s="41"/>
      <c r="F198" s="291" t="s">
        <v>4340</v>
      </c>
      <c r="G198" s="41"/>
      <c r="H198" s="41"/>
      <c r="I198" s="211"/>
      <c r="J198" s="41"/>
      <c r="K198" s="41"/>
      <c r="L198" s="45"/>
      <c r="M198" s="292"/>
      <c r="N198" s="293"/>
      <c r="O198" s="92"/>
      <c r="P198" s="92"/>
      <c r="Q198" s="92"/>
      <c r="R198" s="92"/>
      <c r="S198" s="92"/>
      <c r="T198" s="93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266</v>
      </c>
      <c r="AU198" s="18" t="s">
        <v>84</v>
      </c>
    </row>
    <row r="199" s="2" customFormat="1" ht="16.5" customHeight="1">
      <c r="A199" s="39"/>
      <c r="B199" s="40"/>
      <c r="C199" s="244" t="s">
        <v>456</v>
      </c>
      <c r="D199" s="244" t="s">
        <v>224</v>
      </c>
      <c r="E199" s="245" t="s">
        <v>4341</v>
      </c>
      <c r="F199" s="246" t="s">
        <v>4342</v>
      </c>
      <c r="G199" s="247" t="s">
        <v>4343</v>
      </c>
      <c r="H199" s="248">
        <v>80</v>
      </c>
      <c r="I199" s="249"/>
      <c r="J199" s="250">
        <f>ROUND(I199*H199,2)</f>
        <v>0</v>
      </c>
      <c r="K199" s="251"/>
      <c r="L199" s="45"/>
      <c r="M199" s="252" t="s">
        <v>1</v>
      </c>
      <c r="N199" s="253" t="s">
        <v>41</v>
      </c>
      <c r="O199" s="92"/>
      <c r="P199" s="254">
        <f>O199*H199</f>
        <v>0</v>
      </c>
      <c r="Q199" s="254">
        <v>0</v>
      </c>
      <c r="R199" s="254">
        <f>Q199*H199</f>
        <v>0</v>
      </c>
      <c r="S199" s="254">
        <v>0</v>
      </c>
      <c r="T199" s="255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56" t="s">
        <v>228</v>
      </c>
      <c r="AT199" s="256" t="s">
        <v>224</v>
      </c>
      <c r="AU199" s="256" t="s">
        <v>84</v>
      </c>
      <c r="AY199" s="18" t="s">
        <v>222</v>
      </c>
      <c r="BE199" s="257">
        <f>IF(N199="základní",J199,0)</f>
        <v>0</v>
      </c>
      <c r="BF199" s="257">
        <f>IF(N199="snížená",J199,0)</f>
        <v>0</v>
      </c>
      <c r="BG199" s="257">
        <f>IF(N199="zákl. přenesená",J199,0)</f>
        <v>0</v>
      </c>
      <c r="BH199" s="257">
        <f>IF(N199="sníž. přenesená",J199,0)</f>
        <v>0</v>
      </c>
      <c r="BI199" s="257">
        <f>IF(N199="nulová",J199,0)</f>
        <v>0</v>
      </c>
      <c r="BJ199" s="18" t="s">
        <v>84</v>
      </c>
      <c r="BK199" s="257">
        <f>ROUND(I199*H199,2)</f>
        <v>0</v>
      </c>
      <c r="BL199" s="18" t="s">
        <v>228</v>
      </c>
      <c r="BM199" s="256" t="s">
        <v>4441</v>
      </c>
    </row>
    <row r="200" s="2" customFormat="1" ht="16.5" customHeight="1">
      <c r="A200" s="39"/>
      <c r="B200" s="40"/>
      <c r="C200" s="244" t="s">
        <v>326</v>
      </c>
      <c r="D200" s="244" t="s">
        <v>224</v>
      </c>
      <c r="E200" s="245" t="s">
        <v>4345</v>
      </c>
      <c r="F200" s="246" t="s">
        <v>4346</v>
      </c>
      <c r="G200" s="247" t="s">
        <v>2528</v>
      </c>
      <c r="H200" s="248">
        <v>8</v>
      </c>
      <c r="I200" s="249"/>
      <c r="J200" s="250">
        <f>ROUND(I200*H200,2)</f>
        <v>0</v>
      </c>
      <c r="K200" s="251"/>
      <c r="L200" s="45"/>
      <c r="M200" s="252" t="s">
        <v>1</v>
      </c>
      <c r="N200" s="253" t="s">
        <v>41</v>
      </c>
      <c r="O200" s="92"/>
      <c r="P200" s="254">
        <f>O200*H200</f>
        <v>0</v>
      </c>
      <c r="Q200" s="254">
        <v>0</v>
      </c>
      <c r="R200" s="254">
        <f>Q200*H200</f>
        <v>0</v>
      </c>
      <c r="S200" s="254">
        <v>0</v>
      </c>
      <c r="T200" s="255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56" t="s">
        <v>228</v>
      </c>
      <c r="AT200" s="256" t="s">
        <v>224</v>
      </c>
      <c r="AU200" s="256" t="s">
        <v>84</v>
      </c>
      <c r="AY200" s="18" t="s">
        <v>222</v>
      </c>
      <c r="BE200" s="257">
        <f>IF(N200="základní",J200,0)</f>
        <v>0</v>
      </c>
      <c r="BF200" s="257">
        <f>IF(N200="snížená",J200,0)</f>
        <v>0</v>
      </c>
      <c r="BG200" s="257">
        <f>IF(N200="zákl. přenesená",J200,0)</f>
        <v>0</v>
      </c>
      <c r="BH200" s="257">
        <f>IF(N200="sníž. přenesená",J200,0)</f>
        <v>0</v>
      </c>
      <c r="BI200" s="257">
        <f>IF(N200="nulová",J200,0)</f>
        <v>0</v>
      </c>
      <c r="BJ200" s="18" t="s">
        <v>84</v>
      </c>
      <c r="BK200" s="257">
        <f>ROUND(I200*H200,2)</f>
        <v>0</v>
      </c>
      <c r="BL200" s="18" t="s">
        <v>228</v>
      </c>
      <c r="BM200" s="256" t="s">
        <v>4442</v>
      </c>
    </row>
    <row r="201" s="2" customFormat="1" ht="16.5" customHeight="1">
      <c r="A201" s="39"/>
      <c r="B201" s="40"/>
      <c r="C201" s="244" t="s">
        <v>464</v>
      </c>
      <c r="D201" s="244" t="s">
        <v>224</v>
      </c>
      <c r="E201" s="245" t="s">
        <v>4348</v>
      </c>
      <c r="F201" s="246" t="s">
        <v>4349</v>
      </c>
      <c r="G201" s="247" t="s">
        <v>4343</v>
      </c>
      <c r="H201" s="248">
        <v>80</v>
      </c>
      <c r="I201" s="249"/>
      <c r="J201" s="250">
        <f>ROUND(I201*H201,2)</f>
        <v>0</v>
      </c>
      <c r="K201" s="251"/>
      <c r="L201" s="45"/>
      <c r="M201" s="252" t="s">
        <v>1</v>
      </c>
      <c r="N201" s="253" t="s">
        <v>41</v>
      </c>
      <c r="O201" s="92"/>
      <c r="P201" s="254">
        <f>O201*H201</f>
        <v>0</v>
      </c>
      <c r="Q201" s="254">
        <v>0</v>
      </c>
      <c r="R201" s="254">
        <f>Q201*H201</f>
        <v>0</v>
      </c>
      <c r="S201" s="254">
        <v>0</v>
      </c>
      <c r="T201" s="255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56" t="s">
        <v>228</v>
      </c>
      <c r="AT201" s="256" t="s">
        <v>224</v>
      </c>
      <c r="AU201" s="256" t="s">
        <v>84</v>
      </c>
      <c r="AY201" s="18" t="s">
        <v>222</v>
      </c>
      <c r="BE201" s="257">
        <f>IF(N201="základní",J201,0)</f>
        <v>0</v>
      </c>
      <c r="BF201" s="257">
        <f>IF(N201="snížená",J201,0)</f>
        <v>0</v>
      </c>
      <c r="BG201" s="257">
        <f>IF(N201="zákl. přenesená",J201,0)</f>
        <v>0</v>
      </c>
      <c r="BH201" s="257">
        <f>IF(N201="sníž. přenesená",J201,0)</f>
        <v>0</v>
      </c>
      <c r="BI201" s="257">
        <f>IF(N201="nulová",J201,0)</f>
        <v>0</v>
      </c>
      <c r="BJ201" s="18" t="s">
        <v>84</v>
      </c>
      <c r="BK201" s="257">
        <f>ROUND(I201*H201,2)</f>
        <v>0</v>
      </c>
      <c r="BL201" s="18" t="s">
        <v>228</v>
      </c>
      <c r="BM201" s="256" t="s">
        <v>4443</v>
      </c>
    </row>
    <row r="202" s="2" customFormat="1" ht="24.15" customHeight="1">
      <c r="A202" s="39"/>
      <c r="B202" s="40"/>
      <c r="C202" s="244" t="s">
        <v>330</v>
      </c>
      <c r="D202" s="244" t="s">
        <v>224</v>
      </c>
      <c r="E202" s="245" t="s">
        <v>4351</v>
      </c>
      <c r="F202" s="246" t="s">
        <v>4352</v>
      </c>
      <c r="G202" s="247" t="s">
        <v>526</v>
      </c>
      <c r="H202" s="248">
        <v>1</v>
      </c>
      <c r="I202" s="249"/>
      <c r="J202" s="250">
        <f>ROUND(I202*H202,2)</f>
        <v>0</v>
      </c>
      <c r="K202" s="251"/>
      <c r="L202" s="45"/>
      <c r="M202" s="252" t="s">
        <v>1</v>
      </c>
      <c r="N202" s="253" t="s">
        <v>41</v>
      </c>
      <c r="O202" s="92"/>
      <c r="P202" s="254">
        <f>O202*H202</f>
        <v>0</v>
      </c>
      <c r="Q202" s="254">
        <v>0</v>
      </c>
      <c r="R202" s="254">
        <f>Q202*H202</f>
        <v>0</v>
      </c>
      <c r="S202" s="254">
        <v>0</v>
      </c>
      <c r="T202" s="255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56" t="s">
        <v>228</v>
      </c>
      <c r="AT202" s="256" t="s">
        <v>224</v>
      </c>
      <c r="AU202" s="256" t="s">
        <v>84</v>
      </c>
      <c r="AY202" s="18" t="s">
        <v>222</v>
      </c>
      <c r="BE202" s="257">
        <f>IF(N202="základní",J202,0)</f>
        <v>0</v>
      </c>
      <c r="BF202" s="257">
        <f>IF(N202="snížená",J202,0)</f>
        <v>0</v>
      </c>
      <c r="BG202" s="257">
        <f>IF(N202="zákl. přenesená",J202,0)</f>
        <v>0</v>
      </c>
      <c r="BH202" s="257">
        <f>IF(N202="sníž. přenesená",J202,0)</f>
        <v>0</v>
      </c>
      <c r="BI202" s="257">
        <f>IF(N202="nulová",J202,0)</f>
        <v>0</v>
      </c>
      <c r="BJ202" s="18" t="s">
        <v>84</v>
      </c>
      <c r="BK202" s="257">
        <f>ROUND(I202*H202,2)</f>
        <v>0</v>
      </c>
      <c r="BL202" s="18" t="s">
        <v>228</v>
      </c>
      <c r="BM202" s="256" t="s">
        <v>4444</v>
      </c>
    </row>
    <row r="203" s="12" customFormat="1" ht="25.92" customHeight="1">
      <c r="A203" s="12"/>
      <c r="B203" s="228"/>
      <c r="C203" s="229"/>
      <c r="D203" s="230" t="s">
        <v>75</v>
      </c>
      <c r="E203" s="231" t="s">
        <v>3515</v>
      </c>
      <c r="F203" s="231" t="s">
        <v>4445</v>
      </c>
      <c r="G203" s="229"/>
      <c r="H203" s="229"/>
      <c r="I203" s="232"/>
      <c r="J203" s="233">
        <f>BK203</f>
        <v>0</v>
      </c>
      <c r="K203" s="229"/>
      <c r="L203" s="234"/>
      <c r="M203" s="235"/>
      <c r="N203" s="236"/>
      <c r="O203" s="236"/>
      <c r="P203" s="237">
        <f>SUM(P204:P221)</f>
        <v>0</v>
      </c>
      <c r="Q203" s="236"/>
      <c r="R203" s="237">
        <f>SUM(R204:R221)</f>
        <v>0</v>
      </c>
      <c r="S203" s="236"/>
      <c r="T203" s="238">
        <f>SUM(T204:T221)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39" t="s">
        <v>84</v>
      </c>
      <c r="AT203" s="240" t="s">
        <v>75</v>
      </c>
      <c r="AU203" s="240" t="s">
        <v>76</v>
      </c>
      <c r="AY203" s="239" t="s">
        <v>222</v>
      </c>
      <c r="BK203" s="241">
        <f>SUM(BK204:BK221)</f>
        <v>0</v>
      </c>
    </row>
    <row r="204" s="2" customFormat="1" ht="16.5" customHeight="1">
      <c r="A204" s="39"/>
      <c r="B204" s="40"/>
      <c r="C204" s="244" t="s">
        <v>471</v>
      </c>
      <c r="D204" s="244" t="s">
        <v>224</v>
      </c>
      <c r="E204" s="245" t="s">
        <v>4355</v>
      </c>
      <c r="F204" s="246" t="s">
        <v>4356</v>
      </c>
      <c r="G204" s="247" t="s">
        <v>526</v>
      </c>
      <c r="H204" s="248">
        <v>1</v>
      </c>
      <c r="I204" s="249"/>
      <c r="J204" s="250">
        <f>ROUND(I204*H204,2)</f>
        <v>0</v>
      </c>
      <c r="K204" s="251"/>
      <c r="L204" s="45"/>
      <c r="M204" s="252" t="s">
        <v>1</v>
      </c>
      <c r="N204" s="253" t="s">
        <v>41</v>
      </c>
      <c r="O204" s="92"/>
      <c r="P204" s="254">
        <f>O204*H204</f>
        <v>0</v>
      </c>
      <c r="Q204" s="254">
        <v>0</v>
      </c>
      <c r="R204" s="254">
        <f>Q204*H204</f>
        <v>0</v>
      </c>
      <c r="S204" s="254">
        <v>0</v>
      </c>
      <c r="T204" s="255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56" t="s">
        <v>228</v>
      </c>
      <c r="AT204" s="256" t="s">
        <v>224</v>
      </c>
      <c r="AU204" s="256" t="s">
        <v>84</v>
      </c>
      <c r="AY204" s="18" t="s">
        <v>222</v>
      </c>
      <c r="BE204" s="257">
        <f>IF(N204="základní",J204,0)</f>
        <v>0</v>
      </c>
      <c r="BF204" s="257">
        <f>IF(N204="snížená",J204,0)</f>
        <v>0</v>
      </c>
      <c r="BG204" s="257">
        <f>IF(N204="zákl. přenesená",J204,0)</f>
        <v>0</v>
      </c>
      <c r="BH204" s="257">
        <f>IF(N204="sníž. přenesená",J204,0)</f>
        <v>0</v>
      </c>
      <c r="BI204" s="257">
        <f>IF(N204="nulová",J204,0)</f>
        <v>0</v>
      </c>
      <c r="BJ204" s="18" t="s">
        <v>84</v>
      </c>
      <c r="BK204" s="257">
        <f>ROUND(I204*H204,2)</f>
        <v>0</v>
      </c>
      <c r="BL204" s="18" t="s">
        <v>228</v>
      </c>
      <c r="BM204" s="256" t="s">
        <v>4446</v>
      </c>
    </row>
    <row r="205" s="2" customFormat="1" ht="16.5" customHeight="1">
      <c r="A205" s="39"/>
      <c r="B205" s="40"/>
      <c r="C205" s="244" t="s">
        <v>334</v>
      </c>
      <c r="D205" s="244" t="s">
        <v>224</v>
      </c>
      <c r="E205" s="245" t="s">
        <v>4358</v>
      </c>
      <c r="F205" s="246" t="s">
        <v>4359</v>
      </c>
      <c r="G205" s="247" t="s">
        <v>526</v>
      </c>
      <c r="H205" s="248">
        <v>7</v>
      </c>
      <c r="I205" s="249"/>
      <c r="J205" s="250">
        <f>ROUND(I205*H205,2)</f>
        <v>0</v>
      </c>
      <c r="K205" s="251"/>
      <c r="L205" s="45"/>
      <c r="M205" s="252" t="s">
        <v>1</v>
      </c>
      <c r="N205" s="253" t="s">
        <v>41</v>
      </c>
      <c r="O205" s="92"/>
      <c r="P205" s="254">
        <f>O205*H205</f>
        <v>0</v>
      </c>
      <c r="Q205" s="254">
        <v>0</v>
      </c>
      <c r="R205" s="254">
        <f>Q205*H205</f>
        <v>0</v>
      </c>
      <c r="S205" s="254">
        <v>0</v>
      </c>
      <c r="T205" s="255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56" t="s">
        <v>228</v>
      </c>
      <c r="AT205" s="256" t="s">
        <v>224</v>
      </c>
      <c r="AU205" s="256" t="s">
        <v>84</v>
      </c>
      <c r="AY205" s="18" t="s">
        <v>222</v>
      </c>
      <c r="BE205" s="257">
        <f>IF(N205="základní",J205,0)</f>
        <v>0</v>
      </c>
      <c r="BF205" s="257">
        <f>IF(N205="snížená",J205,0)</f>
        <v>0</v>
      </c>
      <c r="BG205" s="257">
        <f>IF(N205="zákl. přenesená",J205,0)</f>
        <v>0</v>
      </c>
      <c r="BH205" s="257">
        <f>IF(N205="sníž. přenesená",J205,0)</f>
        <v>0</v>
      </c>
      <c r="BI205" s="257">
        <f>IF(N205="nulová",J205,0)</f>
        <v>0</v>
      </c>
      <c r="BJ205" s="18" t="s">
        <v>84</v>
      </c>
      <c r="BK205" s="257">
        <f>ROUND(I205*H205,2)</f>
        <v>0</v>
      </c>
      <c r="BL205" s="18" t="s">
        <v>228</v>
      </c>
      <c r="BM205" s="256" t="s">
        <v>4447</v>
      </c>
    </row>
    <row r="206" s="2" customFormat="1" ht="16.5" customHeight="1">
      <c r="A206" s="39"/>
      <c r="B206" s="40"/>
      <c r="C206" s="244" t="s">
        <v>479</v>
      </c>
      <c r="D206" s="244" t="s">
        <v>224</v>
      </c>
      <c r="E206" s="245" t="s">
        <v>4361</v>
      </c>
      <c r="F206" s="246" t="s">
        <v>4362</v>
      </c>
      <c r="G206" s="247" t="s">
        <v>526</v>
      </c>
      <c r="H206" s="248">
        <v>1</v>
      </c>
      <c r="I206" s="249"/>
      <c r="J206" s="250">
        <f>ROUND(I206*H206,2)</f>
        <v>0</v>
      </c>
      <c r="K206" s="251"/>
      <c r="L206" s="45"/>
      <c r="M206" s="252" t="s">
        <v>1</v>
      </c>
      <c r="N206" s="253" t="s">
        <v>41</v>
      </c>
      <c r="O206" s="92"/>
      <c r="P206" s="254">
        <f>O206*H206</f>
        <v>0</v>
      </c>
      <c r="Q206" s="254">
        <v>0</v>
      </c>
      <c r="R206" s="254">
        <f>Q206*H206</f>
        <v>0</v>
      </c>
      <c r="S206" s="254">
        <v>0</v>
      </c>
      <c r="T206" s="255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56" t="s">
        <v>228</v>
      </c>
      <c r="AT206" s="256" t="s">
        <v>224</v>
      </c>
      <c r="AU206" s="256" t="s">
        <v>84</v>
      </c>
      <c r="AY206" s="18" t="s">
        <v>222</v>
      </c>
      <c r="BE206" s="257">
        <f>IF(N206="základní",J206,0)</f>
        <v>0</v>
      </c>
      <c r="BF206" s="257">
        <f>IF(N206="snížená",J206,0)</f>
        <v>0</v>
      </c>
      <c r="BG206" s="257">
        <f>IF(N206="zákl. přenesená",J206,0)</f>
        <v>0</v>
      </c>
      <c r="BH206" s="257">
        <f>IF(N206="sníž. přenesená",J206,0)</f>
        <v>0</v>
      </c>
      <c r="BI206" s="257">
        <f>IF(N206="nulová",J206,0)</f>
        <v>0</v>
      </c>
      <c r="BJ206" s="18" t="s">
        <v>84</v>
      </c>
      <c r="BK206" s="257">
        <f>ROUND(I206*H206,2)</f>
        <v>0</v>
      </c>
      <c r="BL206" s="18" t="s">
        <v>228</v>
      </c>
      <c r="BM206" s="256" t="s">
        <v>4448</v>
      </c>
    </row>
    <row r="207" s="2" customFormat="1" ht="16.5" customHeight="1">
      <c r="A207" s="39"/>
      <c r="B207" s="40"/>
      <c r="C207" s="244" t="s">
        <v>338</v>
      </c>
      <c r="D207" s="244" t="s">
        <v>224</v>
      </c>
      <c r="E207" s="245" t="s">
        <v>4367</v>
      </c>
      <c r="F207" s="246" t="s">
        <v>4368</v>
      </c>
      <c r="G207" s="247" t="s">
        <v>526</v>
      </c>
      <c r="H207" s="248">
        <v>2</v>
      </c>
      <c r="I207" s="249"/>
      <c r="J207" s="250">
        <f>ROUND(I207*H207,2)</f>
        <v>0</v>
      </c>
      <c r="K207" s="251"/>
      <c r="L207" s="45"/>
      <c r="M207" s="252" t="s">
        <v>1</v>
      </c>
      <c r="N207" s="253" t="s">
        <v>41</v>
      </c>
      <c r="O207" s="92"/>
      <c r="P207" s="254">
        <f>O207*H207</f>
        <v>0</v>
      </c>
      <c r="Q207" s="254">
        <v>0</v>
      </c>
      <c r="R207" s="254">
        <f>Q207*H207</f>
        <v>0</v>
      </c>
      <c r="S207" s="254">
        <v>0</v>
      </c>
      <c r="T207" s="255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56" t="s">
        <v>228</v>
      </c>
      <c r="AT207" s="256" t="s">
        <v>224</v>
      </c>
      <c r="AU207" s="256" t="s">
        <v>84</v>
      </c>
      <c r="AY207" s="18" t="s">
        <v>222</v>
      </c>
      <c r="BE207" s="257">
        <f>IF(N207="základní",J207,0)</f>
        <v>0</v>
      </c>
      <c r="BF207" s="257">
        <f>IF(N207="snížená",J207,0)</f>
        <v>0</v>
      </c>
      <c r="BG207" s="257">
        <f>IF(N207="zákl. přenesená",J207,0)</f>
        <v>0</v>
      </c>
      <c r="BH207" s="257">
        <f>IF(N207="sníž. přenesená",J207,0)</f>
        <v>0</v>
      </c>
      <c r="BI207" s="257">
        <f>IF(N207="nulová",J207,0)</f>
        <v>0</v>
      </c>
      <c r="BJ207" s="18" t="s">
        <v>84</v>
      </c>
      <c r="BK207" s="257">
        <f>ROUND(I207*H207,2)</f>
        <v>0</v>
      </c>
      <c r="BL207" s="18" t="s">
        <v>228</v>
      </c>
      <c r="BM207" s="256" t="s">
        <v>4449</v>
      </c>
    </row>
    <row r="208" s="2" customFormat="1" ht="16.5" customHeight="1">
      <c r="A208" s="39"/>
      <c r="B208" s="40"/>
      <c r="C208" s="244" t="s">
        <v>489</v>
      </c>
      <c r="D208" s="244" t="s">
        <v>224</v>
      </c>
      <c r="E208" s="245" t="s">
        <v>4450</v>
      </c>
      <c r="F208" s="246" t="s">
        <v>4451</v>
      </c>
      <c r="G208" s="247" t="s">
        <v>526</v>
      </c>
      <c r="H208" s="248">
        <v>2</v>
      </c>
      <c r="I208" s="249"/>
      <c r="J208" s="250">
        <f>ROUND(I208*H208,2)</f>
        <v>0</v>
      </c>
      <c r="K208" s="251"/>
      <c r="L208" s="45"/>
      <c r="M208" s="252" t="s">
        <v>1</v>
      </c>
      <c r="N208" s="253" t="s">
        <v>41</v>
      </c>
      <c r="O208" s="92"/>
      <c r="P208" s="254">
        <f>O208*H208</f>
        <v>0</v>
      </c>
      <c r="Q208" s="254">
        <v>0</v>
      </c>
      <c r="R208" s="254">
        <f>Q208*H208</f>
        <v>0</v>
      </c>
      <c r="S208" s="254">
        <v>0</v>
      </c>
      <c r="T208" s="255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56" t="s">
        <v>228</v>
      </c>
      <c r="AT208" s="256" t="s">
        <v>224</v>
      </c>
      <c r="AU208" s="256" t="s">
        <v>84</v>
      </c>
      <c r="AY208" s="18" t="s">
        <v>222</v>
      </c>
      <c r="BE208" s="257">
        <f>IF(N208="základní",J208,0)</f>
        <v>0</v>
      </c>
      <c r="BF208" s="257">
        <f>IF(N208="snížená",J208,0)</f>
        <v>0</v>
      </c>
      <c r="BG208" s="257">
        <f>IF(N208="zákl. přenesená",J208,0)</f>
        <v>0</v>
      </c>
      <c r="BH208" s="257">
        <f>IF(N208="sníž. přenesená",J208,0)</f>
        <v>0</v>
      </c>
      <c r="BI208" s="257">
        <f>IF(N208="nulová",J208,0)</f>
        <v>0</v>
      </c>
      <c r="BJ208" s="18" t="s">
        <v>84</v>
      </c>
      <c r="BK208" s="257">
        <f>ROUND(I208*H208,2)</f>
        <v>0</v>
      </c>
      <c r="BL208" s="18" t="s">
        <v>228</v>
      </c>
      <c r="BM208" s="256" t="s">
        <v>4452</v>
      </c>
    </row>
    <row r="209" s="2" customFormat="1" ht="24.15" customHeight="1">
      <c r="A209" s="39"/>
      <c r="B209" s="40"/>
      <c r="C209" s="244" t="s">
        <v>343</v>
      </c>
      <c r="D209" s="244" t="s">
        <v>224</v>
      </c>
      <c r="E209" s="245" t="s">
        <v>4370</v>
      </c>
      <c r="F209" s="246" t="s">
        <v>4371</v>
      </c>
      <c r="G209" s="247" t="s">
        <v>526</v>
      </c>
      <c r="H209" s="248">
        <v>1</v>
      </c>
      <c r="I209" s="249"/>
      <c r="J209" s="250">
        <f>ROUND(I209*H209,2)</f>
        <v>0</v>
      </c>
      <c r="K209" s="251"/>
      <c r="L209" s="45"/>
      <c r="M209" s="252" t="s">
        <v>1</v>
      </c>
      <c r="N209" s="253" t="s">
        <v>41</v>
      </c>
      <c r="O209" s="92"/>
      <c r="P209" s="254">
        <f>O209*H209</f>
        <v>0</v>
      </c>
      <c r="Q209" s="254">
        <v>0</v>
      </c>
      <c r="R209" s="254">
        <f>Q209*H209</f>
        <v>0</v>
      </c>
      <c r="S209" s="254">
        <v>0</v>
      </c>
      <c r="T209" s="255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56" t="s">
        <v>228</v>
      </c>
      <c r="AT209" s="256" t="s">
        <v>224</v>
      </c>
      <c r="AU209" s="256" t="s">
        <v>84</v>
      </c>
      <c r="AY209" s="18" t="s">
        <v>222</v>
      </c>
      <c r="BE209" s="257">
        <f>IF(N209="základní",J209,0)</f>
        <v>0</v>
      </c>
      <c r="BF209" s="257">
        <f>IF(N209="snížená",J209,0)</f>
        <v>0</v>
      </c>
      <c r="BG209" s="257">
        <f>IF(N209="zákl. přenesená",J209,0)</f>
        <v>0</v>
      </c>
      <c r="BH209" s="257">
        <f>IF(N209="sníž. přenesená",J209,0)</f>
        <v>0</v>
      </c>
      <c r="BI209" s="257">
        <f>IF(N209="nulová",J209,0)</f>
        <v>0</v>
      </c>
      <c r="BJ209" s="18" t="s">
        <v>84</v>
      </c>
      <c r="BK209" s="257">
        <f>ROUND(I209*H209,2)</f>
        <v>0</v>
      </c>
      <c r="BL209" s="18" t="s">
        <v>228</v>
      </c>
      <c r="BM209" s="256" t="s">
        <v>4453</v>
      </c>
    </row>
    <row r="210" s="2" customFormat="1" ht="16.5" customHeight="1">
      <c r="A210" s="39"/>
      <c r="B210" s="40"/>
      <c r="C210" s="244" t="s">
        <v>504</v>
      </c>
      <c r="D210" s="244" t="s">
        <v>224</v>
      </c>
      <c r="E210" s="245" t="s">
        <v>4373</v>
      </c>
      <c r="F210" s="246" t="s">
        <v>4374</v>
      </c>
      <c r="G210" s="247" t="s">
        <v>526</v>
      </c>
      <c r="H210" s="248">
        <v>1</v>
      </c>
      <c r="I210" s="249"/>
      <c r="J210" s="250">
        <f>ROUND(I210*H210,2)</f>
        <v>0</v>
      </c>
      <c r="K210" s="251"/>
      <c r="L210" s="45"/>
      <c r="M210" s="252" t="s">
        <v>1</v>
      </c>
      <c r="N210" s="253" t="s">
        <v>41</v>
      </c>
      <c r="O210" s="92"/>
      <c r="P210" s="254">
        <f>O210*H210</f>
        <v>0</v>
      </c>
      <c r="Q210" s="254">
        <v>0</v>
      </c>
      <c r="R210" s="254">
        <f>Q210*H210</f>
        <v>0</v>
      </c>
      <c r="S210" s="254">
        <v>0</v>
      </c>
      <c r="T210" s="255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56" t="s">
        <v>228</v>
      </c>
      <c r="AT210" s="256" t="s">
        <v>224</v>
      </c>
      <c r="AU210" s="256" t="s">
        <v>84</v>
      </c>
      <c r="AY210" s="18" t="s">
        <v>222</v>
      </c>
      <c r="BE210" s="257">
        <f>IF(N210="základní",J210,0)</f>
        <v>0</v>
      </c>
      <c r="BF210" s="257">
        <f>IF(N210="snížená",J210,0)</f>
        <v>0</v>
      </c>
      <c r="BG210" s="257">
        <f>IF(N210="zákl. přenesená",J210,0)</f>
        <v>0</v>
      </c>
      <c r="BH210" s="257">
        <f>IF(N210="sníž. přenesená",J210,0)</f>
        <v>0</v>
      </c>
      <c r="BI210" s="257">
        <f>IF(N210="nulová",J210,0)</f>
        <v>0</v>
      </c>
      <c r="BJ210" s="18" t="s">
        <v>84</v>
      </c>
      <c r="BK210" s="257">
        <f>ROUND(I210*H210,2)</f>
        <v>0</v>
      </c>
      <c r="BL210" s="18" t="s">
        <v>228</v>
      </c>
      <c r="BM210" s="256" t="s">
        <v>4454</v>
      </c>
    </row>
    <row r="211" s="2" customFormat="1" ht="24.15" customHeight="1">
      <c r="A211" s="39"/>
      <c r="B211" s="40"/>
      <c r="C211" s="244" t="s">
        <v>347</v>
      </c>
      <c r="D211" s="244" t="s">
        <v>224</v>
      </c>
      <c r="E211" s="245" t="s">
        <v>4376</v>
      </c>
      <c r="F211" s="246" t="s">
        <v>4377</v>
      </c>
      <c r="G211" s="247" t="s">
        <v>526</v>
      </c>
      <c r="H211" s="248">
        <v>1</v>
      </c>
      <c r="I211" s="249"/>
      <c r="J211" s="250">
        <f>ROUND(I211*H211,2)</f>
        <v>0</v>
      </c>
      <c r="K211" s="251"/>
      <c r="L211" s="45"/>
      <c r="M211" s="252" t="s">
        <v>1</v>
      </c>
      <c r="N211" s="253" t="s">
        <v>41</v>
      </c>
      <c r="O211" s="92"/>
      <c r="P211" s="254">
        <f>O211*H211</f>
        <v>0</v>
      </c>
      <c r="Q211" s="254">
        <v>0</v>
      </c>
      <c r="R211" s="254">
        <f>Q211*H211</f>
        <v>0</v>
      </c>
      <c r="S211" s="254">
        <v>0</v>
      </c>
      <c r="T211" s="255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56" t="s">
        <v>228</v>
      </c>
      <c r="AT211" s="256" t="s">
        <v>224</v>
      </c>
      <c r="AU211" s="256" t="s">
        <v>84</v>
      </c>
      <c r="AY211" s="18" t="s">
        <v>222</v>
      </c>
      <c r="BE211" s="257">
        <f>IF(N211="základní",J211,0)</f>
        <v>0</v>
      </c>
      <c r="BF211" s="257">
        <f>IF(N211="snížená",J211,0)</f>
        <v>0</v>
      </c>
      <c r="BG211" s="257">
        <f>IF(N211="zákl. přenesená",J211,0)</f>
        <v>0</v>
      </c>
      <c r="BH211" s="257">
        <f>IF(N211="sníž. přenesená",J211,0)</f>
        <v>0</v>
      </c>
      <c r="BI211" s="257">
        <f>IF(N211="nulová",J211,0)</f>
        <v>0</v>
      </c>
      <c r="BJ211" s="18" t="s">
        <v>84</v>
      </c>
      <c r="BK211" s="257">
        <f>ROUND(I211*H211,2)</f>
        <v>0</v>
      </c>
      <c r="BL211" s="18" t="s">
        <v>228</v>
      </c>
      <c r="BM211" s="256" t="s">
        <v>4455</v>
      </c>
    </row>
    <row r="212" s="2" customFormat="1" ht="21.75" customHeight="1">
      <c r="A212" s="39"/>
      <c r="B212" s="40"/>
      <c r="C212" s="244" t="s">
        <v>512</v>
      </c>
      <c r="D212" s="244" t="s">
        <v>224</v>
      </c>
      <c r="E212" s="245" t="s">
        <v>4379</v>
      </c>
      <c r="F212" s="246" t="s">
        <v>4380</v>
      </c>
      <c r="G212" s="247" t="s">
        <v>526</v>
      </c>
      <c r="H212" s="248">
        <v>2</v>
      </c>
      <c r="I212" s="249"/>
      <c r="J212" s="250">
        <f>ROUND(I212*H212,2)</f>
        <v>0</v>
      </c>
      <c r="K212" s="251"/>
      <c r="L212" s="45"/>
      <c r="M212" s="252" t="s">
        <v>1</v>
      </c>
      <c r="N212" s="253" t="s">
        <v>41</v>
      </c>
      <c r="O212" s="92"/>
      <c r="P212" s="254">
        <f>O212*H212</f>
        <v>0</v>
      </c>
      <c r="Q212" s="254">
        <v>0</v>
      </c>
      <c r="R212" s="254">
        <f>Q212*H212</f>
        <v>0</v>
      </c>
      <c r="S212" s="254">
        <v>0</v>
      </c>
      <c r="T212" s="255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56" t="s">
        <v>228</v>
      </c>
      <c r="AT212" s="256" t="s">
        <v>224</v>
      </c>
      <c r="AU212" s="256" t="s">
        <v>84</v>
      </c>
      <c r="AY212" s="18" t="s">
        <v>222</v>
      </c>
      <c r="BE212" s="257">
        <f>IF(N212="základní",J212,0)</f>
        <v>0</v>
      </c>
      <c r="BF212" s="257">
        <f>IF(N212="snížená",J212,0)</f>
        <v>0</v>
      </c>
      <c r="BG212" s="257">
        <f>IF(N212="zákl. přenesená",J212,0)</f>
        <v>0</v>
      </c>
      <c r="BH212" s="257">
        <f>IF(N212="sníž. přenesená",J212,0)</f>
        <v>0</v>
      </c>
      <c r="BI212" s="257">
        <f>IF(N212="nulová",J212,0)</f>
        <v>0</v>
      </c>
      <c r="BJ212" s="18" t="s">
        <v>84</v>
      </c>
      <c r="BK212" s="257">
        <f>ROUND(I212*H212,2)</f>
        <v>0</v>
      </c>
      <c r="BL212" s="18" t="s">
        <v>228</v>
      </c>
      <c r="BM212" s="256" t="s">
        <v>4456</v>
      </c>
    </row>
    <row r="213" s="2" customFormat="1" ht="21.75" customHeight="1">
      <c r="A213" s="39"/>
      <c r="B213" s="40"/>
      <c r="C213" s="244" t="s">
        <v>354</v>
      </c>
      <c r="D213" s="244" t="s">
        <v>224</v>
      </c>
      <c r="E213" s="245" t="s">
        <v>4382</v>
      </c>
      <c r="F213" s="246" t="s">
        <v>4383</v>
      </c>
      <c r="G213" s="247" t="s">
        <v>526</v>
      </c>
      <c r="H213" s="248">
        <v>15</v>
      </c>
      <c r="I213" s="249"/>
      <c r="J213" s="250">
        <f>ROUND(I213*H213,2)</f>
        <v>0</v>
      </c>
      <c r="K213" s="251"/>
      <c r="L213" s="45"/>
      <c r="M213" s="252" t="s">
        <v>1</v>
      </c>
      <c r="N213" s="253" t="s">
        <v>41</v>
      </c>
      <c r="O213" s="92"/>
      <c r="P213" s="254">
        <f>O213*H213</f>
        <v>0</v>
      </c>
      <c r="Q213" s="254">
        <v>0</v>
      </c>
      <c r="R213" s="254">
        <f>Q213*H213</f>
        <v>0</v>
      </c>
      <c r="S213" s="254">
        <v>0</v>
      </c>
      <c r="T213" s="255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56" t="s">
        <v>228</v>
      </c>
      <c r="AT213" s="256" t="s">
        <v>224</v>
      </c>
      <c r="AU213" s="256" t="s">
        <v>84</v>
      </c>
      <c r="AY213" s="18" t="s">
        <v>222</v>
      </c>
      <c r="BE213" s="257">
        <f>IF(N213="základní",J213,0)</f>
        <v>0</v>
      </c>
      <c r="BF213" s="257">
        <f>IF(N213="snížená",J213,0)</f>
        <v>0</v>
      </c>
      <c r="BG213" s="257">
        <f>IF(N213="zákl. přenesená",J213,0)</f>
        <v>0</v>
      </c>
      <c r="BH213" s="257">
        <f>IF(N213="sníž. přenesená",J213,0)</f>
        <v>0</v>
      </c>
      <c r="BI213" s="257">
        <f>IF(N213="nulová",J213,0)</f>
        <v>0</v>
      </c>
      <c r="BJ213" s="18" t="s">
        <v>84</v>
      </c>
      <c r="BK213" s="257">
        <f>ROUND(I213*H213,2)</f>
        <v>0</v>
      </c>
      <c r="BL213" s="18" t="s">
        <v>228</v>
      </c>
      <c r="BM213" s="256" t="s">
        <v>4457</v>
      </c>
    </row>
    <row r="214" s="2" customFormat="1" ht="21.75" customHeight="1">
      <c r="A214" s="39"/>
      <c r="B214" s="40"/>
      <c r="C214" s="244" t="s">
        <v>523</v>
      </c>
      <c r="D214" s="244" t="s">
        <v>224</v>
      </c>
      <c r="E214" s="245" t="s">
        <v>4385</v>
      </c>
      <c r="F214" s="246" t="s">
        <v>4386</v>
      </c>
      <c r="G214" s="247" t="s">
        <v>526</v>
      </c>
      <c r="H214" s="248">
        <v>1</v>
      </c>
      <c r="I214" s="249"/>
      <c r="J214" s="250">
        <f>ROUND(I214*H214,2)</f>
        <v>0</v>
      </c>
      <c r="K214" s="251"/>
      <c r="L214" s="45"/>
      <c r="M214" s="252" t="s">
        <v>1</v>
      </c>
      <c r="N214" s="253" t="s">
        <v>41</v>
      </c>
      <c r="O214" s="92"/>
      <c r="P214" s="254">
        <f>O214*H214</f>
        <v>0</v>
      </c>
      <c r="Q214" s="254">
        <v>0</v>
      </c>
      <c r="R214" s="254">
        <f>Q214*H214</f>
        <v>0</v>
      </c>
      <c r="S214" s="254">
        <v>0</v>
      </c>
      <c r="T214" s="255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56" t="s">
        <v>228</v>
      </c>
      <c r="AT214" s="256" t="s">
        <v>224</v>
      </c>
      <c r="AU214" s="256" t="s">
        <v>84</v>
      </c>
      <c r="AY214" s="18" t="s">
        <v>222</v>
      </c>
      <c r="BE214" s="257">
        <f>IF(N214="základní",J214,0)</f>
        <v>0</v>
      </c>
      <c r="BF214" s="257">
        <f>IF(N214="snížená",J214,0)</f>
        <v>0</v>
      </c>
      <c r="BG214" s="257">
        <f>IF(N214="zákl. přenesená",J214,0)</f>
        <v>0</v>
      </c>
      <c r="BH214" s="257">
        <f>IF(N214="sníž. přenesená",J214,0)</f>
        <v>0</v>
      </c>
      <c r="BI214" s="257">
        <f>IF(N214="nulová",J214,0)</f>
        <v>0</v>
      </c>
      <c r="BJ214" s="18" t="s">
        <v>84</v>
      </c>
      <c r="BK214" s="257">
        <f>ROUND(I214*H214,2)</f>
        <v>0</v>
      </c>
      <c r="BL214" s="18" t="s">
        <v>228</v>
      </c>
      <c r="BM214" s="256" t="s">
        <v>4458</v>
      </c>
    </row>
    <row r="215" s="2" customFormat="1" ht="21.75" customHeight="1">
      <c r="A215" s="39"/>
      <c r="B215" s="40"/>
      <c r="C215" s="244" t="s">
        <v>360</v>
      </c>
      <c r="D215" s="244" t="s">
        <v>224</v>
      </c>
      <c r="E215" s="245" t="s">
        <v>4388</v>
      </c>
      <c r="F215" s="246" t="s">
        <v>4389</v>
      </c>
      <c r="G215" s="247" t="s">
        <v>526</v>
      </c>
      <c r="H215" s="248">
        <v>1</v>
      </c>
      <c r="I215" s="249"/>
      <c r="J215" s="250">
        <f>ROUND(I215*H215,2)</f>
        <v>0</v>
      </c>
      <c r="K215" s="251"/>
      <c r="L215" s="45"/>
      <c r="M215" s="252" t="s">
        <v>1</v>
      </c>
      <c r="N215" s="253" t="s">
        <v>41</v>
      </c>
      <c r="O215" s="92"/>
      <c r="P215" s="254">
        <f>O215*H215</f>
        <v>0</v>
      </c>
      <c r="Q215" s="254">
        <v>0</v>
      </c>
      <c r="R215" s="254">
        <f>Q215*H215</f>
        <v>0</v>
      </c>
      <c r="S215" s="254">
        <v>0</v>
      </c>
      <c r="T215" s="255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56" t="s">
        <v>228</v>
      </c>
      <c r="AT215" s="256" t="s">
        <v>224</v>
      </c>
      <c r="AU215" s="256" t="s">
        <v>84</v>
      </c>
      <c r="AY215" s="18" t="s">
        <v>222</v>
      </c>
      <c r="BE215" s="257">
        <f>IF(N215="základní",J215,0)</f>
        <v>0</v>
      </c>
      <c r="BF215" s="257">
        <f>IF(N215="snížená",J215,0)</f>
        <v>0</v>
      </c>
      <c r="BG215" s="257">
        <f>IF(N215="zákl. přenesená",J215,0)</f>
        <v>0</v>
      </c>
      <c r="BH215" s="257">
        <f>IF(N215="sníž. přenesená",J215,0)</f>
        <v>0</v>
      </c>
      <c r="BI215" s="257">
        <f>IF(N215="nulová",J215,0)</f>
        <v>0</v>
      </c>
      <c r="BJ215" s="18" t="s">
        <v>84</v>
      </c>
      <c r="BK215" s="257">
        <f>ROUND(I215*H215,2)</f>
        <v>0</v>
      </c>
      <c r="BL215" s="18" t="s">
        <v>228</v>
      </c>
      <c r="BM215" s="256" t="s">
        <v>4459</v>
      </c>
    </row>
    <row r="216" s="2" customFormat="1" ht="21.75" customHeight="1">
      <c r="A216" s="39"/>
      <c r="B216" s="40"/>
      <c r="C216" s="244" t="s">
        <v>533</v>
      </c>
      <c r="D216" s="244" t="s">
        <v>224</v>
      </c>
      <c r="E216" s="245" t="s">
        <v>4423</v>
      </c>
      <c r="F216" s="246" t="s">
        <v>4402</v>
      </c>
      <c r="G216" s="247" t="s">
        <v>526</v>
      </c>
      <c r="H216" s="248">
        <v>1</v>
      </c>
      <c r="I216" s="249"/>
      <c r="J216" s="250">
        <f>ROUND(I216*H216,2)</f>
        <v>0</v>
      </c>
      <c r="K216" s="251"/>
      <c r="L216" s="45"/>
      <c r="M216" s="252" t="s">
        <v>1</v>
      </c>
      <c r="N216" s="253" t="s">
        <v>41</v>
      </c>
      <c r="O216" s="92"/>
      <c r="P216" s="254">
        <f>O216*H216</f>
        <v>0</v>
      </c>
      <c r="Q216" s="254">
        <v>0</v>
      </c>
      <c r="R216" s="254">
        <f>Q216*H216</f>
        <v>0</v>
      </c>
      <c r="S216" s="254">
        <v>0</v>
      </c>
      <c r="T216" s="255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56" t="s">
        <v>228</v>
      </c>
      <c r="AT216" s="256" t="s">
        <v>224</v>
      </c>
      <c r="AU216" s="256" t="s">
        <v>84</v>
      </c>
      <c r="AY216" s="18" t="s">
        <v>222</v>
      </c>
      <c r="BE216" s="257">
        <f>IF(N216="základní",J216,0)</f>
        <v>0</v>
      </c>
      <c r="BF216" s="257">
        <f>IF(N216="snížená",J216,0)</f>
        <v>0</v>
      </c>
      <c r="BG216" s="257">
        <f>IF(N216="zákl. přenesená",J216,0)</f>
        <v>0</v>
      </c>
      <c r="BH216" s="257">
        <f>IF(N216="sníž. přenesená",J216,0)</f>
        <v>0</v>
      </c>
      <c r="BI216" s="257">
        <f>IF(N216="nulová",J216,0)</f>
        <v>0</v>
      </c>
      <c r="BJ216" s="18" t="s">
        <v>84</v>
      </c>
      <c r="BK216" s="257">
        <f>ROUND(I216*H216,2)</f>
        <v>0</v>
      </c>
      <c r="BL216" s="18" t="s">
        <v>228</v>
      </c>
      <c r="BM216" s="256" t="s">
        <v>4460</v>
      </c>
    </row>
    <row r="217" s="2" customFormat="1" ht="16.5" customHeight="1">
      <c r="A217" s="39"/>
      <c r="B217" s="40"/>
      <c r="C217" s="244" t="s">
        <v>367</v>
      </c>
      <c r="D217" s="244" t="s">
        <v>224</v>
      </c>
      <c r="E217" s="245" t="s">
        <v>4391</v>
      </c>
      <c r="F217" s="246" t="s">
        <v>4392</v>
      </c>
      <c r="G217" s="247" t="s">
        <v>4393</v>
      </c>
      <c r="H217" s="248">
        <v>1</v>
      </c>
      <c r="I217" s="249"/>
      <c r="J217" s="250">
        <f>ROUND(I217*H217,2)</f>
        <v>0</v>
      </c>
      <c r="K217" s="251"/>
      <c r="L217" s="45"/>
      <c r="M217" s="252" t="s">
        <v>1</v>
      </c>
      <c r="N217" s="253" t="s">
        <v>41</v>
      </c>
      <c r="O217" s="92"/>
      <c r="P217" s="254">
        <f>O217*H217</f>
        <v>0</v>
      </c>
      <c r="Q217" s="254">
        <v>0</v>
      </c>
      <c r="R217" s="254">
        <f>Q217*H217</f>
        <v>0</v>
      </c>
      <c r="S217" s="254">
        <v>0</v>
      </c>
      <c r="T217" s="255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56" t="s">
        <v>228</v>
      </c>
      <c r="AT217" s="256" t="s">
        <v>224</v>
      </c>
      <c r="AU217" s="256" t="s">
        <v>84</v>
      </c>
      <c r="AY217" s="18" t="s">
        <v>222</v>
      </c>
      <c r="BE217" s="257">
        <f>IF(N217="základní",J217,0)</f>
        <v>0</v>
      </c>
      <c r="BF217" s="257">
        <f>IF(N217="snížená",J217,0)</f>
        <v>0</v>
      </c>
      <c r="BG217" s="257">
        <f>IF(N217="zákl. přenesená",J217,0)</f>
        <v>0</v>
      </c>
      <c r="BH217" s="257">
        <f>IF(N217="sníž. přenesená",J217,0)</f>
        <v>0</v>
      </c>
      <c r="BI217" s="257">
        <f>IF(N217="nulová",J217,0)</f>
        <v>0</v>
      </c>
      <c r="BJ217" s="18" t="s">
        <v>84</v>
      </c>
      <c r="BK217" s="257">
        <f>ROUND(I217*H217,2)</f>
        <v>0</v>
      </c>
      <c r="BL217" s="18" t="s">
        <v>228</v>
      </c>
      <c r="BM217" s="256" t="s">
        <v>4461</v>
      </c>
    </row>
    <row r="218" s="2" customFormat="1" ht="24.15" customHeight="1">
      <c r="A218" s="39"/>
      <c r="B218" s="40"/>
      <c r="C218" s="244" t="s">
        <v>545</v>
      </c>
      <c r="D218" s="244" t="s">
        <v>224</v>
      </c>
      <c r="E218" s="245" t="s">
        <v>4395</v>
      </c>
      <c r="F218" s="246" t="s">
        <v>4396</v>
      </c>
      <c r="G218" s="247" t="s">
        <v>4393</v>
      </c>
      <c r="H218" s="248">
        <v>1</v>
      </c>
      <c r="I218" s="249"/>
      <c r="J218" s="250">
        <f>ROUND(I218*H218,2)</f>
        <v>0</v>
      </c>
      <c r="K218" s="251"/>
      <c r="L218" s="45"/>
      <c r="M218" s="252" t="s">
        <v>1</v>
      </c>
      <c r="N218" s="253" t="s">
        <v>41</v>
      </c>
      <c r="O218" s="92"/>
      <c r="P218" s="254">
        <f>O218*H218</f>
        <v>0</v>
      </c>
      <c r="Q218" s="254">
        <v>0</v>
      </c>
      <c r="R218" s="254">
        <f>Q218*H218</f>
        <v>0</v>
      </c>
      <c r="S218" s="254">
        <v>0</v>
      </c>
      <c r="T218" s="255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56" t="s">
        <v>228</v>
      </c>
      <c r="AT218" s="256" t="s">
        <v>224</v>
      </c>
      <c r="AU218" s="256" t="s">
        <v>84</v>
      </c>
      <c r="AY218" s="18" t="s">
        <v>222</v>
      </c>
      <c r="BE218" s="257">
        <f>IF(N218="základní",J218,0)</f>
        <v>0</v>
      </c>
      <c r="BF218" s="257">
        <f>IF(N218="snížená",J218,0)</f>
        <v>0</v>
      </c>
      <c r="BG218" s="257">
        <f>IF(N218="zákl. přenesená",J218,0)</f>
        <v>0</v>
      </c>
      <c r="BH218" s="257">
        <f>IF(N218="sníž. přenesená",J218,0)</f>
        <v>0</v>
      </c>
      <c r="BI218" s="257">
        <f>IF(N218="nulová",J218,0)</f>
        <v>0</v>
      </c>
      <c r="BJ218" s="18" t="s">
        <v>84</v>
      </c>
      <c r="BK218" s="257">
        <f>ROUND(I218*H218,2)</f>
        <v>0</v>
      </c>
      <c r="BL218" s="18" t="s">
        <v>228</v>
      </c>
      <c r="BM218" s="256" t="s">
        <v>4462</v>
      </c>
    </row>
    <row r="219" s="2" customFormat="1" ht="16.5" customHeight="1">
      <c r="A219" s="39"/>
      <c r="B219" s="40"/>
      <c r="C219" s="244" t="s">
        <v>370</v>
      </c>
      <c r="D219" s="244" t="s">
        <v>224</v>
      </c>
      <c r="E219" s="245" t="s">
        <v>4398</v>
      </c>
      <c r="F219" s="246" t="s">
        <v>4399</v>
      </c>
      <c r="G219" s="247" t="s">
        <v>526</v>
      </c>
      <c r="H219" s="248">
        <v>1</v>
      </c>
      <c r="I219" s="249"/>
      <c r="J219" s="250">
        <f>ROUND(I219*H219,2)</f>
        <v>0</v>
      </c>
      <c r="K219" s="251"/>
      <c r="L219" s="45"/>
      <c r="M219" s="252" t="s">
        <v>1</v>
      </c>
      <c r="N219" s="253" t="s">
        <v>41</v>
      </c>
      <c r="O219" s="92"/>
      <c r="P219" s="254">
        <f>O219*H219</f>
        <v>0</v>
      </c>
      <c r="Q219" s="254">
        <v>0</v>
      </c>
      <c r="R219" s="254">
        <f>Q219*H219</f>
        <v>0</v>
      </c>
      <c r="S219" s="254">
        <v>0</v>
      </c>
      <c r="T219" s="255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56" t="s">
        <v>228</v>
      </c>
      <c r="AT219" s="256" t="s">
        <v>224</v>
      </c>
      <c r="AU219" s="256" t="s">
        <v>84</v>
      </c>
      <c r="AY219" s="18" t="s">
        <v>222</v>
      </c>
      <c r="BE219" s="257">
        <f>IF(N219="základní",J219,0)</f>
        <v>0</v>
      </c>
      <c r="BF219" s="257">
        <f>IF(N219="snížená",J219,0)</f>
        <v>0</v>
      </c>
      <c r="BG219" s="257">
        <f>IF(N219="zákl. přenesená",J219,0)</f>
        <v>0</v>
      </c>
      <c r="BH219" s="257">
        <f>IF(N219="sníž. přenesená",J219,0)</f>
        <v>0</v>
      </c>
      <c r="BI219" s="257">
        <f>IF(N219="nulová",J219,0)</f>
        <v>0</v>
      </c>
      <c r="BJ219" s="18" t="s">
        <v>84</v>
      </c>
      <c r="BK219" s="257">
        <f>ROUND(I219*H219,2)</f>
        <v>0</v>
      </c>
      <c r="BL219" s="18" t="s">
        <v>228</v>
      </c>
      <c r="BM219" s="256" t="s">
        <v>4463</v>
      </c>
    </row>
    <row r="220" s="2" customFormat="1" ht="16.5" customHeight="1">
      <c r="A220" s="39"/>
      <c r="B220" s="40"/>
      <c r="C220" s="244" t="s">
        <v>553</v>
      </c>
      <c r="D220" s="244" t="s">
        <v>224</v>
      </c>
      <c r="E220" s="245" t="s">
        <v>4404</v>
      </c>
      <c r="F220" s="246" t="s">
        <v>4405</v>
      </c>
      <c r="G220" s="247" t="s">
        <v>526</v>
      </c>
      <c r="H220" s="248">
        <v>1</v>
      </c>
      <c r="I220" s="249"/>
      <c r="J220" s="250">
        <f>ROUND(I220*H220,2)</f>
        <v>0</v>
      </c>
      <c r="K220" s="251"/>
      <c r="L220" s="45"/>
      <c r="M220" s="252" t="s">
        <v>1</v>
      </c>
      <c r="N220" s="253" t="s">
        <v>41</v>
      </c>
      <c r="O220" s="92"/>
      <c r="P220" s="254">
        <f>O220*H220</f>
        <v>0</v>
      </c>
      <c r="Q220" s="254">
        <v>0</v>
      </c>
      <c r="R220" s="254">
        <f>Q220*H220</f>
        <v>0</v>
      </c>
      <c r="S220" s="254">
        <v>0</v>
      </c>
      <c r="T220" s="255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56" t="s">
        <v>228</v>
      </c>
      <c r="AT220" s="256" t="s">
        <v>224</v>
      </c>
      <c r="AU220" s="256" t="s">
        <v>84</v>
      </c>
      <c r="AY220" s="18" t="s">
        <v>222</v>
      </c>
      <c r="BE220" s="257">
        <f>IF(N220="základní",J220,0)</f>
        <v>0</v>
      </c>
      <c r="BF220" s="257">
        <f>IF(N220="snížená",J220,0)</f>
        <v>0</v>
      </c>
      <c r="BG220" s="257">
        <f>IF(N220="zákl. přenesená",J220,0)</f>
        <v>0</v>
      </c>
      <c r="BH220" s="257">
        <f>IF(N220="sníž. přenesená",J220,0)</f>
        <v>0</v>
      </c>
      <c r="BI220" s="257">
        <f>IF(N220="nulová",J220,0)</f>
        <v>0</v>
      </c>
      <c r="BJ220" s="18" t="s">
        <v>84</v>
      </c>
      <c r="BK220" s="257">
        <f>ROUND(I220*H220,2)</f>
        <v>0</v>
      </c>
      <c r="BL220" s="18" t="s">
        <v>228</v>
      </c>
      <c r="BM220" s="256" t="s">
        <v>4464</v>
      </c>
    </row>
    <row r="221" s="2" customFormat="1" ht="16.5" customHeight="1">
      <c r="A221" s="39"/>
      <c r="B221" s="40"/>
      <c r="C221" s="244" t="s">
        <v>378</v>
      </c>
      <c r="D221" s="244" t="s">
        <v>224</v>
      </c>
      <c r="E221" s="245" t="s">
        <v>4407</v>
      </c>
      <c r="F221" s="246" t="s">
        <v>4408</v>
      </c>
      <c r="G221" s="247" t="s">
        <v>526</v>
      </c>
      <c r="H221" s="248">
        <v>1</v>
      </c>
      <c r="I221" s="249"/>
      <c r="J221" s="250">
        <f>ROUND(I221*H221,2)</f>
        <v>0</v>
      </c>
      <c r="K221" s="251"/>
      <c r="L221" s="45"/>
      <c r="M221" s="252" t="s">
        <v>1</v>
      </c>
      <c r="N221" s="253" t="s">
        <v>41</v>
      </c>
      <c r="O221" s="92"/>
      <c r="P221" s="254">
        <f>O221*H221</f>
        <v>0</v>
      </c>
      <c r="Q221" s="254">
        <v>0</v>
      </c>
      <c r="R221" s="254">
        <f>Q221*H221</f>
        <v>0</v>
      </c>
      <c r="S221" s="254">
        <v>0</v>
      </c>
      <c r="T221" s="255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56" t="s">
        <v>228</v>
      </c>
      <c r="AT221" s="256" t="s">
        <v>224</v>
      </c>
      <c r="AU221" s="256" t="s">
        <v>84</v>
      </c>
      <c r="AY221" s="18" t="s">
        <v>222</v>
      </c>
      <c r="BE221" s="257">
        <f>IF(N221="základní",J221,0)</f>
        <v>0</v>
      </c>
      <c r="BF221" s="257">
        <f>IF(N221="snížená",J221,0)</f>
        <v>0</v>
      </c>
      <c r="BG221" s="257">
        <f>IF(N221="zákl. přenesená",J221,0)</f>
        <v>0</v>
      </c>
      <c r="BH221" s="257">
        <f>IF(N221="sníž. přenesená",J221,0)</f>
        <v>0</v>
      </c>
      <c r="BI221" s="257">
        <f>IF(N221="nulová",J221,0)</f>
        <v>0</v>
      </c>
      <c r="BJ221" s="18" t="s">
        <v>84</v>
      </c>
      <c r="BK221" s="257">
        <f>ROUND(I221*H221,2)</f>
        <v>0</v>
      </c>
      <c r="BL221" s="18" t="s">
        <v>228</v>
      </c>
      <c r="BM221" s="256" t="s">
        <v>4465</v>
      </c>
    </row>
    <row r="222" s="12" customFormat="1" ht="25.92" customHeight="1">
      <c r="A222" s="12"/>
      <c r="B222" s="228"/>
      <c r="C222" s="229"/>
      <c r="D222" s="230" t="s">
        <v>75</v>
      </c>
      <c r="E222" s="231" t="s">
        <v>3661</v>
      </c>
      <c r="F222" s="231" t="s">
        <v>4466</v>
      </c>
      <c r="G222" s="229"/>
      <c r="H222" s="229"/>
      <c r="I222" s="232"/>
      <c r="J222" s="233">
        <f>BK222</f>
        <v>0</v>
      </c>
      <c r="K222" s="229"/>
      <c r="L222" s="234"/>
      <c r="M222" s="235"/>
      <c r="N222" s="236"/>
      <c r="O222" s="236"/>
      <c r="P222" s="237">
        <f>SUM(P223:P230)</f>
        <v>0</v>
      </c>
      <c r="Q222" s="236"/>
      <c r="R222" s="237">
        <f>SUM(R223:R230)</f>
        <v>0</v>
      </c>
      <c r="S222" s="236"/>
      <c r="T222" s="238">
        <f>SUM(T223:T230)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39" t="s">
        <v>84</v>
      </c>
      <c r="AT222" s="240" t="s">
        <v>75</v>
      </c>
      <c r="AU222" s="240" t="s">
        <v>76</v>
      </c>
      <c r="AY222" s="239" t="s">
        <v>222</v>
      </c>
      <c r="BK222" s="241">
        <f>SUM(BK223:BK230)</f>
        <v>0</v>
      </c>
    </row>
    <row r="223" s="2" customFormat="1" ht="16.5" customHeight="1">
      <c r="A223" s="39"/>
      <c r="B223" s="40"/>
      <c r="C223" s="244" t="s">
        <v>565</v>
      </c>
      <c r="D223" s="244" t="s">
        <v>224</v>
      </c>
      <c r="E223" s="245" t="s">
        <v>4331</v>
      </c>
      <c r="F223" s="246" t="s">
        <v>4332</v>
      </c>
      <c r="G223" s="247" t="s">
        <v>526</v>
      </c>
      <c r="H223" s="248">
        <v>1</v>
      </c>
      <c r="I223" s="249"/>
      <c r="J223" s="250">
        <f>ROUND(I223*H223,2)</f>
        <v>0</v>
      </c>
      <c r="K223" s="251"/>
      <c r="L223" s="45"/>
      <c r="M223" s="252" t="s">
        <v>1</v>
      </c>
      <c r="N223" s="253" t="s">
        <v>41</v>
      </c>
      <c r="O223" s="92"/>
      <c r="P223" s="254">
        <f>O223*H223</f>
        <v>0</v>
      </c>
      <c r="Q223" s="254">
        <v>0</v>
      </c>
      <c r="R223" s="254">
        <f>Q223*H223</f>
        <v>0</v>
      </c>
      <c r="S223" s="254">
        <v>0</v>
      </c>
      <c r="T223" s="255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56" t="s">
        <v>228</v>
      </c>
      <c r="AT223" s="256" t="s">
        <v>224</v>
      </c>
      <c r="AU223" s="256" t="s">
        <v>84</v>
      </c>
      <c r="AY223" s="18" t="s">
        <v>222</v>
      </c>
      <c r="BE223" s="257">
        <f>IF(N223="základní",J223,0)</f>
        <v>0</v>
      </c>
      <c r="BF223" s="257">
        <f>IF(N223="snížená",J223,0)</f>
        <v>0</v>
      </c>
      <c r="BG223" s="257">
        <f>IF(N223="zákl. přenesená",J223,0)</f>
        <v>0</v>
      </c>
      <c r="BH223" s="257">
        <f>IF(N223="sníž. přenesená",J223,0)</f>
        <v>0</v>
      </c>
      <c r="BI223" s="257">
        <f>IF(N223="nulová",J223,0)</f>
        <v>0</v>
      </c>
      <c r="BJ223" s="18" t="s">
        <v>84</v>
      </c>
      <c r="BK223" s="257">
        <f>ROUND(I223*H223,2)</f>
        <v>0</v>
      </c>
      <c r="BL223" s="18" t="s">
        <v>228</v>
      </c>
      <c r="BM223" s="256" t="s">
        <v>4467</v>
      </c>
    </row>
    <row r="224" s="2" customFormat="1" ht="16.5" customHeight="1">
      <c r="A224" s="39"/>
      <c r="B224" s="40"/>
      <c r="C224" s="244" t="s">
        <v>382</v>
      </c>
      <c r="D224" s="244" t="s">
        <v>224</v>
      </c>
      <c r="E224" s="245" t="s">
        <v>4334</v>
      </c>
      <c r="F224" s="246" t="s">
        <v>4335</v>
      </c>
      <c r="G224" s="247" t="s">
        <v>526</v>
      </c>
      <c r="H224" s="248">
        <v>1</v>
      </c>
      <c r="I224" s="249"/>
      <c r="J224" s="250">
        <f>ROUND(I224*H224,2)</f>
        <v>0</v>
      </c>
      <c r="K224" s="251"/>
      <c r="L224" s="45"/>
      <c r="M224" s="252" t="s">
        <v>1</v>
      </c>
      <c r="N224" s="253" t="s">
        <v>41</v>
      </c>
      <c r="O224" s="92"/>
      <c r="P224" s="254">
        <f>O224*H224</f>
        <v>0</v>
      </c>
      <c r="Q224" s="254">
        <v>0</v>
      </c>
      <c r="R224" s="254">
        <f>Q224*H224</f>
        <v>0</v>
      </c>
      <c r="S224" s="254">
        <v>0</v>
      </c>
      <c r="T224" s="255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56" t="s">
        <v>228</v>
      </c>
      <c r="AT224" s="256" t="s">
        <v>224</v>
      </c>
      <c r="AU224" s="256" t="s">
        <v>84</v>
      </c>
      <c r="AY224" s="18" t="s">
        <v>222</v>
      </c>
      <c r="BE224" s="257">
        <f>IF(N224="základní",J224,0)</f>
        <v>0</v>
      </c>
      <c r="BF224" s="257">
        <f>IF(N224="snížená",J224,0)</f>
        <v>0</v>
      </c>
      <c r="BG224" s="257">
        <f>IF(N224="zákl. přenesená",J224,0)</f>
        <v>0</v>
      </c>
      <c r="BH224" s="257">
        <f>IF(N224="sníž. přenesená",J224,0)</f>
        <v>0</v>
      </c>
      <c r="BI224" s="257">
        <f>IF(N224="nulová",J224,0)</f>
        <v>0</v>
      </c>
      <c r="BJ224" s="18" t="s">
        <v>84</v>
      </c>
      <c r="BK224" s="257">
        <f>ROUND(I224*H224,2)</f>
        <v>0</v>
      </c>
      <c r="BL224" s="18" t="s">
        <v>228</v>
      </c>
      <c r="BM224" s="256" t="s">
        <v>4468</v>
      </c>
    </row>
    <row r="225" s="2" customFormat="1" ht="24.15" customHeight="1">
      <c r="A225" s="39"/>
      <c r="B225" s="40"/>
      <c r="C225" s="244" t="s">
        <v>574</v>
      </c>
      <c r="D225" s="244" t="s">
        <v>224</v>
      </c>
      <c r="E225" s="245" t="s">
        <v>4337</v>
      </c>
      <c r="F225" s="246" t="s">
        <v>4338</v>
      </c>
      <c r="G225" s="247" t="s">
        <v>526</v>
      </c>
      <c r="H225" s="248">
        <v>1</v>
      </c>
      <c r="I225" s="249"/>
      <c r="J225" s="250">
        <f>ROUND(I225*H225,2)</f>
        <v>0</v>
      </c>
      <c r="K225" s="251"/>
      <c r="L225" s="45"/>
      <c r="M225" s="252" t="s">
        <v>1</v>
      </c>
      <c r="N225" s="253" t="s">
        <v>41</v>
      </c>
      <c r="O225" s="92"/>
      <c r="P225" s="254">
        <f>O225*H225</f>
        <v>0</v>
      </c>
      <c r="Q225" s="254">
        <v>0</v>
      </c>
      <c r="R225" s="254">
        <f>Q225*H225</f>
        <v>0</v>
      </c>
      <c r="S225" s="254">
        <v>0</v>
      </c>
      <c r="T225" s="255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56" t="s">
        <v>228</v>
      </c>
      <c r="AT225" s="256" t="s">
        <v>224</v>
      </c>
      <c r="AU225" s="256" t="s">
        <v>84</v>
      </c>
      <c r="AY225" s="18" t="s">
        <v>222</v>
      </c>
      <c r="BE225" s="257">
        <f>IF(N225="základní",J225,0)</f>
        <v>0</v>
      </c>
      <c r="BF225" s="257">
        <f>IF(N225="snížená",J225,0)</f>
        <v>0</v>
      </c>
      <c r="BG225" s="257">
        <f>IF(N225="zákl. přenesená",J225,0)</f>
        <v>0</v>
      </c>
      <c r="BH225" s="257">
        <f>IF(N225="sníž. přenesená",J225,0)</f>
        <v>0</v>
      </c>
      <c r="BI225" s="257">
        <f>IF(N225="nulová",J225,0)</f>
        <v>0</v>
      </c>
      <c r="BJ225" s="18" t="s">
        <v>84</v>
      </c>
      <c r="BK225" s="257">
        <f>ROUND(I225*H225,2)</f>
        <v>0</v>
      </c>
      <c r="BL225" s="18" t="s">
        <v>228</v>
      </c>
      <c r="BM225" s="256" t="s">
        <v>4469</v>
      </c>
    </row>
    <row r="226" s="2" customFormat="1">
      <c r="A226" s="39"/>
      <c r="B226" s="40"/>
      <c r="C226" s="41"/>
      <c r="D226" s="260" t="s">
        <v>266</v>
      </c>
      <c r="E226" s="41"/>
      <c r="F226" s="291" t="s">
        <v>4340</v>
      </c>
      <c r="G226" s="41"/>
      <c r="H226" s="41"/>
      <c r="I226" s="211"/>
      <c r="J226" s="41"/>
      <c r="K226" s="41"/>
      <c r="L226" s="45"/>
      <c r="M226" s="292"/>
      <c r="N226" s="293"/>
      <c r="O226" s="92"/>
      <c r="P226" s="92"/>
      <c r="Q226" s="92"/>
      <c r="R226" s="92"/>
      <c r="S226" s="92"/>
      <c r="T226" s="93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T226" s="18" t="s">
        <v>266</v>
      </c>
      <c r="AU226" s="18" t="s">
        <v>84</v>
      </c>
    </row>
    <row r="227" s="2" customFormat="1" ht="16.5" customHeight="1">
      <c r="A227" s="39"/>
      <c r="B227" s="40"/>
      <c r="C227" s="244" t="s">
        <v>386</v>
      </c>
      <c r="D227" s="244" t="s">
        <v>224</v>
      </c>
      <c r="E227" s="245" t="s">
        <v>4341</v>
      </c>
      <c r="F227" s="246" t="s">
        <v>4342</v>
      </c>
      <c r="G227" s="247" t="s">
        <v>4343</v>
      </c>
      <c r="H227" s="248">
        <v>60</v>
      </c>
      <c r="I227" s="249"/>
      <c r="J227" s="250">
        <f>ROUND(I227*H227,2)</f>
        <v>0</v>
      </c>
      <c r="K227" s="251"/>
      <c r="L227" s="45"/>
      <c r="M227" s="252" t="s">
        <v>1</v>
      </c>
      <c r="N227" s="253" t="s">
        <v>41</v>
      </c>
      <c r="O227" s="92"/>
      <c r="P227" s="254">
        <f>O227*H227</f>
        <v>0</v>
      </c>
      <c r="Q227" s="254">
        <v>0</v>
      </c>
      <c r="R227" s="254">
        <f>Q227*H227</f>
        <v>0</v>
      </c>
      <c r="S227" s="254">
        <v>0</v>
      </c>
      <c r="T227" s="255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56" t="s">
        <v>228</v>
      </c>
      <c r="AT227" s="256" t="s">
        <v>224</v>
      </c>
      <c r="AU227" s="256" t="s">
        <v>84</v>
      </c>
      <c r="AY227" s="18" t="s">
        <v>222</v>
      </c>
      <c r="BE227" s="257">
        <f>IF(N227="základní",J227,0)</f>
        <v>0</v>
      </c>
      <c r="BF227" s="257">
        <f>IF(N227="snížená",J227,0)</f>
        <v>0</v>
      </c>
      <c r="BG227" s="257">
        <f>IF(N227="zákl. přenesená",J227,0)</f>
        <v>0</v>
      </c>
      <c r="BH227" s="257">
        <f>IF(N227="sníž. přenesená",J227,0)</f>
        <v>0</v>
      </c>
      <c r="BI227" s="257">
        <f>IF(N227="nulová",J227,0)</f>
        <v>0</v>
      </c>
      <c r="BJ227" s="18" t="s">
        <v>84</v>
      </c>
      <c r="BK227" s="257">
        <f>ROUND(I227*H227,2)</f>
        <v>0</v>
      </c>
      <c r="BL227" s="18" t="s">
        <v>228</v>
      </c>
      <c r="BM227" s="256" t="s">
        <v>4470</v>
      </c>
    </row>
    <row r="228" s="2" customFormat="1" ht="16.5" customHeight="1">
      <c r="A228" s="39"/>
      <c r="B228" s="40"/>
      <c r="C228" s="244" t="s">
        <v>582</v>
      </c>
      <c r="D228" s="244" t="s">
        <v>224</v>
      </c>
      <c r="E228" s="245" t="s">
        <v>4345</v>
      </c>
      <c r="F228" s="246" t="s">
        <v>4346</v>
      </c>
      <c r="G228" s="247" t="s">
        <v>2528</v>
      </c>
      <c r="H228" s="248">
        <v>8</v>
      </c>
      <c r="I228" s="249"/>
      <c r="J228" s="250">
        <f>ROUND(I228*H228,2)</f>
        <v>0</v>
      </c>
      <c r="K228" s="251"/>
      <c r="L228" s="45"/>
      <c r="M228" s="252" t="s">
        <v>1</v>
      </c>
      <c r="N228" s="253" t="s">
        <v>41</v>
      </c>
      <c r="O228" s="92"/>
      <c r="P228" s="254">
        <f>O228*H228</f>
        <v>0</v>
      </c>
      <c r="Q228" s="254">
        <v>0</v>
      </c>
      <c r="R228" s="254">
        <f>Q228*H228</f>
        <v>0</v>
      </c>
      <c r="S228" s="254">
        <v>0</v>
      </c>
      <c r="T228" s="255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56" t="s">
        <v>228</v>
      </c>
      <c r="AT228" s="256" t="s">
        <v>224</v>
      </c>
      <c r="AU228" s="256" t="s">
        <v>84</v>
      </c>
      <c r="AY228" s="18" t="s">
        <v>222</v>
      </c>
      <c r="BE228" s="257">
        <f>IF(N228="základní",J228,0)</f>
        <v>0</v>
      </c>
      <c r="BF228" s="257">
        <f>IF(N228="snížená",J228,0)</f>
        <v>0</v>
      </c>
      <c r="BG228" s="257">
        <f>IF(N228="zákl. přenesená",J228,0)</f>
        <v>0</v>
      </c>
      <c r="BH228" s="257">
        <f>IF(N228="sníž. přenesená",J228,0)</f>
        <v>0</v>
      </c>
      <c r="BI228" s="257">
        <f>IF(N228="nulová",J228,0)</f>
        <v>0</v>
      </c>
      <c r="BJ228" s="18" t="s">
        <v>84</v>
      </c>
      <c r="BK228" s="257">
        <f>ROUND(I228*H228,2)</f>
        <v>0</v>
      </c>
      <c r="BL228" s="18" t="s">
        <v>228</v>
      </c>
      <c r="BM228" s="256" t="s">
        <v>4471</v>
      </c>
    </row>
    <row r="229" s="2" customFormat="1" ht="16.5" customHeight="1">
      <c r="A229" s="39"/>
      <c r="B229" s="40"/>
      <c r="C229" s="244" t="s">
        <v>389</v>
      </c>
      <c r="D229" s="244" t="s">
        <v>224</v>
      </c>
      <c r="E229" s="245" t="s">
        <v>4348</v>
      </c>
      <c r="F229" s="246" t="s">
        <v>4349</v>
      </c>
      <c r="G229" s="247" t="s">
        <v>4343</v>
      </c>
      <c r="H229" s="248">
        <v>60</v>
      </c>
      <c r="I229" s="249"/>
      <c r="J229" s="250">
        <f>ROUND(I229*H229,2)</f>
        <v>0</v>
      </c>
      <c r="K229" s="251"/>
      <c r="L229" s="45"/>
      <c r="M229" s="252" t="s">
        <v>1</v>
      </c>
      <c r="N229" s="253" t="s">
        <v>41</v>
      </c>
      <c r="O229" s="92"/>
      <c r="P229" s="254">
        <f>O229*H229</f>
        <v>0</v>
      </c>
      <c r="Q229" s="254">
        <v>0</v>
      </c>
      <c r="R229" s="254">
        <f>Q229*H229</f>
        <v>0</v>
      </c>
      <c r="S229" s="254">
        <v>0</v>
      </c>
      <c r="T229" s="255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56" t="s">
        <v>228</v>
      </c>
      <c r="AT229" s="256" t="s">
        <v>224</v>
      </c>
      <c r="AU229" s="256" t="s">
        <v>84</v>
      </c>
      <c r="AY229" s="18" t="s">
        <v>222</v>
      </c>
      <c r="BE229" s="257">
        <f>IF(N229="základní",J229,0)</f>
        <v>0</v>
      </c>
      <c r="BF229" s="257">
        <f>IF(N229="snížená",J229,0)</f>
        <v>0</v>
      </c>
      <c r="BG229" s="257">
        <f>IF(N229="zákl. přenesená",J229,0)</f>
        <v>0</v>
      </c>
      <c r="BH229" s="257">
        <f>IF(N229="sníž. přenesená",J229,0)</f>
        <v>0</v>
      </c>
      <c r="BI229" s="257">
        <f>IF(N229="nulová",J229,0)</f>
        <v>0</v>
      </c>
      <c r="BJ229" s="18" t="s">
        <v>84</v>
      </c>
      <c r="BK229" s="257">
        <f>ROUND(I229*H229,2)</f>
        <v>0</v>
      </c>
      <c r="BL229" s="18" t="s">
        <v>228</v>
      </c>
      <c r="BM229" s="256" t="s">
        <v>4472</v>
      </c>
    </row>
    <row r="230" s="2" customFormat="1" ht="24.15" customHeight="1">
      <c r="A230" s="39"/>
      <c r="B230" s="40"/>
      <c r="C230" s="244" t="s">
        <v>589</v>
      </c>
      <c r="D230" s="244" t="s">
        <v>224</v>
      </c>
      <c r="E230" s="245" t="s">
        <v>4351</v>
      </c>
      <c r="F230" s="246" t="s">
        <v>4352</v>
      </c>
      <c r="G230" s="247" t="s">
        <v>526</v>
      </c>
      <c r="H230" s="248">
        <v>1</v>
      </c>
      <c r="I230" s="249"/>
      <c r="J230" s="250">
        <f>ROUND(I230*H230,2)</f>
        <v>0</v>
      </c>
      <c r="K230" s="251"/>
      <c r="L230" s="45"/>
      <c r="M230" s="252" t="s">
        <v>1</v>
      </c>
      <c r="N230" s="253" t="s">
        <v>41</v>
      </c>
      <c r="O230" s="92"/>
      <c r="P230" s="254">
        <f>O230*H230</f>
        <v>0</v>
      </c>
      <c r="Q230" s="254">
        <v>0</v>
      </c>
      <c r="R230" s="254">
        <f>Q230*H230</f>
        <v>0</v>
      </c>
      <c r="S230" s="254">
        <v>0</v>
      </c>
      <c r="T230" s="255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56" t="s">
        <v>228</v>
      </c>
      <c r="AT230" s="256" t="s">
        <v>224</v>
      </c>
      <c r="AU230" s="256" t="s">
        <v>84</v>
      </c>
      <c r="AY230" s="18" t="s">
        <v>222</v>
      </c>
      <c r="BE230" s="257">
        <f>IF(N230="základní",J230,0)</f>
        <v>0</v>
      </c>
      <c r="BF230" s="257">
        <f>IF(N230="snížená",J230,0)</f>
        <v>0</v>
      </c>
      <c r="BG230" s="257">
        <f>IF(N230="zákl. přenesená",J230,0)</f>
        <v>0</v>
      </c>
      <c r="BH230" s="257">
        <f>IF(N230="sníž. přenesená",J230,0)</f>
        <v>0</v>
      </c>
      <c r="BI230" s="257">
        <f>IF(N230="nulová",J230,0)</f>
        <v>0</v>
      </c>
      <c r="BJ230" s="18" t="s">
        <v>84</v>
      </c>
      <c r="BK230" s="257">
        <f>ROUND(I230*H230,2)</f>
        <v>0</v>
      </c>
      <c r="BL230" s="18" t="s">
        <v>228</v>
      </c>
      <c r="BM230" s="256" t="s">
        <v>4473</v>
      </c>
    </row>
    <row r="231" s="12" customFormat="1" ht="25.92" customHeight="1">
      <c r="A231" s="12"/>
      <c r="B231" s="228"/>
      <c r="C231" s="229"/>
      <c r="D231" s="230" t="s">
        <v>75</v>
      </c>
      <c r="E231" s="231" t="s">
        <v>3665</v>
      </c>
      <c r="F231" s="231" t="s">
        <v>4474</v>
      </c>
      <c r="G231" s="229"/>
      <c r="H231" s="229"/>
      <c r="I231" s="232"/>
      <c r="J231" s="233">
        <f>BK231</f>
        <v>0</v>
      </c>
      <c r="K231" s="229"/>
      <c r="L231" s="234"/>
      <c r="M231" s="235"/>
      <c r="N231" s="236"/>
      <c r="O231" s="236"/>
      <c r="P231" s="237">
        <f>SUM(P232:P248)</f>
        <v>0</v>
      </c>
      <c r="Q231" s="236"/>
      <c r="R231" s="237">
        <f>SUM(R232:R248)</f>
        <v>0</v>
      </c>
      <c r="S231" s="236"/>
      <c r="T231" s="238">
        <f>SUM(T232:T248)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39" t="s">
        <v>84</v>
      </c>
      <c r="AT231" s="240" t="s">
        <v>75</v>
      </c>
      <c r="AU231" s="240" t="s">
        <v>76</v>
      </c>
      <c r="AY231" s="239" t="s">
        <v>222</v>
      </c>
      <c r="BK231" s="241">
        <f>SUM(BK232:BK248)</f>
        <v>0</v>
      </c>
    </row>
    <row r="232" s="2" customFormat="1" ht="16.5" customHeight="1">
      <c r="A232" s="39"/>
      <c r="B232" s="40"/>
      <c r="C232" s="244" t="s">
        <v>393</v>
      </c>
      <c r="D232" s="244" t="s">
        <v>224</v>
      </c>
      <c r="E232" s="245" t="s">
        <v>4355</v>
      </c>
      <c r="F232" s="246" t="s">
        <v>4356</v>
      </c>
      <c r="G232" s="247" t="s">
        <v>526</v>
      </c>
      <c r="H232" s="248">
        <v>1</v>
      </c>
      <c r="I232" s="249"/>
      <c r="J232" s="250">
        <f>ROUND(I232*H232,2)</f>
        <v>0</v>
      </c>
      <c r="K232" s="251"/>
      <c r="L232" s="45"/>
      <c r="M232" s="252" t="s">
        <v>1</v>
      </c>
      <c r="N232" s="253" t="s">
        <v>41</v>
      </c>
      <c r="O232" s="92"/>
      <c r="P232" s="254">
        <f>O232*H232</f>
        <v>0</v>
      </c>
      <c r="Q232" s="254">
        <v>0</v>
      </c>
      <c r="R232" s="254">
        <f>Q232*H232</f>
        <v>0</v>
      </c>
      <c r="S232" s="254">
        <v>0</v>
      </c>
      <c r="T232" s="255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56" t="s">
        <v>228</v>
      </c>
      <c r="AT232" s="256" t="s">
        <v>224</v>
      </c>
      <c r="AU232" s="256" t="s">
        <v>84</v>
      </c>
      <c r="AY232" s="18" t="s">
        <v>222</v>
      </c>
      <c r="BE232" s="257">
        <f>IF(N232="základní",J232,0)</f>
        <v>0</v>
      </c>
      <c r="BF232" s="257">
        <f>IF(N232="snížená",J232,0)</f>
        <v>0</v>
      </c>
      <c r="BG232" s="257">
        <f>IF(N232="zákl. přenesená",J232,0)</f>
        <v>0</v>
      </c>
      <c r="BH232" s="257">
        <f>IF(N232="sníž. přenesená",J232,0)</f>
        <v>0</v>
      </c>
      <c r="BI232" s="257">
        <f>IF(N232="nulová",J232,0)</f>
        <v>0</v>
      </c>
      <c r="BJ232" s="18" t="s">
        <v>84</v>
      </c>
      <c r="BK232" s="257">
        <f>ROUND(I232*H232,2)</f>
        <v>0</v>
      </c>
      <c r="BL232" s="18" t="s">
        <v>228</v>
      </c>
      <c r="BM232" s="256" t="s">
        <v>4475</v>
      </c>
    </row>
    <row r="233" s="2" customFormat="1" ht="16.5" customHeight="1">
      <c r="A233" s="39"/>
      <c r="B233" s="40"/>
      <c r="C233" s="244" t="s">
        <v>594</v>
      </c>
      <c r="D233" s="244" t="s">
        <v>224</v>
      </c>
      <c r="E233" s="245" t="s">
        <v>4358</v>
      </c>
      <c r="F233" s="246" t="s">
        <v>4359</v>
      </c>
      <c r="G233" s="247" t="s">
        <v>526</v>
      </c>
      <c r="H233" s="248">
        <v>3</v>
      </c>
      <c r="I233" s="249"/>
      <c r="J233" s="250">
        <f>ROUND(I233*H233,2)</f>
        <v>0</v>
      </c>
      <c r="K233" s="251"/>
      <c r="L233" s="45"/>
      <c r="M233" s="252" t="s">
        <v>1</v>
      </c>
      <c r="N233" s="253" t="s">
        <v>41</v>
      </c>
      <c r="O233" s="92"/>
      <c r="P233" s="254">
        <f>O233*H233</f>
        <v>0</v>
      </c>
      <c r="Q233" s="254">
        <v>0</v>
      </c>
      <c r="R233" s="254">
        <f>Q233*H233</f>
        <v>0</v>
      </c>
      <c r="S233" s="254">
        <v>0</v>
      </c>
      <c r="T233" s="255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56" t="s">
        <v>228</v>
      </c>
      <c r="AT233" s="256" t="s">
        <v>224</v>
      </c>
      <c r="AU233" s="256" t="s">
        <v>84</v>
      </c>
      <c r="AY233" s="18" t="s">
        <v>222</v>
      </c>
      <c r="BE233" s="257">
        <f>IF(N233="základní",J233,0)</f>
        <v>0</v>
      </c>
      <c r="BF233" s="257">
        <f>IF(N233="snížená",J233,0)</f>
        <v>0</v>
      </c>
      <c r="BG233" s="257">
        <f>IF(N233="zákl. přenesená",J233,0)</f>
        <v>0</v>
      </c>
      <c r="BH233" s="257">
        <f>IF(N233="sníž. přenesená",J233,0)</f>
        <v>0</v>
      </c>
      <c r="BI233" s="257">
        <f>IF(N233="nulová",J233,0)</f>
        <v>0</v>
      </c>
      <c r="BJ233" s="18" t="s">
        <v>84</v>
      </c>
      <c r="BK233" s="257">
        <f>ROUND(I233*H233,2)</f>
        <v>0</v>
      </c>
      <c r="BL233" s="18" t="s">
        <v>228</v>
      </c>
      <c r="BM233" s="256" t="s">
        <v>4476</v>
      </c>
    </row>
    <row r="234" s="2" customFormat="1" ht="16.5" customHeight="1">
      <c r="A234" s="39"/>
      <c r="B234" s="40"/>
      <c r="C234" s="244" t="s">
        <v>402</v>
      </c>
      <c r="D234" s="244" t="s">
        <v>224</v>
      </c>
      <c r="E234" s="245" t="s">
        <v>4361</v>
      </c>
      <c r="F234" s="246" t="s">
        <v>4362</v>
      </c>
      <c r="G234" s="247" t="s">
        <v>526</v>
      </c>
      <c r="H234" s="248">
        <v>1</v>
      </c>
      <c r="I234" s="249"/>
      <c r="J234" s="250">
        <f>ROUND(I234*H234,2)</f>
        <v>0</v>
      </c>
      <c r="K234" s="251"/>
      <c r="L234" s="45"/>
      <c r="M234" s="252" t="s">
        <v>1</v>
      </c>
      <c r="N234" s="253" t="s">
        <v>41</v>
      </c>
      <c r="O234" s="92"/>
      <c r="P234" s="254">
        <f>O234*H234</f>
        <v>0</v>
      </c>
      <c r="Q234" s="254">
        <v>0</v>
      </c>
      <c r="R234" s="254">
        <f>Q234*H234</f>
        <v>0</v>
      </c>
      <c r="S234" s="254">
        <v>0</v>
      </c>
      <c r="T234" s="255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56" t="s">
        <v>228</v>
      </c>
      <c r="AT234" s="256" t="s">
        <v>224</v>
      </c>
      <c r="AU234" s="256" t="s">
        <v>84</v>
      </c>
      <c r="AY234" s="18" t="s">
        <v>222</v>
      </c>
      <c r="BE234" s="257">
        <f>IF(N234="základní",J234,0)</f>
        <v>0</v>
      </c>
      <c r="BF234" s="257">
        <f>IF(N234="snížená",J234,0)</f>
        <v>0</v>
      </c>
      <c r="BG234" s="257">
        <f>IF(N234="zákl. přenesená",J234,0)</f>
        <v>0</v>
      </c>
      <c r="BH234" s="257">
        <f>IF(N234="sníž. přenesená",J234,0)</f>
        <v>0</v>
      </c>
      <c r="BI234" s="257">
        <f>IF(N234="nulová",J234,0)</f>
        <v>0</v>
      </c>
      <c r="BJ234" s="18" t="s">
        <v>84</v>
      </c>
      <c r="BK234" s="257">
        <f>ROUND(I234*H234,2)</f>
        <v>0</v>
      </c>
      <c r="BL234" s="18" t="s">
        <v>228</v>
      </c>
      <c r="BM234" s="256" t="s">
        <v>4477</v>
      </c>
    </row>
    <row r="235" s="2" customFormat="1" ht="16.5" customHeight="1">
      <c r="A235" s="39"/>
      <c r="B235" s="40"/>
      <c r="C235" s="244" t="s">
        <v>599</v>
      </c>
      <c r="D235" s="244" t="s">
        <v>224</v>
      </c>
      <c r="E235" s="245" t="s">
        <v>4364</v>
      </c>
      <c r="F235" s="246" t="s">
        <v>4365</v>
      </c>
      <c r="G235" s="247" t="s">
        <v>526</v>
      </c>
      <c r="H235" s="248">
        <v>2</v>
      </c>
      <c r="I235" s="249"/>
      <c r="J235" s="250">
        <f>ROUND(I235*H235,2)</f>
        <v>0</v>
      </c>
      <c r="K235" s="251"/>
      <c r="L235" s="45"/>
      <c r="M235" s="252" t="s">
        <v>1</v>
      </c>
      <c r="N235" s="253" t="s">
        <v>41</v>
      </c>
      <c r="O235" s="92"/>
      <c r="P235" s="254">
        <f>O235*H235</f>
        <v>0</v>
      </c>
      <c r="Q235" s="254">
        <v>0</v>
      </c>
      <c r="R235" s="254">
        <f>Q235*H235</f>
        <v>0</v>
      </c>
      <c r="S235" s="254">
        <v>0</v>
      </c>
      <c r="T235" s="255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56" t="s">
        <v>228</v>
      </c>
      <c r="AT235" s="256" t="s">
        <v>224</v>
      </c>
      <c r="AU235" s="256" t="s">
        <v>84</v>
      </c>
      <c r="AY235" s="18" t="s">
        <v>222</v>
      </c>
      <c r="BE235" s="257">
        <f>IF(N235="základní",J235,0)</f>
        <v>0</v>
      </c>
      <c r="BF235" s="257">
        <f>IF(N235="snížená",J235,0)</f>
        <v>0</v>
      </c>
      <c r="BG235" s="257">
        <f>IF(N235="zákl. přenesená",J235,0)</f>
        <v>0</v>
      </c>
      <c r="BH235" s="257">
        <f>IF(N235="sníž. přenesená",J235,0)</f>
        <v>0</v>
      </c>
      <c r="BI235" s="257">
        <f>IF(N235="nulová",J235,0)</f>
        <v>0</v>
      </c>
      <c r="BJ235" s="18" t="s">
        <v>84</v>
      </c>
      <c r="BK235" s="257">
        <f>ROUND(I235*H235,2)</f>
        <v>0</v>
      </c>
      <c r="BL235" s="18" t="s">
        <v>228</v>
      </c>
      <c r="BM235" s="256" t="s">
        <v>4478</v>
      </c>
    </row>
    <row r="236" s="2" customFormat="1" ht="24.15" customHeight="1">
      <c r="A236" s="39"/>
      <c r="B236" s="40"/>
      <c r="C236" s="244" t="s">
        <v>412</v>
      </c>
      <c r="D236" s="244" t="s">
        <v>224</v>
      </c>
      <c r="E236" s="245" t="s">
        <v>4370</v>
      </c>
      <c r="F236" s="246" t="s">
        <v>4371</v>
      </c>
      <c r="G236" s="247" t="s">
        <v>526</v>
      </c>
      <c r="H236" s="248">
        <v>1</v>
      </c>
      <c r="I236" s="249"/>
      <c r="J236" s="250">
        <f>ROUND(I236*H236,2)</f>
        <v>0</v>
      </c>
      <c r="K236" s="251"/>
      <c r="L236" s="45"/>
      <c r="M236" s="252" t="s">
        <v>1</v>
      </c>
      <c r="N236" s="253" t="s">
        <v>41</v>
      </c>
      <c r="O236" s="92"/>
      <c r="P236" s="254">
        <f>O236*H236</f>
        <v>0</v>
      </c>
      <c r="Q236" s="254">
        <v>0</v>
      </c>
      <c r="R236" s="254">
        <f>Q236*H236</f>
        <v>0</v>
      </c>
      <c r="S236" s="254">
        <v>0</v>
      </c>
      <c r="T236" s="255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56" t="s">
        <v>228</v>
      </c>
      <c r="AT236" s="256" t="s">
        <v>224</v>
      </c>
      <c r="AU236" s="256" t="s">
        <v>84</v>
      </c>
      <c r="AY236" s="18" t="s">
        <v>222</v>
      </c>
      <c r="BE236" s="257">
        <f>IF(N236="základní",J236,0)</f>
        <v>0</v>
      </c>
      <c r="BF236" s="257">
        <f>IF(N236="snížená",J236,0)</f>
        <v>0</v>
      </c>
      <c r="BG236" s="257">
        <f>IF(N236="zákl. přenesená",J236,0)</f>
        <v>0</v>
      </c>
      <c r="BH236" s="257">
        <f>IF(N236="sníž. přenesená",J236,0)</f>
        <v>0</v>
      </c>
      <c r="BI236" s="257">
        <f>IF(N236="nulová",J236,0)</f>
        <v>0</v>
      </c>
      <c r="BJ236" s="18" t="s">
        <v>84</v>
      </c>
      <c r="BK236" s="257">
        <f>ROUND(I236*H236,2)</f>
        <v>0</v>
      </c>
      <c r="BL236" s="18" t="s">
        <v>228</v>
      </c>
      <c r="BM236" s="256" t="s">
        <v>4479</v>
      </c>
    </row>
    <row r="237" s="2" customFormat="1" ht="16.5" customHeight="1">
      <c r="A237" s="39"/>
      <c r="B237" s="40"/>
      <c r="C237" s="244" t="s">
        <v>606</v>
      </c>
      <c r="D237" s="244" t="s">
        <v>224</v>
      </c>
      <c r="E237" s="245" t="s">
        <v>4373</v>
      </c>
      <c r="F237" s="246" t="s">
        <v>4374</v>
      </c>
      <c r="G237" s="247" t="s">
        <v>526</v>
      </c>
      <c r="H237" s="248">
        <v>1</v>
      </c>
      <c r="I237" s="249"/>
      <c r="J237" s="250">
        <f>ROUND(I237*H237,2)</f>
        <v>0</v>
      </c>
      <c r="K237" s="251"/>
      <c r="L237" s="45"/>
      <c r="M237" s="252" t="s">
        <v>1</v>
      </c>
      <c r="N237" s="253" t="s">
        <v>41</v>
      </c>
      <c r="O237" s="92"/>
      <c r="P237" s="254">
        <f>O237*H237</f>
        <v>0</v>
      </c>
      <c r="Q237" s="254">
        <v>0</v>
      </c>
      <c r="R237" s="254">
        <f>Q237*H237</f>
        <v>0</v>
      </c>
      <c r="S237" s="254">
        <v>0</v>
      </c>
      <c r="T237" s="255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56" t="s">
        <v>228</v>
      </c>
      <c r="AT237" s="256" t="s">
        <v>224</v>
      </c>
      <c r="AU237" s="256" t="s">
        <v>84</v>
      </c>
      <c r="AY237" s="18" t="s">
        <v>222</v>
      </c>
      <c r="BE237" s="257">
        <f>IF(N237="základní",J237,0)</f>
        <v>0</v>
      </c>
      <c r="BF237" s="257">
        <f>IF(N237="snížená",J237,0)</f>
        <v>0</v>
      </c>
      <c r="BG237" s="257">
        <f>IF(N237="zákl. přenesená",J237,0)</f>
        <v>0</v>
      </c>
      <c r="BH237" s="257">
        <f>IF(N237="sníž. přenesená",J237,0)</f>
        <v>0</v>
      </c>
      <c r="BI237" s="257">
        <f>IF(N237="nulová",J237,0)</f>
        <v>0</v>
      </c>
      <c r="BJ237" s="18" t="s">
        <v>84</v>
      </c>
      <c r="BK237" s="257">
        <f>ROUND(I237*H237,2)</f>
        <v>0</v>
      </c>
      <c r="BL237" s="18" t="s">
        <v>228</v>
      </c>
      <c r="BM237" s="256" t="s">
        <v>4480</v>
      </c>
    </row>
    <row r="238" s="2" customFormat="1" ht="24.15" customHeight="1">
      <c r="A238" s="39"/>
      <c r="B238" s="40"/>
      <c r="C238" s="244" t="s">
        <v>416</v>
      </c>
      <c r="D238" s="244" t="s">
        <v>224</v>
      </c>
      <c r="E238" s="245" t="s">
        <v>4376</v>
      </c>
      <c r="F238" s="246" t="s">
        <v>4377</v>
      </c>
      <c r="G238" s="247" t="s">
        <v>526</v>
      </c>
      <c r="H238" s="248">
        <v>1</v>
      </c>
      <c r="I238" s="249"/>
      <c r="J238" s="250">
        <f>ROUND(I238*H238,2)</f>
        <v>0</v>
      </c>
      <c r="K238" s="251"/>
      <c r="L238" s="45"/>
      <c r="M238" s="252" t="s">
        <v>1</v>
      </c>
      <c r="N238" s="253" t="s">
        <v>41</v>
      </c>
      <c r="O238" s="92"/>
      <c r="P238" s="254">
        <f>O238*H238</f>
        <v>0</v>
      </c>
      <c r="Q238" s="254">
        <v>0</v>
      </c>
      <c r="R238" s="254">
        <f>Q238*H238</f>
        <v>0</v>
      </c>
      <c r="S238" s="254">
        <v>0</v>
      </c>
      <c r="T238" s="255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56" t="s">
        <v>228</v>
      </c>
      <c r="AT238" s="256" t="s">
        <v>224</v>
      </c>
      <c r="AU238" s="256" t="s">
        <v>84</v>
      </c>
      <c r="AY238" s="18" t="s">
        <v>222</v>
      </c>
      <c r="BE238" s="257">
        <f>IF(N238="základní",J238,0)</f>
        <v>0</v>
      </c>
      <c r="BF238" s="257">
        <f>IF(N238="snížená",J238,0)</f>
        <v>0</v>
      </c>
      <c r="BG238" s="257">
        <f>IF(N238="zákl. přenesená",J238,0)</f>
        <v>0</v>
      </c>
      <c r="BH238" s="257">
        <f>IF(N238="sníž. přenesená",J238,0)</f>
        <v>0</v>
      </c>
      <c r="BI238" s="257">
        <f>IF(N238="nulová",J238,0)</f>
        <v>0</v>
      </c>
      <c r="BJ238" s="18" t="s">
        <v>84</v>
      </c>
      <c r="BK238" s="257">
        <f>ROUND(I238*H238,2)</f>
        <v>0</v>
      </c>
      <c r="BL238" s="18" t="s">
        <v>228</v>
      </c>
      <c r="BM238" s="256" t="s">
        <v>4481</v>
      </c>
    </row>
    <row r="239" s="2" customFormat="1" ht="21.75" customHeight="1">
      <c r="A239" s="39"/>
      <c r="B239" s="40"/>
      <c r="C239" s="244" t="s">
        <v>615</v>
      </c>
      <c r="D239" s="244" t="s">
        <v>224</v>
      </c>
      <c r="E239" s="245" t="s">
        <v>4379</v>
      </c>
      <c r="F239" s="246" t="s">
        <v>4380</v>
      </c>
      <c r="G239" s="247" t="s">
        <v>526</v>
      </c>
      <c r="H239" s="248">
        <v>1</v>
      </c>
      <c r="I239" s="249"/>
      <c r="J239" s="250">
        <f>ROUND(I239*H239,2)</f>
        <v>0</v>
      </c>
      <c r="K239" s="251"/>
      <c r="L239" s="45"/>
      <c r="M239" s="252" t="s">
        <v>1</v>
      </c>
      <c r="N239" s="253" t="s">
        <v>41</v>
      </c>
      <c r="O239" s="92"/>
      <c r="P239" s="254">
        <f>O239*H239</f>
        <v>0</v>
      </c>
      <c r="Q239" s="254">
        <v>0</v>
      </c>
      <c r="R239" s="254">
        <f>Q239*H239</f>
        <v>0</v>
      </c>
      <c r="S239" s="254">
        <v>0</v>
      </c>
      <c r="T239" s="255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56" t="s">
        <v>228</v>
      </c>
      <c r="AT239" s="256" t="s">
        <v>224</v>
      </c>
      <c r="AU239" s="256" t="s">
        <v>84</v>
      </c>
      <c r="AY239" s="18" t="s">
        <v>222</v>
      </c>
      <c r="BE239" s="257">
        <f>IF(N239="základní",J239,0)</f>
        <v>0</v>
      </c>
      <c r="BF239" s="257">
        <f>IF(N239="snížená",J239,0)</f>
        <v>0</v>
      </c>
      <c r="BG239" s="257">
        <f>IF(N239="zákl. přenesená",J239,0)</f>
        <v>0</v>
      </c>
      <c r="BH239" s="257">
        <f>IF(N239="sníž. přenesená",J239,0)</f>
        <v>0</v>
      </c>
      <c r="BI239" s="257">
        <f>IF(N239="nulová",J239,0)</f>
        <v>0</v>
      </c>
      <c r="BJ239" s="18" t="s">
        <v>84</v>
      </c>
      <c r="BK239" s="257">
        <f>ROUND(I239*H239,2)</f>
        <v>0</v>
      </c>
      <c r="BL239" s="18" t="s">
        <v>228</v>
      </c>
      <c r="BM239" s="256" t="s">
        <v>4482</v>
      </c>
    </row>
    <row r="240" s="2" customFormat="1" ht="21.75" customHeight="1">
      <c r="A240" s="39"/>
      <c r="B240" s="40"/>
      <c r="C240" s="244" t="s">
        <v>421</v>
      </c>
      <c r="D240" s="244" t="s">
        <v>224</v>
      </c>
      <c r="E240" s="245" t="s">
        <v>4382</v>
      </c>
      <c r="F240" s="246" t="s">
        <v>4383</v>
      </c>
      <c r="G240" s="247" t="s">
        <v>526</v>
      </c>
      <c r="H240" s="248">
        <v>8</v>
      </c>
      <c r="I240" s="249"/>
      <c r="J240" s="250">
        <f>ROUND(I240*H240,2)</f>
        <v>0</v>
      </c>
      <c r="K240" s="251"/>
      <c r="L240" s="45"/>
      <c r="M240" s="252" t="s">
        <v>1</v>
      </c>
      <c r="N240" s="253" t="s">
        <v>41</v>
      </c>
      <c r="O240" s="92"/>
      <c r="P240" s="254">
        <f>O240*H240</f>
        <v>0</v>
      </c>
      <c r="Q240" s="254">
        <v>0</v>
      </c>
      <c r="R240" s="254">
        <f>Q240*H240</f>
        <v>0</v>
      </c>
      <c r="S240" s="254">
        <v>0</v>
      </c>
      <c r="T240" s="255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56" t="s">
        <v>228</v>
      </c>
      <c r="AT240" s="256" t="s">
        <v>224</v>
      </c>
      <c r="AU240" s="256" t="s">
        <v>84</v>
      </c>
      <c r="AY240" s="18" t="s">
        <v>222</v>
      </c>
      <c r="BE240" s="257">
        <f>IF(N240="základní",J240,0)</f>
        <v>0</v>
      </c>
      <c r="BF240" s="257">
        <f>IF(N240="snížená",J240,0)</f>
        <v>0</v>
      </c>
      <c r="BG240" s="257">
        <f>IF(N240="zákl. přenesená",J240,0)</f>
        <v>0</v>
      </c>
      <c r="BH240" s="257">
        <f>IF(N240="sníž. přenesená",J240,0)</f>
        <v>0</v>
      </c>
      <c r="BI240" s="257">
        <f>IF(N240="nulová",J240,0)</f>
        <v>0</v>
      </c>
      <c r="BJ240" s="18" t="s">
        <v>84</v>
      </c>
      <c r="BK240" s="257">
        <f>ROUND(I240*H240,2)</f>
        <v>0</v>
      </c>
      <c r="BL240" s="18" t="s">
        <v>228</v>
      </c>
      <c r="BM240" s="256" t="s">
        <v>4483</v>
      </c>
    </row>
    <row r="241" s="2" customFormat="1" ht="21.75" customHeight="1">
      <c r="A241" s="39"/>
      <c r="B241" s="40"/>
      <c r="C241" s="244" t="s">
        <v>622</v>
      </c>
      <c r="D241" s="244" t="s">
        <v>224</v>
      </c>
      <c r="E241" s="245" t="s">
        <v>4385</v>
      </c>
      <c r="F241" s="246" t="s">
        <v>4386</v>
      </c>
      <c r="G241" s="247" t="s">
        <v>526</v>
      </c>
      <c r="H241" s="248">
        <v>1</v>
      </c>
      <c r="I241" s="249"/>
      <c r="J241" s="250">
        <f>ROUND(I241*H241,2)</f>
        <v>0</v>
      </c>
      <c r="K241" s="251"/>
      <c r="L241" s="45"/>
      <c r="M241" s="252" t="s">
        <v>1</v>
      </c>
      <c r="N241" s="253" t="s">
        <v>41</v>
      </c>
      <c r="O241" s="92"/>
      <c r="P241" s="254">
        <f>O241*H241</f>
        <v>0</v>
      </c>
      <c r="Q241" s="254">
        <v>0</v>
      </c>
      <c r="R241" s="254">
        <f>Q241*H241</f>
        <v>0</v>
      </c>
      <c r="S241" s="254">
        <v>0</v>
      </c>
      <c r="T241" s="255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56" t="s">
        <v>228</v>
      </c>
      <c r="AT241" s="256" t="s">
        <v>224</v>
      </c>
      <c r="AU241" s="256" t="s">
        <v>84</v>
      </c>
      <c r="AY241" s="18" t="s">
        <v>222</v>
      </c>
      <c r="BE241" s="257">
        <f>IF(N241="základní",J241,0)</f>
        <v>0</v>
      </c>
      <c r="BF241" s="257">
        <f>IF(N241="snížená",J241,0)</f>
        <v>0</v>
      </c>
      <c r="BG241" s="257">
        <f>IF(N241="zákl. přenesená",J241,0)</f>
        <v>0</v>
      </c>
      <c r="BH241" s="257">
        <f>IF(N241="sníž. přenesená",J241,0)</f>
        <v>0</v>
      </c>
      <c r="BI241" s="257">
        <f>IF(N241="nulová",J241,0)</f>
        <v>0</v>
      </c>
      <c r="BJ241" s="18" t="s">
        <v>84</v>
      </c>
      <c r="BK241" s="257">
        <f>ROUND(I241*H241,2)</f>
        <v>0</v>
      </c>
      <c r="BL241" s="18" t="s">
        <v>228</v>
      </c>
      <c r="BM241" s="256" t="s">
        <v>4484</v>
      </c>
    </row>
    <row r="242" s="2" customFormat="1" ht="21.75" customHeight="1">
      <c r="A242" s="39"/>
      <c r="B242" s="40"/>
      <c r="C242" s="244" t="s">
        <v>428</v>
      </c>
      <c r="D242" s="244" t="s">
        <v>224</v>
      </c>
      <c r="E242" s="245" t="s">
        <v>4388</v>
      </c>
      <c r="F242" s="246" t="s">
        <v>4389</v>
      </c>
      <c r="G242" s="247" t="s">
        <v>526</v>
      </c>
      <c r="H242" s="248">
        <v>1</v>
      </c>
      <c r="I242" s="249"/>
      <c r="J242" s="250">
        <f>ROUND(I242*H242,2)</f>
        <v>0</v>
      </c>
      <c r="K242" s="251"/>
      <c r="L242" s="45"/>
      <c r="M242" s="252" t="s">
        <v>1</v>
      </c>
      <c r="N242" s="253" t="s">
        <v>41</v>
      </c>
      <c r="O242" s="92"/>
      <c r="P242" s="254">
        <f>O242*H242</f>
        <v>0</v>
      </c>
      <c r="Q242" s="254">
        <v>0</v>
      </c>
      <c r="R242" s="254">
        <f>Q242*H242</f>
        <v>0</v>
      </c>
      <c r="S242" s="254">
        <v>0</v>
      </c>
      <c r="T242" s="255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56" t="s">
        <v>228</v>
      </c>
      <c r="AT242" s="256" t="s">
        <v>224</v>
      </c>
      <c r="AU242" s="256" t="s">
        <v>84</v>
      </c>
      <c r="AY242" s="18" t="s">
        <v>222</v>
      </c>
      <c r="BE242" s="257">
        <f>IF(N242="základní",J242,0)</f>
        <v>0</v>
      </c>
      <c r="BF242" s="257">
        <f>IF(N242="snížená",J242,0)</f>
        <v>0</v>
      </c>
      <c r="BG242" s="257">
        <f>IF(N242="zákl. přenesená",J242,0)</f>
        <v>0</v>
      </c>
      <c r="BH242" s="257">
        <f>IF(N242="sníž. přenesená",J242,0)</f>
        <v>0</v>
      </c>
      <c r="BI242" s="257">
        <f>IF(N242="nulová",J242,0)</f>
        <v>0</v>
      </c>
      <c r="BJ242" s="18" t="s">
        <v>84</v>
      </c>
      <c r="BK242" s="257">
        <f>ROUND(I242*H242,2)</f>
        <v>0</v>
      </c>
      <c r="BL242" s="18" t="s">
        <v>228</v>
      </c>
      <c r="BM242" s="256" t="s">
        <v>4485</v>
      </c>
    </row>
    <row r="243" s="2" customFormat="1" ht="21.75" customHeight="1">
      <c r="A243" s="39"/>
      <c r="B243" s="40"/>
      <c r="C243" s="244" t="s">
        <v>630</v>
      </c>
      <c r="D243" s="244" t="s">
        <v>224</v>
      </c>
      <c r="E243" s="245" t="s">
        <v>4423</v>
      </c>
      <c r="F243" s="246" t="s">
        <v>4402</v>
      </c>
      <c r="G243" s="247" t="s">
        <v>526</v>
      </c>
      <c r="H243" s="248">
        <v>1</v>
      </c>
      <c r="I243" s="249"/>
      <c r="J243" s="250">
        <f>ROUND(I243*H243,2)</f>
        <v>0</v>
      </c>
      <c r="K243" s="251"/>
      <c r="L243" s="45"/>
      <c r="M243" s="252" t="s">
        <v>1</v>
      </c>
      <c r="N243" s="253" t="s">
        <v>41</v>
      </c>
      <c r="O243" s="92"/>
      <c r="P243" s="254">
        <f>O243*H243</f>
        <v>0</v>
      </c>
      <c r="Q243" s="254">
        <v>0</v>
      </c>
      <c r="R243" s="254">
        <f>Q243*H243</f>
        <v>0</v>
      </c>
      <c r="S243" s="254">
        <v>0</v>
      </c>
      <c r="T243" s="255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56" t="s">
        <v>228</v>
      </c>
      <c r="AT243" s="256" t="s">
        <v>224</v>
      </c>
      <c r="AU243" s="256" t="s">
        <v>84</v>
      </c>
      <c r="AY243" s="18" t="s">
        <v>222</v>
      </c>
      <c r="BE243" s="257">
        <f>IF(N243="základní",J243,0)</f>
        <v>0</v>
      </c>
      <c r="BF243" s="257">
        <f>IF(N243="snížená",J243,0)</f>
        <v>0</v>
      </c>
      <c r="BG243" s="257">
        <f>IF(N243="zákl. přenesená",J243,0)</f>
        <v>0</v>
      </c>
      <c r="BH243" s="257">
        <f>IF(N243="sníž. přenesená",J243,0)</f>
        <v>0</v>
      </c>
      <c r="BI243" s="257">
        <f>IF(N243="nulová",J243,0)</f>
        <v>0</v>
      </c>
      <c r="BJ243" s="18" t="s">
        <v>84</v>
      </c>
      <c r="BK243" s="257">
        <f>ROUND(I243*H243,2)</f>
        <v>0</v>
      </c>
      <c r="BL243" s="18" t="s">
        <v>228</v>
      </c>
      <c r="BM243" s="256" t="s">
        <v>4486</v>
      </c>
    </row>
    <row r="244" s="2" customFormat="1" ht="24.15" customHeight="1">
      <c r="A244" s="39"/>
      <c r="B244" s="40"/>
      <c r="C244" s="244" t="s">
        <v>439</v>
      </c>
      <c r="D244" s="244" t="s">
        <v>224</v>
      </c>
      <c r="E244" s="245" t="s">
        <v>4425</v>
      </c>
      <c r="F244" s="246" t="s">
        <v>4396</v>
      </c>
      <c r="G244" s="247" t="s">
        <v>4393</v>
      </c>
      <c r="H244" s="248">
        <v>1</v>
      </c>
      <c r="I244" s="249"/>
      <c r="J244" s="250">
        <f>ROUND(I244*H244,2)</f>
        <v>0</v>
      </c>
      <c r="K244" s="251"/>
      <c r="L244" s="45"/>
      <c r="M244" s="252" t="s">
        <v>1</v>
      </c>
      <c r="N244" s="253" t="s">
        <v>41</v>
      </c>
      <c r="O244" s="92"/>
      <c r="P244" s="254">
        <f>O244*H244</f>
        <v>0</v>
      </c>
      <c r="Q244" s="254">
        <v>0</v>
      </c>
      <c r="R244" s="254">
        <f>Q244*H244</f>
        <v>0</v>
      </c>
      <c r="S244" s="254">
        <v>0</v>
      </c>
      <c r="T244" s="255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56" t="s">
        <v>228</v>
      </c>
      <c r="AT244" s="256" t="s">
        <v>224</v>
      </c>
      <c r="AU244" s="256" t="s">
        <v>84</v>
      </c>
      <c r="AY244" s="18" t="s">
        <v>222</v>
      </c>
      <c r="BE244" s="257">
        <f>IF(N244="základní",J244,0)</f>
        <v>0</v>
      </c>
      <c r="BF244" s="257">
        <f>IF(N244="snížená",J244,0)</f>
        <v>0</v>
      </c>
      <c r="BG244" s="257">
        <f>IF(N244="zákl. přenesená",J244,0)</f>
        <v>0</v>
      </c>
      <c r="BH244" s="257">
        <f>IF(N244="sníž. přenesená",J244,0)</f>
        <v>0</v>
      </c>
      <c r="BI244" s="257">
        <f>IF(N244="nulová",J244,0)</f>
        <v>0</v>
      </c>
      <c r="BJ244" s="18" t="s">
        <v>84</v>
      </c>
      <c r="BK244" s="257">
        <f>ROUND(I244*H244,2)</f>
        <v>0</v>
      </c>
      <c r="BL244" s="18" t="s">
        <v>228</v>
      </c>
      <c r="BM244" s="256" t="s">
        <v>4487</v>
      </c>
    </row>
    <row r="245" s="2" customFormat="1" ht="16.5" customHeight="1">
      <c r="A245" s="39"/>
      <c r="B245" s="40"/>
      <c r="C245" s="244" t="s">
        <v>639</v>
      </c>
      <c r="D245" s="244" t="s">
        <v>224</v>
      </c>
      <c r="E245" s="245" t="s">
        <v>4391</v>
      </c>
      <c r="F245" s="246" t="s">
        <v>4392</v>
      </c>
      <c r="G245" s="247" t="s">
        <v>4393</v>
      </c>
      <c r="H245" s="248">
        <v>1</v>
      </c>
      <c r="I245" s="249"/>
      <c r="J245" s="250">
        <f>ROUND(I245*H245,2)</f>
        <v>0</v>
      </c>
      <c r="K245" s="251"/>
      <c r="L245" s="45"/>
      <c r="M245" s="252" t="s">
        <v>1</v>
      </c>
      <c r="N245" s="253" t="s">
        <v>41</v>
      </c>
      <c r="O245" s="92"/>
      <c r="P245" s="254">
        <f>O245*H245</f>
        <v>0</v>
      </c>
      <c r="Q245" s="254">
        <v>0</v>
      </c>
      <c r="R245" s="254">
        <f>Q245*H245</f>
        <v>0</v>
      </c>
      <c r="S245" s="254">
        <v>0</v>
      </c>
      <c r="T245" s="255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56" t="s">
        <v>228</v>
      </c>
      <c r="AT245" s="256" t="s">
        <v>224</v>
      </c>
      <c r="AU245" s="256" t="s">
        <v>84</v>
      </c>
      <c r="AY245" s="18" t="s">
        <v>222</v>
      </c>
      <c r="BE245" s="257">
        <f>IF(N245="základní",J245,0)</f>
        <v>0</v>
      </c>
      <c r="BF245" s="257">
        <f>IF(N245="snížená",J245,0)</f>
        <v>0</v>
      </c>
      <c r="BG245" s="257">
        <f>IF(N245="zákl. přenesená",J245,0)</f>
        <v>0</v>
      </c>
      <c r="BH245" s="257">
        <f>IF(N245="sníž. přenesená",J245,0)</f>
        <v>0</v>
      </c>
      <c r="BI245" s="257">
        <f>IF(N245="nulová",J245,0)</f>
        <v>0</v>
      </c>
      <c r="BJ245" s="18" t="s">
        <v>84</v>
      </c>
      <c r="BK245" s="257">
        <f>ROUND(I245*H245,2)</f>
        <v>0</v>
      </c>
      <c r="BL245" s="18" t="s">
        <v>228</v>
      </c>
      <c r="BM245" s="256" t="s">
        <v>4488</v>
      </c>
    </row>
    <row r="246" s="2" customFormat="1" ht="16.5" customHeight="1">
      <c r="A246" s="39"/>
      <c r="B246" s="40"/>
      <c r="C246" s="244" t="s">
        <v>442</v>
      </c>
      <c r="D246" s="244" t="s">
        <v>224</v>
      </c>
      <c r="E246" s="245" t="s">
        <v>4398</v>
      </c>
      <c r="F246" s="246" t="s">
        <v>4399</v>
      </c>
      <c r="G246" s="247" t="s">
        <v>526</v>
      </c>
      <c r="H246" s="248">
        <v>1</v>
      </c>
      <c r="I246" s="249"/>
      <c r="J246" s="250">
        <f>ROUND(I246*H246,2)</f>
        <v>0</v>
      </c>
      <c r="K246" s="251"/>
      <c r="L246" s="45"/>
      <c r="M246" s="252" t="s">
        <v>1</v>
      </c>
      <c r="N246" s="253" t="s">
        <v>41</v>
      </c>
      <c r="O246" s="92"/>
      <c r="P246" s="254">
        <f>O246*H246</f>
        <v>0</v>
      </c>
      <c r="Q246" s="254">
        <v>0</v>
      </c>
      <c r="R246" s="254">
        <f>Q246*H246</f>
        <v>0</v>
      </c>
      <c r="S246" s="254">
        <v>0</v>
      </c>
      <c r="T246" s="255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56" t="s">
        <v>228</v>
      </c>
      <c r="AT246" s="256" t="s">
        <v>224</v>
      </c>
      <c r="AU246" s="256" t="s">
        <v>84</v>
      </c>
      <c r="AY246" s="18" t="s">
        <v>222</v>
      </c>
      <c r="BE246" s="257">
        <f>IF(N246="základní",J246,0)</f>
        <v>0</v>
      </c>
      <c r="BF246" s="257">
        <f>IF(N246="snížená",J246,0)</f>
        <v>0</v>
      </c>
      <c r="BG246" s="257">
        <f>IF(N246="zákl. přenesená",J246,0)</f>
        <v>0</v>
      </c>
      <c r="BH246" s="257">
        <f>IF(N246="sníž. přenesená",J246,0)</f>
        <v>0</v>
      </c>
      <c r="BI246" s="257">
        <f>IF(N246="nulová",J246,0)</f>
        <v>0</v>
      </c>
      <c r="BJ246" s="18" t="s">
        <v>84</v>
      </c>
      <c r="BK246" s="257">
        <f>ROUND(I246*H246,2)</f>
        <v>0</v>
      </c>
      <c r="BL246" s="18" t="s">
        <v>228</v>
      </c>
      <c r="BM246" s="256" t="s">
        <v>4489</v>
      </c>
    </row>
    <row r="247" s="2" customFormat="1" ht="16.5" customHeight="1">
      <c r="A247" s="39"/>
      <c r="B247" s="40"/>
      <c r="C247" s="244" t="s">
        <v>646</v>
      </c>
      <c r="D247" s="244" t="s">
        <v>224</v>
      </c>
      <c r="E247" s="245" t="s">
        <v>4404</v>
      </c>
      <c r="F247" s="246" t="s">
        <v>4405</v>
      </c>
      <c r="G247" s="247" t="s">
        <v>526</v>
      </c>
      <c r="H247" s="248">
        <v>1</v>
      </c>
      <c r="I247" s="249"/>
      <c r="J247" s="250">
        <f>ROUND(I247*H247,2)</f>
        <v>0</v>
      </c>
      <c r="K247" s="251"/>
      <c r="L247" s="45"/>
      <c r="M247" s="252" t="s">
        <v>1</v>
      </c>
      <c r="N247" s="253" t="s">
        <v>41</v>
      </c>
      <c r="O247" s="92"/>
      <c r="P247" s="254">
        <f>O247*H247</f>
        <v>0</v>
      </c>
      <c r="Q247" s="254">
        <v>0</v>
      </c>
      <c r="R247" s="254">
        <f>Q247*H247</f>
        <v>0</v>
      </c>
      <c r="S247" s="254">
        <v>0</v>
      </c>
      <c r="T247" s="255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56" t="s">
        <v>228</v>
      </c>
      <c r="AT247" s="256" t="s">
        <v>224</v>
      </c>
      <c r="AU247" s="256" t="s">
        <v>84</v>
      </c>
      <c r="AY247" s="18" t="s">
        <v>222</v>
      </c>
      <c r="BE247" s="257">
        <f>IF(N247="základní",J247,0)</f>
        <v>0</v>
      </c>
      <c r="BF247" s="257">
        <f>IF(N247="snížená",J247,0)</f>
        <v>0</v>
      </c>
      <c r="BG247" s="257">
        <f>IF(N247="zákl. přenesená",J247,0)</f>
        <v>0</v>
      </c>
      <c r="BH247" s="257">
        <f>IF(N247="sníž. přenesená",J247,0)</f>
        <v>0</v>
      </c>
      <c r="BI247" s="257">
        <f>IF(N247="nulová",J247,0)</f>
        <v>0</v>
      </c>
      <c r="BJ247" s="18" t="s">
        <v>84</v>
      </c>
      <c r="BK247" s="257">
        <f>ROUND(I247*H247,2)</f>
        <v>0</v>
      </c>
      <c r="BL247" s="18" t="s">
        <v>228</v>
      </c>
      <c r="BM247" s="256" t="s">
        <v>4490</v>
      </c>
    </row>
    <row r="248" s="2" customFormat="1" ht="16.5" customHeight="1">
      <c r="A248" s="39"/>
      <c r="B248" s="40"/>
      <c r="C248" s="244" t="s">
        <v>446</v>
      </c>
      <c r="D248" s="244" t="s">
        <v>224</v>
      </c>
      <c r="E248" s="245" t="s">
        <v>4407</v>
      </c>
      <c r="F248" s="246" t="s">
        <v>4408</v>
      </c>
      <c r="G248" s="247" t="s">
        <v>526</v>
      </c>
      <c r="H248" s="248">
        <v>1</v>
      </c>
      <c r="I248" s="249"/>
      <c r="J248" s="250">
        <f>ROUND(I248*H248,2)</f>
        <v>0</v>
      </c>
      <c r="K248" s="251"/>
      <c r="L248" s="45"/>
      <c r="M248" s="252" t="s">
        <v>1</v>
      </c>
      <c r="N248" s="253" t="s">
        <v>41</v>
      </c>
      <c r="O248" s="92"/>
      <c r="P248" s="254">
        <f>O248*H248</f>
        <v>0</v>
      </c>
      <c r="Q248" s="254">
        <v>0</v>
      </c>
      <c r="R248" s="254">
        <f>Q248*H248</f>
        <v>0</v>
      </c>
      <c r="S248" s="254">
        <v>0</v>
      </c>
      <c r="T248" s="255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56" t="s">
        <v>228</v>
      </c>
      <c r="AT248" s="256" t="s">
        <v>224</v>
      </c>
      <c r="AU248" s="256" t="s">
        <v>84</v>
      </c>
      <c r="AY248" s="18" t="s">
        <v>222</v>
      </c>
      <c r="BE248" s="257">
        <f>IF(N248="základní",J248,0)</f>
        <v>0</v>
      </c>
      <c r="BF248" s="257">
        <f>IF(N248="snížená",J248,0)</f>
        <v>0</v>
      </c>
      <c r="BG248" s="257">
        <f>IF(N248="zákl. přenesená",J248,0)</f>
        <v>0</v>
      </c>
      <c r="BH248" s="257">
        <f>IF(N248="sníž. přenesená",J248,0)</f>
        <v>0</v>
      </c>
      <c r="BI248" s="257">
        <f>IF(N248="nulová",J248,0)</f>
        <v>0</v>
      </c>
      <c r="BJ248" s="18" t="s">
        <v>84</v>
      </c>
      <c r="BK248" s="257">
        <f>ROUND(I248*H248,2)</f>
        <v>0</v>
      </c>
      <c r="BL248" s="18" t="s">
        <v>228</v>
      </c>
      <c r="BM248" s="256" t="s">
        <v>4491</v>
      </c>
    </row>
    <row r="249" s="12" customFormat="1" ht="25.92" customHeight="1">
      <c r="A249" s="12"/>
      <c r="B249" s="228"/>
      <c r="C249" s="229"/>
      <c r="D249" s="230" t="s">
        <v>75</v>
      </c>
      <c r="E249" s="231" t="s">
        <v>3700</v>
      </c>
      <c r="F249" s="231" t="s">
        <v>4492</v>
      </c>
      <c r="G249" s="229"/>
      <c r="H249" s="229"/>
      <c r="I249" s="232"/>
      <c r="J249" s="233">
        <f>BK249</f>
        <v>0</v>
      </c>
      <c r="K249" s="229"/>
      <c r="L249" s="234"/>
      <c r="M249" s="235"/>
      <c r="N249" s="236"/>
      <c r="O249" s="236"/>
      <c r="P249" s="237">
        <f>SUM(P250:P259)</f>
        <v>0</v>
      </c>
      <c r="Q249" s="236"/>
      <c r="R249" s="237">
        <f>SUM(R250:R259)</f>
        <v>0</v>
      </c>
      <c r="S249" s="236"/>
      <c r="T249" s="238">
        <f>SUM(T250:T259)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39" t="s">
        <v>84</v>
      </c>
      <c r="AT249" s="240" t="s">
        <v>75</v>
      </c>
      <c r="AU249" s="240" t="s">
        <v>76</v>
      </c>
      <c r="AY249" s="239" t="s">
        <v>222</v>
      </c>
      <c r="BK249" s="241">
        <f>SUM(BK250:BK259)</f>
        <v>0</v>
      </c>
    </row>
    <row r="250" s="2" customFormat="1" ht="16.5" customHeight="1">
      <c r="A250" s="39"/>
      <c r="B250" s="40"/>
      <c r="C250" s="244" t="s">
        <v>658</v>
      </c>
      <c r="D250" s="244" t="s">
        <v>224</v>
      </c>
      <c r="E250" s="245" t="s">
        <v>4432</v>
      </c>
      <c r="F250" s="246" t="s">
        <v>4433</v>
      </c>
      <c r="G250" s="247" t="s">
        <v>526</v>
      </c>
      <c r="H250" s="248">
        <v>1</v>
      </c>
      <c r="I250" s="249"/>
      <c r="J250" s="250">
        <f>ROUND(I250*H250,2)</f>
        <v>0</v>
      </c>
      <c r="K250" s="251"/>
      <c r="L250" s="45"/>
      <c r="M250" s="252" t="s">
        <v>1</v>
      </c>
      <c r="N250" s="253" t="s">
        <v>41</v>
      </c>
      <c r="O250" s="92"/>
      <c r="P250" s="254">
        <f>O250*H250</f>
        <v>0</v>
      </c>
      <c r="Q250" s="254">
        <v>0</v>
      </c>
      <c r="R250" s="254">
        <f>Q250*H250</f>
        <v>0</v>
      </c>
      <c r="S250" s="254">
        <v>0</v>
      </c>
      <c r="T250" s="255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56" t="s">
        <v>228</v>
      </c>
      <c r="AT250" s="256" t="s">
        <v>224</v>
      </c>
      <c r="AU250" s="256" t="s">
        <v>84</v>
      </c>
      <c r="AY250" s="18" t="s">
        <v>222</v>
      </c>
      <c r="BE250" s="257">
        <f>IF(N250="základní",J250,0)</f>
        <v>0</v>
      </c>
      <c r="BF250" s="257">
        <f>IF(N250="snížená",J250,0)</f>
        <v>0</v>
      </c>
      <c r="BG250" s="257">
        <f>IF(N250="zákl. přenesená",J250,0)</f>
        <v>0</v>
      </c>
      <c r="BH250" s="257">
        <f>IF(N250="sníž. přenesená",J250,0)</f>
        <v>0</v>
      </c>
      <c r="BI250" s="257">
        <f>IF(N250="nulová",J250,0)</f>
        <v>0</v>
      </c>
      <c r="BJ250" s="18" t="s">
        <v>84</v>
      </c>
      <c r="BK250" s="257">
        <f>ROUND(I250*H250,2)</f>
        <v>0</v>
      </c>
      <c r="BL250" s="18" t="s">
        <v>228</v>
      </c>
      <c r="BM250" s="256" t="s">
        <v>4493</v>
      </c>
    </row>
    <row r="251" s="2" customFormat="1" ht="16.5" customHeight="1">
      <c r="A251" s="39"/>
      <c r="B251" s="40"/>
      <c r="C251" s="244" t="s">
        <v>453</v>
      </c>
      <c r="D251" s="244" t="s">
        <v>224</v>
      </c>
      <c r="E251" s="245" t="s">
        <v>4331</v>
      </c>
      <c r="F251" s="246" t="s">
        <v>4332</v>
      </c>
      <c r="G251" s="247" t="s">
        <v>526</v>
      </c>
      <c r="H251" s="248">
        <v>1</v>
      </c>
      <c r="I251" s="249"/>
      <c r="J251" s="250">
        <f>ROUND(I251*H251,2)</f>
        <v>0</v>
      </c>
      <c r="K251" s="251"/>
      <c r="L251" s="45"/>
      <c r="M251" s="252" t="s">
        <v>1</v>
      </c>
      <c r="N251" s="253" t="s">
        <v>41</v>
      </c>
      <c r="O251" s="92"/>
      <c r="P251" s="254">
        <f>O251*H251</f>
        <v>0</v>
      </c>
      <c r="Q251" s="254">
        <v>0</v>
      </c>
      <c r="R251" s="254">
        <f>Q251*H251</f>
        <v>0</v>
      </c>
      <c r="S251" s="254">
        <v>0</v>
      </c>
      <c r="T251" s="255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56" t="s">
        <v>228</v>
      </c>
      <c r="AT251" s="256" t="s">
        <v>224</v>
      </c>
      <c r="AU251" s="256" t="s">
        <v>84</v>
      </c>
      <c r="AY251" s="18" t="s">
        <v>222</v>
      </c>
      <c r="BE251" s="257">
        <f>IF(N251="základní",J251,0)</f>
        <v>0</v>
      </c>
      <c r="BF251" s="257">
        <f>IF(N251="snížená",J251,0)</f>
        <v>0</v>
      </c>
      <c r="BG251" s="257">
        <f>IF(N251="zákl. přenesená",J251,0)</f>
        <v>0</v>
      </c>
      <c r="BH251" s="257">
        <f>IF(N251="sníž. přenesená",J251,0)</f>
        <v>0</v>
      </c>
      <c r="BI251" s="257">
        <f>IF(N251="nulová",J251,0)</f>
        <v>0</v>
      </c>
      <c r="BJ251" s="18" t="s">
        <v>84</v>
      </c>
      <c r="BK251" s="257">
        <f>ROUND(I251*H251,2)</f>
        <v>0</v>
      </c>
      <c r="BL251" s="18" t="s">
        <v>228</v>
      </c>
      <c r="BM251" s="256" t="s">
        <v>4494</v>
      </c>
    </row>
    <row r="252" s="2" customFormat="1" ht="16.5" customHeight="1">
      <c r="A252" s="39"/>
      <c r="B252" s="40"/>
      <c r="C252" s="244" t="s">
        <v>671</v>
      </c>
      <c r="D252" s="244" t="s">
        <v>224</v>
      </c>
      <c r="E252" s="245" t="s">
        <v>4334</v>
      </c>
      <c r="F252" s="246" t="s">
        <v>4335</v>
      </c>
      <c r="G252" s="247" t="s">
        <v>526</v>
      </c>
      <c r="H252" s="248">
        <v>1</v>
      </c>
      <c r="I252" s="249"/>
      <c r="J252" s="250">
        <f>ROUND(I252*H252,2)</f>
        <v>0</v>
      </c>
      <c r="K252" s="251"/>
      <c r="L252" s="45"/>
      <c r="M252" s="252" t="s">
        <v>1</v>
      </c>
      <c r="N252" s="253" t="s">
        <v>41</v>
      </c>
      <c r="O252" s="92"/>
      <c r="P252" s="254">
        <f>O252*H252</f>
        <v>0</v>
      </c>
      <c r="Q252" s="254">
        <v>0</v>
      </c>
      <c r="R252" s="254">
        <f>Q252*H252</f>
        <v>0</v>
      </c>
      <c r="S252" s="254">
        <v>0</v>
      </c>
      <c r="T252" s="255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56" t="s">
        <v>228</v>
      </c>
      <c r="AT252" s="256" t="s">
        <v>224</v>
      </c>
      <c r="AU252" s="256" t="s">
        <v>84</v>
      </c>
      <c r="AY252" s="18" t="s">
        <v>222</v>
      </c>
      <c r="BE252" s="257">
        <f>IF(N252="základní",J252,0)</f>
        <v>0</v>
      </c>
      <c r="BF252" s="257">
        <f>IF(N252="snížená",J252,0)</f>
        <v>0</v>
      </c>
      <c r="BG252" s="257">
        <f>IF(N252="zákl. přenesená",J252,0)</f>
        <v>0</v>
      </c>
      <c r="BH252" s="257">
        <f>IF(N252="sníž. přenesená",J252,0)</f>
        <v>0</v>
      </c>
      <c r="BI252" s="257">
        <f>IF(N252="nulová",J252,0)</f>
        <v>0</v>
      </c>
      <c r="BJ252" s="18" t="s">
        <v>84</v>
      </c>
      <c r="BK252" s="257">
        <f>ROUND(I252*H252,2)</f>
        <v>0</v>
      </c>
      <c r="BL252" s="18" t="s">
        <v>228</v>
      </c>
      <c r="BM252" s="256" t="s">
        <v>4495</v>
      </c>
    </row>
    <row r="253" s="2" customFormat="1" ht="21.75" customHeight="1">
      <c r="A253" s="39"/>
      <c r="B253" s="40"/>
      <c r="C253" s="244" t="s">
        <v>459</v>
      </c>
      <c r="D253" s="244" t="s">
        <v>224</v>
      </c>
      <c r="E253" s="245" t="s">
        <v>4437</v>
      </c>
      <c r="F253" s="246" t="s">
        <v>4438</v>
      </c>
      <c r="G253" s="247" t="s">
        <v>526</v>
      </c>
      <c r="H253" s="248">
        <v>1</v>
      </c>
      <c r="I253" s="249"/>
      <c r="J253" s="250">
        <f>ROUND(I253*H253,2)</f>
        <v>0</v>
      </c>
      <c r="K253" s="251"/>
      <c r="L253" s="45"/>
      <c r="M253" s="252" t="s">
        <v>1</v>
      </c>
      <c r="N253" s="253" t="s">
        <v>41</v>
      </c>
      <c r="O253" s="92"/>
      <c r="P253" s="254">
        <f>O253*H253</f>
        <v>0</v>
      </c>
      <c r="Q253" s="254">
        <v>0</v>
      </c>
      <c r="R253" s="254">
        <f>Q253*H253</f>
        <v>0</v>
      </c>
      <c r="S253" s="254">
        <v>0</v>
      </c>
      <c r="T253" s="255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56" t="s">
        <v>228</v>
      </c>
      <c r="AT253" s="256" t="s">
        <v>224</v>
      </c>
      <c r="AU253" s="256" t="s">
        <v>84</v>
      </c>
      <c r="AY253" s="18" t="s">
        <v>222</v>
      </c>
      <c r="BE253" s="257">
        <f>IF(N253="základní",J253,0)</f>
        <v>0</v>
      </c>
      <c r="BF253" s="257">
        <f>IF(N253="snížená",J253,0)</f>
        <v>0</v>
      </c>
      <c r="BG253" s="257">
        <f>IF(N253="zákl. přenesená",J253,0)</f>
        <v>0</v>
      </c>
      <c r="BH253" s="257">
        <f>IF(N253="sníž. přenesená",J253,0)</f>
        <v>0</v>
      </c>
      <c r="BI253" s="257">
        <f>IF(N253="nulová",J253,0)</f>
        <v>0</v>
      </c>
      <c r="BJ253" s="18" t="s">
        <v>84</v>
      </c>
      <c r="BK253" s="257">
        <f>ROUND(I253*H253,2)</f>
        <v>0</v>
      </c>
      <c r="BL253" s="18" t="s">
        <v>228</v>
      </c>
      <c r="BM253" s="256" t="s">
        <v>4496</v>
      </c>
    </row>
    <row r="254" s="2" customFormat="1" ht="24.15" customHeight="1">
      <c r="A254" s="39"/>
      <c r="B254" s="40"/>
      <c r="C254" s="244" t="s">
        <v>681</v>
      </c>
      <c r="D254" s="244" t="s">
        <v>224</v>
      </c>
      <c r="E254" s="245" t="s">
        <v>4337</v>
      </c>
      <c r="F254" s="246" t="s">
        <v>4338</v>
      </c>
      <c r="G254" s="247" t="s">
        <v>526</v>
      </c>
      <c r="H254" s="248">
        <v>1</v>
      </c>
      <c r="I254" s="249"/>
      <c r="J254" s="250">
        <f>ROUND(I254*H254,2)</f>
        <v>0</v>
      </c>
      <c r="K254" s="251"/>
      <c r="L254" s="45"/>
      <c r="M254" s="252" t="s">
        <v>1</v>
      </c>
      <c r="N254" s="253" t="s">
        <v>41</v>
      </c>
      <c r="O254" s="92"/>
      <c r="P254" s="254">
        <f>O254*H254</f>
        <v>0</v>
      </c>
      <c r="Q254" s="254">
        <v>0</v>
      </c>
      <c r="R254" s="254">
        <f>Q254*H254</f>
        <v>0</v>
      </c>
      <c r="S254" s="254">
        <v>0</v>
      </c>
      <c r="T254" s="255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56" t="s">
        <v>228</v>
      </c>
      <c r="AT254" s="256" t="s">
        <v>224</v>
      </c>
      <c r="AU254" s="256" t="s">
        <v>84</v>
      </c>
      <c r="AY254" s="18" t="s">
        <v>222</v>
      </c>
      <c r="BE254" s="257">
        <f>IF(N254="základní",J254,0)</f>
        <v>0</v>
      </c>
      <c r="BF254" s="257">
        <f>IF(N254="snížená",J254,0)</f>
        <v>0</v>
      </c>
      <c r="BG254" s="257">
        <f>IF(N254="zákl. přenesená",J254,0)</f>
        <v>0</v>
      </c>
      <c r="BH254" s="257">
        <f>IF(N254="sníž. přenesená",J254,0)</f>
        <v>0</v>
      </c>
      <c r="BI254" s="257">
        <f>IF(N254="nulová",J254,0)</f>
        <v>0</v>
      </c>
      <c r="BJ254" s="18" t="s">
        <v>84</v>
      </c>
      <c r="BK254" s="257">
        <f>ROUND(I254*H254,2)</f>
        <v>0</v>
      </c>
      <c r="BL254" s="18" t="s">
        <v>228</v>
      </c>
      <c r="BM254" s="256" t="s">
        <v>4497</v>
      </c>
    </row>
    <row r="255" s="2" customFormat="1">
      <c r="A255" s="39"/>
      <c r="B255" s="40"/>
      <c r="C255" s="41"/>
      <c r="D255" s="260" t="s">
        <v>266</v>
      </c>
      <c r="E255" s="41"/>
      <c r="F255" s="291" t="s">
        <v>4340</v>
      </c>
      <c r="G255" s="41"/>
      <c r="H255" s="41"/>
      <c r="I255" s="211"/>
      <c r="J255" s="41"/>
      <c r="K255" s="41"/>
      <c r="L255" s="45"/>
      <c r="M255" s="292"/>
      <c r="N255" s="293"/>
      <c r="O255" s="92"/>
      <c r="P255" s="92"/>
      <c r="Q255" s="92"/>
      <c r="R255" s="92"/>
      <c r="S255" s="92"/>
      <c r="T255" s="93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T255" s="18" t="s">
        <v>266</v>
      </c>
      <c r="AU255" s="18" t="s">
        <v>84</v>
      </c>
    </row>
    <row r="256" s="2" customFormat="1" ht="16.5" customHeight="1">
      <c r="A256" s="39"/>
      <c r="B256" s="40"/>
      <c r="C256" s="244" t="s">
        <v>463</v>
      </c>
      <c r="D256" s="244" t="s">
        <v>224</v>
      </c>
      <c r="E256" s="245" t="s">
        <v>4341</v>
      </c>
      <c r="F256" s="246" t="s">
        <v>4342</v>
      </c>
      <c r="G256" s="247" t="s">
        <v>4343</v>
      </c>
      <c r="H256" s="248">
        <v>80</v>
      </c>
      <c r="I256" s="249"/>
      <c r="J256" s="250">
        <f>ROUND(I256*H256,2)</f>
        <v>0</v>
      </c>
      <c r="K256" s="251"/>
      <c r="L256" s="45"/>
      <c r="M256" s="252" t="s">
        <v>1</v>
      </c>
      <c r="N256" s="253" t="s">
        <v>41</v>
      </c>
      <c r="O256" s="92"/>
      <c r="P256" s="254">
        <f>O256*H256</f>
        <v>0</v>
      </c>
      <c r="Q256" s="254">
        <v>0</v>
      </c>
      <c r="R256" s="254">
        <f>Q256*H256</f>
        <v>0</v>
      </c>
      <c r="S256" s="254">
        <v>0</v>
      </c>
      <c r="T256" s="255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56" t="s">
        <v>228</v>
      </c>
      <c r="AT256" s="256" t="s">
        <v>224</v>
      </c>
      <c r="AU256" s="256" t="s">
        <v>84</v>
      </c>
      <c r="AY256" s="18" t="s">
        <v>222</v>
      </c>
      <c r="BE256" s="257">
        <f>IF(N256="základní",J256,0)</f>
        <v>0</v>
      </c>
      <c r="BF256" s="257">
        <f>IF(N256="snížená",J256,0)</f>
        <v>0</v>
      </c>
      <c r="BG256" s="257">
        <f>IF(N256="zákl. přenesená",J256,0)</f>
        <v>0</v>
      </c>
      <c r="BH256" s="257">
        <f>IF(N256="sníž. přenesená",J256,0)</f>
        <v>0</v>
      </c>
      <c r="BI256" s="257">
        <f>IF(N256="nulová",J256,0)</f>
        <v>0</v>
      </c>
      <c r="BJ256" s="18" t="s">
        <v>84</v>
      </c>
      <c r="BK256" s="257">
        <f>ROUND(I256*H256,2)</f>
        <v>0</v>
      </c>
      <c r="BL256" s="18" t="s">
        <v>228</v>
      </c>
      <c r="BM256" s="256" t="s">
        <v>4498</v>
      </c>
    </row>
    <row r="257" s="2" customFormat="1" ht="16.5" customHeight="1">
      <c r="A257" s="39"/>
      <c r="B257" s="40"/>
      <c r="C257" s="244" t="s">
        <v>689</v>
      </c>
      <c r="D257" s="244" t="s">
        <v>224</v>
      </c>
      <c r="E257" s="245" t="s">
        <v>4345</v>
      </c>
      <c r="F257" s="246" t="s">
        <v>4346</v>
      </c>
      <c r="G257" s="247" t="s">
        <v>2528</v>
      </c>
      <c r="H257" s="248">
        <v>8</v>
      </c>
      <c r="I257" s="249"/>
      <c r="J257" s="250">
        <f>ROUND(I257*H257,2)</f>
        <v>0</v>
      </c>
      <c r="K257" s="251"/>
      <c r="L257" s="45"/>
      <c r="M257" s="252" t="s">
        <v>1</v>
      </c>
      <c r="N257" s="253" t="s">
        <v>41</v>
      </c>
      <c r="O257" s="92"/>
      <c r="P257" s="254">
        <f>O257*H257</f>
        <v>0</v>
      </c>
      <c r="Q257" s="254">
        <v>0</v>
      </c>
      <c r="R257" s="254">
        <f>Q257*H257</f>
        <v>0</v>
      </c>
      <c r="S257" s="254">
        <v>0</v>
      </c>
      <c r="T257" s="255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56" t="s">
        <v>228</v>
      </c>
      <c r="AT257" s="256" t="s">
        <v>224</v>
      </c>
      <c r="AU257" s="256" t="s">
        <v>84</v>
      </c>
      <c r="AY257" s="18" t="s">
        <v>222</v>
      </c>
      <c r="BE257" s="257">
        <f>IF(N257="základní",J257,0)</f>
        <v>0</v>
      </c>
      <c r="BF257" s="257">
        <f>IF(N257="snížená",J257,0)</f>
        <v>0</v>
      </c>
      <c r="BG257" s="257">
        <f>IF(N257="zákl. přenesená",J257,0)</f>
        <v>0</v>
      </c>
      <c r="BH257" s="257">
        <f>IF(N257="sníž. přenesená",J257,0)</f>
        <v>0</v>
      </c>
      <c r="BI257" s="257">
        <f>IF(N257="nulová",J257,0)</f>
        <v>0</v>
      </c>
      <c r="BJ257" s="18" t="s">
        <v>84</v>
      </c>
      <c r="BK257" s="257">
        <f>ROUND(I257*H257,2)</f>
        <v>0</v>
      </c>
      <c r="BL257" s="18" t="s">
        <v>228</v>
      </c>
      <c r="BM257" s="256" t="s">
        <v>4499</v>
      </c>
    </row>
    <row r="258" s="2" customFormat="1" ht="16.5" customHeight="1">
      <c r="A258" s="39"/>
      <c r="B258" s="40"/>
      <c r="C258" s="244" t="s">
        <v>467</v>
      </c>
      <c r="D258" s="244" t="s">
        <v>224</v>
      </c>
      <c r="E258" s="245" t="s">
        <v>4348</v>
      </c>
      <c r="F258" s="246" t="s">
        <v>4349</v>
      </c>
      <c r="G258" s="247" t="s">
        <v>4343</v>
      </c>
      <c r="H258" s="248">
        <v>80</v>
      </c>
      <c r="I258" s="249"/>
      <c r="J258" s="250">
        <f>ROUND(I258*H258,2)</f>
        <v>0</v>
      </c>
      <c r="K258" s="251"/>
      <c r="L258" s="45"/>
      <c r="M258" s="252" t="s">
        <v>1</v>
      </c>
      <c r="N258" s="253" t="s">
        <v>41</v>
      </c>
      <c r="O258" s="92"/>
      <c r="P258" s="254">
        <f>O258*H258</f>
        <v>0</v>
      </c>
      <c r="Q258" s="254">
        <v>0</v>
      </c>
      <c r="R258" s="254">
        <f>Q258*H258</f>
        <v>0</v>
      </c>
      <c r="S258" s="254">
        <v>0</v>
      </c>
      <c r="T258" s="255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56" t="s">
        <v>228</v>
      </c>
      <c r="AT258" s="256" t="s">
        <v>224</v>
      </c>
      <c r="AU258" s="256" t="s">
        <v>84</v>
      </c>
      <c r="AY258" s="18" t="s">
        <v>222</v>
      </c>
      <c r="BE258" s="257">
        <f>IF(N258="základní",J258,0)</f>
        <v>0</v>
      </c>
      <c r="BF258" s="257">
        <f>IF(N258="snížená",J258,0)</f>
        <v>0</v>
      </c>
      <c r="BG258" s="257">
        <f>IF(N258="zákl. přenesená",J258,0)</f>
        <v>0</v>
      </c>
      <c r="BH258" s="257">
        <f>IF(N258="sníž. přenesená",J258,0)</f>
        <v>0</v>
      </c>
      <c r="BI258" s="257">
        <f>IF(N258="nulová",J258,0)</f>
        <v>0</v>
      </c>
      <c r="BJ258" s="18" t="s">
        <v>84</v>
      </c>
      <c r="BK258" s="257">
        <f>ROUND(I258*H258,2)</f>
        <v>0</v>
      </c>
      <c r="BL258" s="18" t="s">
        <v>228</v>
      </c>
      <c r="BM258" s="256" t="s">
        <v>4500</v>
      </c>
    </row>
    <row r="259" s="2" customFormat="1" ht="24.15" customHeight="1">
      <c r="A259" s="39"/>
      <c r="B259" s="40"/>
      <c r="C259" s="244" t="s">
        <v>697</v>
      </c>
      <c r="D259" s="244" t="s">
        <v>224</v>
      </c>
      <c r="E259" s="245" t="s">
        <v>4351</v>
      </c>
      <c r="F259" s="246" t="s">
        <v>4352</v>
      </c>
      <c r="G259" s="247" t="s">
        <v>526</v>
      </c>
      <c r="H259" s="248">
        <v>1</v>
      </c>
      <c r="I259" s="249"/>
      <c r="J259" s="250">
        <f>ROUND(I259*H259,2)</f>
        <v>0</v>
      </c>
      <c r="K259" s="251"/>
      <c r="L259" s="45"/>
      <c r="M259" s="252" t="s">
        <v>1</v>
      </c>
      <c r="N259" s="253" t="s">
        <v>41</v>
      </c>
      <c r="O259" s="92"/>
      <c r="P259" s="254">
        <f>O259*H259</f>
        <v>0</v>
      </c>
      <c r="Q259" s="254">
        <v>0</v>
      </c>
      <c r="R259" s="254">
        <f>Q259*H259</f>
        <v>0</v>
      </c>
      <c r="S259" s="254">
        <v>0</v>
      </c>
      <c r="T259" s="255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56" t="s">
        <v>228</v>
      </c>
      <c r="AT259" s="256" t="s">
        <v>224</v>
      </c>
      <c r="AU259" s="256" t="s">
        <v>84</v>
      </c>
      <c r="AY259" s="18" t="s">
        <v>222</v>
      </c>
      <c r="BE259" s="257">
        <f>IF(N259="základní",J259,0)</f>
        <v>0</v>
      </c>
      <c r="BF259" s="257">
        <f>IF(N259="snížená",J259,0)</f>
        <v>0</v>
      </c>
      <c r="BG259" s="257">
        <f>IF(N259="zákl. přenesená",J259,0)</f>
        <v>0</v>
      </c>
      <c r="BH259" s="257">
        <f>IF(N259="sníž. přenesená",J259,0)</f>
        <v>0</v>
      </c>
      <c r="BI259" s="257">
        <f>IF(N259="nulová",J259,0)</f>
        <v>0</v>
      </c>
      <c r="BJ259" s="18" t="s">
        <v>84</v>
      </c>
      <c r="BK259" s="257">
        <f>ROUND(I259*H259,2)</f>
        <v>0</v>
      </c>
      <c r="BL259" s="18" t="s">
        <v>228</v>
      </c>
      <c r="BM259" s="256" t="s">
        <v>4501</v>
      </c>
    </row>
    <row r="260" s="12" customFormat="1" ht="25.92" customHeight="1">
      <c r="A260" s="12"/>
      <c r="B260" s="228"/>
      <c r="C260" s="229"/>
      <c r="D260" s="230" t="s">
        <v>75</v>
      </c>
      <c r="E260" s="231" t="s">
        <v>3707</v>
      </c>
      <c r="F260" s="231" t="s">
        <v>4502</v>
      </c>
      <c r="G260" s="229"/>
      <c r="H260" s="229"/>
      <c r="I260" s="232"/>
      <c r="J260" s="233">
        <f>BK260</f>
        <v>0</v>
      </c>
      <c r="K260" s="229"/>
      <c r="L260" s="234"/>
      <c r="M260" s="235"/>
      <c r="N260" s="236"/>
      <c r="O260" s="236"/>
      <c r="P260" s="237">
        <f>SUM(P261:P278)</f>
        <v>0</v>
      </c>
      <c r="Q260" s="236"/>
      <c r="R260" s="237">
        <f>SUM(R261:R278)</f>
        <v>0</v>
      </c>
      <c r="S260" s="236"/>
      <c r="T260" s="238">
        <f>SUM(T261:T278)</f>
        <v>0</v>
      </c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R260" s="239" t="s">
        <v>84</v>
      </c>
      <c r="AT260" s="240" t="s">
        <v>75</v>
      </c>
      <c r="AU260" s="240" t="s">
        <v>76</v>
      </c>
      <c r="AY260" s="239" t="s">
        <v>222</v>
      </c>
      <c r="BK260" s="241">
        <f>SUM(BK261:BK278)</f>
        <v>0</v>
      </c>
    </row>
    <row r="261" s="2" customFormat="1" ht="16.5" customHeight="1">
      <c r="A261" s="39"/>
      <c r="B261" s="40"/>
      <c r="C261" s="244" t="s">
        <v>470</v>
      </c>
      <c r="D261" s="244" t="s">
        <v>224</v>
      </c>
      <c r="E261" s="245" t="s">
        <v>4355</v>
      </c>
      <c r="F261" s="246" t="s">
        <v>4356</v>
      </c>
      <c r="G261" s="247" t="s">
        <v>526</v>
      </c>
      <c r="H261" s="248">
        <v>1</v>
      </c>
      <c r="I261" s="249"/>
      <c r="J261" s="250">
        <f>ROUND(I261*H261,2)</f>
        <v>0</v>
      </c>
      <c r="K261" s="251"/>
      <c r="L261" s="45"/>
      <c r="M261" s="252" t="s">
        <v>1</v>
      </c>
      <c r="N261" s="253" t="s">
        <v>41</v>
      </c>
      <c r="O261" s="92"/>
      <c r="P261" s="254">
        <f>O261*H261</f>
        <v>0</v>
      </c>
      <c r="Q261" s="254">
        <v>0</v>
      </c>
      <c r="R261" s="254">
        <f>Q261*H261</f>
        <v>0</v>
      </c>
      <c r="S261" s="254">
        <v>0</v>
      </c>
      <c r="T261" s="255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56" t="s">
        <v>228</v>
      </c>
      <c r="AT261" s="256" t="s">
        <v>224</v>
      </c>
      <c r="AU261" s="256" t="s">
        <v>84</v>
      </c>
      <c r="AY261" s="18" t="s">
        <v>222</v>
      </c>
      <c r="BE261" s="257">
        <f>IF(N261="základní",J261,0)</f>
        <v>0</v>
      </c>
      <c r="BF261" s="257">
        <f>IF(N261="snížená",J261,0)</f>
        <v>0</v>
      </c>
      <c r="BG261" s="257">
        <f>IF(N261="zákl. přenesená",J261,0)</f>
        <v>0</v>
      </c>
      <c r="BH261" s="257">
        <f>IF(N261="sníž. přenesená",J261,0)</f>
        <v>0</v>
      </c>
      <c r="BI261" s="257">
        <f>IF(N261="nulová",J261,0)</f>
        <v>0</v>
      </c>
      <c r="BJ261" s="18" t="s">
        <v>84</v>
      </c>
      <c r="BK261" s="257">
        <f>ROUND(I261*H261,2)</f>
        <v>0</v>
      </c>
      <c r="BL261" s="18" t="s">
        <v>228</v>
      </c>
      <c r="BM261" s="256" t="s">
        <v>4503</v>
      </c>
    </row>
    <row r="262" s="2" customFormat="1" ht="16.5" customHeight="1">
      <c r="A262" s="39"/>
      <c r="B262" s="40"/>
      <c r="C262" s="244" t="s">
        <v>708</v>
      </c>
      <c r="D262" s="244" t="s">
        <v>224</v>
      </c>
      <c r="E262" s="245" t="s">
        <v>4358</v>
      </c>
      <c r="F262" s="246" t="s">
        <v>4359</v>
      </c>
      <c r="G262" s="247" t="s">
        <v>526</v>
      </c>
      <c r="H262" s="248">
        <v>6</v>
      </c>
      <c r="I262" s="249"/>
      <c r="J262" s="250">
        <f>ROUND(I262*H262,2)</f>
        <v>0</v>
      </c>
      <c r="K262" s="251"/>
      <c r="L262" s="45"/>
      <c r="M262" s="252" t="s">
        <v>1</v>
      </c>
      <c r="N262" s="253" t="s">
        <v>41</v>
      </c>
      <c r="O262" s="92"/>
      <c r="P262" s="254">
        <f>O262*H262</f>
        <v>0</v>
      </c>
      <c r="Q262" s="254">
        <v>0</v>
      </c>
      <c r="R262" s="254">
        <f>Q262*H262</f>
        <v>0</v>
      </c>
      <c r="S262" s="254">
        <v>0</v>
      </c>
      <c r="T262" s="255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56" t="s">
        <v>228</v>
      </c>
      <c r="AT262" s="256" t="s">
        <v>224</v>
      </c>
      <c r="AU262" s="256" t="s">
        <v>84</v>
      </c>
      <c r="AY262" s="18" t="s">
        <v>222</v>
      </c>
      <c r="BE262" s="257">
        <f>IF(N262="základní",J262,0)</f>
        <v>0</v>
      </c>
      <c r="BF262" s="257">
        <f>IF(N262="snížená",J262,0)</f>
        <v>0</v>
      </c>
      <c r="BG262" s="257">
        <f>IF(N262="zákl. přenesená",J262,0)</f>
        <v>0</v>
      </c>
      <c r="BH262" s="257">
        <f>IF(N262="sníž. přenesená",J262,0)</f>
        <v>0</v>
      </c>
      <c r="BI262" s="257">
        <f>IF(N262="nulová",J262,0)</f>
        <v>0</v>
      </c>
      <c r="BJ262" s="18" t="s">
        <v>84</v>
      </c>
      <c r="BK262" s="257">
        <f>ROUND(I262*H262,2)</f>
        <v>0</v>
      </c>
      <c r="BL262" s="18" t="s">
        <v>228</v>
      </c>
      <c r="BM262" s="256" t="s">
        <v>4504</v>
      </c>
    </row>
    <row r="263" s="2" customFormat="1" ht="16.5" customHeight="1">
      <c r="A263" s="39"/>
      <c r="B263" s="40"/>
      <c r="C263" s="244" t="s">
        <v>474</v>
      </c>
      <c r="D263" s="244" t="s">
        <v>224</v>
      </c>
      <c r="E263" s="245" t="s">
        <v>4361</v>
      </c>
      <c r="F263" s="246" t="s">
        <v>4362</v>
      </c>
      <c r="G263" s="247" t="s">
        <v>526</v>
      </c>
      <c r="H263" s="248">
        <v>1</v>
      </c>
      <c r="I263" s="249"/>
      <c r="J263" s="250">
        <f>ROUND(I263*H263,2)</f>
        <v>0</v>
      </c>
      <c r="K263" s="251"/>
      <c r="L263" s="45"/>
      <c r="M263" s="252" t="s">
        <v>1</v>
      </c>
      <c r="N263" s="253" t="s">
        <v>41</v>
      </c>
      <c r="O263" s="92"/>
      <c r="P263" s="254">
        <f>O263*H263</f>
        <v>0</v>
      </c>
      <c r="Q263" s="254">
        <v>0</v>
      </c>
      <c r="R263" s="254">
        <f>Q263*H263</f>
        <v>0</v>
      </c>
      <c r="S263" s="254">
        <v>0</v>
      </c>
      <c r="T263" s="255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56" t="s">
        <v>228</v>
      </c>
      <c r="AT263" s="256" t="s">
        <v>224</v>
      </c>
      <c r="AU263" s="256" t="s">
        <v>84</v>
      </c>
      <c r="AY263" s="18" t="s">
        <v>222</v>
      </c>
      <c r="BE263" s="257">
        <f>IF(N263="základní",J263,0)</f>
        <v>0</v>
      </c>
      <c r="BF263" s="257">
        <f>IF(N263="snížená",J263,0)</f>
        <v>0</v>
      </c>
      <c r="BG263" s="257">
        <f>IF(N263="zákl. přenesená",J263,0)</f>
        <v>0</v>
      </c>
      <c r="BH263" s="257">
        <f>IF(N263="sníž. přenesená",J263,0)</f>
        <v>0</v>
      </c>
      <c r="BI263" s="257">
        <f>IF(N263="nulová",J263,0)</f>
        <v>0</v>
      </c>
      <c r="BJ263" s="18" t="s">
        <v>84</v>
      </c>
      <c r="BK263" s="257">
        <f>ROUND(I263*H263,2)</f>
        <v>0</v>
      </c>
      <c r="BL263" s="18" t="s">
        <v>228</v>
      </c>
      <c r="BM263" s="256" t="s">
        <v>4505</v>
      </c>
    </row>
    <row r="264" s="2" customFormat="1" ht="16.5" customHeight="1">
      <c r="A264" s="39"/>
      <c r="B264" s="40"/>
      <c r="C264" s="244" t="s">
        <v>720</v>
      </c>
      <c r="D264" s="244" t="s">
        <v>224</v>
      </c>
      <c r="E264" s="245" t="s">
        <v>4364</v>
      </c>
      <c r="F264" s="246" t="s">
        <v>4365</v>
      </c>
      <c r="G264" s="247" t="s">
        <v>526</v>
      </c>
      <c r="H264" s="248">
        <v>3</v>
      </c>
      <c r="I264" s="249"/>
      <c r="J264" s="250">
        <f>ROUND(I264*H264,2)</f>
        <v>0</v>
      </c>
      <c r="K264" s="251"/>
      <c r="L264" s="45"/>
      <c r="M264" s="252" t="s">
        <v>1</v>
      </c>
      <c r="N264" s="253" t="s">
        <v>41</v>
      </c>
      <c r="O264" s="92"/>
      <c r="P264" s="254">
        <f>O264*H264</f>
        <v>0</v>
      </c>
      <c r="Q264" s="254">
        <v>0</v>
      </c>
      <c r="R264" s="254">
        <f>Q264*H264</f>
        <v>0</v>
      </c>
      <c r="S264" s="254">
        <v>0</v>
      </c>
      <c r="T264" s="255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56" t="s">
        <v>228</v>
      </c>
      <c r="AT264" s="256" t="s">
        <v>224</v>
      </c>
      <c r="AU264" s="256" t="s">
        <v>84</v>
      </c>
      <c r="AY264" s="18" t="s">
        <v>222</v>
      </c>
      <c r="BE264" s="257">
        <f>IF(N264="základní",J264,0)</f>
        <v>0</v>
      </c>
      <c r="BF264" s="257">
        <f>IF(N264="snížená",J264,0)</f>
        <v>0</v>
      </c>
      <c r="BG264" s="257">
        <f>IF(N264="zákl. přenesená",J264,0)</f>
        <v>0</v>
      </c>
      <c r="BH264" s="257">
        <f>IF(N264="sníž. přenesená",J264,0)</f>
        <v>0</v>
      </c>
      <c r="BI264" s="257">
        <f>IF(N264="nulová",J264,0)</f>
        <v>0</v>
      </c>
      <c r="BJ264" s="18" t="s">
        <v>84</v>
      </c>
      <c r="BK264" s="257">
        <f>ROUND(I264*H264,2)</f>
        <v>0</v>
      </c>
      <c r="BL264" s="18" t="s">
        <v>228</v>
      </c>
      <c r="BM264" s="256" t="s">
        <v>4506</v>
      </c>
    </row>
    <row r="265" s="2" customFormat="1" ht="16.5" customHeight="1">
      <c r="A265" s="39"/>
      <c r="B265" s="40"/>
      <c r="C265" s="244" t="s">
        <v>477</v>
      </c>
      <c r="D265" s="244" t="s">
        <v>224</v>
      </c>
      <c r="E265" s="245" t="s">
        <v>4367</v>
      </c>
      <c r="F265" s="246" t="s">
        <v>4368</v>
      </c>
      <c r="G265" s="247" t="s">
        <v>526</v>
      </c>
      <c r="H265" s="248">
        <v>1</v>
      </c>
      <c r="I265" s="249"/>
      <c r="J265" s="250">
        <f>ROUND(I265*H265,2)</f>
        <v>0</v>
      </c>
      <c r="K265" s="251"/>
      <c r="L265" s="45"/>
      <c r="M265" s="252" t="s">
        <v>1</v>
      </c>
      <c r="N265" s="253" t="s">
        <v>41</v>
      </c>
      <c r="O265" s="92"/>
      <c r="P265" s="254">
        <f>O265*H265</f>
        <v>0</v>
      </c>
      <c r="Q265" s="254">
        <v>0</v>
      </c>
      <c r="R265" s="254">
        <f>Q265*H265</f>
        <v>0</v>
      </c>
      <c r="S265" s="254">
        <v>0</v>
      </c>
      <c r="T265" s="255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56" t="s">
        <v>228</v>
      </c>
      <c r="AT265" s="256" t="s">
        <v>224</v>
      </c>
      <c r="AU265" s="256" t="s">
        <v>84</v>
      </c>
      <c r="AY265" s="18" t="s">
        <v>222</v>
      </c>
      <c r="BE265" s="257">
        <f>IF(N265="základní",J265,0)</f>
        <v>0</v>
      </c>
      <c r="BF265" s="257">
        <f>IF(N265="snížená",J265,0)</f>
        <v>0</v>
      </c>
      <c r="BG265" s="257">
        <f>IF(N265="zákl. přenesená",J265,0)</f>
        <v>0</v>
      </c>
      <c r="BH265" s="257">
        <f>IF(N265="sníž. přenesená",J265,0)</f>
        <v>0</v>
      </c>
      <c r="BI265" s="257">
        <f>IF(N265="nulová",J265,0)</f>
        <v>0</v>
      </c>
      <c r="BJ265" s="18" t="s">
        <v>84</v>
      </c>
      <c r="BK265" s="257">
        <f>ROUND(I265*H265,2)</f>
        <v>0</v>
      </c>
      <c r="BL265" s="18" t="s">
        <v>228</v>
      </c>
      <c r="BM265" s="256" t="s">
        <v>4507</v>
      </c>
    </row>
    <row r="266" s="2" customFormat="1" ht="24.15" customHeight="1">
      <c r="A266" s="39"/>
      <c r="B266" s="40"/>
      <c r="C266" s="244" t="s">
        <v>731</v>
      </c>
      <c r="D266" s="244" t="s">
        <v>224</v>
      </c>
      <c r="E266" s="245" t="s">
        <v>4370</v>
      </c>
      <c r="F266" s="246" t="s">
        <v>4371</v>
      </c>
      <c r="G266" s="247" t="s">
        <v>526</v>
      </c>
      <c r="H266" s="248">
        <v>1</v>
      </c>
      <c r="I266" s="249"/>
      <c r="J266" s="250">
        <f>ROUND(I266*H266,2)</f>
        <v>0</v>
      </c>
      <c r="K266" s="251"/>
      <c r="L266" s="45"/>
      <c r="M266" s="252" t="s">
        <v>1</v>
      </c>
      <c r="N266" s="253" t="s">
        <v>41</v>
      </c>
      <c r="O266" s="92"/>
      <c r="P266" s="254">
        <f>O266*H266</f>
        <v>0</v>
      </c>
      <c r="Q266" s="254">
        <v>0</v>
      </c>
      <c r="R266" s="254">
        <f>Q266*H266</f>
        <v>0</v>
      </c>
      <c r="S266" s="254">
        <v>0</v>
      </c>
      <c r="T266" s="255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56" t="s">
        <v>228</v>
      </c>
      <c r="AT266" s="256" t="s">
        <v>224</v>
      </c>
      <c r="AU266" s="256" t="s">
        <v>84</v>
      </c>
      <c r="AY266" s="18" t="s">
        <v>222</v>
      </c>
      <c r="BE266" s="257">
        <f>IF(N266="základní",J266,0)</f>
        <v>0</v>
      </c>
      <c r="BF266" s="257">
        <f>IF(N266="snížená",J266,0)</f>
        <v>0</v>
      </c>
      <c r="BG266" s="257">
        <f>IF(N266="zákl. přenesená",J266,0)</f>
        <v>0</v>
      </c>
      <c r="BH266" s="257">
        <f>IF(N266="sníž. přenesená",J266,0)</f>
        <v>0</v>
      </c>
      <c r="BI266" s="257">
        <f>IF(N266="nulová",J266,0)</f>
        <v>0</v>
      </c>
      <c r="BJ266" s="18" t="s">
        <v>84</v>
      </c>
      <c r="BK266" s="257">
        <f>ROUND(I266*H266,2)</f>
        <v>0</v>
      </c>
      <c r="BL266" s="18" t="s">
        <v>228</v>
      </c>
      <c r="BM266" s="256" t="s">
        <v>4508</v>
      </c>
    </row>
    <row r="267" s="2" customFormat="1" ht="16.5" customHeight="1">
      <c r="A267" s="39"/>
      <c r="B267" s="40"/>
      <c r="C267" s="244" t="s">
        <v>482</v>
      </c>
      <c r="D267" s="244" t="s">
        <v>224</v>
      </c>
      <c r="E267" s="245" t="s">
        <v>4373</v>
      </c>
      <c r="F267" s="246" t="s">
        <v>4374</v>
      </c>
      <c r="G267" s="247" t="s">
        <v>526</v>
      </c>
      <c r="H267" s="248">
        <v>1</v>
      </c>
      <c r="I267" s="249"/>
      <c r="J267" s="250">
        <f>ROUND(I267*H267,2)</f>
        <v>0</v>
      </c>
      <c r="K267" s="251"/>
      <c r="L267" s="45"/>
      <c r="M267" s="252" t="s">
        <v>1</v>
      </c>
      <c r="N267" s="253" t="s">
        <v>41</v>
      </c>
      <c r="O267" s="92"/>
      <c r="P267" s="254">
        <f>O267*H267</f>
        <v>0</v>
      </c>
      <c r="Q267" s="254">
        <v>0</v>
      </c>
      <c r="R267" s="254">
        <f>Q267*H267</f>
        <v>0</v>
      </c>
      <c r="S267" s="254">
        <v>0</v>
      </c>
      <c r="T267" s="255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56" t="s">
        <v>228</v>
      </c>
      <c r="AT267" s="256" t="s">
        <v>224</v>
      </c>
      <c r="AU267" s="256" t="s">
        <v>84</v>
      </c>
      <c r="AY267" s="18" t="s">
        <v>222</v>
      </c>
      <c r="BE267" s="257">
        <f>IF(N267="základní",J267,0)</f>
        <v>0</v>
      </c>
      <c r="BF267" s="257">
        <f>IF(N267="snížená",J267,0)</f>
        <v>0</v>
      </c>
      <c r="BG267" s="257">
        <f>IF(N267="zákl. přenesená",J267,0)</f>
        <v>0</v>
      </c>
      <c r="BH267" s="257">
        <f>IF(N267="sníž. přenesená",J267,0)</f>
        <v>0</v>
      </c>
      <c r="BI267" s="257">
        <f>IF(N267="nulová",J267,0)</f>
        <v>0</v>
      </c>
      <c r="BJ267" s="18" t="s">
        <v>84</v>
      </c>
      <c r="BK267" s="257">
        <f>ROUND(I267*H267,2)</f>
        <v>0</v>
      </c>
      <c r="BL267" s="18" t="s">
        <v>228</v>
      </c>
      <c r="BM267" s="256" t="s">
        <v>4509</v>
      </c>
    </row>
    <row r="268" s="2" customFormat="1" ht="24.15" customHeight="1">
      <c r="A268" s="39"/>
      <c r="B268" s="40"/>
      <c r="C268" s="244" t="s">
        <v>740</v>
      </c>
      <c r="D268" s="244" t="s">
        <v>224</v>
      </c>
      <c r="E268" s="245" t="s">
        <v>4376</v>
      </c>
      <c r="F268" s="246" t="s">
        <v>4377</v>
      </c>
      <c r="G268" s="247" t="s">
        <v>526</v>
      </c>
      <c r="H268" s="248">
        <v>1</v>
      </c>
      <c r="I268" s="249"/>
      <c r="J268" s="250">
        <f>ROUND(I268*H268,2)</f>
        <v>0</v>
      </c>
      <c r="K268" s="251"/>
      <c r="L268" s="45"/>
      <c r="M268" s="252" t="s">
        <v>1</v>
      </c>
      <c r="N268" s="253" t="s">
        <v>41</v>
      </c>
      <c r="O268" s="92"/>
      <c r="P268" s="254">
        <f>O268*H268</f>
        <v>0</v>
      </c>
      <c r="Q268" s="254">
        <v>0</v>
      </c>
      <c r="R268" s="254">
        <f>Q268*H268</f>
        <v>0</v>
      </c>
      <c r="S268" s="254">
        <v>0</v>
      </c>
      <c r="T268" s="255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56" t="s">
        <v>228</v>
      </c>
      <c r="AT268" s="256" t="s">
        <v>224</v>
      </c>
      <c r="AU268" s="256" t="s">
        <v>84</v>
      </c>
      <c r="AY268" s="18" t="s">
        <v>222</v>
      </c>
      <c r="BE268" s="257">
        <f>IF(N268="základní",J268,0)</f>
        <v>0</v>
      </c>
      <c r="BF268" s="257">
        <f>IF(N268="snížená",J268,0)</f>
        <v>0</v>
      </c>
      <c r="BG268" s="257">
        <f>IF(N268="zákl. přenesená",J268,0)</f>
        <v>0</v>
      </c>
      <c r="BH268" s="257">
        <f>IF(N268="sníž. přenesená",J268,0)</f>
        <v>0</v>
      </c>
      <c r="BI268" s="257">
        <f>IF(N268="nulová",J268,0)</f>
        <v>0</v>
      </c>
      <c r="BJ268" s="18" t="s">
        <v>84</v>
      </c>
      <c r="BK268" s="257">
        <f>ROUND(I268*H268,2)</f>
        <v>0</v>
      </c>
      <c r="BL268" s="18" t="s">
        <v>228</v>
      </c>
      <c r="BM268" s="256" t="s">
        <v>4510</v>
      </c>
    </row>
    <row r="269" s="2" customFormat="1" ht="21.75" customHeight="1">
      <c r="A269" s="39"/>
      <c r="B269" s="40"/>
      <c r="C269" s="244" t="s">
        <v>486</v>
      </c>
      <c r="D269" s="244" t="s">
        <v>224</v>
      </c>
      <c r="E269" s="245" t="s">
        <v>4379</v>
      </c>
      <c r="F269" s="246" t="s">
        <v>4380</v>
      </c>
      <c r="G269" s="247" t="s">
        <v>526</v>
      </c>
      <c r="H269" s="248">
        <v>2</v>
      </c>
      <c r="I269" s="249"/>
      <c r="J269" s="250">
        <f>ROUND(I269*H269,2)</f>
        <v>0</v>
      </c>
      <c r="K269" s="251"/>
      <c r="L269" s="45"/>
      <c r="M269" s="252" t="s">
        <v>1</v>
      </c>
      <c r="N269" s="253" t="s">
        <v>41</v>
      </c>
      <c r="O269" s="92"/>
      <c r="P269" s="254">
        <f>O269*H269</f>
        <v>0</v>
      </c>
      <c r="Q269" s="254">
        <v>0</v>
      </c>
      <c r="R269" s="254">
        <f>Q269*H269</f>
        <v>0</v>
      </c>
      <c r="S269" s="254">
        <v>0</v>
      </c>
      <c r="T269" s="255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56" t="s">
        <v>228</v>
      </c>
      <c r="AT269" s="256" t="s">
        <v>224</v>
      </c>
      <c r="AU269" s="256" t="s">
        <v>84</v>
      </c>
      <c r="AY269" s="18" t="s">
        <v>222</v>
      </c>
      <c r="BE269" s="257">
        <f>IF(N269="základní",J269,0)</f>
        <v>0</v>
      </c>
      <c r="BF269" s="257">
        <f>IF(N269="snížená",J269,0)</f>
        <v>0</v>
      </c>
      <c r="BG269" s="257">
        <f>IF(N269="zákl. přenesená",J269,0)</f>
        <v>0</v>
      </c>
      <c r="BH269" s="257">
        <f>IF(N269="sníž. přenesená",J269,0)</f>
        <v>0</v>
      </c>
      <c r="BI269" s="257">
        <f>IF(N269="nulová",J269,0)</f>
        <v>0</v>
      </c>
      <c r="BJ269" s="18" t="s">
        <v>84</v>
      </c>
      <c r="BK269" s="257">
        <f>ROUND(I269*H269,2)</f>
        <v>0</v>
      </c>
      <c r="BL269" s="18" t="s">
        <v>228</v>
      </c>
      <c r="BM269" s="256" t="s">
        <v>4511</v>
      </c>
    </row>
    <row r="270" s="2" customFormat="1" ht="21.75" customHeight="1">
      <c r="A270" s="39"/>
      <c r="B270" s="40"/>
      <c r="C270" s="244" t="s">
        <v>751</v>
      </c>
      <c r="D270" s="244" t="s">
        <v>224</v>
      </c>
      <c r="E270" s="245" t="s">
        <v>4382</v>
      </c>
      <c r="F270" s="246" t="s">
        <v>4383</v>
      </c>
      <c r="G270" s="247" t="s">
        <v>526</v>
      </c>
      <c r="H270" s="248">
        <v>15</v>
      </c>
      <c r="I270" s="249"/>
      <c r="J270" s="250">
        <f>ROUND(I270*H270,2)</f>
        <v>0</v>
      </c>
      <c r="K270" s="251"/>
      <c r="L270" s="45"/>
      <c r="M270" s="252" t="s">
        <v>1</v>
      </c>
      <c r="N270" s="253" t="s">
        <v>41</v>
      </c>
      <c r="O270" s="92"/>
      <c r="P270" s="254">
        <f>O270*H270</f>
        <v>0</v>
      </c>
      <c r="Q270" s="254">
        <v>0</v>
      </c>
      <c r="R270" s="254">
        <f>Q270*H270</f>
        <v>0</v>
      </c>
      <c r="S270" s="254">
        <v>0</v>
      </c>
      <c r="T270" s="255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56" t="s">
        <v>228</v>
      </c>
      <c r="AT270" s="256" t="s">
        <v>224</v>
      </c>
      <c r="AU270" s="256" t="s">
        <v>84</v>
      </c>
      <c r="AY270" s="18" t="s">
        <v>222</v>
      </c>
      <c r="BE270" s="257">
        <f>IF(N270="základní",J270,0)</f>
        <v>0</v>
      </c>
      <c r="BF270" s="257">
        <f>IF(N270="snížená",J270,0)</f>
        <v>0</v>
      </c>
      <c r="BG270" s="257">
        <f>IF(N270="zákl. přenesená",J270,0)</f>
        <v>0</v>
      </c>
      <c r="BH270" s="257">
        <f>IF(N270="sníž. přenesená",J270,0)</f>
        <v>0</v>
      </c>
      <c r="BI270" s="257">
        <f>IF(N270="nulová",J270,0)</f>
        <v>0</v>
      </c>
      <c r="BJ270" s="18" t="s">
        <v>84</v>
      </c>
      <c r="BK270" s="257">
        <f>ROUND(I270*H270,2)</f>
        <v>0</v>
      </c>
      <c r="BL270" s="18" t="s">
        <v>228</v>
      </c>
      <c r="BM270" s="256" t="s">
        <v>4512</v>
      </c>
    </row>
    <row r="271" s="2" customFormat="1" ht="21.75" customHeight="1">
      <c r="A271" s="39"/>
      <c r="B271" s="40"/>
      <c r="C271" s="244" t="s">
        <v>492</v>
      </c>
      <c r="D271" s="244" t="s">
        <v>224</v>
      </c>
      <c r="E271" s="245" t="s">
        <v>4385</v>
      </c>
      <c r="F271" s="246" t="s">
        <v>4386</v>
      </c>
      <c r="G271" s="247" t="s">
        <v>526</v>
      </c>
      <c r="H271" s="248">
        <v>1</v>
      </c>
      <c r="I271" s="249"/>
      <c r="J271" s="250">
        <f>ROUND(I271*H271,2)</f>
        <v>0</v>
      </c>
      <c r="K271" s="251"/>
      <c r="L271" s="45"/>
      <c r="M271" s="252" t="s">
        <v>1</v>
      </c>
      <c r="N271" s="253" t="s">
        <v>41</v>
      </c>
      <c r="O271" s="92"/>
      <c r="P271" s="254">
        <f>O271*H271</f>
        <v>0</v>
      </c>
      <c r="Q271" s="254">
        <v>0</v>
      </c>
      <c r="R271" s="254">
        <f>Q271*H271</f>
        <v>0</v>
      </c>
      <c r="S271" s="254">
        <v>0</v>
      </c>
      <c r="T271" s="255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56" t="s">
        <v>228</v>
      </c>
      <c r="AT271" s="256" t="s">
        <v>224</v>
      </c>
      <c r="AU271" s="256" t="s">
        <v>84</v>
      </c>
      <c r="AY271" s="18" t="s">
        <v>222</v>
      </c>
      <c r="BE271" s="257">
        <f>IF(N271="základní",J271,0)</f>
        <v>0</v>
      </c>
      <c r="BF271" s="257">
        <f>IF(N271="snížená",J271,0)</f>
        <v>0</v>
      </c>
      <c r="BG271" s="257">
        <f>IF(N271="zákl. přenesená",J271,0)</f>
        <v>0</v>
      </c>
      <c r="BH271" s="257">
        <f>IF(N271="sníž. přenesená",J271,0)</f>
        <v>0</v>
      </c>
      <c r="BI271" s="257">
        <f>IF(N271="nulová",J271,0)</f>
        <v>0</v>
      </c>
      <c r="BJ271" s="18" t="s">
        <v>84</v>
      </c>
      <c r="BK271" s="257">
        <f>ROUND(I271*H271,2)</f>
        <v>0</v>
      </c>
      <c r="BL271" s="18" t="s">
        <v>228</v>
      </c>
      <c r="BM271" s="256" t="s">
        <v>4513</v>
      </c>
    </row>
    <row r="272" s="2" customFormat="1" ht="21.75" customHeight="1">
      <c r="A272" s="39"/>
      <c r="B272" s="40"/>
      <c r="C272" s="244" t="s">
        <v>756</v>
      </c>
      <c r="D272" s="244" t="s">
        <v>224</v>
      </c>
      <c r="E272" s="245" t="s">
        <v>4388</v>
      </c>
      <c r="F272" s="246" t="s">
        <v>4389</v>
      </c>
      <c r="G272" s="247" t="s">
        <v>526</v>
      </c>
      <c r="H272" s="248">
        <v>1</v>
      </c>
      <c r="I272" s="249"/>
      <c r="J272" s="250">
        <f>ROUND(I272*H272,2)</f>
        <v>0</v>
      </c>
      <c r="K272" s="251"/>
      <c r="L272" s="45"/>
      <c r="M272" s="252" t="s">
        <v>1</v>
      </c>
      <c r="N272" s="253" t="s">
        <v>41</v>
      </c>
      <c r="O272" s="92"/>
      <c r="P272" s="254">
        <f>O272*H272</f>
        <v>0</v>
      </c>
      <c r="Q272" s="254">
        <v>0</v>
      </c>
      <c r="R272" s="254">
        <f>Q272*H272</f>
        <v>0</v>
      </c>
      <c r="S272" s="254">
        <v>0</v>
      </c>
      <c r="T272" s="255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56" t="s">
        <v>228</v>
      </c>
      <c r="AT272" s="256" t="s">
        <v>224</v>
      </c>
      <c r="AU272" s="256" t="s">
        <v>84</v>
      </c>
      <c r="AY272" s="18" t="s">
        <v>222</v>
      </c>
      <c r="BE272" s="257">
        <f>IF(N272="základní",J272,0)</f>
        <v>0</v>
      </c>
      <c r="BF272" s="257">
        <f>IF(N272="snížená",J272,0)</f>
        <v>0</v>
      </c>
      <c r="BG272" s="257">
        <f>IF(N272="zákl. přenesená",J272,0)</f>
        <v>0</v>
      </c>
      <c r="BH272" s="257">
        <f>IF(N272="sníž. přenesená",J272,0)</f>
        <v>0</v>
      </c>
      <c r="BI272" s="257">
        <f>IF(N272="nulová",J272,0)</f>
        <v>0</v>
      </c>
      <c r="BJ272" s="18" t="s">
        <v>84</v>
      </c>
      <c r="BK272" s="257">
        <f>ROUND(I272*H272,2)</f>
        <v>0</v>
      </c>
      <c r="BL272" s="18" t="s">
        <v>228</v>
      </c>
      <c r="BM272" s="256" t="s">
        <v>4514</v>
      </c>
    </row>
    <row r="273" s="2" customFormat="1" ht="16.5" customHeight="1">
      <c r="A273" s="39"/>
      <c r="B273" s="40"/>
      <c r="C273" s="244" t="s">
        <v>499</v>
      </c>
      <c r="D273" s="244" t="s">
        <v>224</v>
      </c>
      <c r="E273" s="245" t="s">
        <v>4391</v>
      </c>
      <c r="F273" s="246" t="s">
        <v>4392</v>
      </c>
      <c r="G273" s="247" t="s">
        <v>4393</v>
      </c>
      <c r="H273" s="248">
        <v>1</v>
      </c>
      <c r="I273" s="249"/>
      <c r="J273" s="250">
        <f>ROUND(I273*H273,2)</f>
        <v>0</v>
      </c>
      <c r="K273" s="251"/>
      <c r="L273" s="45"/>
      <c r="M273" s="252" t="s">
        <v>1</v>
      </c>
      <c r="N273" s="253" t="s">
        <v>41</v>
      </c>
      <c r="O273" s="92"/>
      <c r="P273" s="254">
        <f>O273*H273</f>
        <v>0</v>
      </c>
      <c r="Q273" s="254">
        <v>0</v>
      </c>
      <c r="R273" s="254">
        <f>Q273*H273</f>
        <v>0</v>
      </c>
      <c r="S273" s="254">
        <v>0</v>
      </c>
      <c r="T273" s="255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56" t="s">
        <v>228</v>
      </c>
      <c r="AT273" s="256" t="s">
        <v>224</v>
      </c>
      <c r="AU273" s="256" t="s">
        <v>84</v>
      </c>
      <c r="AY273" s="18" t="s">
        <v>222</v>
      </c>
      <c r="BE273" s="257">
        <f>IF(N273="základní",J273,0)</f>
        <v>0</v>
      </c>
      <c r="BF273" s="257">
        <f>IF(N273="snížená",J273,0)</f>
        <v>0</v>
      </c>
      <c r="BG273" s="257">
        <f>IF(N273="zákl. přenesená",J273,0)</f>
        <v>0</v>
      </c>
      <c r="BH273" s="257">
        <f>IF(N273="sníž. přenesená",J273,0)</f>
        <v>0</v>
      </c>
      <c r="BI273" s="257">
        <f>IF(N273="nulová",J273,0)</f>
        <v>0</v>
      </c>
      <c r="BJ273" s="18" t="s">
        <v>84</v>
      </c>
      <c r="BK273" s="257">
        <f>ROUND(I273*H273,2)</f>
        <v>0</v>
      </c>
      <c r="BL273" s="18" t="s">
        <v>228</v>
      </c>
      <c r="BM273" s="256" t="s">
        <v>4515</v>
      </c>
    </row>
    <row r="274" s="2" customFormat="1" ht="24.15" customHeight="1">
      <c r="A274" s="39"/>
      <c r="B274" s="40"/>
      <c r="C274" s="244" t="s">
        <v>767</v>
      </c>
      <c r="D274" s="244" t="s">
        <v>224</v>
      </c>
      <c r="E274" s="245" t="s">
        <v>4395</v>
      </c>
      <c r="F274" s="246" t="s">
        <v>4396</v>
      </c>
      <c r="G274" s="247" t="s">
        <v>4393</v>
      </c>
      <c r="H274" s="248">
        <v>1</v>
      </c>
      <c r="I274" s="249"/>
      <c r="J274" s="250">
        <f>ROUND(I274*H274,2)</f>
        <v>0</v>
      </c>
      <c r="K274" s="251"/>
      <c r="L274" s="45"/>
      <c r="M274" s="252" t="s">
        <v>1</v>
      </c>
      <c r="N274" s="253" t="s">
        <v>41</v>
      </c>
      <c r="O274" s="92"/>
      <c r="P274" s="254">
        <f>O274*H274</f>
        <v>0</v>
      </c>
      <c r="Q274" s="254">
        <v>0</v>
      </c>
      <c r="R274" s="254">
        <f>Q274*H274</f>
        <v>0</v>
      </c>
      <c r="S274" s="254">
        <v>0</v>
      </c>
      <c r="T274" s="255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56" t="s">
        <v>228</v>
      </c>
      <c r="AT274" s="256" t="s">
        <v>224</v>
      </c>
      <c r="AU274" s="256" t="s">
        <v>84</v>
      </c>
      <c r="AY274" s="18" t="s">
        <v>222</v>
      </c>
      <c r="BE274" s="257">
        <f>IF(N274="základní",J274,0)</f>
        <v>0</v>
      </c>
      <c r="BF274" s="257">
        <f>IF(N274="snížená",J274,0)</f>
        <v>0</v>
      </c>
      <c r="BG274" s="257">
        <f>IF(N274="zákl. přenesená",J274,0)</f>
        <v>0</v>
      </c>
      <c r="BH274" s="257">
        <f>IF(N274="sníž. přenesená",J274,0)</f>
        <v>0</v>
      </c>
      <c r="BI274" s="257">
        <f>IF(N274="nulová",J274,0)</f>
        <v>0</v>
      </c>
      <c r="BJ274" s="18" t="s">
        <v>84</v>
      </c>
      <c r="BK274" s="257">
        <f>ROUND(I274*H274,2)</f>
        <v>0</v>
      </c>
      <c r="BL274" s="18" t="s">
        <v>228</v>
      </c>
      <c r="BM274" s="256" t="s">
        <v>4516</v>
      </c>
    </row>
    <row r="275" s="2" customFormat="1" ht="16.5" customHeight="1">
      <c r="A275" s="39"/>
      <c r="B275" s="40"/>
      <c r="C275" s="244" t="s">
        <v>507</v>
      </c>
      <c r="D275" s="244" t="s">
        <v>224</v>
      </c>
      <c r="E275" s="245" t="s">
        <v>4398</v>
      </c>
      <c r="F275" s="246" t="s">
        <v>4399</v>
      </c>
      <c r="G275" s="247" t="s">
        <v>526</v>
      </c>
      <c r="H275" s="248">
        <v>1</v>
      </c>
      <c r="I275" s="249"/>
      <c r="J275" s="250">
        <f>ROUND(I275*H275,2)</f>
        <v>0</v>
      </c>
      <c r="K275" s="251"/>
      <c r="L275" s="45"/>
      <c r="M275" s="252" t="s">
        <v>1</v>
      </c>
      <c r="N275" s="253" t="s">
        <v>41</v>
      </c>
      <c r="O275" s="92"/>
      <c r="P275" s="254">
        <f>O275*H275</f>
        <v>0</v>
      </c>
      <c r="Q275" s="254">
        <v>0</v>
      </c>
      <c r="R275" s="254">
        <f>Q275*H275</f>
        <v>0</v>
      </c>
      <c r="S275" s="254">
        <v>0</v>
      </c>
      <c r="T275" s="255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56" t="s">
        <v>228</v>
      </c>
      <c r="AT275" s="256" t="s">
        <v>224</v>
      </c>
      <c r="AU275" s="256" t="s">
        <v>84</v>
      </c>
      <c r="AY275" s="18" t="s">
        <v>222</v>
      </c>
      <c r="BE275" s="257">
        <f>IF(N275="základní",J275,0)</f>
        <v>0</v>
      </c>
      <c r="BF275" s="257">
        <f>IF(N275="snížená",J275,0)</f>
        <v>0</v>
      </c>
      <c r="BG275" s="257">
        <f>IF(N275="zákl. přenesená",J275,0)</f>
        <v>0</v>
      </c>
      <c r="BH275" s="257">
        <f>IF(N275="sníž. přenesená",J275,0)</f>
        <v>0</v>
      </c>
      <c r="BI275" s="257">
        <f>IF(N275="nulová",J275,0)</f>
        <v>0</v>
      </c>
      <c r="BJ275" s="18" t="s">
        <v>84</v>
      </c>
      <c r="BK275" s="257">
        <f>ROUND(I275*H275,2)</f>
        <v>0</v>
      </c>
      <c r="BL275" s="18" t="s">
        <v>228</v>
      </c>
      <c r="BM275" s="256" t="s">
        <v>4517</v>
      </c>
    </row>
    <row r="276" s="2" customFormat="1" ht="21.75" customHeight="1">
      <c r="A276" s="39"/>
      <c r="B276" s="40"/>
      <c r="C276" s="244" t="s">
        <v>779</v>
      </c>
      <c r="D276" s="244" t="s">
        <v>224</v>
      </c>
      <c r="E276" s="245" t="s">
        <v>4401</v>
      </c>
      <c r="F276" s="246" t="s">
        <v>4402</v>
      </c>
      <c r="G276" s="247" t="s">
        <v>526</v>
      </c>
      <c r="H276" s="248">
        <v>1</v>
      </c>
      <c r="I276" s="249"/>
      <c r="J276" s="250">
        <f>ROUND(I276*H276,2)</f>
        <v>0</v>
      </c>
      <c r="K276" s="251"/>
      <c r="L276" s="45"/>
      <c r="M276" s="252" t="s">
        <v>1</v>
      </c>
      <c r="N276" s="253" t="s">
        <v>41</v>
      </c>
      <c r="O276" s="92"/>
      <c r="P276" s="254">
        <f>O276*H276</f>
        <v>0</v>
      </c>
      <c r="Q276" s="254">
        <v>0</v>
      </c>
      <c r="R276" s="254">
        <f>Q276*H276</f>
        <v>0</v>
      </c>
      <c r="S276" s="254">
        <v>0</v>
      </c>
      <c r="T276" s="255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56" t="s">
        <v>228</v>
      </c>
      <c r="AT276" s="256" t="s">
        <v>224</v>
      </c>
      <c r="AU276" s="256" t="s">
        <v>84</v>
      </c>
      <c r="AY276" s="18" t="s">
        <v>222</v>
      </c>
      <c r="BE276" s="257">
        <f>IF(N276="základní",J276,0)</f>
        <v>0</v>
      </c>
      <c r="BF276" s="257">
        <f>IF(N276="snížená",J276,0)</f>
        <v>0</v>
      </c>
      <c r="BG276" s="257">
        <f>IF(N276="zákl. přenesená",J276,0)</f>
        <v>0</v>
      </c>
      <c r="BH276" s="257">
        <f>IF(N276="sníž. přenesená",J276,0)</f>
        <v>0</v>
      </c>
      <c r="BI276" s="257">
        <f>IF(N276="nulová",J276,0)</f>
        <v>0</v>
      </c>
      <c r="BJ276" s="18" t="s">
        <v>84</v>
      </c>
      <c r="BK276" s="257">
        <f>ROUND(I276*H276,2)</f>
        <v>0</v>
      </c>
      <c r="BL276" s="18" t="s">
        <v>228</v>
      </c>
      <c r="BM276" s="256" t="s">
        <v>4518</v>
      </c>
    </row>
    <row r="277" s="2" customFormat="1" ht="16.5" customHeight="1">
      <c r="A277" s="39"/>
      <c r="B277" s="40"/>
      <c r="C277" s="244" t="s">
        <v>511</v>
      </c>
      <c r="D277" s="244" t="s">
        <v>224</v>
      </c>
      <c r="E277" s="245" t="s">
        <v>4404</v>
      </c>
      <c r="F277" s="246" t="s">
        <v>4405</v>
      </c>
      <c r="G277" s="247" t="s">
        <v>526</v>
      </c>
      <c r="H277" s="248">
        <v>1</v>
      </c>
      <c r="I277" s="249"/>
      <c r="J277" s="250">
        <f>ROUND(I277*H277,2)</f>
        <v>0</v>
      </c>
      <c r="K277" s="251"/>
      <c r="L277" s="45"/>
      <c r="M277" s="252" t="s">
        <v>1</v>
      </c>
      <c r="N277" s="253" t="s">
        <v>41</v>
      </c>
      <c r="O277" s="92"/>
      <c r="P277" s="254">
        <f>O277*H277</f>
        <v>0</v>
      </c>
      <c r="Q277" s="254">
        <v>0</v>
      </c>
      <c r="R277" s="254">
        <f>Q277*H277</f>
        <v>0</v>
      </c>
      <c r="S277" s="254">
        <v>0</v>
      </c>
      <c r="T277" s="255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56" t="s">
        <v>228</v>
      </c>
      <c r="AT277" s="256" t="s">
        <v>224</v>
      </c>
      <c r="AU277" s="256" t="s">
        <v>84</v>
      </c>
      <c r="AY277" s="18" t="s">
        <v>222</v>
      </c>
      <c r="BE277" s="257">
        <f>IF(N277="základní",J277,0)</f>
        <v>0</v>
      </c>
      <c r="BF277" s="257">
        <f>IF(N277="snížená",J277,0)</f>
        <v>0</v>
      </c>
      <c r="BG277" s="257">
        <f>IF(N277="zákl. přenesená",J277,0)</f>
        <v>0</v>
      </c>
      <c r="BH277" s="257">
        <f>IF(N277="sníž. přenesená",J277,0)</f>
        <v>0</v>
      </c>
      <c r="BI277" s="257">
        <f>IF(N277="nulová",J277,0)</f>
        <v>0</v>
      </c>
      <c r="BJ277" s="18" t="s">
        <v>84</v>
      </c>
      <c r="BK277" s="257">
        <f>ROUND(I277*H277,2)</f>
        <v>0</v>
      </c>
      <c r="BL277" s="18" t="s">
        <v>228</v>
      </c>
      <c r="BM277" s="256" t="s">
        <v>4519</v>
      </c>
    </row>
    <row r="278" s="2" customFormat="1" ht="16.5" customHeight="1">
      <c r="A278" s="39"/>
      <c r="B278" s="40"/>
      <c r="C278" s="244" t="s">
        <v>792</v>
      </c>
      <c r="D278" s="244" t="s">
        <v>224</v>
      </c>
      <c r="E278" s="245" t="s">
        <v>4407</v>
      </c>
      <c r="F278" s="246" t="s">
        <v>4408</v>
      </c>
      <c r="G278" s="247" t="s">
        <v>526</v>
      </c>
      <c r="H278" s="248">
        <v>1</v>
      </c>
      <c r="I278" s="249"/>
      <c r="J278" s="250">
        <f>ROUND(I278*H278,2)</f>
        <v>0</v>
      </c>
      <c r="K278" s="251"/>
      <c r="L278" s="45"/>
      <c r="M278" s="252" t="s">
        <v>1</v>
      </c>
      <c r="N278" s="253" t="s">
        <v>41</v>
      </c>
      <c r="O278" s="92"/>
      <c r="P278" s="254">
        <f>O278*H278</f>
        <v>0</v>
      </c>
      <c r="Q278" s="254">
        <v>0</v>
      </c>
      <c r="R278" s="254">
        <f>Q278*H278</f>
        <v>0</v>
      </c>
      <c r="S278" s="254">
        <v>0</v>
      </c>
      <c r="T278" s="255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56" t="s">
        <v>228</v>
      </c>
      <c r="AT278" s="256" t="s">
        <v>224</v>
      </c>
      <c r="AU278" s="256" t="s">
        <v>84</v>
      </c>
      <c r="AY278" s="18" t="s">
        <v>222</v>
      </c>
      <c r="BE278" s="257">
        <f>IF(N278="základní",J278,0)</f>
        <v>0</v>
      </c>
      <c r="BF278" s="257">
        <f>IF(N278="snížená",J278,0)</f>
        <v>0</v>
      </c>
      <c r="BG278" s="257">
        <f>IF(N278="zákl. přenesená",J278,0)</f>
        <v>0</v>
      </c>
      <c r="BH278" s="257">
        <f>IF(N278="sníž. přenesená",J278,0)</f>
        <v>0</v>
      </c>
      <c r="BI278" s="257">
        <f>IF(N278="nulová",J278,0)</f>
        <v>0</v>
      </c>
      <c r="BJ278" s="18" t="s">
        <v>84</v>
      </c>
      <c r="BK278" s="257">
        <f>ROUND(I278*H278,2)</f>
        <v>0</v>
      </c>
      <c r="BL278" s="18" t="s">
        <v>228</v>
      </c>
      <c r="BM278" s="256" t="s">
        <v>4520</v>
      </c>
    </row>
    <row r="279" s="12" customFormat="1" ht="25.92" customHeight="1">
      <c r="A279" s="12"/>
      <c r="B279" s="228"/>
      <c r="C279" s="229"/>
      <c r="D279" s="230" t="s">
        <v>75</v>
      </c>
      <c r="E279" s="231" t="s">
        <v>3723</v>
      </c>
      <c r="F279" s="231" t="s">
        <v>4521</v>
      </c>
      <c r="G279" s="229"/>
      <c r="H279" s="229"/>
      <c r="I279" s="232"/>
      <c r="J279" s="233">
        <f>BK279</f>
        <v>0</v>
      </c>
      <c r="K279" s="229"/>
      <c r="L279" s="234"/>
      <c r="M279" s="235"/>
      <c r="N279" s="236"/>
      <c r="O279" s="236"/>
      <c r="P279" s="237">
        <f>SUM(P280:P289)</f>
        <v>0</v>
      </c>
      <c r="Q279" s="236"/>
      <c r="R279" s="237">
        <f>SUM(R280:R289)</f>
        <v>0</v>
      </c>
      <c r="S279" s="236"/>
      <c r="T279" s="238">
        <f>SUM(T280:T289)</f>
        <v>0</v>
      </c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R279" s="239" t="s">
        <v>84</v>
      </c>
      <c r="AT279" s="240" t="s">
        <v>75</v>
      </c>
      <c r="AU279" s="240" t="s">
        <v>76</v>
      </c>
      <c r="AY279" s="239" t="s">
        <v>222</v>
      </c>
      <c r="BK279" s="241">
        <f>SUM(BK280:BK289)</f>
        <v>0</v>
      </c>
    </row>
    <row r="280" s="2" customFormat="1" ht="16.5" customHeight="1">
      <c r="A280" s="39"/>
      <c r="B280" s="40"/>
      <c r="C280" s="244" t="s">
        <v>515</v>
      </c>
      <c r="D280" s="244" t="s">
        <v>224</v>
      </c>
      <c r="E280" s="245" t="s">
        <v>4432</v>
      </c>
      <c r="F280" s="246" t="s">
        <v>4433</v>
      </c>
      <c r="G280" s="247" t="s">
        <v>526</v>
      </c>
      <c r="H280" s="248">
        <v>1</v>
      </c>
      <c r="I280" s="249"/>
      <c r="J280" s="250">
        <f>ROUND(I280*H280,2)</f>
        <v>0</v>
      </c>
      <c r="K280" s="251"/>
      <c r="L280" s="45"/>
      <c r="M280" s="252" t="s">
        <v>1</v>
      </c>
      <c r="N280" s="253" t="s">
        <v>41</v>
      </c>
      <c r="O280" s="92"/>
      <c r="P280" s="254">
        <f>O280*H280</f>
        <v>0</v>
      </c>
      <c r="Q280" s="254">
        <v>0</v>
      </c>
      <c r="R280" s="254">
        <f>Q280*H280</f>
        <v>0</v>
      </c>
      <c r="S280" s="254">
        <v>0</v>
      </c>
      <c r="T280" s="255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56" t="s">
        <v>228</v>
      </c>
      <c r="AT280" s="256" t="s">
        <v>224</v>
      </c>
      <c r="AU280" s="256" t="s">
        <v>84</v>
      </c>
      <c r="AY280" s="18" t="s">
        <v>222</v>
      </c>
      <c r="BE280" s="257">
        <f>IF(N280="základní",J280,0)</f>
        <v>0</v>
      </c>
      <c r="BF280" s="257">
        <f>IF(N280="snížená",J280,0)</f>
        <v>0</v>
      </c>
      <c r="BG280" s="257">
        <f>IF(N280="zákl. přenesená",J280,0)</f>
        <v>0</v>
      </c>
      <c r="BH280" s="257">
        <f>IF(N280="sníž. přenesená",J280,0)</f>
        <v>0</v>
      </c>
      <c r="BI280" s="257">
        <f>IF(N280="nulová",J280,0)</f>
        <v>0</v>
      </c>
      <c r="BJ280" s="18" t="s">
        <v>84</v>
      </c>
      <c r="BK280" s="257">
        <f>ROUND(I280*H280,2)</f>
        <v>0</v>
      </c>
      <c r="BL280" s="18" t="s">
        <v>228</v>
      </c>
      <c r="BM280" s="256" t="s">
        <v>4522</v>
      </c>
    </row>
    <row r="281" s="2" customFormat="1" ht="16.5" customHeight="1">
      <c r="A281" s="39"/>
      <c r="B281" s="40"/>
      <c r="C281" s="244" t="s">
        <v>804</v>
      </c>
      <c r="D281" s="244" t="s">
        <v>224</v>
      </c>
      <c r="E281" s="245" t="s">
        <v>4331</v>
      </c>
      <c r="F281" s="246" t="s">
        <v>4332</v>
      </c>
      <c r="G281" s="247" t="s">
        <v>526</v>
      </c>
      <c r="H281" s="248">
        <v>1</v>
      </c>
      <c r="I281" s="249"/>
      <c r="J281" s="250">
        <f>ROUND(I281*H281,2)</f>
        <v>0</v>
      </c>
      <c r="K281" s="251"/>
      <c r="L281" s="45"/>
      <c r="M281" s="252" t="s">
        <v>1</v>
      </c>
      <c r="N281" s="253" t="s">
        <v>41</v>
      </c>
      <c r="O281" s="92"/>
      <c r="P281" s="254">
        <f>O281*H281</f>
        <v>0</v>
      </c>
      <c r="Q281" s="254">
        <v>0</v>
      </c>
      <c r="R281" s="254">
        <f>Q281*H281</f>
        <v>0</v>
      </c>
      <c r="S281" s="254">
        <v>0</v>
      </c>
      <c r="T281" s="255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56" t="s">
        <v>228</v>
      </c>
      <c r="AT281" s="256" t="s">
        <v>224</v>
      </c>
      <c r="AU281" s="256" t="s">
        <v>84</v>
      </c>
      <c r="AY281" s="18" t="s">
        <v>222</v>
      </c>
      <c r="BE281" s="257">
        <f>IF(N281="základní",J281,0)</f>
        <v>0</v>
      </c>
      <c r="BF281" s="257">
        <f>IF(N281="snížená",J281,0)</f>
        <v>0</v>
      </c>
      <c r="BG281" s="257">
        <f>IF(N281="zákl. přenesená",J281,0)</f>
        <v>0</v>
      </c>
      <c r="BH281" s="257">
        <f>IF(N281="sníž. přenesená",J281,0)</f>
        <v>0</v>
      </c>
      <c r="BI281" s="257">
        <f>IF(N281="nulová",J281,0)</f>
        <v>0</v>
      </c>
      <c r="BJ281" s="18" t="s">
        <v>84</v>
      </c>
      <c r="BK281" s="257">
        <f>ROUND(I281*H281,2)</f>
        <v>0</v>
      </c>
      <c r="BL281" s="18" t="s">
        <v>228</v>
      </c>
      <c r="BM281" s="256" t="s">
        <v>4523</v>
      </c>
    </row>
    <row r="282" s="2" customFormat="1" ht="16.5" customHeight="1">
      <c r="A282" s="39"/>
      <c r="B282" s="40"/>
      <c r="C282" s="244" t="s">
        <v>811</v>
      </c>
      <c r="D282" s="244" t="s">
        <v>224</v>
      </c>
      <c r="E282" s="245" t="s">
        <v>4334</v>
      </c>
      <c r="F282" s="246" t="s">
        <v>4335</v>
      </c>
      <c r="G282" s="247" t="s">
        <v>526</v>
      </c>
      <c r="H282" s="248">
        <v>1</v>
      </c>
      <c r="I282" s="249"/>
      <c r="J282" s="250">
        <f>ROUND(I282*H282,2)</f>
        <v>0</v>
      </c>
      <c r="K282" s="251"/>
      <c r="L282" s="45"/>
      <c r="M282" s="252" t="s">
        <v>1</v>
      </c>
      <c r="N282" s="253" t="s">
        <v>41</v>
      </c>
      <c r="O282" s="92"/>
      <c r="P282" s="254">
        <f>O282*H282</f>
        <v>0</v>
      </c>
      <c r="Q282" s="254">
        <v>0</v>
      </c>
      <c r="R282" s="254">
        <f>Q282*H282</f>
        <v>0</v>
      </c>
      <c r="S282" s="254">
        <v>0</v>
      </c>
      <c r="T282" s="255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56" t="s">
        <v>228</v>
      </c>
      <c r="AT282" s="256" t="s">
        <v>224</v>
      </c>
      <c r="AU282" s="256" t="s">
        <v>84</v>
      </c>
      <c r="AY282" s="18" t="s">
        <v>222</v>
      </c>
      <c r="BE282" s="257">
        <f>IF(N282="základní",J282,0)</f>
        <v>0</v>
      </c>
      <c r="BF282" s="257">
        <f>IF(N282="snížená",J282,0)</f>
        <v>0</v>
      </c>
      <c r="BG282" s="257">
        <f>IF(N282="zákl. přenesená",J282,0)</f>
        <v>0</v>
      </c>
      <c r="BH282" s="257">
        <f>IF(N282="sníž. přenesená",J282,0)</f>
        <v>0</v>
      </c>
      <c r="BI282" s="257">
        <f>IF(N282="nulová",J282,0)</f>
        <v>0</v>
      </c>
      <c r="BJ282" s="18" t="s">
        <v>84</v>
      </c>
      <c r="BK282" s="257">
        <f>ROUND(I282*H282,2)</f>
        <v>0</v>
      </c>
      <c r="BL282" s="18" t="s">
        <v>228</v>
      </c>
      <c r="BM282" s="256" t="s">
        <v>4524</v>
      </c>
    </row>
    <row r="283" s="2" customFormat="1" ht="21.75" customHeight="1">
      <c r="A283" s="39"/>
      <c r="B283" s="40"/>
      <c r="C283" s="244" t="s">
        <v>819</v>
      </c>
      <c r="D283" s="244" t="s">
        <v>224</v>
      </c>
      <c r="E283" s="245" t="s">
        <v>4437</v>
      </c>
      <c r="F283" s="246" t="s">
        <v>4438</v>
      </c>
      <c r="G283" s="247" t="s">
        <v>526</v>
      </c>
      <c r="H283" s="248">
        <v>1</v>
      </c>
      <c r="I283" s="249"/>
      <c r="J283" s="250">
        <f>ROUND(I283*H283,2)</f>
        <v>0</v>
      </c>
      <c r="K283" s="251"/>
      <c r="L283" s="45"/>
      <c r="M283" s="252" t="s">
        <v>1</v>
      </c>
      <c r="N283" s="253" t="s">
        <v>41</v>
      </c>
      <c r="O283" s="92"/>
      <c r="P283" s="254">
        <f>O283*H283</f>
        <v>0</v>
      </c>
      <c r="Q283" s="254">
        <v>0</v>
      </c>
      <c r="R283" s="254">
        <f>Q283*H283</f>
        <v>0</v>
      </c>
      <c r="S283" s="254">
        <v>0</v>
      </c>
      <c r="T283" s="255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56" t="s">
        <v>228</v>
      </c>
      <c r="AT283" s="256" t="s">
        <v>224</v>
      </c>
      <c r="AU283" s="256" t="s">
        <v>84</v>
      </c>
      <c r="AY283" s="18" t="s">
        <v>222</v>
      </c>
      <c r="BE283" s="257">
        <f>IF(N283="základní",J283,0)</f>
        <v>0</v>
      </c>
      <c r="BF283" s="257">
        <f>IF(N283="snížená",J283,0)</f>
        <v>0</v>
      </c>
      <c r="BG283" s="257">
        <f>IF(N283="zákl. přenesená",J283,0)</f>
        <v>0</v>
      </c>
      <c r="BH283" s="257">
        <f>IF(N283="sníž. přenesená",J283,0)</f>
        <v>0</v>
      </c>
      <c r="BI283" s="257">
        <f>IF(N283="nulová",J283,0)</f>
        <v>0</v>
      </c>
      <c r="BJ283" s="18" t="s">
        <v>84</v>
      </c>
      <c r="BK283" s="257">
        <f>ROUND(I283*H283,2)</f>
        <v>0</v>
      </c>
      <c r="BL283" s="18" t="s">
        <v>228</v>
      </c>
      <c r="BM283" s="256" t="s">
        <v>4525</v>
      </c>
    </row>
    <row r="284" s="2" customFormat="1" ht="24.15" customHeight="1">
      <c r="A284" s="39"/>
      <c r="B284" s="40"/>
      <c r="C284" s="244" t="s">
        <v>827</v>
      </c>
      <c r="D284" s="244" t="s">
        <v>224</v>
      </c>
      <c r="E284" s="245" t="s">
        <v>4337</v>
      </c>
      <c r="F284" s="246" t="s">
        <v>4338</v>
      </c>
      <c r="G284" s="247" t="s">
        <v>526</v>
      </c>
      <c r="H284" s="248">
        <v>1</v>
      </c>
      <c r="I284" s="249"/>
      <c r="J284" s="250">
        <f>ROUND(I284*H284,2)</f>
        <v>0</v>
      </c>
      <c r="K284" s="251"/>
      <c r="L284" s="45"/>
      <c r="M284" s="252" t="s">
        <v>1</v>
      </c>
      <c r="N284" s="253" t="s">
        <v>41</v>
      </c>
      <c r="O284" s="92"/>
      <c r="P284" s="254">
        <f>O284*H284</f>
        <v>0</v>
      </c>
      <c r="Q284" s="254">
        <v>0</v>
      </c>
      <c r="R284" s="254">
        <f>Q284*H284</f>
        <v>0</v>
      </c>
      <c r="S284" s="254">
        <v>0</v>
      </c>
      <c r="T284" s="255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56" t="s">
        <v>228</v>
      </c>
      <c r="AT284" s="256" t="s">
        <v>224</v>
      </c>
      <c r="AU284" s="256" t="s">
        <v>84</v>
      </c>
      <c r="AY284" s="18" t="s">
        <v>222</v>
      </c>
      <c r="BE284" s="257">
        <f>IF(N284="základní",J284,0)</f>
        <v>0</v>
      </c>
      <c r="BF284" s="257">
        <f>IF(N284="snížená",J284,0)</f>
        <v>0</v>
      </c>
      <c r="BG284" s="257">
        <f>IF(N284="zákl. přenesená",J284,0)</f>
        <v>0</v>
      </c>
      <c r="BH284" s="257">
        <f>IF(N284="sníž. přenesená",J284,0)</f>
        <v>0</v>
      </c>
      <c r="BI284" s="257">
        <f>IF(N284="nulová",J284,0)</f>
        <v>0</v>
      </c>
      <c r="BJ284" s="18" t="s">
        <v>84</v>
      </c>
      <c r="BK284" s="257">
        <f>ROUND(I284*H284,2)</f>
        <v>0</v>
      </c>
      <c r="BL284" s="18" t="s">
        <v>228</v>
      </c>
      <c r="BM284" s="256" t="s">
        <v>4526</v>
      </c>
    </row>
    <row r="285" s="2" customFormat="1">
      <c r="A285" s="39"/>
      <c r="B285" s="40"/>
      <c r="C285" s="41"/>
      <c r="D285" s="260" t="s">
        <v>266</v>
      </c>
      <c r="E285" s="41"/>
      <c r="F285" s="291" t="s">
        <v>4340</v>
      </c>
      <c r="G285" s="41"/>
      <c r="H285" s="41"/>
      <c r="I285" s="211"/>
      <c r="J285" s="41"/>
      <c r="K285" s="41"/>
      <c r="L285" s="45"/>
      <c r="M285" s="292"/>
      <c r="N285" s="293"/>
      <c r="O285" s="92"/>
      <c r="P285" s="92"/>
      <c r="Q285" s="92"/>
      <c r="R285" s="92"/>
      <c r="S285" s="92"/>
      <c r="T285" s="93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T285" s="18" t="s">
        <v>266</v>
      </c>
      <c r="AU285" s="18" t="s">
        <v>84</v>
      </c>
    </row>
    <row r="286" s="2" customFormat="1" ht="16.5" customHeight="1">
      <c r="A286" s="39"/>
      <c r="B286" s="40"/>
      <c r="C286" s="244" t="s">
        <v>840</v>
      </c>
      <c r="D286" s="244" t="s">
        <v>224</v>
      </c>
      <c r="E286" s="245" t="s">
        <v>4341</v>
      </c>
      <c r="F286" s="246" t="s">
        <v>4342</v>
      </c>
      <c r="G286" s="247" t="s">
        <v>4343</v>
      </c>
      <c r="H286" s="248">
        <v>80</v>
      </c>
      <c r="I286" s="249"/>
      <c r="J286" s="250">
        <f>ROUND(I286*H286,2)</f>
        <v>0</v>
      </c>
      <c r="K286" s="251"/>
      <c r="L286" s="45"/>
      <c r="M286" s="252" t="s">
        <v>1</v>
      </c>
      <c r="N286" s="253" t="s">
        <v>41</v>
      </c>
      <c r="O286" s="92"/>
      <c r="P286" s="254">
        <f>O286*H286</f>
        <v>0</v>
      </c>
      <c r="Q286" s="254">
        <v>0</v>
      </c>
      <c r="R286" s="254">
        <f>Q286*H286</f>
        <v>0</v>
      </c>
      <c r="S286" s="254">
        <v>0</v>
      </c>
      <c r="T286" s="255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56" t="s">
        <v>228</v>
      </c>
      <c r="AT286" s="256" t="s">
        <v>224</v>
      </c>
      <c r="AU286" s="256" t="s">
        <v>84</v>
      </c>
      <c r="AY286" s="18" t="s">
        <v>222</v>
      </c>
      <c r="BE286" s="257">
        <f>IF(N286="základní",J286,0)</f>
        <v>0</v>
      </c>
      <c r="BF286" s="257">
        <f>IF(N286="snížená",J286,0)</f>
        <v>0</v>
      </c>
      <c r="BG286" s="257">
        <f>IF(N286="zákl. přenesená",J286,0)</f>
        <v>0</v>
      </c>
      <c r="BH286" s="257">
        <f>IF(N286="sníž. přenesená",J286,0)</f>
        <v>0</v>
      </c>
      <c r="BI286" s="257">
        <f>IF(N286="nulová",J286,0)</f>
        <v>0</v>
      </c>
      <c r="BJ286" s="18" t="s">
        <v>84</v>
      </c>
      <c r="BK286" s="257">
        <f>ROUND(I286*H286,2)</f>
        <v>0</v>
      </c>
      <c r="BL286" s="18" t="s">
        <v>228</v>
      </c>
      <c r="BM286" s="256" t="s">
        <v>4527</v>
      </c>
    </row>
    <row r="287" s="2" customFormat="1" ht="16.5" customHeight="1">
      <c r="A287" s="39"/>
      <c r="B287" s="40"/>
      <c r="C287" s="244" t="s">
        <v>536</v>
      </c>
      <c r="D287" s="244" t="s">
        <v>224</v>
      </c>
      <c r="E287" s="245" t="s">
        <v>4345</v>
      </c>
      <c r="F287" s="246" t="s">
        <v>4346</v>
      </c>
      <c r="G287" s="247" t="s">
        <v>2528</v>
      </c>
      <c r="H287" s="248">
        <v>8</v>
      </c>
      <c r="I287" s="249"/>
      <c r="J287" s="250">
        <f>ROUND(I287*H287,2)</f>
        <v>0</v>
      </c>
      <c r="K287" s="251"/>
      <c r="L287" s="45"/>
      <c r="M287" s="252" t="s">
        <v>1</v>
      </c>
      <c r="N287" s="253" t="s">
        <v>41</v>
      </c>
      <c r="O287" s="92"/>
      <c r="P287" s="254">
        <f>O287*H287</f>
        <v>0</v>
      </c>
      <c r="Q287" s="254">
        <v>0</v>
      </c>
      <c r="R287" s="254">
        <f>Q287*H287</f>
        <v>0</v>
      </c>
      <c r="S287" s="254">
        <v>0</v>
      </c>
      <c r="T287" s="255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56" t="s">
        <v>228</v>
      </c>
      <c r="AT287" s="256" t="s">
        <v>224</v>
      </c>
      <c r="AU287" s="256" t="s">
        <v>84</v>
      </c>
      <c r="AY287" s="18" t="s">
        <v>222</v>
      </c>
      <c r="BE287" s="257">
        <f>IF(N287="základní",J287,0)</f>
        <v>0</v>
      </c>
      <c r="BF287" s="257">
        <f>IF(N287="snížená",J287,0)</f>
        <v>0</v>
      </c>
      <c r="BG287" s="257">
        <f>IF(N287="zákl. přenesená",J287,0)</f>
        <v>0</v>
      </c>
      <c r="BH287" s="257">
        <f>IF(N287="sníž. přenesená",J287,0)</f>
        <v>0</v>
      </c>
      <c r="BI287" s="257">
        <f>IF(N287="nulová",J287,0)</f>
        <v>0</v>
      </c>
      <c r="BJ287" s="18" t="s">
        <v>84</v>
      </c>
      <c r="BK287" s="257">
        <f>ROUND(I287*H287,2)</f>
        <v>0</v>
      </c>
      <c r="BL287" s="18" t="s">
        <v>228</v>
      </c>
      <c r="BM287" s="256" t="s">
        <v>4528</v>
      </c>
    </row>
    <row r="288" s="2" customFormat="1" ht="16.5" customHeight="1">
      <c r="A288" s="39"/>
      <c r="B288" s="40"/>
      <c r="C288" s="244" t="s">
        <v>852</v>
      </c>
      <c r="D288" s="244" t="s">
        <v>224</v>
      </c>
      <c r="E288" s="245" t="s">
        <v>4348</v>
      </c>
      <c r="F288" s="246" t="s">
        <v>4349</v>
      </c>
      <c r="G288" s="247" t="s">
        <v>4343</v>
      </c>
      <c r="H288" s="248">
        <v>80</v>
      </c>
      <c r="I288" s="249"/>
      <c r="J288" s="250">
        <f>ROUND(I288*H288,2)</f>
        <v>0</v>
      </c>
      <c r="K288" s="251"/>
      <c r="L288" s="45"/>
      <c r="M288" s="252" t="s">
        <v>1</v>
      </c>
      <c r="N288" s="253" t="s">
        <v>41</v>
      </c>
      <c r="O288" s="92"/>
      <c r="P288" s="254">
        <f>O288*H288</f>
        <v>0</v>
      </c>
      <c r="Q288" s="254">
        <v>0</v>
      </c>
      <c r="R288" s="254">
        <f>Q288*H288</f>
        <v>0</v>
      </c>
      <c r="S288" s="254">
        <v>0</v>
      </c>
      <c r="T288" s="255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56" t="s">
        <v>228</v>
      </c>
      <c r="AT288" s="256" t="s">
        <v>224</v>
      </c>
      <c r="AU288" s="256" t="s">
        <v>84</v>
      </c>
      <c r="AY288" s="18" t="s">
        <v>222</v>
      </c>
      <c r="BE288" s="257">
        <f>IF(N288="základní",J288,0)</f>
        <v>0</v>
      </c>
      <c r="BF288" s="257">
        <f>IF(N288="snížená",J288,0)</f>
        <v>0</v>
      </c>
      <c r="BG288" s="257">
        <f>IF(N288="zákl. přenesená",J288,0)</f>
        <v>0</v>
      </c>
      <c r="BH288" s="257">
        <f>IF(N288="sníž. přenesená",J288,0)</f>
        <v>0</v>
      </c>
      <c r="BI288" s="257">
        <f>IF(N288="nulová",J288,0)</f>
        <v>0</v>
      </c>
      <c r="BJ288" s="18" t="s">
        <v>84</v>
      </c>
      <c r="BK288" s="257">
        <f>ROUND(I288*H288,2)</f>
        <v>0</v>
      </c>
      <c r="BL288" s="18" t="s">
        <v>228</v>
      </c>
      <c r="BM288" s="256" t="s">
        <v>4529</v>
      </c>
    </row>
    <row r="289" s="2" customFormat="1" ht="24.15" customHeight="1">
      <c r="A289" s="39"/>
      <c r="B289" s="40"/>
      <c r="C289" s="244" t="s">
        <v>544</v>
      </c>
      <c r="D289" s="244" t="s">
        <v>224</v>
      </c>
      <c r="E289" s="245" t="s">
        <v>4351</v>
      </c>
      <c r="F289" s="246" t="s">
        <v>4352</v>
      </c>
      <c r="G289" s="247" t="s">
        <v>526</v>
      </c>
      <c r="H289" s="248">
        <v>1</v>
      </c>
      <c r="I289" s="249"/>
      <c r="J289" s="250">
        <f>ROUND(I289*H289,2)</f>
        <v>0</v>
      </c>
      <c r="K289" s="251"/>
      <c r="L289" s="45"/>
      <c r="M289" s="317" t="s">
        <v>1</v>
      </c>
      <c r="N289" s="318" t="s">
        <v>41</v>
      </c>
      <c r="O289" s="319"/>
      <c r="P289" s="320">
        <f>O289*H289</f>
        <v>0</v>
      </c>
      <c r="Q289" s="320">
        <v>0</v>
      </c>
      <c r="R289" s="320">
        <f>Q289*H289</f>
        <v>0</v>
      </c>
      <c r="S289" s="320">
        <v>0</v>
      </c>
      <c r="T289" s="321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56" t="s">
        <v>228</v>
      </c>
      <c r="AT289" s="256" t="s">
        <v>224</v>
      </c>
      <c r="AU289" s="256" t="s">
        <v>84</v>
      </c>
      <c r="AY289" s="18" t="s">
        <v>222</v>
      </c>
      <c r="BE289" s="257">
        <f>IF(N289="základní",J289,0)</f>
        <v>0</v>
      </c>
      <c r="BF289" s="257">
        <f>IF(N289="snížená",J289,0)</f>
        <v>0</v>
      </c>
      <c r="BG289" s="257">
        <f>IF(N289="zákl. přenesená",J289,0)</f>
        <v>0</v>
      </c>
      <c r="BH289" s="257">
        <f>IF(N289="sníž. přenesená",J289,0)</f>
        <v>0</v>
      </c>
      <c r="BI289" s="257">
        <f>IF(N289="nulová",J289,0)</f>
        <v>0</v>
      </c>
      <c r="BJ289" s="18" t="s">
        <v>84</v>
      </c>
      <c r="BK289" s="257">
        <f>ROUND(I289*H289,2)</f>
        <v>0</v>
      </c>
      <c r="BL289" s="18" t="s">
        <v>228</v>
      </c>
      <c r="BM289" s="256" t="s">
        <v>4530</v>
      </c>
    </row>
    <row r="290" s="2" customFormat="1" ht="6.96" customHeight="1">
      <c r="A290" s="39"/>
      <c r="B290" s="67"/>
      <c r="C290" s="68"/>
      <c r="D290" s="68"/>
      <c r="E290" s="68"/>
      <c r="F290" s="68"/>
      <c r="G290" s="68"/>
      <c r="H290" s="68"/>
      <c r="I290" s="68"/>
      <c r="J290" s="68"/>
      <c r="K290" s="68"/>
      <c r="L290" s="45"/>
      <c r="M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</sheetData>
  <sheetProtection sheet="1" autoFilter="0" formatColumns="0" formatRows="0" objects="1" scenarios="1" spinCount="100000" saltValue="zb0fIzFrpTEpyl0KvA4S51iPNXoUrVqGsYlaRRLa3VgJ3U0EfYkxt8o0drJCQnazJFtWHkNlWn/7GWVrZcvtXw==" hashValue="8xpaHSzvBxhDaCOtFsFN7PCuaZSsbhOP865kLfmColUEdCjkN6CdxD7O0xwA/XnhlwEAMkQXBcJp2XPNjvD6sA==" algorithmName="SHA-512" password="9942"/>
  <autoFilter ref="C143:K289"/>
  <mergeCells count="20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D114:F114"/>
    <mergeCell ref="D115:F115"/>
    <mergeCell ref="D116:F116"/>
    <mergeCell ref="D117:F117"/>
    <mergeCell ref="D118:F118"/>
    <mergeCell ref="E130:H130"/>
    <mergeCell ref="E134:H134"/>
    <mergeCell ref="E132:H132"/>
    <mergeCell ref="E136:H13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153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OU - STAVEBNÍ ÚPRAVY BUDOVY E, ČS.LEGIÍ 9, OSTRAVA</v>
      </c>
      <c r="F7" s="152"/>
      <c r="G7" s="152"/>
      <c r="H7" s="152"/>
      <c r="L7" s="21"/>
    </row>
    <row r="8">
      <c r="B8" s="21"/>
      <c r="D8" s="152" t="s">
        <v>154</v>
      </c>
      <c r="L8" s="21"/>
    </row>
    <row r="9" s="1" customFormat="1" ht="16.5" customHeight="1">
      <c r="B9" s="21"/>
      <c r="E9" s="153" t="s">
        <v>2858</v>
      </c>
      <c r="F9" s="1"/>
      <c r="G9" s="1"/>
      <c r="H9" s="1"/>
      <c r="L9" s="21"/>
    </row>
    <row r="10" s="1" customFormat="1" ht="12" customHeight="1">
      <c r="B10" s="21"/>
      <c r="D10" s="152" t="s">
        <v>2859</v>
      </c>
      <c r="L10" s="21"/>
    </row>
    <row r="11" s="2" customFormat="1" ht="16.5" customHeight="1">
      <c r="A11" s="39"/>
      <c r="B11" s="45"/>
      <c r="C11" s="39"/>
      <c r="D11" s="39"/>
      <c r="E11" s="166" t="s">
        <v>4318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3293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4531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19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20</v>
      </c>
      <c r="E16" s="39"/>
      <c r="F16" s="142" t="s">
        <v>34</v>
      </c>
      <c r="G16" s="39"/>
      <c r="H16" s="39"/>
      <c r="I16" s="152" t="s">
        <v>22</v>
      </c>
      <c r="J16" s="155" t="str">
        <f>'Rekapitulace stavby'!AN8</f>
        <v>30. 3. 2022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24</v>
      </c>
      <c r="E18" s="39"/>
      <c r="F18" s="39"/>
      <c r="G18" s="39"/>
      <c r="H18" s="39"/>
      <c r="I18" s="152" t="s">
        <v>25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Ostravská univerzita</v>
      </c>
      <c r="F19" s="39"/>
      <c r="G19" s="39"/>
      <c r="H19" s="39"/>
      <c r="I19" s="152" t="s">
        <v>27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28</v>
      </c>
      <c r="E21" s="39"/>
      <c r="F21" s="39"/>
      <c r="G21" s="39"/>
      <c r="H21" s="39"/>
      <c r="I21" s="152" t="s">
        <v>25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27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30</v>
      </c>
      <c r="E24" s="39"/>
      <c r="F24" s="39"/>
      <c r="G24" s="39"/>
      <c r="H24" s="39"/>
      <c r="I24" s="152" t="s">
        <v>25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MARPO s.r.o.</v>
      </c>
      <c r="F25" s="39"/>
      <c r="G25" s="39"/>
      <c r="H25" s="39"/>
      <c r="I25" s="152" t="s">
        <v>27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33</v>
      </c>
      <c r="E27" s="39"/>
      <c r="F27" s="39"/>
      <c r="G27" s="39"/>
      <c r="H27" s="39"/>
      <c r="I27" s="152" t="s">
        <v>25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 xml:space="preserve"> </v>
      </c>
      <c r="F28" s="39"/>
      <c r="G28" s="39"/>
      <c r="H28" s="39"/>
      <c r="I28" s="152" t="s">
        <v>27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35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142" t="s">
        <v>156</v>
      </c>
      <c r="E34" s="39"/>
      <c r="F34" s="39"/>
      <c r="G34" s="39"/>
      <c r="H34" s="39"/>
      <c r="I34" s="39"/>
      <c r="J34" s="161">
        <f>J100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2" t="s">
        <v>157</v>
      </c>
      <c r="E35" s="39"/>
      <c r="F35" s="39"/>
      <c r="G35" s="39"/>
      <c r="H35" s="39"/>
      <c r="I35" s="39"/>
      <c r="J35" s="161">
        <f>J113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25.44" customHeight="1">
      <c r="A36" s="39"/>
      <c r="B36" s="45"/>
      <c r="C36" s="39"/>
      <c r="D36" s="163" t="s">
        <v>36</v>
      </c>
      <c r="E36" s="39"/>
      <c r="F36" s="39"/>
      <c r="G36" s="39"/>
      <c r="H36" s="39"/>
      <c r="I36" s="39"/>
      <c r="J36" s="164">
        <f>ROUND(J34 + J35,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6.96" customHeight="1">
      <c r="A37" s="39"/>
      <c r="B37" s="45"/>
      <c r="C37" s="39"/>
      <c r="D37" s="160"/>
      <c r="E37" s="160"/>
      <c r="F37" s="160"/>
      <c r="G37" s="160"/>
      <c r="H37" s="160"/>
      <c r="I37" s="160"/>
      <c r="J37" s="160"/>
      <c r="K37" s="160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39"/>
      <c r="F38" s="165" t="s">
        <v>38</v>
      </c>
      <c r="G38" s="39"/>
      <c r="H38" s="39"/>
      <c r="I38" s="165" t="s">
        <v>37</v>
      </c>
      <c r="J38" s="165" t="s">
        <v>39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14.4" customHeight="1">
      <c r="A39" s="39"/>
      <c r="B39" s="45"/>
      <c r="C39" s="39"/>
      <c r="D39" s="166" t="s">
        <v>40</v>
      </c>
      <c r="E39" s="152" t="s">
        <v>41</v>
      </c>
      <c r="F39" s="167">
        <f>ROUND((SUM(BE113:BE120) + SUM(BE144:BE316)),  2)</f>
        <v>0</v>
      </c>
      <c r="G39" s="39"/>
      <c r="H39" s="39"/>
      <c r="I39" s="168">
        <v>0.20999999999999999</v>
      </c>
      <c r="J39" s="167">
        <f>ROUND(((SUM(BE113:BE120) + SUM(BE144:BE316))*I39),  2)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152" t="s">
        <v>42</v>
      </c>
      <c r="F40" s="167">
        <f>ROUND((SUM(BF113:BF120) + SUM(BF144:BF316)),  2)</f>
        <v>0</v>
      </c>
      <c r="G40" s="39"/>
      <c r="H40" s="39"/>
      <c r="I40" s="168">
        <v>0.14999999999999999</v>
      </c>
      <c r="J40" s="167">
        <f>ROUND(((SUM(BF113:BF120) + SUM(BF144:BF316))*I40),  2)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43</v>
      </c>
      <c r="F41" s="167">
        <f>ROUND((SUM(BG113:BG120) + SUM(BG144:BG316)),  2)</f>
        <v>0</v>
      </c>
      <c r="G41" s="39"/>
      <c r="H41" s="39"/>
      <c r="I41" s="168">
        <v>0.20999999999999999</v>
      </c>
      <c r="J41" s="167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152" t="s">
        <v>44</v>
      </c>
      <c r="F42" s="167">
        <f>ROUND((SUM(BH113:BH120) + SUM(BH144:BH316)),  2)</f>
        <v>0</v>
      </c>
      <c r="G42" s="39"/>
      <c r="H42" s="39"/>
      <c r="I42" s="168">
        <v>0.14999999999999999</v>
      </c>
      <c r="J42" s="167">
        <f>0</f>
        <v>0</v>
      </c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14.4" customHeight="1">
      <c r="A43" s="39"/>
      <c r="B43" s="45"/>
      <c r="C43" s="39"/>
      <c r="D43" s="39"/>
      <c r="E43" s="152" t="s">
        <v>45</v>
      </c>
      <c r="F43" s="167">
        <f>ROUND((SUM(BI113:BI120) + SUM(BI144:BI316)),  2)</f>
        <v>0</v>
      </c>
      <c r="G43" s="39"/>
      <c r="H43" s="39"/>
      <c r="I43" s="168">
        <v>0</v>
      </c>
      <c r="J43" s="167">
        <f>0</f>
        <v>0</v>
      </c>
      <c r="K43" s="39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6.96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2" customFormat="1" ht="25.44" customHeight="1">
      <c r="A45" s="39"/>
      <c r="B45" s="45"/>
      <c r="C45" s="169"/>
      <c r="D45" s="170" t="s">
        <v>46</v>
      </c>
      <c r="E45" s="171"/>
      <c r="F45" s="171"/>
      <c r="G45" s="172" t="s">
        <v>47</v>
      </c>
      <c r="H45" s="173" t="s">
        <v>48</v>
      </c>
      <c r="I45" s="171"/>
      <c r="J45" s="174">
        <f>SUM(J36:J43)</f>
        <v>0</v>
      </c>
      <c r="K45" s="175"/>
      <c r="L45" s="64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="2" customFormat="1" ht="14.4" customHeight="1">
      <c r="A46" s="39"/>
      <c r="B46" s="45"/>
      <c r="C46" s="39"/>
      <c r="D46" s="39"/>
      <c r="E46" s="39"/>
      <c r="F46" s="39"/>
      <c r="G46" s="39"/>
      <c r="H46" s="39"/>
      <c r="I46" s="39"/>
      <c r="J46" s="39"/>
      <c r="K46" s="39"/>
      <c r="L46" s="64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6" t="s">
        <v>49</v>
      </c>
      <c r="E50" s="177"/>
      <c r="F50" s="177"/>
      <c r="G50" s="176" t="s">
        <v>50</v>
      </c>
      <c r="H50" s="177"/>
      <c r="I50" s="177"/>
      <c r="J50" s="177"/>
      <c r="K50" s="177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8" t="s">
        <v>51</v>
      </c>
      <c r="E61" s="179"/>
      <c r="F61" s="180" t="s">
        <v>52</v>
      </c>
      <c r="G61" s="178" t="s">
        <v>51</v>
      </c>
      <c r="H61" s="179"/>
      <c r="I61" s="179"/>
      <c r="J61" s="181" t="s">
        <v>52</v>
      </c>
      <c r="K61" s="179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6" t="s">
        <v>53</v>
      </c>
      <c r="E65" s="182"/>
      <c r="F65" s="182"/>
      <c r="G65" s="176" t="s">
        <v>54</v>
      </c>
      <c r="H65" s="182"/>
      <c r="I65" s="182"/>
      <c r="J65" s="182"/>
      <c r="K65" s="182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8" t="s">
        <v>51</v>
      </c>
      <c r="E76" s="179"/>
      <c r="F76" s="180" t="s">
        <v>52</v>
      </c>
      <c r="G76" s="178" t="s">
        <v>51</v>
      </c>
      <c r="H76" s="179"/>
      <c r="I76" s="179"/>
      <c r="J76" s="181" t="s">
        <v>52</v>
      </c>
      <c r="K76" s="179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5"/>
      <c r="C81" s="186"/>
      <c r="D81" s="186"/>
      <c r="E81" s="186"/>
      <c r="F81" s="186"/>
      <c r="G81" s="186"/>
      <c r="H81" s="186"/>
      <c r="I81" s="186"/>
      <c r="J81" s="186"/>
      <c r="K81" s="186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158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7" t="str">
        <f>E7</f>
        <v>OU - STAVEBNÍ ÚPRAVY BUDOVY E, ČS.LEGIÍ 9, OSTRAVA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154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7" t="s">
        <v>2858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2859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325" t="s">
        <v>4318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3293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2 - Prvky MaR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20</v>
      </c>
      <c r="D93" s="41"/>
      <c r="E93" s="41"/>
      <c r="F93" s="28" t="str">
        <f>F16</f>
        <v xml:space="preserve"> </v>
      </c>
      <c r="G93" s="41"/>
      <c r="H93" s="41"/>
      <c r="I93" s="33" t="s">
        <v>22</v>
      </c>
      <c r="J93" s="80" t="str">
        <f>IF(J16="","",J16)</f>
        <v>30. 3. 2022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24</v>
      </c>
      <c r="D95" s="41"/>
      <c r="E95" s="41"/>
      <c r="F95" s="28" t="str">
        <f>E19</f>
        <v>Ostravská univerzita</v>
      </c>
      <c r="G95" s="41"/>
      <c r="H95" s="41"/>
      <c r="I95" s="33" t="s">
        <v>30</v>
      </c>
      <c r="J95" s="37" t="str">
        <f>E25</f>
        <v>MARPO s.r.o.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28</v>
      </c>
      <c r="D96" s="41"/>
      <c r="E96" s="41"/>
      <c r="F96" s="28" t="str">
        <f>IF(E22="","",E22)</f>
        <v>Vyplň údaj</v>
      </c>
      <c r="G96" s="41"/>
      <c r="H96" s="41"/>
      <c r="I96" s="33" t="s">
        <v>33</v>
      </c>
      <c r="J96" s="37" t="str">
        <f>E28</f>
        <v xml:space="preserve"> 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8" t="s">
        <v>159</v>
      </c>
      <c r="D98" s="189"/>
      <c r="E98" s="189"/>
      <c r="F98" s="189"/>
      <c r="G98" s="189"/>
      <c r="H98" s="189"/>
      <c r="I98" s="189"/>
      <c r="J98" s="190" t="s">
        <v>160</v>
      </c>
      <c r="K98" s="189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91" t="s">
        <v>161</v>
      </c>
      <c r="D100" s="41"/>
      <c r="E100" s="41"/>
      <c r="F100" s="41"/>
      <c r="G100" s="41"/>
      <c r="H100" s="41"/>
      <c r="I100" s="41"/>
      <c r="J100" s="111">
        <f>J144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162</v>
      </c>
    </row>
    <row r="101" s="9" customFormat="1" ht="24.96" customHeight="1">
      <c r="A101" s="9"/>
      <c r="B101" s="192"/>
      <c r="C101" s="193"/>
      <c r="D101" s="194" t="s">
        <v>4532</v>
      </c>
      <c r="E101" s="195"/>
      <c r="F101" s="195"/>
      <c r="G101" s="195"/>
      <c r="H101" s="195"/>
      <c r="I101" s="195"/>
      <c r="J101" s="196">
        <f>J145</f>
        <v>0</v>
      </c>
      <c r="K101" s="193"/>
      <c r="L101" s="197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2"/>
      <c r="C102" s="193"/>
      <c r="D102" s="194" t="s">
        <v>4533</v>
      </c>
      <c r="E102" s="195"/>
      <c r="F102" s="195"/>
      <c r="G102" s="195"/>
      <c r="H102" s="195"/>
      <c r="I102" s="195"/>
      <c r="J102" s="196">
        <f>J161</f>
        <v>0</v>
      </c>
      <c r="K102" s="193"/>
      <c r="L102" s="197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2"/>
      <c r="C103" s="193"/>
      <c r="D103" s="194" t="s">
        <v>4534</v>
      </c>
      <c r="E103" s="195"/>
      <c r="F103" s="195"/>
      <c r="G103" s="195"/>
      <c r="H103" s="195"/>
      <c r="I103" s="195"/>
      <c r="J103" s="196">
        <f>J179</f>
        <v>0</v>
      </c>
      <c r="K103" s="193"/>
      <c r="L103" s="197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2"/>
      <c r="C104" s="193"/>
      <c r="D104" s="194" t="s">
        <v>4535</v>
      </c>
      <c r="E104" s="195"/>
      <c r="F104" s="195"/>
      <c r="G104" s="195"/>
      <c r="H104" s="195"/>
      <c r="I104" s="195"/>
      <c r="J104" s="196">
        <f>J197</f>
        <v>0</v>
      </c>
      <c r="K104" s="193"/>
      <c r="L104" s="197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2"/>
      <c r="C105" s="193"/>
      <c r="D105" s="194" t="s">
        <v>4536</v>
      </c>
      <c r="E105" s="195"/>
      <c r="F105" s="195"/>
      <c r="G105" s="195"/>
      <c r="H105" s="195"/>
      <c r="I105" s="195"/>
      <c r="J105" s="196">
        <f>J213</f>
        <v>0</v>
      </c>
      <c r="K105" s="193"/>
      <c r="L105" s="197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2"/>
      <c r="C106" s="193"/>
      <c r="D106" s="194" t="s">
        <v>4537</v>
      </c>
      <c r="E106" s="195"/>
      <c r="F106" s="195"/>
      <c r="G106" s="195"/>
      <c r="H106" s="195"/>
      <c r="I106" s="195"/>
      <c r="J106" s="196">
        <f>J231</f>
        <v>0</v>
      </c>
      <c r="K106" s="193"/>
      <c r="L106" s="197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2"/>
      <c r="C107" s="193"/>
      <c r="D107" s="194" t="s">
        <v>4538</v>
      </c>
      <c r="E107" s="195"/>
      <c r="F107" s="195"/>
      <c r="G107" s="195"/>
      <c r="H107" s="195"/>
      <c r="I107" s="195"/>
      <c r="J107" s="196">
        <f>J248</f>
        <v>0</v>
      </c>
      <c r="K107" s="193"/>
      <c r="L107" s="197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2"/>
      <c r="C108" s="193"/>
      <c r="D108" s="194" t="s">
        <v>4539</v>
      </c>
      <c r="E108" s="195"/>
      <c r="F108" s="195"/>
      <c r="G108" s="195"/>
      <c r="H108" s="195"/>
      <c r="I108" s="195"/>
      <c r="J108" s="196">
        <f>J266</f>
        <v>0</v>
      </c>
      <c r="K108" s="193"/>
      <c r="L108" s="197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92"/>
      <c r="C109" s="193"/>
      <c r="D109" s="194" t="s">
        <v>4540</v>
      </c>
      <c r="E109" s="195"/>
      <c r="F109" s="195"/>
      <c r="G109" s="195"/>
      <c r="H109" s="195"/>
      <c r="I109" s="195"/>
      <c r="J109" s="196">
        <f>J283</f>
        <v>0</v>
      </c>
      <c r="K109" s="193"/>
      <c r="L109" s="197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9" customFormat="1" ht="24.96" customHeight="1">
      <c r="A110" s="9"/>
      <c r="B110" s="192"/>
      <c r="C110" s="193"/>
      <c r="D110" s="194" t="s">
        <v>4541</v>
      </c>
      <c r="E110" s="195"/>
      <c r="F110" s="195"/>
      <c r="G110" s="195"/>
      <c r="H110" s="195"/>
      <c r="I110" s="195"/>
      <c r="J110" s="196">
        <f>J301</f>
        <v>0</v>
      </c>
      <c r="K110" s="193"/>
      <c r="L110" s="197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2" customFormat="1" ht="21.84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29.28" customHeight="1">
      <c r="A113" s="39"/>
      <c r="B113" s="40"/>
      <c r="C113" s="191" t="s">
        <v>197</v>
      </c>
      <c r="D113" s="41"/>
      <c r="E113" s="41"/>
      <c r="F113" s="41"/>
      <c r="G113" s="41"/>
      <c r="H113" s="41"/>
      <c r="I113" s="41"/>
      <c r="J113" s="203">
        <f>ROUND(J114 + J115 + J116 + J117 + J118 + J119,2)</f>
        <v>0</v>
      </c>
      <c r="K113" s="41"/>
      <c r="L113" s="64"/>
      <c r="N113" s="204" t="s">
        <v>40</v>
      </c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8" customHeight="1">
      <c r="A114" s="39"/>
      <c r="B114" s="40"/>
      <c r="C114" s="41"/>
      <c r="D114" s="205" t="s">
        <v>198</v>
      </c>
      <c r="E114" s="206"/>
      <c r="F114" s="206"/>
      <c r="G114" s="41"/>
      <c r="H114" s="41"/>
      <c r="I114" s="41"/>
      <c r="J114" s="207">
        <v>0</v>
      </c>
      <c r="K114" s="41"/>
      <c r="L114" s="208"/>
      <c r="M114" s="209"/>
      <c r="N114" s="210" t="s">
        <v>41</v>
      </c>
      <c r="O114" s="209"/>
      <c r="P114" s="209"/>
      <c r="Q114" s="209"/>
      <c r="R114" s="209"/>
      <c r="S114" s="211"/>
      <c r="T114" s="211"/>
      <c r="U114" s="211"/>
      <c r="V114" s="211"/>
      <c r="W114" s="211"/>
      <c r="X114" s="211"/>
      <c r="Y114" s="211"/>
      <c r="Z114" s="211"/>
      <c r="AA114" s="211"/>
      <c r="AB114" s="211"/>
      <c r="AC114" s="211"/>
      <c r="AD114" s="211"/>
      <c r="AE114" s="211"/>
      <c r="AF114" s="209"/>
      <c r="AG114" s="209"/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12" t="s">
        <v>199</v>
      </c>
      <c r="AZ114" s="209"/>
      <c r="BA114" s="209"/>
      <c r="BB114" s="209"/>
      <c r="BC114" s="209"/>
      <c r="BD114" s="209"/>
      <c r="BE114" s="213">
        <f>IF(N114="základní",J114,0)</f>
        <v>0</v>
      </c>
      <c r="BF114" s="213">
        <f>IF(N114="snížená",J114,0)</f>
        <v>0</v>
      </c>
      <c r="BG114" s="213">
        <f>IF(N114="zákl. přenesená",J114,0)</f>
        <v>0</v>
      </c>
      <c r="BH114" s="213">
        <f>IF(N114="sníž. přenesená",J114,0)</f>
        <v>0</v>
      </c>
      <c r="BI114" s="213">
        <f>IF(N114="nulová",J114,0)</f>
        <v>0</v>
      </c>
      <c r="BJ114" s="212" t="s">
        <v>84</v>
      </c>
      <c r="BK114" s="209"/>
      <c r="BL114" s="209"/>
      <c r="BM114" s="209"/>
    </row>
    <row r="115" s="2" customFormat="1" ht="18" customHeight="1">
      <c r="A115" s="39"/>
      <c r="B115" s="40"/>
      <c r="C115" s="41"/>
      <c r="D115" s="205" t="s">
        <v>200</v>
      </c>
      <c r="E115" s="206"/>
      <c r="F115" s="206"/>
      <c r="G115" s="41"/>
      <c r="H115" s="41"/>
      <c r="I115" s="41"/>
      <c r="J115" s="207">
        <v>0</v>
      </c>
      <c r="K115" s="41"/>
      <c r="L115" s="208"/>
      <c r="M115" s="209"/>
      <c r="N115" s="210" t="s">
        <v>41</v>
      </c>
      <c r="O115" s="209"/>
      <c r="P115" s="209"/>
      <c r="Q115" s="209"/>
      <c r="R115" s="209"/>
      <c r="S115" s="211"/>
      <c r="T115" s="211"/>
      <c r="U115" s="211"/>
      <c r="V115" s="211"/>
      <c r="W115" s="211"/>
      <c r="X115" s="211"/>
      <c r="Y115" s="211"/>
      <c r="Z115" s="211"/>
      <c r="AA115" s="211"/>
      <c r="AB115" s="211"/>
      <c r="AC115" s="211"/>
      <c r="AD115" s="211"/>
      <c r="AE115" s="211"/>
      <c r="AF115" s="209"/>
      <c r="AG115" s="209"/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12" t="s">
        <v>199</v>
      </c>
      <c r="AZ115" s="209"/>
      <c r="BA115" s="209"/>
      <c r="BB115" s="209"/>
      <c r="BC115" s="209"/>
      <c r="BD115" s="209"/>
      <c r="BE115" s="213">
        <f>IF(N115="základní",J115,0)</f>
        <v>0</v>
      </c>
      <c r="BF115" s="213">
        <f>IF(N115="snížená",J115,0)</f>
        <v>0</v>
      </c>
      <c r="BG115" s="213">
        <f>IF(N115="zákl. přenesená",J115,0)</f>
        <v>0</v>
      </c>
      <c r="BH115" s="213">
        <f>IF(N115="sníž. přenesená",J115,0)</f>
        <v>0</v>
      </c>
      <c r="BI115" s="213">
        <f>IF(N115="nulová",J115,0)</f>
        <v>0</v>
      </c>
      <c r="BJ115" s="212" t="s">
        <v>84</v>
      </c>
      <c r="BK115" s="209"/>
      <c r="BL115" s="209"/>
      <c r="BM115" s="209"/>
    </row>
    <row r="116" s="2" customFormat="1" ht="18" customHeight="1">
      <c r="A116" s="39"/>
      <c r="B116" s="40"/>
      <c r="C116" s="41"/>
      <c r="D116" s="205" t="s">
        <v>201</v>
      </c>
      <c r="E116" s="206"/>
      <c r="F116" s="206"/>
      <c r="G116" s="41"/>
      <c r="H116" s="41"/>
      <c r="I116" s="41"/>
      <c r="J116" s="207">
        <v>0</v>
      </c>
      <c r="K116" s="41"/>
      <c r="L116" s="208"/>
      <c r="M116" s="209"/>
      <c r="N116" s="210" t="s">
        <v>41</v>
      </c>
      <c r="O116" s="209"/>
      <c r="P116" s="209"/>
      <c r="Q116" s="209"/>
      <c r="R116" s="209"/>
      <c r="S116" s="211"/>
      <c r="T116" s="211"/>
      <c r="U116" s="211"/>
      <c r="V116" s="211"/>
      <c r="W116" s="211"/>
      <c r="X116" s="211"/>
      <c r="Y116" s="211"/>
      <c r="Z116" s="211"/>
      <c r="AA116" s="211"/>
      <c r="AB116" s="211"/>
      <c r="AC116" s="211"/>
      <c r="AD116" s="211"/>
      <c r="AE116" s="211"/>
      <c r="AF116" s="209"/>
      <c r="AG116" s="209"/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12" t="s">
        <v>199</v>
      </c>
      <c r="AZ116" s="209"/>
      <c r="BA116" s="209"/>
      <c r="BB116" s="209"/>
      <c r="BC116" s="209"/>
      <c r="BD116" s="209"/>
      <c r="BE116" s="213">
        <f>IF(N116="základní",J116,0)</f>
        <v>0</v>
      </c>
      <c r="BF116" s="213">
        <f>IF(N116="snížená",J116,0)</f>
        <v>0</v>
      </c>
      <c r="BG116" s="213">
        <f>IF(N116="zákl. přenesená",J116,0)</f>
        <v>0</v>
      </c>
      <c r="BH116" s="213">
        <f>IF(N116="sníž. přenesená",J116,0)</f>
        <v>0</v>
      </c>
      <c r="BI116" s="213">
        <f>IF(N116="nulová",J116,0)</f>
        <v>0</v>
      </c>
      <c r="BJ116" s="212" t="s">
        <v>84</v>
      </c>
      <c r="BK116" s="209"/>
      <c r="BL116" s="209"/>
      <c r="BM116" s="209"/>
    </row>
    <row r="117" s="2" customFormat="1" ht="18" customHeight="1">
      <c r="A117" s="39"/>
      <c r="B117" s="40"/>
      <c r="C117" s="41"/>
      <c r="D117" s="205" t="s">
        <v>202</v>
      </c>
      <c r="E117" s="206"/>
      <c r="F117" s="206"/>
      <c r="G117" s="41"/>
      <c r="H117" s="41"/>
      <c r="I117" s="41"/>
      <c r="J117" s="207">
        <v>0</v>
      </c>
      <c r="K117" s="41"/>
      <c r="L117" s="208"/>
      <c r="M117" s="209"/>
      <c r="N117" s="210" t="s">
        <v>41</v>
      </c>
      <c r="O117" s="209"/>
      <c r="P117" s="209"/>
      <c r="Q117" s="209"/>
      <c r="R117" s="209"/>
      <c r="S117" s="211"/>
      <c r="T117" s="211"/>
      <c r="U117" s="211"/>
      <c r="V117" s="211"/>
      <c r="W117" s="211"/>
      <c r="X117" s="211"/>
      <c r="Y117" s="211"/>
      <c r="Z117" s="211"/>
      <c r="AA117" s="211"/>
      <c r="AB117" s="211"/>
      <c r="AC117" s="211"/>
      <c r="AD117" s="211"/>
      <c r="AE117" s="211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12" t="s">
        <v>199</v>
      </c>
      <c r="AZ117" s="209"/>
      <c r="BA117" s="209"/>
      <c r="BB117" s="209"/>
      <c r="BC117" s="209"/>
      <c r="BD117" s="209"/>
      <c r="BE117" s="213">
        <f>IF(N117="základní",J117,0)</f>
        <v>0</v>
      </c>
      <c r="BF117" s="213">
        <f>IF(N117="snížená",J117,0)</f>
        <v>0</v>
      </c>
      <c r="BG117" s="213">
        <f>IF(N117="zákl. přenesená",J117,0)</f>
        <v>0</v>
      </c>
      <c r="BH117" s="213">
        <f>IF(N117="sníž. přenesená",J117,0)</f>
        <v>0</v>
      </c>
      <c r="BI117" s="213">
        <f>IF(N117="nulová",J117,0)</f>
        <v>0</v>
      </c>
      <c r="BJ117" s="212" t="s">
        <v>84</v>
      </c>
      <c r="BK117" s="209"/>
      <c r="BL117" s="209"/>
      <c r="BM117" s="209"/>
    </row>
    <row r="118" s="2" customFormat="1" ht="18" customHeight="1">
      <c r="A118" s="39"/>
      <c r="B118" s="40"/>
      <c r="C118" s="41"/>
      <c r="D118" s="205" t="s">
        <v>203</v>
      </c>
      <c r="E118" s="206"/>
      <c r="F118" s="206"/>
      <c r="G118" s="41"/>
      <c r="H118" s="41"/>
      <c r="I118" s="41"/>
      <c r="J118" s="207">
        <v>0</v>
      </c>
      <c r="K118" s="41"/>
      <c r="L118" s="208"/>
      <c r="M118" s="209"/>
      <c r="N118" s="210" t="s">
        <v>41</v>
      </c>
      <c r="O118" s="209"/>
      <c r="P118" s="209"/>
      <c r="Q118" s="209"/>
      <c r="R118" s="209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09"/>
      <c r="AG118" s="209"/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12" t="s">
        <v>199</v>
      </c>
      <c r="AZ118" s="209"/>
      <c r="BA118" s="209"/>
      <c r="BB118" s="209"/>
      <c r="BC118" s="209"/>
      <c r="BD118" s="209"/>
      <c r="BE118" s="213">
        <f>IF(N118="základní",J118,0)</f>
        <v>0</v>
      </c>
      <c r="BF118" s="213">
        <f>IF(N118="snížená",J118,0)</f>
        <v>0</v>
      </c>
      <c r="BG118" s="213">
        <f>IF(N118="zákl. přenesená",J118,0)</f>
        <v>0</v>
      </c>
      <c r="BH118" s="213">
        <f>IF(N118="sníž. přenesená",J118,0)</f>
        <v>0</v>
      </c>
      <c r="BI118" s="213">
        <f>IF(N118="nulová",J118,0)</f>
        <v>0</v>
      </c>
      <c r="BJ118" s="212" t="s">
        <v>84</v>
      </c>
      <c r="BK118" s="209"/>
      <c r="BL118" s="209"/>
      <c r="BM118" s="209"/>
    </row>
    <row r="119" s="2" customFormat="1" ht="18" customHeight="1">
      <c r="A119" s="39"/>
      <c r="B119" s="40"/>
      <c r="C119" s="41"/>
      <c r="D119" s="206" t="s">
        <v>204</v>
      </c>
      <c r="E119" s="41"/>
      <c r="F119" s="41"/>
      <c r="G119" s="41"/>
      <c r="H119" s="41"/>
      <c r="I119" s="41"/>
      <c r="J119" s="207">
        <f>ROUND(J34*T119,2)</f>
        <v>0</v>
      </c>
      <c r="K119" s="41"/>
      <c r="L119" s="208"/>
      <c r="M119" s="209"/>
      <c r="N119" s="210" t="s">
        <v>41</v>
      </c>
      <c r="O119" s="209"/>
      <c r="P119" s="209"/>
      <c r="Q119" s="209"/>
      <c r="R119" s="209"/>
      <c r="S119" s="211"/>
      <c r="T119" s="211"/>
      <c r="U119" s="211"/>
      <c r="V119" s="211"/>
      <c r="W119" s="211"/>
      <c r="X119" s="211"/>
      <c r="Y119" s="211"/>
      <c r="Z119" s="211"/>
      <c r="AA119" s="211"/>
      <c r="AB119" s="211"/>
      <c r="AC119" s="211"/>
      <c r="AD119" s="211"/>
      <c r="AE119" s="211"/>
      <c r="AF119" s="209"/>
      <c r="AG119" s="209"/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12" t="s">
        <v>205</v>
      </c>
      <c r="AZ119" s="209"/>
      <c r="BA119" s="209"/>
      <c r="BB119" s="209"/>
      <c r="BC119" s="209"/>
      <c r="BD119" s="209"/>
      <c r="BE119" s="213">
        <f>IF(N119="základní",J119,0)</f>
        <v>0</v>
      </c>
      <c r="BF119" s="213">
        <f>IF(N119="snížená",J119,0)</f>
        <v>0</v>
      </c>
      <c r="BG119" s="213">
        <f>IF(N119="zákl. přenesená",J119,0)</f>
        <v>0</v>
      </c>
      <c r="BH119" s="213">
        <f>IF(N119="sníž. přenesená",J119,0)</f>
        <v>0</v>
      </c>
      <c r="BI119" s="213">
        <f>IF(N119="nulová",J119,0)</f>
        <v>0</v>
      </c>
      <c r="BJ119" s="212" t="s">
        <v>84</v>
      </c>
      <c r="BK119" s="209"/>
      <c r="BL119" s="209"/>
      <c r="BM119" s="209"/>
    </row>
    <row r="120" s="2" customForma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29.28" customHeight="1">
      <c r="A121" s="39"/>
      <c r="B121" s="40"/>
      <c r="C121" s="214" t="s">
        <v>206</v>
      </c>
      <c r="D121" s="189"/>
      <c r="E121" s="189"/>
      <c r="F121" s="189"/>
      <c r="G121" s="189"/>
      <c r="H121" s="189"/>
      <c r="I121" s="189"/>
      <c r="J121" s="215">
        <f>ROUND(J100+J113,2)</f>
        <v>0</v>
      </c>
      <c r="K121" s="189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67"/>
      <c r="C122" s="68"/>
      <c r="D122" s="68"/>
      <c r="E122" s="68"/>
      <c r="F122" s="68"/>
      <c r="G122" s="68"/>
      <c r="H122" s="68"/>
      <c r="I122" s="68"/>
      <c r="J122" s="68"/>
      <c r="K122" s="68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6" s="2" customFormat="1" ht="6.96" customHeight="1">
      <c r="A126" s="39"/>
      <c r="B126" s="69"/>
      <c r="C126" s="70"/>
      <c r="D126" s="70"/>
      <c r="E126" s="70"/>
      <c r="F126" s="70"/>
      <c r="G126" s="70"/>
      <c r="H126" s="70"/>
      <c r="I126" s="70"/>
      <c r="J126" s="70"/>
      <c r="K126" s="70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24.96" customHeight="1">
      <c r="A127" s="39"/>
      <c r="B127" s="40"/>
      <c r="C127" s="24" t="s">
        <v>207</v>
      </c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2" customHeight="1">
      <c r="A129" s="39"/>
      <c r="B129" s="40"/>
      <c r="C129" s="33" t="s">
        <v>16</v>
      </c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6.5" customHeight="1">
      <c r="A130" s="39"/>
      <c r="B130" s="40"/>
      <c r="C130" s="41"/>
      <c r="D130" s="41"/>
      <c r="E130" s="187" t="str">
        <f>E7</f>
        <v>OU - STAVEBNÍ ÚPRAVY BUDOVY E, ČS.LEGIÍ 9, OSTRAVA</v>
      </c>
      <c r="F130" s="33"/>
      <c r="G130" s="33"/>
      <c r="H130" s="33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" customFormat="1" ht="12" customHeight="1">
      <c r="B131" s="22"/>
      <c r="C131" s="33" t="s">
        <v>154</v>
      </c>
      <c r="D131" s="23"/>
      <c r="E131" s="23"/>
      <c r="F131" s="23"/>
      <c r="G131" s="23"/>
      <c r="H131" s="23"/>
      <c r="I131" s="23"/>
      <c r="J131" s="23"/>
      <c r="K131" s="23"/>
      <c r="L131" s="21"/>
    </row>
    <row r="132" s="1" customFormat="1" ht="16.5" customHeight="1">
      <c r="B132" s="22"/>
      <c r="C132" s="23"/>
      <c r="D132" s="23"/>
      <c r="E132" s="187" t="s">
        <v>2858</v>
      </c>
      <c r="F132" s="23"/>
      <c r="G132" s="23"/>
      <c r="H132" s="23"/>
      <c r="I132" s="23"/>
      <c r="J132" s="23"/>
      <c r="K132" s="23"/>
      <c r="L132" s="21"/>
    </row>
    <row r="133" s="1" customFormat="1" ht="12" customHeight="1">
      <c r="B133" s="22"/>
      <c r="C133" s="33" t="s">
        <v>2859</v>
      </c>
      <c r="D133" s="23"/>
      <c r="E133" s="23"/>
      <c r="F133" s="23"/>
      <c r="G133" s="23"/>
      <c r="H133" s="23"/>
      <c r="I133" s="23"/>
      <c r="J133" s="23"/>
      <c r="K133" s="23"/>
      <c r="L133" s="21"/>
    </row>
    <row r="134" s="2" customFormat="1" ht="16.5" customHeight="1">
      <c r="A134" s="39"/>
      <c r="B134" s="40"/>
      <c r="C134" s="41"/>
      <c r="D134" s="41"/>
      <c r="E134" s="325" t="s">
        <v>4318</v>
      </c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12" customHeight="1">
      <c r="A135" s="39"/>
      <c r="B135" s="40"/>
      <c r="C135" s="33" t="s">
        <v>3293</v>
      </c>
      <c r="D135" s="41"/>
      <c r="E135" s="41"/>
      <c r="F135" s="41"/>
      <c r="G135" s="41"/>
      <c r="H135" s="41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16.5" customHeight="1">
      <c r="A136" s="39"/>
      <c r="B136" s="40"/>
      <c r="C136" s="41"/>
      <c r="D136" s="41"/>
      <c r="E136" s="77" t="str">
        <f>E13</f>
        <v>2 - Prvky MaR</v>
      </c>
      <c r="F136" s="41"/>
      <c r="G136" s="41"/>
      <c r="H136" s="41"/>
      <c r="I136" s="41"/>
      <c r="J136" s="41"/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6.96" customHeight="1">
      <c r="A137" s="39"/>
      <c r="B137" s="40"/>
      <c r="C137" s="41"/>
      <c r="D137" s="41"/>
      <c r="E137" s="41"/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12" customHeight="1">
      <c r="A138" s="39"/>
      <c r="B138" s="40"/>
      <c r="C138" s="33" t="s">
        <v>20</v>
      </c>
      <c r="D138" s="41"/>
      <c r="E138" s="41"/>
      <c r="F138" s="28" t="str">
        <f>F16</f>
        <v xml:space="preserve"> </v>
      </c>
      <c r="G138" s="41"/>
      <c r="H138" s="41"/>
      <c r="I138" s="33" t="s">
        <v>22</v>
      </c>
      <c r="J138" s="80" t="str">
        <f>IF(J16="","",J16)</f>
        <v>30. 3. 2022</v>
      </c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2" customFormat="1" ht="6.96" customHeight="1">
      <c r="A139" s="39"/>
      <c r="B139" s="40"/>
      <c r="C139" s="41"/>
      <c r="D139" s="41"/>
      <c r="E139" s="41"/>
      <c r="F139" s="41"/>
      <c r="G139" s="41"/>
      <c r="H139" s="41"/>
      <c r="I139" s="41"/>
      <c r="J139" s="41"/>
      <c r="K139" s="41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15.15" customHeight="1">
      <c r="A140" s="39"/>
      <c r="B140" s="40"/>
      <c r="C140" s="33" t="s">
        <v>24</v>
      </c>
      <c r="D140" s="41"/>
      <c r="E140" s="41"/>
      <c r="F140" s="28" t="str">
        <f>E19</f>
        <v>Ostravská univerzita</v>
      </c>
      <c r="G140" s="41"/>
      <c r="H140" s="41"/>
      <c r="I140" s="33" t="s">
        <v>30</v>
      </c>
      <c r="J140" s="37" t="str">
        <f>E25</f>
        <v>MARPO s.r.o.</v>
      </c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2" customFormat="1" ht="15.15" customHeight="1">
      <c r="A141" s="39"/>
      <c r="B141" s="40"/>
      <c r="C141" s="33" t="s">
        <v>28</v>
      </c>
      <c r="D141" s="41"/>
      <c r="E141" s="41"/>
      <c r="F141" s="28" t="str">
        <f>IF(E22="","",E22)</f>
        <v>Vyplň údaj</v>
      </c>
      <c r="G141" s="41"/>
      <c r="H141" s="41"/>
      <c r="I141" s="33" t="s">
        <v>33</v>
      </c>
      <c r="J141" s="37" t="str">
        <f>E28</f>
        <v xml:space="preserve"> </v>
      </c>
      <c r="K141" s="41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2" customFormat="1" ht="10.32" customHeight="1">
      <c r="A142" s="39"/>
      <c r="B142" s="40"/>
      <c r="C142" s="41"/>
      <c r="D142" s="41"/>
      <c r="E142" s="41"/>
      <c r="F142" s="41"/>
      <c r="G142" s="41"/>
      <c r="H142" s="41"/>
      <c r="I142" s="41"/>
      <c r="J142" s="41"/>
      <c r="K142" s="41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11" customFormat="1" ht="29.28" customHeight="1">
      <c r="A143" s="216"/>
      <c r="B143" s="217"/>
      <c r="C143" s="218" t="s">
        <v>208</v>
      </c>
      <c r="D143" s="219" t="s">
        <v>61</v>
      </c>
      <c r="E143" s="219" t="s">
        <v>57</v>
      </c>
      <c r="F143" s="219" t="s">
        <v>58</v>
      </c>
      <c r="G143" s="219" t="s">
        <v>209</v>
      </c>
      <c r="H143" s="219" t="s">
        <v>210</v>
      </c>
      <c r="I143" s="219" t="s">
        <v>211</v>
      </c>
      <c r="J143" s="220" t="s">
        <v>160</v>
      </c>
      <c r="K143" s="221" t="s">
        <v>212</v>
      </c>
      <c r="L143" s="222"/>
      <c r="M143" s="101" t="s">
        <v>1</v>
      </c>
      <c r="N143" s="102" t="s">
        <v>40</v>
      </c>
      <c r="O143" s="102" t="s">
        <v>213</v>
      </c>
      <c r="P143" s="102" t="s">
        <v>214</v>
      </c>
      <c r="Q143" s="102" t="s">
        <v>215</v>
      </c>
      <c r="R143" s="102" t="s">
        <v>216</v>
      </c>
      <c r="S143" s="102" t="s">
        <v>217</v>
      </c>
      <c r="T143" s="103" t="s">
        <v>218</v>
      </c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</row>
    <row r="144" s="2" customFormat="1" ht="22.8" customHeight="1">
      <c r="A144" s="39"/>
      <c r="B144" s="40"/>
      <c r="C144" s="108" t="s">
        <v>219</v>
      </c>
      <c r="D144" s="41"/>
      <c r="E144" s="41"/>
      <c r="F144" s="41"/>
      <c r="G144" s="41"/>
      <c r="H144" s="41"/>
      <c r="I144" s="41"/>
      <c r="J144" s="223">
        <f>BK144</f>
        <v>0</v>
      </c>
      <c r="K144" s="41"/>
      <c r="L144" s="45"/>
      <c r="M144" s="104"/>
      <c r="N144" s="224"/>
      <c r="O144" s="105"/>
      <c r="P144" s="225">
        <f>P145+P161+P179+P197+P213+P231+P248+P266+P283+P301</f>
        <v>0</v>
      </c>
      <c r="Q144" s="105"/>
      <c r="R144" s="225">
        <f>R145+R161+R179+R197+R213+R231+R248+R266+R283+R301</f>
        <v>0</v>
      </c>
      <c r="S144" s="105"/>
      <c r="T144" s="226">
        <f>T145+T161+T179+T197+T213+T231+T248+T266+T283+T301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75</v>
      </c>
      <c r="AU144" s="18" t="s">
        <v>162</v>
      </c>
      <c r="BK144" s="227">
        <f>BK145+BK161+BK179+BK197+BK213+BK231+BK248+BK266+BK283+BK301</f>
        <v>0</v>
      </c>
    </row>
    <row r="145" s="12" customFormat="1" ht="25.92" customHeight="1">
      <c r="A145" s="12"/>
      <c r="B145" s="228"/>
      <c r="C145" s="229"/>
      <c r="D145" s="230" t="s">
        <v>75</v>
      </c>
      <c r="E145" s="231" t="s">
        <v>3299</v>
      </c>
      <c r="F145" s="231" t="s">
        <v>4542</v>
      </c>
      <c r="G145" s="229"/>
      <c r="H145" s="229"/>
      <c r="I145" s="232"/>
      <c r="J145" s="233">
        <f>BK145</f>
        <v>0</v>
      </c>
      <c r="K145" s="229"/>
      <c r="L145" s="234"/>
      <c r="M145" s="235"/>
      <c r="N145" s="236"/>
      <c r="O145" s="236"/>
      <c r="P145" s="237">
        <f>SUM(P146:P160)</f>
        <v>0</v>
      </c>
      <c r="Q145" s="236"/>
      <c r="R145" s="237">
        <f>SUM(R146:R160)</f>
        <v>0</v>
      </c>
      <c r="S145" s="236"/>
      <c r="T145" s="238">
        <f>SUM(T146:T160)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39" t="s">
        <v>84</v>
      </c>
      <c r="AT145" s="240" t="s">
        <v>75</v>
      </c>
      <c r="AU145" s="240" t="s">
        <v>76</v>
      </c>
      <c r="AY145" s="239" t="s">
        <v>222</v>
      </c>
      <c r="BK145" s="241">
        <f>SUM(BK146:BK160)</f>
        <v>0</v>
      </c>
    </row>
    <row r="146" s="2" customFormat="1" ht="24.15" customHeight="1">
      <c r="A146" s="39"/>
      <c r="B146" s="40"/>
      <c r="C146" s="244" t="s">
        <v>84</v>
      </c>
      <c r="D146" s="244" t="s">
        <v>224</v>
      </c>
      <c r="E146" s="245" t="s">
        <v>4543</v>
      </c>
      <c r="F146" s="246" t="s">
        <v>4544</v>
      </c>
      <c r="G146" s="247" t="s">
        <v>526</v>
      </c>
      <c r="H146" s="248">
        <v>2</v>
      </c>
      <c r="I146" s="249"/>
      <c r="J146" s="250">
        <f>ROUND(I146*H146,2)</f>
        <v>0</v>
      </c>
      <c r="K146" s="251"/>
      <c r="L146" s="45"/>
      <c r="M146" s="252" t="s">
        <v>1</v>
      </c>
      <c r="N146" s="253" t="s">
        <v>41</v>
      </c>
      <c r="O146" s="92"/>
      <c r="P146" s="254">
        <f>O146*H146</f>
        <v>0</v>
      </c>
      <c r="Q146" s="254">
        <v>0</v>
      </c>
      <c r="R146" s="254">
        <f>Q146*H146</f>
        <v>0</v>
      </c>
      <c r="S146" s="254">
        <v>0</v>
      </c>
      <c r="T146" s="255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56" t="s">
        <v>228</v>
      </c>
      <c r="AT146" s="256" t="s">
        <v>224</v>
      </c>
      <c r="AU146" s="256" t="s">
        <v>84</v>
      </c>
      <c r="AY146" s="18" t="s">
        <v>222</v>
      </c>
      <c r="BE146" s="257">
        <f>IF(N146="základní",J146,0)</f>
        <v>0</v>
      </c>
      <c r="BF146" s="257">
        <f>IF(N146="snížená",J146,0)</f>
        <v>0</v>
      </c>
      <c r="BG146" s="257">
        <f>IF(N146="zákl. přenesená",J146,0)</f>
        <v>0</v>
      </c>
      <c r="BH146" s="257">
        <f>IF(N146="sníž. přenesená",J146,0)</f>
        <v>0</v>
      </c>
      <c r="BI146" s="257">
        <f>IF(N146="nulová",J146,0)</f>
        <v>0</v>
      </c>
      <c r="BJ146" s="18" t="s">
        <v>84</v>
      </c>
      <c r="BK146" s="257">
        <f>ROUND(I146*H146,2)</f>
        <v>0</v>
      </c>
      <c r="BL146" s="18" t="s">
        <v>228</v>
      </c>
      <c r="BM146" s="256" t="s">
        <v>4545</v>
      </c>
    </row>
    <row r="147" s="2" customFormat="1" ht="24.15" customHeight="1">
      <c r="A147" s="39"/>
      <c r="B147" s="40"/>
      <c r="C147" s="244" t="s">
        <v>86</v>
      </c>
      <c r="D147" s="244" t="s">
        <v>224</v>
      </c>
      <c r="E147" s="245" t="s">
        <v>4546</v>
      </c>
      <c r="F147" s="246" t="s">
        <v>4547</v>
      </c>
      <c r="G147" s="247" t="s">
        <v>526</v>
      </c>
      <c r="H147" s="248">
        <v>1</v>
      </c>
      <c r="I147" s="249"/>
      <c r="J147" s="250">
        <f>ROUND(I147*H147,2)</f>
        <v>0</v>
      </c>
      <c r="K147" s="251"/>
      <c r="L147" s="45"/>
      <c r="M147" s="252" t="s">
        <v>1</v>
      </c>
      <c r="N147" s="253" t="s">
        <v>41</v>
      </c>
      <c r="O147" s="92"/>
      <c r="P147" s="254">
        <f>O147*H147</f>
        <v>0</v>
      </c>
      <c r="Q147" s="254">
        <v>0</v>
      </c>
      <c r="R147" s="254">
        <f>Q147*H147</f>
        <v>0</v>
      </c>
      <c r="S147" s="254">
        <v>0</v>
      </c>
      <c r="T147" s="255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56" t="s">
        <v>228</v>
      </c>
      <c r="AT147" s="256" t="s">
        <v>224</v>
      </c>
      <c r="AU147" s="256" t="s">
        <v>84</v>
      </c>
      <c r="AY147" s="18" t="s">
        <v>222</v>
      </c>
      <c r="BE147" s="257">
        <f>IF(N147="základní",J147,0)</f>
        <v>0</v>
      </c>
      <c r="BF147" s="257">
        <f>IF(N147="snížená",J147,0)</f>
        <v>0</v>
      </c>
      <c r="BG147" s="257">
        <f>IF(N147="zákl. přenesená",J147,0)</f>
        <v>0</v>
      </c>
      <c r="BH147" s="257">
        <f>IF(N147="sníž. přenesená",J147,0)</f>
        <v>0</v>
      </c>
      <c r="BI147" s="257">
        <f>IF(N147="nulová",J147,0)</f>
        <v>0</v>
      </c>
      <c r="BJ147" s="18" t="s">
        <v>84</v>
      </c>
      <c r="BK147" s="257">
        <f>ROUND(I147*H147,2)</f>
        <v>0</v>
      </c>
      <c r="BL147" s="18" t="s">
        <v>228</v>
      </c>
      <c r="BM147" s="256" t="s">
        <v>4548</v>
      </c>
    </row>
    <row r="148" s="2" customFormat="1" ht="24.15" customHeight="1">
      <c r="A148" s="39"/>
      <c r="B148" s="40"/>
      <c r="C148" s="244" t="s">
        <v>107</v>
      </c>
      <c r="D148" s="244" t="s">
        <v>224</v>
      </c>
      <c r="E148" s="245" t="s">
        <v>4549</v>
      </c>
      <c r="F148" s="246" t="s">
        <v>4550</v>
      </c>
      <c r="G148" s="247" t="s">
        <v>526</v>
      </c>
      <c r="H148" s="248">
        <v>1</v>
      </c>
      <c r="I148" s="249"/>
      <c r="J148" s="250">
        <f>ROUND(I148*H148,2)</f>
        <v>0</v>
      </c>
      <c r="K148" s="251"/>
      <c r="L148" s="45"/>
      <c r="M148" s="252" t="s">
        <v>1</v>
      </c>
      <c r="N148" s="253" t="s">
        <v>41</v>
      </c>
      <c r="O148" s="92"/>
      <c r="P148" s="254">
        <f>O148*H148</f>
        <v>0</v>
      </c>
      <c r="Q148" s="254">
        <v>0</v>
      </c>
      <c r="R148" s="254">
        <f>Q148*H148</f>
        <v>0</v>
      </c>
      <c r="S148" s="254">
        <v>0</v>
      </c>
      <c r="T148" s="255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56" t="s">
        <v>228</v>
      </c>
      <c r="AT148" s="256" t="s">
        <v>224</v>
      </c>
      <c r="AU148" s="256" t="s">
        <v>84</v>
      </c>
      <c r="AY148" s="18" t="s">
        <v>222</v>
      </c>
      <c r="BE148" s="257">
        <f>IF(N148="základní",J148,0)</f>
        <v>0</v>
      </c>
      <c r="BF148" s="257">
        <f>IF(N148="snížená",J148,0)</f>
        <v>0</v>
      </c>
      <c r="BG148" s="257">
        <f>IF(N148="zákl. přenesená",J148,0)</f>
        <v>0</v>
      </c>
      <c r="BH148" s="257">
        <f>IF(N148="sníž. přenesená",J148,0)</f>
        <v>0</v>
      </c>
      <c r="BI148" s="257">
        <f>IF(N148="nulová",J148,0)</f>
        <v>0</v>
      </c>
      <c r="BJ148" s="18" t="s">
        <v>84</v>
      </c>
      <c r="BK148" s="257">
        <f>ROUND(I148*H148,2)</f>
        <v>0</v>
      </c>
      <c r="BL148" s="18" t="s">
        <v>228</v>
      </c>
      <c r="BM148" s="256" t="s">
        <v>4551</v>
      </c>
    </row>
    <row r="149" s="2" customFormat="1" ht="24.15" customHeight="1">
      <c r="A149" s="39"/>
      <c r="B149" s="40"/>
      <c r="C149" s="244" t="s">
        <v>228</v>
      </c>
      <c r="D149" s="244" t="s">
        <v>224</v>
      </c>
      <c r="E149" s="245" t="s">
        <v>4552</v>
      </c>
      <c r="F149" s="246" t="s">
        <v>4553</v>
      </c>
      <c r="G149" s="247" t="s">
        <v>526</v>
      </c>
      <c r="H149" s="248">
        <v>1</v>
      </c>
      <c r="I149" s="249"/>
      <c r="J149" s="250">
        <f>ROUND(I149*H149,2)</f>
        <v>0</v>
      </c>
      <c r="K149" s="251"/>
      <c r="L149" s="45"/>
      <c r="M149" s="252" t="s">
        <v>1</v>
      </c>
      <c r="N149" s="253" t="s">
        <v>41</v>
      </c>
      <c r="O149" s="92"/>
      <c r="P149" s="254">
        <f>O149*H149</f>
        <v>0</v>
      </c>
      <c r="Q149" s="254">
        <v>0</v>
      </c>
      <c r="R149" s="254">
        <f>Q149*H149</f>
        <v>0</v>
      </c>
      <c r="S149" s="254">
        <v>0</v>
      </c>
      <c r="T149" s="255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56" t="s">
        <v>228</v>
      </c>
      <c r="AT149" s="256" t="s">
        <v>224</v>
      </c>
      <c r="AU149" s="256" t="s">
        <v>84</v>
      </c>
      <c r="AY149" s="18" t="s">
        <v>222</v>
      </c>
      <c r="BE149" s="257">
        <f>IF(N149="základní",J149,0)</f>
        <v>0</v>
      </c>
      <c r="BF149" s="257">
        <f>IF(N149="snížená",J149,0)</f>
        <v>0</v>
      </c>
      <c r="BG149" s="257">
        <f>IF(N149="zákl. přenesená",J149,0)</f>
        <v>0</v>
      </c>
      <c r="BH149" s="257">
        <f>IF(N149="sníž. přenesená",J149,0)</f>
        <v>0</v>
      </c>
      <c r="BI149" s="257">
        <f>IF(N149="nulová",J149,0)</f>
        <v>0</v>
      </c>
      <c r="BJ149" s="18" t="s">
        <v>84</v>
      </c>
      <c r="BK149" s="257">
        <f>ROUND(I149*H149,2)</f>
        <v>0</v>
      </c>
      <c r="BL149" s="18" t="s">
        <v>228</v>
      </c>
      <c r="BM149" s="256" t="s">
        <v>4554</v>
      </c>
    </row>
    <row r="150" s="2" customFormat="1" ht="24.15" customHeight="1">
      <c r="A150" s="39"/>
      <c r="B150" s="40"/>
      <c r="C150" s="244" t="s">
        <v>245</v>
      </c>
      <c r="D150" s="244" t="s">
        <v>224</v>
      </c>
      <c r="E150" s="245" t="s">
        <v>4555</v>
      </c>
      <c r="F150" s="246" t="s">
        <v>4556</v>
      </c>
      <c r="G150" s="247" t="s">
        <v>526</v>
      </c>
      <c r="H150" s="248">
        <v>2</v>
      </c>
      <c r="I150" s="249"/>
      <c r="J150" s="250">
        <f>ROUND(I150*H150,2)</f>
        <v>0</v>
      </c>
      <c r="K150" s="251"/>
      <c r="L150" s="45"/>
      <c r="M150" s="252" t="s">
        <v>1</v>
      </c>
      <c r="N150" s="253" t="s">
        <v>41</v>
      </c>
      <c r="O150" s="92"/>
      <c r="P150" s="254">
        <f>O150*H150</f>
        <v>0</v>
      </c>
      <c r="Q150" s="254">
        <v>0</v>
      </c>
      <c r="R150" s="254">
        <f>Q150*H150</f>
        <v>0</v>
      </c>
      <c r="S150" s="254">
        <v>0</v>
      </c>
      <c r="T150" s="255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56" t="s">
        <v>228</v>
      </c>
      <c r="AT150" s="256" t="s">
        <v>224</v>
      </c>
      <c r="AU150" s="256" t="s">
        <v>84</v>
      </c>
      <c r="AY150" s="18" t="s">
        <v>222</v>
      </c>
      <c r="BE150" s="257">
        <f>IF(N150="základní",J150,0)</f>
        <v>0</v>
      </c>
      <c r="BF150" s="257">
        <f>IF(N150="snížená",J150,0)</f>
        <v>0</v>
      </c>
      <c r="BG150" s="257">
        <f>IF(N150="zákl. přenesená",J150,0)</f>
        <v>0</v>
      </c>
      <c r="BH150" s="257">
        <f>IF(N150="sníž. přenesená",J150,0)</f>
        <v>0</v>
      </c>
      <c r="BI150" s="257">
        <f>IF(N150="nulová",J150,0)</f>
        <v>0</v>
      </c>
      <c r="BJ150" s="18" t="s">
        <v>84</v>
      </c>
      <c r="BK150" s="257">
        <f>ROUND(I150*H150,2)</f>
        <v>0</v>
      </c>
      <c r="BL150" s="18" t="s">
        <v>228</v>
      </c>
      <c r="BM150" s="256" t="s">
        <v>4557</v>
      </c>
    </row>
    <row r="151" s="2" customFormat="1" ht="16.5" customHeight="1">
      <c r="A151" s="39"/>
      <c r="B151" s="40"/>
      <c r="C151" s="244" t="s">
        <v>237</v>
      </c>
      <c r="D151" s="244" t="s">
        <v>224</v>
      </c>
      <c r="E151" s="245" t="s">
        <v>4558</v>
      </c>
      <c r="F151" s="246" t="s">
        <v>4559</v>
      </c>
      <c r="G151" s="247" t="s">
        <v>526</v>
      </c>
      <c r="H151" s="248">
        <v>1</v>
      </c>
      <c r="I151" s="249"/>
      <c r="J151" s="250">
        <f>ROUND(I151*H151,2)</f>
        <v>0</v>
      </c>
      <c r="K151" s="251"/>
      <c r="L151" s="45"/>
      <c r="M151" s="252" t="s">
        <v>1</v>
      </c>
      <c r="N151" s="253" t="s">
        <v>41</v>
      </c>
      <c r="O151" s="92"/>
      <c r="P151" s="254">
        <f>O151*H151</f>
        <v>0</v>
      </c>
      <c r="Q151" s="254">
        <v>0</v>
      </c>
      <c r="R151" s="254">
        <f>Q151*H151</f>
        <v>0</v>
      </c>
      <c r="S151" s="254">
        <v>0</v>
      </c>
      <c r="T151" s="255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56" t="s">
        <v>228</v>
      </c>
      <c r="AT151" s="256" t="s">
        <v>224</v>
      </c>
      <c r="AU151" s="256" t="s">
        <v>84</v>
      </c>
      <c r="AY151" s="18" t="s">
        <v>222</v>
      </c>
      <c r="BE151" s="257">
        <f>IF(N151="základní",J151,0)</f>
        <v>0</v>
      </c>
      <c r="BF151" s="257">
        <f>IF(N151="snížená",J151,0)</f>
        <v>0</v>
      </c>
      <c r="BG151" s="257">
        <f>IF(N151="zákl. přenesená",J151,0)</f>
        <v>0</v>
      </c>
      <c r="BH151" s="257">
        <f>IF(N151="sníž. přenesená",J151,0)</f>
        <v>0</v>
      </c>
      <c r="BI151" s="257">
        <f>IF(N151="nulová",J151,0)</f>
        <v>0</v>
      </c>
      <c r="BJ151" s="18" t="s">
        <v>84</v>
      </c>
      <c r="BK151" s="257">
        <f>ROUND(I151*H151,2)</f>
        <v>0</v>
      </c>
      <c r="BL151" s="18" t="s">
        <v>228</v>
      </c>
      <c r="BM151" s="256" t="s">
        <v>4560</v>
      </c>
    </row>
    <row r="152" s="2" customFormat="1" ht="16.5" customHeight="1">
      <c r="A152" s="39"/>
      <c r="B152" s="40"/>
      <c r="C152" s="244" t="s">
        <v>254</v>
      </c>
      <c r="D152" s="244" t="s">
        <v>224</v>
      </c>
      <c r="E152" s="245" t="s">
        <v>4561</v>
      </c>
      <c r="F152" s="246" t="s">
        <v>4562</v>
      </c>
      <c r="G152" s="247" t="s">
        <v>526</v>
      </c>
      <c r="H152" s="248">
        <v>1</v>
      </c>
      <c r="I152" s="249"/>
      <c r="J152" s="250">
        <f>ROUND(I152*H152,2)</f>
        <v>0</v>
      </c>
      <c r="K152" s="251"/>
      <c r="L152" s="45"/>
      <c r="M152" s="252" t="s">
        <v>1</v>
      </c>
      <c r="N152" s="253" t="s">
        <v>41</v>
      </c>
      <c r="O152" s="92"/>
      <c r="P152" s="254">
        <f>O152*H152</f>
        <v>0</v>
      </c>
      <c r="Q152" s="254">
        <v>0</v>
      </c>
      <c r="R152" s="254">
        <f>Q152*H152</f>
        <v>0</v>
      </c>
      <c r="S152" s="254">
        <v>0</v>
      </c>
      <c r="T152" s="255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56" t="s">
        <v>228</v>
      </c>
      <c r="AT152" s="256" t="s">
        <v>224</v>
      </c>
      <c r="AU152" s="256" t="s">
        <v>84</v>
      </c>
      <c r="AY152" s="18" t="s">
        <v>222</v>
      </c>
      <c r="BE152" s="257">
        <f>IF(N152="základní",J152,0)</f>
        <v>0</v>
      </c>
      <c r="BF152" s="257">
        <f>IF(N152="snížená",J152,0)</f>
        <v>0</v>
      </c>
      <c r="BG152" s="257">
        <f>IF(N152="zákl. přenesená",J152,0)</f>
        <v>0</v>
      </c>
      <c r="BH152" s="257">
        <f>IF(N152="sníž. přenesená",J152,0)</f>
        <v>0</v>
      </c>
      <c r="BI152" s="257">
        <f>IF(N152="nulová",J152,0)</f>
        <v>0</v>
      </c>
      <c r="BJ152" s="18" t="s">
        <v>84</v>
      </c>
      <c r="BK152" s="257">
        <f>ROUND(I152*H152,2)</f>
        <v>0</v>
      </c>
      <c r="BL152" s="18" t="s">
        <v>228</v>
      </c>
      <c r="BM152" s="256" t="s">
        <v>4563</v>
      </c>
    </row>
    <row r="153" s="2" customFormat="1" ht="16.5" customHeight="1">
      <c r="A153" s="39"/>
      <c r="B153" s="40"/>
      <c r="C153" s="244" t="s">
        <v>242</v>
      </c>
      <c r="D153" s="244" t="s">
        <v>224</v>
      </c>
      <c r="E153" s="245" t="s">
        <v>4564</v>
      </c>
      <c r="F153" s="246" t="s">
        <v>4565</v>
      </c>
      <c r="G153" s="247" t="s">
        <v>526</v>
      </c>
      <c r="H153" s="248">
        <v>4</v>
      </c>
      <c r="I153" s="249"/>
      <c r="J153" s="250">
        <f>ROUND(I153*H153,2)</f>
        <v>0</v>
      </c>
      <c r="K153" s="251"/>
      <c r="L153" s="45"/>
      <c r="M153" s="252" t="s">
        <v>1</v>
      </c>
      <c r="N153" s="253" t="s">
        <v>41</v>
      </c>
      <c r="O153" s="92"/>
      <c r="P153" s="254">
        <f>O153*H153</f>
        <v>0</v>
      </c>
      <c r="Q153" s="254">
        <v>0</v>
      </c>
      <c r="R153" s="254">
        <f>Q153*H153</f>
        <v>0</v>
      </c>
      <c r="S153" s="254">
        <v>0</v>
      </c>
      <c r="T153" s="255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56" t="s">
        <v>228</v>
      </c>
      <c r="AT153" s="256" t="s">
        <v>224</v>
      </c>
      <c r="AU153" s="256" t="s">
        <v>84</v>
      </c>
      <c r="AY153" s="18" t="s">
        <v>222</v>
      </c>
      <c r="BE153" s="257">
        <f>IF(N153="základní",J153,0)</f>
        <v>0</v>
      </c>
      <c r="BF153" s="257">
        <f>IF(N153="snížená",J153,0)</f>
        <v>0</v>
      </c>
      <c r="BG153" s="257">
        <f>IF(N153="zákl. přenesená",J153,0)</f>
        <v>0</v>
      </c>
      <c r="BH153" s="257">
        <f>IF(N153="sníž. přenesená",J153,0)</f>
        <v>0</v>
      </c>
      <c r="BI153" s="257">
        <f>IF(N153="nulová",J153,0)</f>
        <v>0</v>
      </c>
      <c r="BJ153" s="18" t="s">
        <v>84</v>
      </c>
      <c r="BK153" s="257">
        <f>ROUND(I153*H153,2)</f>
        <v>0</v>
      </c>
      <c r="BL153" s="18" t="s">
        <v>228</v>
      </c>
      <c r="BM153" s="256" t="s">
        <v>4566</v>
      </c>
    </row>
    <row r="154" s="2" customFormat="1" ht="16.5" customHeight="1">
      <c r="A154" s="39"/>
      <c r="B154" s="40"/>
      <c r="C154" s="244" t="s">
        <v>262</v>
      </c>
      <c r="D154" s="244" t="s">
        <v>224</v>
      </c>
      <c r="E154" s="245" t="s">
        <v>4567</v>
      </c>
      <c r="F154" s="246" t="s">
        <v>4568</v>
      </c>
      <c r="G154" s="247" t="s">
        <v>526</v>
      </c>
      <c r="H154" s="248">
        <v>1</v>
      </c>
      <c r="I154" s="249"/>
      <c r="J154" s="250">
        <f>ROUND(I154*H154,2)</f>
        <v>0</v>
      </c>
      <c r="K154" s="251"/>
      <c r="L154" s="45"/>
      <c r="M154" s="252" t="s">
        <v>1</v>
      </c>
      <c r="N154" s="253" t="s">
        <v>41</v>
      </c>
      <c r="O154" s="92"/>
      <c r="P154" s="254">
        <f>O154*H154</f>
        <v>0</v>
      </c>
      <c r="Q154" s="254">
        <v>0</v>
      </c>
      <c r="R154" s="254">
        <f>Q154*H154</f>
        <v>0</v>
      </c>
      <c r="S154" s="254">
        <v>0</v>
      </c>
      <c r="T154" s="255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56" t="s">
        <v>228</v>
      </c>
      <c r="AT154" s="256" t="s">
        <v>224</v>
      </c>
      <c r="AU154" s="256" t="s">
        <v>84</v>
      </c>
      <c r="AY154" s="18" t="s">
        <v>222</v>
      </c>
      <c r="BE154" s="257">
        <f>IF(N154="základní",J154,0)</f>
        <v>0</v>
      </c>
      <c r="BF154" s="257">
        <f>IF(N154="snížená",J154,0)</f>
        <v>0</v>
      </c>
      <c r="BG154" s="257">
        <f>IF(N154="zákl. přenesená",J154,0)</f>
        <v>0</v>
      </c>
      <c r="BH154" s="257">
        <f>IF(N154="sníž. přenesená",J154,0)</f>
        <v>0</v>
      </c>
      <c r="BI154" s="257">
        <f>IF(N154="nulová",J154,0)</f>
        <v>0</v>
      </c>
      <c r="BJ154" s="18" t="s">
        <v>84</v>
      </c>
      <c r="BK154" s="257">
        <f>ROUND(I154*H154,2)</f>
        <v>0</v>
      </c>
      <c r="BL154" s="18" t="s">
        <v>228</v>
      </c>
      <c r="BM154" s="256" t="s">
        <v>4569</v>
      </c>
    </row>
    <row r="155" s="2" customFormat="1" ht="16.5" customHeight="1">
      <c r="A155" s="39"/>
      <c r="B155" s="40"/>
      <c r="C155" s="244" t="s">
        <v>248</v>
      </c>
      <c r="D155" s="244" t="s">
        <v>224</v>
      </c>
      <c r="E155" s="245" t="s">
        <v>4570</v>
      </c>
      <c r="F155" s="246" t="s">
        <v>4571</v>
      </c>
      <c r="G155" s="247" t="s">
        <v>526</v>
      </c>
      <c r="H155" s="248">
        <v>1</v>
      </c>
      <c r="I155" s="249"/>
      <c r="J155" s="250">
        <f>ROUND(I155*H155,2)</f>
        <v>0</v>
      </c>
      <c r="K155" s="251"/>
      <c r="L155" s="45"/>
      <c r="M155" s="252" t="s">
        <v>1</v>
      </c>
      <c r="N155" s="253" t="s">
        <v>41</v>
      </c>
      <c r="O155" s="92"/>
      <c r="P155" s="254">
        <f>O155*H155</f>
        <v>0</v>
      </c>
      <c r="Q155" s="254">
        <v>0</v>
      </c>
      <c r="R155" s="254">
        <f>Q155*H155</f>
        <v>0</v>
      </c>
      <c r="S155" s="254">
        <v>0</v>
      </c>
      <c r="T155" s="255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56" t="s">
        <v>228</v>
      </c>
      <c r="AT155" s="256" t="s">
        <v>224</v>
      </c>
      <c r="AU155" s="256" t="s">
        <v>84</v>
      </c>
      <c r="AY155" s="18" t="s">
        <v>222</v>
      </c>
      <c r="BE155" s="257">
        <f>IF(N155="základní",J155,0)</f>
        <v>0</v>
      </c>
      <c r="BF155" s="257">
        <f>IF(N155="snížená",J155,0)</f>
        <v>0</v>
      </c>
      <c r="BG155" s="257">
        <f>IF(N155="zákl. přenesená",J155,0)</f>
        <v>0</v>
      </c>
      <c r="BH155" s="257">
        <f>IF(N155="sníž. přenesená",J155,0)</f>
        <v>0</v>
      </c>
      <c r="BI155" s="257">
        <f>IF(N155="nulová",J155,0)</f>
        <v>0</v>
      </c>
      <c r="BJ155" s="18" t="s">
        <v>84</v>
      </c>
      <c r="BK155" s="257">
        <f>ROUND(I155*H155,2)</f>
        <v>0</v>
      </c>
      <c r="BL155" s="18" t="s">
        <v>228</v>
      </c>
      <c r="BM155" s="256" t="s">
        <v>4572</v>
      </c>
    </row>
    <row r="156" s="2" customFormat="1" ht="16.5" customHeight="1">
      <c r="A156" s="39"/>
      <c r="B156" s="40"/>
      <c r="C156" s="244" t="s">
        <v>272</v>
      </c>
      <c r="D156" s="244" t="s">
        <v>224</v>
      </c>
      <c r="E156" s="245" t="s">
        <v>4573</v>
      </c>
      <c r="F156" s="246" t="s">
        <v>4574</v>
      </c>
      <c r="G156" s="247" t="s">
        <v>526</v>
      </c>
      <c r="H156" s="248">
        <v>3</v>
      </c>
      <c r="I156" s="249"/>
      <c r="J156" s="250">
        <f>ROUND(I156*H156,2)</f>
        <v>0</v>
      </c>
      <c r="K156" s="251"/>
      <c r="L156" s="45"/>
      <c r="M156" s="252" t="s">
        <v>1</v>
      </c>
      <c r="N156" s="253" t="s">
        <v>41</v>
      </c>
      <c r="O156" s="92"/>
      <c r="P156" s="254">
        <f>O156*H156</f>
        <v>0</v>
      </c>
      <c r="Q156" s="254">
        <v>0</v>
      </c>
      <c r="R156" s="254">
        <f>Q156*H156</f>
        <v>0</v>
      </c>
      <c r="S156" s="254">
        <v>0</v>
      </c>
      <c r="T156" s="255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56" t="s">
        <v>228</v>
      </c>
      <c r="AT156" s="256" t="s">
        <v>224</v>
      </c>
      <c r="AU156" s="256" t="s">
        <v>84</v>
      </c>
      <c r="AY156" s="18" t="s">
        <v>222</v>
      </c>
      <c r="BE156" s="257">
        <f>IF(N156="základní",J156,0)</f>
        <v>0</v>
      </c>
      <c r="BF156" s="257">
        <f>IF(N156="snížená",J156,0)</f>
        <v>0</v>
      </c>
      <c r="BG156" s="257">
        <f>IF(N156="zákl. přenesená",J156,0)</f>
        <v>0</v>
      </c>
      <c r="BH156" s="257">
        <f>IF(N156="sníž. přenesená",J156,0)</f>
        <v>0</v>
      </c>
      <c r="BI156" s="257">
        <f>IF(N156="nulová",J156,0)</f>
        <v>0</v>
      </c>
      <c r="BJ156" s="18" t="s">
        <v>84</v>
      </c>
      <c r="BK156" s="257">
        <f>ROUND(I156*H156,2)</f>
        <v>0</v>
      </c>
      <c r="BL156" s="18" t="s">
        <v>228</v>
      </c>
      <c r="BM156" s="256" t="s">
        <v>4575</v>
      </c>
    </row>
    <row r="157" s="2" customFormat="1" ht="16.5" customHeight="1">
      <c r="A157" s="39"/>
      <c r="B157" s="40"/>
      <c r="C157" s="244" t="s">
        <v>253</v>
      </c>
      <c r="D157" s="244" t="s">
        <v>224</v>
      </c>
      <c r="E157" s="245" t="s">
        <v>4576</v>
      </c>
      <c r="F157" s="246" t="s">
        <v>4577</v>
      </c>
      <c r="G157" s="247" t="s">
        <v>526</v>
      </c>
      <c r="H157" s="248">
        <v>2</v>
      </c>
      <c r="I157" s="249"/>
      <c r="J157" s="250">
        <f>ROUND(I157*H157,2)</f>
        <v>0</v>
      </c>
      <c r="K157" s="251"/>
      <c r="L157" s="45"/>
      <c r="M157" s="252" t="s">
        <v>1</v>
      </c>
      <c r="N157" s="253" t="s">
        <v>41</v>
      </c>
      <c r="O157" s="92"/>
      <c r="P157" s="254">
        <f>O157*H157</f>
        <v>0</v>
      </c>
      <c r="Q157" s="254">
        <v>0</v>
      </c>
      <c r="R157" s="254">
        <f>Q157*H157</f>
        <v>0</v>
      </c>
      <c r="S157" s="254">
        <v>0</v>
      </c>
      <c r="T157" s="255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56" t="s">
        <v>228</v>
      </c>
      <c r="AT157" s="256" t="s">
        <v>224</v>
      </c>
      <c r="AU157" s="256" t="s">
        <v>84</v>
      </c>
      <c r="AY157" s="18" t="s">
        <v>222</v>
      </c>
      <c r="BE157" s="257">
        <f>IF(N157="základní",J157,0)</f>
        <v>0</v>
      </c>
      <c r="BF157" s="257">
        <f>IF(N157="snížená",J157,0)</f>
        <v>0</v>
      </c>
      <c r="BG157" s="257">
        <f>IF(N157="zákl. přenesená",J157,0)</f>
        <v>0</v>
      </c>
      <c r="BH157" s="257">
        <f>IF(N157="sníž. přenesená",J157,0)</f>
        <v>0</v>
      </c>
      <c r="BI157" s="257">
        <f>IF(N157="nulová",J157,0)</f>
        <v>0</v>
      </c>
      <c r="BJ157" s="18" t="s">
        <v>84</v>
      </c>
      <c r="BK157" s="257">
        <f>ROUND(I157*H157,2)</f>
        <v>0</v>
      </c>
      <c r="BL157" s="18" t="s">
        <v>228</v>
      </c>
      <c r="BM157" s="256" t="s">
        <v>4578</v>
      </c>
    </row>
    <row r="158" s="2" customFormat="1" ht="24.15" customHeight="1">
      <c r="A158" s="39"/>
      <c r="B158" s="40"/>
      <c r="C158" s="244" t="s">
        <v>278</v>
      </c>
      <c r="D158" s="244" t="s">
        <v>224</v>
      </c>
      <c r="E158" s="245" t="s">
        <v>4579</v>
      </c>
      <c r="F158" s="246" t="s">
        <v>4580</v>
      </c>
      <c r="G158" s="247" t="s">
        <v>526</v>
      </c>
      <c r="H158" s="248">
        <v>2</v>
      </c>
      <c r="I158" s="249"/>
      <c r="J158" s="250">
        <f>ROUND(I158*H158,2)</f>
        <v>0</v>
      </c>
      <c r="K158" s="251"/>
      <c r="L158" s="45"/>
      <c r="M158" s="252" t="s">
        <v>1</v>
      </c>
      <c r="N158" s="253" t="s">
        <v>41</v>
      </c>
      <c r="O158" s="92"/>
      <c r="P158" s="254">
        <f>O158*H158</f>
        <v>0</v>
      </c>
      <c r="Q158" s="254">
        <v>0</v>
      </c>
      <c r="R158" s="254">
        <f>Q158*H158</f>
        <v>0</v>
      </c>
      <c r="S158" s="254">
        <v>0</v>
      </c>
      <c r="T158" s="255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56" t="s">
        <v>228</v>
      </c>
      <c r="AT158" s="256" t="s">
        <v>224</v>
      </c>
      <c r="AU158" s="256" t="s">
        <v>84</v>
      </c>
      <c r="AY158" s="18" t="s">
        <v>222</v>
      </c>
      <c r="BE158" s="257">
        <f>IF(N158="základní",J158,0)</f>
        <v>0</v>
      </c>
      <c r="BF158" s="257">
        <f>IF(N158="snížená",J158,0)</f>
        <v>0</v>
      </c>
      <c r="BG158" s="257">
        <f>IF(N158="zákl. přenesená",J158,0)</f>
        <v>0</v>
      </c>
      <c r="BH158" s="257">
        <f>IF(N158="sníž. přenesená",J158,0)</f>
        <v>0</v>
      </c>
      <c r="BI158" s="257">
        <f>IF(N158="nulová",J158,0)</f>
        <v>0</v>
      </c>
      <c r="BJ158" s="18" t="s">
        <v>84</v>
      </c>
      <c r="BK158" s="257">
        <f>ROUND(I158*H158,2)</f>
        <v>0</v>
      </c>
      <c r="BL158" s="18" t="s">
        <v>228</v>
      </c>
      <c r="BM158" s="256" t="s">
        <v>4581</v>
      </c>
    </row>
    <row r="159" s="2" customFormat="1" ht="16.5" customHeight="1">
      <c r="A159" s="39"/>
      <c r="B159" s="40"/>
      <c r="C159" s="244" t="s">
        <v>257</v>
      </c>
      <c r="D159" s="244" t="s">
        <v>224</v>
      </c>
      <c r="E159" s="245" t="s">
        <v>4582</v>
      </c>
      <c r="F159" s="246" t="s">
        <v>4583</v>
      </c>
      <c r="G159" s="247" t="s">
        <v>526</v>
      </c>
      <c r="H159" s="248">
        <v>1</v>
      </c>
      <c r="I159" s="249"/>
      <c r="J159" s="250">
        <f>ROUND(I159*H159,2)</f>
        <v>0</v>
      </c>
      <c r="K159" s="251"/>
      <c r="L159" s="45"/>
      <c r="M159" s="252" t="s">
        <v>1</v>
      </c>
      <c r="N159" s="253" t="s">
        <v>41</v>
      </c>
      <c r="O159" s="92"/>
      <c r="P159" s="254">
        <f>O159*H159</f>
        <v>0</v>
      </c>
      <c r="Q159" s="254">
        <v>0</v>
      </c>
      <c r="R159" s="254">
        <f>Q159*H159</f>
        <v>0</v>
      </c>
      <c r="S159" s="254">
        <v>0</v>
      </c>
      <c r="T159" s="255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56" t="s">
        <v>228</v>
      </c>
      <c r="AT159" s="256" t="s">
        <v>224</v>
      </c>
      <c r="AU159" s="256" t="s">
        <v>84</v>
      </c>
      <c r="AY159" s="18" t="s">
        <v>222</v>
      </c>
      <c r="BE159" s="257">
        <f>IF(N159="základní",J159,0)</f>
        <v>0</v>
      </c>
      <c r="BF159" s="257">
        <f>IF(N159="snížená",J159,0)</f>
        <v>0</v>
      </c>
      <c r="BG159" s="257">
        <f>IF(N159="zákl. přenesená",J159,0)</f>
        <v>0</v>
      </c>
      <c r="BH159" s="257">
        <f>IF(N159="sníž. přenesená",J159,0)</f>
        <v>0</v>
      </c>
      <c r="BI159" s="257">
        <f>IF(N159="nulová",J159,0)</f>
        <v>0</v>
      </c>
      <c r="BJ159" s="18" t="s">
        <v>84</v>
      </c>
      <c r="BK159" s="257">
        <f>ROUND(I159*H159,2)</f>
        <v>0</v>
      </c>
      <c r="BL159" s="18" t="s">
        <v>228</v>
      </c>
      <c r="BM159" s="256" t="s">
        <v>4584</v>
      </c>
    </row>
    <row r="160" s="2" customFormat="1" ht="24.15" customHeight="1">
      <c r="A160" s="39"/>
      <c r="B160" s="40"/>
      <c r="C160" s="244" t="s">
        <v>8</v>
      </c>
      <c r="D160" s="244" t="s">
        <v>224</v>
      </c>
      <c r="E160" s="245" t="s">
        <v>4585</v>
      </c>
      <c r="F160" s="246" t="s">
        <v>4586</v>
      </c>
      <c r="G160" s="247" t="s">
        <v>526</v>
      </c>
      <c r="H160" s="248">
        <v>1</v>
      </c>
      <c r="I160" s="249"/>
      <c r="J160" s="250">
        <f>ROUND(I160*H160,2)</f>
        <v>0</v>
      </c>
      <c r="K160" s="251"/>
      <c r="L160" s="45"/>
      <c r="M160" s="252" t="s">
        <v>1</v>
      </c>
      <c r="N160" s="253" t="s">
        <v>41</v>
      </c>
      <c r="O160" s="92"/>
      <c r="P160" s="254">
        <f>O160*H160</f>
        <v>0</v>
      </c>
      <c r="Q160" s="254">
        <v>0</v>
      </c>
      <c r="R160" s="254">
        <f>Q160*H160</f>
        <v>0</v>
      </c>
      <c r="S160" s="254">
        <v>0</v>
      </c>
      <c r="T160" s="255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56" t="s">
        <v>228</v>
      </c>
      <c r="AT160" s="256" t="s">
        <v>224</v>
      </c>
      <c r="AU160" s="256" t="s">
        <v>84</v>
      </c>
      <c r="AY160" s="18" t="s">
        <v>222</v>
      </c>
      <c r="BE160" s="257">
        <f>IF(N160="základní",J160,0)</f>
        <v>0</v>
      </c>
      <c r="BF160" s="257">
        <f>IF(N160="snížená",J160,0)</f>
        <v>0</v>
      </c>
      <c r="BG160" s="257">
        <f>IF(N160="zákl. přenesená",J160,0)</f>
        <v>0</v>
      </c>
      <c r="BH160" s="257">
        <f>IF(N160="sníž. přenesená",J160,0)</f>
        <v>0</v>
      </c>
      <c r="BI160" s="257">
        <f>IF(N160="nulová",J160,0)</f>
        <v>0</v>
      </c>
      <c r="BJ160" s="18" t="s">
        <v>84</v>
      </c>
      <c r="BK160" s="257">
        <f>ROUND(I160*H160,2)</f>
        <v>0</v>
      </c>
      <c r="BL160" s="18" t="s">
        <v>228</v>
      </c>
      <c r="BM160" s="256" t="s">
        <v>4587</v>
      </c>
    </row>
    <row r="161" s="12" customFormat="1" ht="25.92" customHeight="1">
      <c r="A161" s="12"/>
      <c r="B161" s="228"/>
      <c r="C161" s="229"/>
      <c r="D161" s="230" t="s">
        <v>75</v>
      </c>
      <c r="E161" s="231" t="s">
        <v>3741</v>
      </c>
      <c r="F161" s="231" t="s">
        <v>4588</v>
      </c>
      <c r="G161" s="229"/>
      <c r="H161" s="229"/>
      <c r="I161" s="232"/>
      <c r="J161" s="233">
        <f>BK161</f>
        <v>0</v>
      </c>
      <c r="K161" s="229"/>
      <c r="L161" s="234"/>
      <c r="M161" s="235"/>
      <c r="N161" s="236"/>
      <c r="O161" s="236"/>
      <c r="P161" s="237">
        <f>SUM(P162:P178)</f>
        <v>0</v>
      </c>
      <c r="Q161" s="236"/>
      <c r="R161" s="237">
        <f>SUM(R162:R178)</f>
        <v>0</v>
      </c>
      <c r="S161" s="236"/>
      <c r="T161" s="238">
        <f>SUM(T162:T178)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39" t="s">
        <v>84</v>
      </c>
      <c r="AT161" s="240" t="s">
        <v>75</v>
      </c>
      <c r="AU161" s="240" t="s">
        <v>76</v>
      </c>
      <c r="AY161" s="239" t="s">
        <v>222</v>
      </c>
      <c r="BK161" s="241">
        <f>SUM(BK162:BK178)</f>
        <v>0</v>
      </c>
    </row>
    <row r="162" s="2" customFormat="1" ht="24.15" customHeight="1">
      <c r="A162" s="39"/>
      <c r="B162" s="40"/>
      <c r="C162" s="244" t="s">
        <v>260</v>
      </c>
      <c r="D162" s="244" t="s">
        <v>224</v>
      </c>
      <c r="E162" s="245" t="s">
        <v>4589</v>
      </c>
      <c r="F162" s="246" t="s">
        <v>4590</v>
      </c>
      <c r="G162" s="247" t="s">
        <v>438</v>
      </c>
      <c r="H162" s="248">
        <v>24</v>
      </c>
      <c r="I162" s="249"/>
      <c r="J162" s="250">
        <f>ROUND(I162*H162,2)</f>
        <v>0</v>
      </c>
      <c r="K162" s="251"/>
      <c r="L162" s="45"/>
      <c r="M162" s="252" t="s">
        <v>1</v>
      </c>
      <c r="N162" s="253" t="s">
        <v>41</v>
      </c>
      <c r="O162" s="92"/>
      <c r="P162" s="254">
        <f>O162*H162</f>
        <v>0</v>
      </c>
      <c r="Q162" s="254">
        <v>0</v>
      </c>
      <c r="R162" s="254">
        <f>Q162*H162</f>
        <v>0</v>
      </c>
      <c r="S162" s="254">
        <v>0</v>
      </c>
      <c r="T162" s="255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56" t="s">
        <v>228</v>
      </c>
      <c r="AT162" s="256" t="s">
        <v>224</v>
      </c>
      <c r="AU162" s="256" t="s">
        <v>84</v>
      </c>
      <c r="AY162" s="18" t="s">
        <v>222</v>
      </c>
      <c r="BE162" s="257">
        <f>IF(N162="základní",J162,0)</f>
        <v>0</v>
      </c>
      <c r="BF162" s="257">
        <f>IF(N162="snížená",J162,0)</f>
        <v>0</v>
      </c>
      <c r="BG162" s="257">
        <f>IF(N162="zákl. přenesená",J162,0)</f>
        <v>0</v>
      </c>
      <c r="BH162" s="257">
        <f>IF(N162="sníž. přenesená",J162,0)</f>
        <v>0</v>
      </c>
      <c r="BI162" s="257">
        <f>IF(N162="nulová",J162,0)</f>
        <v>0</v>
      </c>
      <c r="BJ162" s="18" t="s">
        <v>84</v>
      </c>
      <c r="BK162" s="257">
        <f>ROUND(I162*H162,2)</f>
        <v>0</v>
      </c>
      <c r="BL162" s="18" t="s">
        <v>228</v>
      </c>
      <c r="BM162" s="256" t="s">
        <v>4591</v>
      </c>
    </row>
    <row r="163" s="2" customFormat="1" ht="24.15" customHeight="1">
      <c r="A163" s="39"/>
      <c r="B163" s="40"/>
      <c r="C163" s="244" t="s">
        <v>291</v>
      </c>
      <c r="D163" s="244" t="s">
        <v>224</v>
      </c>
      <c r="E163" s="245" t="s">
        <v>4592</v>
      </c>
      <c r="F163" s="246" t="s">
        <v>4593</v>
      </c>
      <c r="G163" s="247" t="s">
        <v>438</v>
      </c>
      <c r="H163" s="248">
        <v>18</v>
      </c>
      <c r="I163" s="249"/>
      <c r="J163" s="250">
        <f>ROUND(I163*H163,2)</f>
        <v>0</v>
      </c>
      <c r="K163" s="251"/>
      <c r="L163" s="45"/>
      <c r="M163" s="252" t="s">
        <v>1</v>
      </c>
      <c r="N163" s="253" t="s">
        <v>41</v>
      </c>
      <c r="O163" s="92"/>
      <c r="P163" s="254">
        <f>O163*H163</f>
        <v>0</v>
      </c>
      <c r="Q163" s="254">
        <v>0</v>
      </c>
      <c r="R163" s="254">
        <f>Q163*H163</f>
        <v>0</v>
      </c>
      <c r="S163" s="254">
        <v>0</v>
      </c>
      <c r="T163" s="255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56" t="s">
        <v>228</v>
      </c>
      <c r="AT163" s="256" t="s">
        <v>224</v>
      </c>
      <c r="AU163" s="256" t="s">
        <v>84</v>
      </c>
      <c r="AY163" s="18" t="s">
        <v>222</v>
      </c>
      <c r="BE163" s="257">
        <f>IF(N163="základní",J163,0)</f>
        <v>0</v>
      </c>
      <c r="BF163" s="257">
        <f>IF(N163="snížená",J163,0)</f>
        <v>0</v>
      </c>
      <c r="BG163" s="257">
        <f>IF(N163="zákl. přenesená",J163,0)</f>
        <v>0</v>
      </c>
      <c r="BH163" s="257">
        <f>IF(N163="sníž. přenesená",J163,0)</f>
        <v>0</v>
      </c>
      <c r="BI163" s="257">
        <f>IF(N163="nulová",J163,0)</f>
        <v>0</v>
      </c>
      <c r="BJ163" s="18" t="s">
        <v>84</v>
      </c>
      <c r="BK163" s="257">
        <f>ROUND(I163*H163,2)</f>
        <v>0</v>
      </c>
      <c r="BL163" s="18" t="s">
        <v>228</v>
      </c>
      <c r="BM163" s="256" t="s">
        <v>4594</v>
      </c>
    </row>
    <row r="164" s="2" customFormat="1" ht="24.15" customHeight="1">
      <c r="A164" s="39"/>
      <c r="B164" s="40"/>
      <c r="C164" s="244" t="s">
        <v>265</v>
      </c>
      <c r="D164" s="244" t="s">
        <v>224</v>
      </c>
      <c r="E164" s="245" t="s">
        <v>4595</v>
      </c>
      <c r="F164" s="246" t="s">
        <v>4596</v>
      </c>
      <c r="G164" s="247" t="s">
        <v>438</v>
      </c>
      <c r="H164" s="248">
        <v>60</v>
      </c>
      <c r="I164" s="249"/>
      <c r="J164" s="250">
        <f>ROUND(I164*H164,2)</f>
        <v>0</v>
      </c>
      <c r="K164" s="251"/>
      <c r="L164" s="45"/>
      <c r="M164" s="252" t="s">
        <v>1</v>
      </c>
      <c r="N164" s="253" t="s">
        <v>41</v>
      </c>
      <c r="O164" s="92"/>
      <c r="P164" s="254">
        <f>O164*H164</f>
        <v>0</v>
      </c>
      <c r="Q164" s="254">
        <v>0</v>
      </c>
      <c r="R164" s="254">
        <f>Q164*H164</f>
        <v>0</v>
      </c>
      <c r="S164" s="254">
        <v>0</v>
      </c>
      <c r="T164" s="255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56" t="s">
        <v>228</v>
      </c>
      <c r="AT164" s="256" t="s">
        <v>224</v>
      </c>
      <c r="AU164" s="256" t="s">
        <v>84</v>
      </c>
      <c r="AY164" s="18" t="s">
        <v>222</v>
      </c>
      <c r="BE164" s="257">
        <f>IF(N164="základní",J164,0)</f>
        <v>0</v>
      </c>
      <c r="BF164" s="257">
        <f>IF(N164="snížená",J164,0)</f>
        <v>0</v>
      </c>
      <c r="BG164" s="257">
        <f>IF(N164="zákl. přenesená",J164,0)</f>
        <v>0</v>
      </c>
      <c r="BH164" s="257">
        <f>IF(N164="sníž. přenesená",J164,0)</f>
        <v>0</v>
      </c>
      <c r="BI164" s="257">
        <f>IF(N164="nulová",J164,0)</f>
        <v>0</v>
      </c>
      <c r="BJ164" s="18" t="s">
        <v>84</v>
      </c>
      <c r="BK164" s="257">
        <f>ROUND(I164*H164,2)</f>
        <v>0</v>
      </c>
      <c r="BL164" s="18" t="s">
        <v>228</v>
      </c>
      <c r="BM164" s="256" t="s">
        <v>4597</v>
      </c>
    </row>
    <row r="165" s="2" customFormat="1" ht="16.5" customHeight="1">
      <c r="A165" s="39"/>
      <c r="B165" s="40"/>
      <c r="C165" s="244" t="s">
        <v>297</v>
      </c>
      <c r="D165" s="244" t="s">
        <v>224</v>
      </c>
      <c r="E165" s="245" t="s">
        <v>4598</v>
      </c>
      <c r="F165" s="246" t="s">
        <v>4599</v>
      </c>
      <c r="G165" s="247" t="s">
        <v>526</v>
      </c>
      <c r="H165" s="248">
        <v>60</v>
      </c>
      <c r="I165" s="249"/>
      <c r="J165" s="250">
        <f>ROUND(I165*H165,2)</f>
        <v>0</v>
      </c>
      <c r="K165" s="251"/>
      <c r="L165" s="45"/>
      <c r="M165" s="252" t="s">
        <v>1</v>
      </c>
      <c r="N165" s="253" t="s">
        <v>41</v>
      </c>
      <c r="O165" s="92"/>
      <c r="P165" s="254">
        <f>O165*H165</f>
        <v>0</v>
      </c>
      <c r="Q165" s="254">
        <v>0</v>
      </c>
      <c r="R165" s="254">
        <f>Q165*H165</f>
        <v>0</v>
      </c>
      <c r="S165" s="254">
        <v>0</v>
      </c>
      <c r="T165" s="255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56" t="s">
        <v>228</v>
      </c>
      <c r="AT165" s="256" t="s">
        <v>224</v>
      </c>
      <c r="AU165" s="256" t="s">
        <v>84</v>
      </c>
      <c r="AY165" s="18" t="s">
        <v>222</v>
      </c>
      <c r="BE165" s="257">
        <f>IF(N165="základní",J165,0)</f>
        <v>0</v>
      </c>
      <c r="BF165" s="257">
        <f>IF(N165="snížená",J165,0)</f>
        <v>0</v>
      </c>
      <c r="BG165" s="257">
        <f>IF(N165="zákl. přenesená",J165,0)</f>
        <v>0</v>
      </c>
      <c r="BH165" s="257">
        <f>IF(N165="sníž. přenesená",J165,0)</f>
        <v>0</v>
      </c>
      <c r="BI165" s="257">
        <f>IF(N165="nulová",J165,0)</f>
        <v>0</v>
      </c>
      <c r="BJ165" s="18" t="s">
        <v>84</v>
      </c>
      <c r="BK165" s="257">
        <f>ROUND(I165*H165,2)</f>
        <v>0</v>
      </c>
      <c r="BL165" s="18" t="s">
        <v>228</v>
      </c>
      <c r="BM165" s="256" t="s">
        <v>4600</v>
      </c>
    </row>
    <row r="166" s="2" customFormat="1" ht="16.5" customHeight="1">
      <c r="A166" s="39"/>
      <c r="B166" s="40"/>
      <c r="C166" s="244" t="s">
        <v>271</v>
      </c>
      <c r="D166" s="244" t="s">
        <v>224</v>
      </c>
      <c r="E166" s="245" t="s">
        <v>4601</v>
      </c>
      <c r="F166" s="246" t="s">
        <v>4602</v>
      </c>
      <c r="G166" s="247" t="s">
        <v>438</v>
      </c>
      <c r="H166" s="248">
        <v>40</v>
      </c>
      <c r="I166" s="249"/>
      <c r="J166" s="250">
        <f>ROUND(I166*H166,2)</f>
        <v>0</v>
      </c>
      <c r="K166" s="251"/>
      <c r="L166" s="45"/>
      <c r="M166" s="252" t="s">
        <v>1</v>
      </c>
      <c r="N166" s="253" t="s">
        <v>41</v>
      </c>
      <c r="O166" s="92"/>
      <c r="P166" s="254">
        <f>O166*H166</f>
        <v>0</v>
      </c>
      <c r="Q166" s="254">
        <v>0</v>
      </c>
      <c r="R166" s="254">
        <f>Q166*H166</f>
        <v>0</v>
      </c>
      <c r="S166" s="254">
        <v>0</v>
      </c>
      <c r="T166" s="255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56" t="s">
        <v>228</v>
      </c>
      <c r="AT166" s="256" t="s">
        <v>224</v>
      </c>
      <c r="AU166" s="256" t="s">
        <v>84</v>
      </c>
      <c r="AY166" s="18" t="s">
        <v>222</v>
      </c>
      <c r="BE166" s="257">
        <f>IF(N166="základní",J166,0)</f>
        <v>0</v>
      </c>
      <c r="BF166" s="257">
        <f>IF(N166="snížená",J166,0)</f>
        <v>0</v>
      </c>
      <c r="BG166" s="257">
        <f>IF(N166="zákl. přenesená",J166,0)</f>
        <v>0</v>
      </c>
      <c r="BH166" s="257">
        <f>IF(N166="sníž. přenesená",J166,0)</f>
        <v>0</v>
      </c>
      <c r="BI166" s="257">
        <f>IF(N166="nulová",J166,0)</f>
        <v>0</v>
      </c>
      <c r="BJ166" s="18" t="s">
        <v>84</v>
      </c>
      <c r="BK166" s="257">
        <f>ROUND(I166*H166,2)</f>
        <v>0</v>
      </c>
      <c r="BL166" s="18" t="s">
        <v>228</v>
      </c>
      <c r="BM166" s="256" t="s">
        <v>4603</v>
      </c>
    </row>
    <row r="167" s="2" customFormat="1" ht="16.5" customHeight="1">
      <c r="A167" s="39"/>
      <c r="B167" s="40"/>
      <c r="C167" s="244" t="s">
        <v>7</v>
      </c>
      <c r="D167" s="244" t="s">
        <v>224</v>
      </c>
      <c r="E167" s="245" t="s">
        <v>4604</v>
      </c>
      <c r="F167" s="246" t="s">
        <v>4605</v>
      </c>
      <c r="G167" s="247" t="s">
        <v>438</v>
      </c>
      <c r="H167" s="248">
        <v>120</v>
      </c>
      <c r="I167" s="249"/>
      <c r="J167" s="250">
        <f>ROUND(I167*H167,2)</f>
        <v>0</v>
      </c>
      <c r="K167" s="251"/>
      <c r="L167" s="45"/>
      <c r="M167" s="252" t="s">
        <v>1</v>
      </c>
      <c r="N167" s="253" t="s">
        <v>41</v>
      </c>
      <c r="O167" s="92"/>
      <c r="P167" s="254">
        <f>O167*H167</f>
        <v>0</v>
      </c>
      <c r="Q167" s="254">
        <v>0</v>
      </c>
      <c r="R167" s="254">
        <f>Q167*H167</f>
        <v>0</v>
      </c>
      <c r="S167" s="254">
        <v>0</v>
      </c>
      <c r="T167" s="255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56" t="s">
        <v>228</v>
      </c>
      <c r="AT167" s="256" t="s">
        <v>224</v>
      </c>
      <c r="AU167" s="256" t="s">
        <v>84</v>
      </c>
      <c r="AY167" s="18" t="s">
        <v>222</v>
      </c>
      <c r="BE167" s="257">
        <f>IF(N167="základní",J167,0)</f>
        <v>0</v>
      </c>
      <c r="BF167" s="257">
        <f>IF(N167="snížená",J167,0)</f>
        <v>0</v>
      </c>
      <c r="BG167" s="257">
        <f>IF(N167="zákl. přenesená",J167,0)</f>
        <v>0</v>
      </c>
      <c r="BH167" s="257">
        <f>IF(N167="sníž. přenesená",J167,0)</f>
        <v>0</v>
      </c>
      <c r="BI167" s="257">
        <f>IF(N167="nulová",J167,0)</f>
        <v>0</v>
      </c>
      <c r="BJ167" s="18" t="s">
        <v>84</v>
      </c>
      <c r="BK167" s="257">
        <f>ROUND(I167*H167,2)</f>
        <v>0</v>
      </c>
      <c r="BL167" s="18" t="s">
        <v>228</v>
      </c>
      <c r="BM167" s="256" t="s">
        <v>4606</v>
      </c>
    </row>
    <row r="168" s="2" customFormat="1" ht="16.5" customHeight="1">
      <c r="A168" s="39"/>
      <c r="B168" s="40"/>
      <c r="C168" s="244" t="s">
        <v>273</v>
      </c>
      <c r="D168" s="244" t="s">
        <v>224</v>
      </c>
      <c r="E168" s="245" t="s">
        <v>4607</v>
      </c>
      <c r="F168" s="246" t="s">
        <v>4608</v>
      </c>
      <c r="G168" s="247" t="s">
        <v>438</v>
      </c>
      <c r="H168" s="248">
        <v>120</v>
      </c>
      <c r="I168" s="249"/>
      <c r="J168" s="250">
        <f>ROUND(I168*H168,2)</f>
        <v>0</v>
      </c>
      <c r="K168" s="251"/>
      <c r="L168" s="45"/>
      <c r="M168" s="252" t="s">
        <v>1</v>
      </c>
      <c r="N168" s="253" t="s">
        <v>41</v>
      </c>
      <c r="O168" s="92"/>
      <c r="P168" s="254">
        <f>O168*H168</f>
        <v>0</v>
      </c>
      <c r="Q168" s="254">
        <v>0</v>
      </c>
      <c r="R168" s="254">
        <f>Q168*H168</f>
        <v>0</v>
      </c>
      <c r="S168" s="254">
        <v>0</v>
      </c>
      <c r="T168" s="255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56" t="s">
        <v>228</v>
      </c>
      <c r="AT168" s="256" t="s">
        <v>224</v>
      </c>
      <c r="AU168" s="256" t="s">
        <v>84</v>
      </c>
      <c r="AY168" s="18" t="s">
        <v>222</v>
      </c>
      <c r="BE168" s="257">
        <f>IF(N168="základní",J168,0)</f>
        <v>0</v>
      </c>
      <c r="BF168" s="257">
        <f>IF(N168="snížená",J168,0)</f>
        <v>0</v>
      </c>
      <c r="BG168" s="257">
        <f>IF(N168="zákl. přenesená",J168,0)</f>
        <v>0</v>
      </c>
      <c r="BH168" s="257">
        <f>IF(N168="sníž. přenesená",J168,0)</f>
        <v>0</v>
      </c>
      <c r="BI168" s="257">
        <f>IF(N168="nulová",J168,0)</f>
        <v>0</v>
      </c>
      <c r="BJ168" s="18" t="s">
        <v>84</v>
      </c>
      <c r="BK168" s="257">
        <f>ROUND(I168*H168,2)</f>
        <v>0</v>
      </c>
      <c r="BL168" s="18" t="s">
        <v>228</v>
      </c>
      <c r="BM168" s="256" t="s">
        <v>4609</v>
      </c>
    </row>
    <row r="169" s="2" customFormat="1" ht="16.5" customHeight="1">
      <c r="A169" s="39"/>
      <c r="B169" s="40"/>
      <c r="C169" s="244" t="s">
        <v>314</v>
      </c>
      <c r="D169" s="244" t="s">
        <v>224</v>
      </c>
      <c r="E169" s="245" t="s">
        <v>4610</v>
      </c>
      <c r="F169" s="246" t="s">
        <v>4611</v>
      </c>
      <c r="G169" s="247" t="s">
        <v>438</v>
      </c>
      <c r="H169" s="248">
        <v>240</v>
      </c>
      <c r="I169" s="249"/>
      <c r="J169" s="250">
        <f>ROUND(I169*H169,2)</f>
        <v>0</v>
      </c>
      <c r="K169" s="251"/>
      <c r="L169" s="45"/>
      <c r="M169" s="252" t="s">
        <v>1</v>
      </c>
      <c r="N169" s="253" t="s">
        <v>41</v>
      </c>
      <c r="O169" s="92"/>
      <c r="P169" s="254">
        <f>O169*H169</f>
        <v>0</v>
      </c>
      <c r="Q169" s="254">
        <v>0</v>
      </c>
      <c r="R169" s="254">
        <f>Q169*H169</f>
        <v>0</v>
      </c>
      <c r="S169" s="254">
        <v>0</v>
      </c>
      <c r="T169" s="255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56" t="s">
        <v>228</v>
      </c>
      <c r="AT169" s="256" t="s">
        <v>224</v>
      </c>
      <c r="AU169" s="256" t="s">
        <v>84</v>
      </c>
      <c r="AY169" s="18" t="s">
        <v>222</v>
      </c>
      <c r="BE169" s="257">
        <f>IF(N169="základní",J169,0)</f>
        <v>0</v>
      </c>
      <c r="BF169" s="257">
        <f>IF(N169="snížená",J169,0)</f>
        <v>0</v>
      </c>
      <c r="BG169" s="257">
        <f>IF(N169="zákl. přenesená",J169,0)</f>
        <v>0</v>
      </c>
      <c r="BH169" s="257">
        <f>IF(N169="sníž. přenesená",J169,0)</f>
        <v>0</v>
      </c>
      <c r="BI169" s="257">
        <f>IF(N169="nulová",J169,0)</f>
        <v>0</v>
      </c>
      <c r="BJ169" s="18" t="s">
        <v>84</v>
      </c>
      <c r="BK169" s="257">
        <f>ROUND(I169*H169,2)</f>
        <v>0</v>
      </c>
      <c r="BL169" s="18" t="s">
        <v>228</v>
      </c>
      <c r="BM169" s="256" t="s">
        <v>4612</v>
      </c>
    </row>
    <row r="170" s="2" customFormat="1" ht="16.5" customHeight="1">
      <c r="A170" s="39"/>
      <c r="B170" s="40"/>
      <c r="C170" s="244" t="s">
        <v>276</v>
      </c>
      <c r="D170" s="244" t="s">
        <v>224</v>
      </c>
      <c r="E170" s="245" t="s">
        <v>4613</v>
      </c>
      <c r="F170" s="246" t="s">
        <v>4614</v>
      </c>
      <c r="G170" s="247" t="s">
        <v>438</v>
      </c>
      <c r="H170" s="248">
        <v>320</v>
      </c>
      <c r="I170" s="249"/>
      <c r="J170" s="250">
        <f>ROUND(I170*H170,2)</f>
        <v>0</v>
      </c>
      <c r="K170" s="251"/>
      <c r="L170" s="45"/>
      <c r="M170" s="252" t="s">
        <v>1</v>
      </c>
      <c r="N170" s="253" t="s">
        <v>41</v>
      </c>
      <c r="O170" s="92"/>
      <c r="P170" s="254">
        <f>O170*H170</f>
        <v>0</v>
      </c>
      <c r="Q170" s="254">
        <v>0</v>
      </c>
      <c r="R170" s="254">
        <f>Q170*H170</f>
        <v>0</v>
      </c>
      <c r="S170" s="254">
        <v>0</v>
      </c>
      <c r="T170" s="255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56" t="s">
        <v>228</v>
      </c>
      <c r="AT170" s="256" t="s">
        <v>224</v>
      </c>
      <c r="AU170" s="256" t="s">
        <v>84</v>
      </c>
      <c r="AY170" s="18" t="s">
        <v>222</v>
      </c>
      <c r="BE170" s="257">
        <f>IF(N170="základní",J170,0)</f>
        <v>0</v>
      </c>
      <c r="BF170" s="257">
        <f>IF(N170="snížená",J170,0)</f>
        <v>0</v>
      </c>
      <c r="BG170" s="257">
        <f>IF(N170="zákl. přenesená",J170,0)</f>
        <v>0</v>
      </c>
      <c r="BH170" s="257">
        <f>IF(N170="sníž. přenesená",J170,0)</f>
        <v>0</v>
      </c>
      <c r="BI170" s="257">
        <f>IF(N170="nulová",J170,0)</f>
        <v>0</v>
      </c>
      <c r="BJ170" s="18" t="s">
        <v>84</v>
      </c>
      <c r="BK170" s="257">
        <f>ROUND(I170*H170,2)</f>
        <v>0</v>
      </c>
      <c r="BL170" s="18" t="s">
        <v>228</v>
      </c>
      <c r="BM170" s="256" t="s">
        <v>4615</v>
      </c>
    </row>
    <row r="171" s="2" customFormat="1" ht="16.5" customHeight="1">
      <c r="A171" s="39"/>
      <c r="B171" s="40"/>
      <c r="C171" s="244" t="s">
        <v>323</v>
      </c>
      <c r="D171" s="244" t="s">
        <v>224</v>
      </c>
      <c r="E171" s="245" t="s">
        <v>4616</v>
      </c>
      <c r="F171" s="246" t="s">
        <v>4617</v>
      </c>
      <c r="G171" s="247" t="s">
        <v>438</v>
      </c>
      <c r="H171" s="248">
        <v>20</v>
      </c>
      <c r="I171" s="249"/>
      <c r="J171" s="250">
        <f>ROUND(I171*H171,2)</f>
        <v>0</v>
      </c>
      <c r="K171" s="251"/>
      <c r="L171" s="45"/>
      <c r="M171" s="252" t="s">
        <v>1</v>
      </c>
      <c r="N171" s="253" t="s">
        <v>41</v>
      </c>
      <c r="O171" s="92"/>
      <c r="P171" s="254">
        <f>O171*H171</f>
        <v>0</v>
      </c>
      <c r="Q171" s="254">
        <v>0</v>
      </c>
      <c r="R171" s="254">
        <f>Q171*H171</f>
        <v>0</v>
      </c>
      <c r="S171" s="254">
        <v>0</v>
      </c>
      <c r="T171" s="255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56" t="s">
        <v>228</v>
      </c>
      <c r="AT171" s="256" t="s">
        <v>224</v>
      </c>
      <c r="AU171" s="256" t="s">
        <v>84</v>
      </c>
      <c r="AY171" s="18" t="s">
        <v>222</v>
      </c>
      <c r="BE171" s="257">
        <f>IF(N171="základní",J171,0)</f>
        <v>0</v>
      </c>
      <c r="BF171" s="257">
        <f>IF(N171="snížená",J171,0)</f>
        <v>0</v>
      </c>
      <c r="BG171" s="257">
        <f>IF(N171="zákl. přenesená",J171,0)</f>
        <v>0</v>
      </c>
      <c r="BH171" s="257">
        <f>IF(N171="sníž. přenesená",J171,0)</f>
        <v>0</v>
      </c>
      <c r="BI171" s="257">
        <f>IF(N171="nulová",J171,0)</f>
        <v>0</v>
      </c>
      <c r="BJ171" s="18" t="s">
        <v>84</v>
      </c>
      <c r="BK171" s="257">
        <f>ROUND(I171*H171,2)</f>
        <v>0</v>
      </c>
      <c r="BL171" s="18" t="s">
        <v>228</v>
      </c>
      <c r="BM171" s="256" t="s">
        <v>4618</v>
      </c>
    </row>
    <row r="172" s="2" customFormat="1" ht="16.5" customHeight="1">
      <c r="A172" s="39"/>
      <c r="B172" s="40"/>
      <c r="C172" s="244" t="s">
        <v>279</v>
      </c>
      <c r="D172" s="244" t="s">
        <v>224</v>
      </c>
      <c r="E172" s="245" t="s">
        <v>4619</v>
      </c>
      <c r="F172" s="246" t="s">
        <v>4620</v>
      </c>
      <c r="G172" s="247" t="s">
        <v>526</v>
      </c>
      <c r="H172" s="248">
        <v>6</v>
      </c>
      <c r="I172" s="249"/>
      <c r="J172" s="250">
        <f>ROUND(I172*H172,2)</f>
        <v>0</v>
      </c>
      <c r="K172" s="251"/>
      <c r="L172" s="45"/>
      <c r="M172" s="252" t="s">
        <v>1</v>
      </c>
      <c r="N172" s="253" t="s">
        <v>41</v>
      </c>
      <c r="O172" s="92"/>
      <c r="P172" s="254">
        <f>O172*H172</f>
        <v>0</v>
      </c>
      <c r="Q172" s="254">
        <v>0</v>
      </c>
      <c r="R172" s="254">
        <f>Q172*H172</f>
        <v>0</v>
      </c>
      <c r="S172" s="254">
        <v>0</v>
      </c>
      <c r="T172" s="255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56" t="s">
        <v>228</v>
      </c>
      <c r="AT172" s="256" t="s">
        <v>224</v>
      </c>
      <c r="AU172" s="256" t="s">
        <v>84</v>
      </c>
      <c r="AY172" s="18" t="s">
        <v>222</v>
      </c>
      <c r="BE172" s="257">
        <f>IF(N172="základní",J172,0)</f>
        <v>0</v>
      </c>
      <c r="BF172" s="257">
        <f>IF(N172="snížená",J172,0)</f>
        <v>0</v>
      </c>
      <c r="BG172" s="257">
        <f>IF(N172="zákl. přenesená",J172,0)</f>
        <v>0</v>
      </c>
      <c r="BH172" s="257">
        <f>IF(N172="sníž. přenesená",J172,0)</f>
        <v>0</v>
      </c>
      <c r="BI172" s="257">
        <f>IF(N172="nulová",J172,0)</f>
        <v>0</v>
      </c>
      <c r="BJ172" s="18" t="s">
        <v>84</v>
      </c>
      <c r="BK172" s="257">
        <f>ROUND(I172*H172,2)</f>
        <v>0</v>
      </c>
      <c r="BL172" s="18" t="s">
        <v>228</v>
      </c>
      <c r="BM172" s="256" t="s">
        <v>4621</v>
      </c>
    </row>
    <row r="173" s="2" customFormat="1" ht="16.5" customHeight="1">
      <c r="A173" s="39"/>
      <c r="B173" s="40"/>
      <c r="C173" s="244" t="s">
        <v>331</v>
      </c>
      <c r="D173" s="244" t="s">
        <v>224</v>
      </c>
      <c r="E173" s="245" t="s">
        <v>4622</v>
      </c>
      <c r="F173" s="246" t="s">
        <v>4623</v>
      </c>
      <c r="G173" s="247" t="s">
        <v>526</v>
      </c>
      <c r="H173" s="248">
        <v>20</v>
      </c>
      <c r="I173" s="249"/>
      <c r="J173" s="250">
        <f>ROUND(I173*H173,2)</f>
        <v>0</v>
      </c>
      <c r="K173" s="251"/>
      <c r="L173" s="45"/>
      <c r="M173" s="252" t="s">
        <v>1</v>
      </c>
      <c r="N173" s="253" t="s">
        <v>41</v>
      </c>
      <c r="O173" s="92"/>
      <c r="P173" s="254">
        <f>O173*H173</f>
        <v>0</v>
      </c>
      <c r="Q173" s="254">
        <v>0</v>
      </c>
      <c r="R173" s="254">
        <f>Q173*H173</f>
        <v>0</v>
      </c>
      <c r="S173" s="254">
        <v>0</v>
      </c>
      <c r="T173" s="255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56" t="s">
        <v>228</v>
      </c>
      <c r="AT173" s="256" t="s">
        <v>224</v>
      </c>
      <c r="AU173" s="256" t="s">
        <v>84</v>
      </c>
      <c r="AY173" s="18" t="s">
        <v>222</v>
      </c>
      <c r="BE173" s="257">
        <f>IF(N173="základní",J173,0)</f>
        <v>0</v>
      </c>
      <c r="BF173" s="257">
        <f>IF(N173="snížená",J173,0)</f>
        <v>0</v>
      </c>
      <c r="BG173" s="257">
        <f>IF(N173="zákl. přenesená",J173,0)</f>
        <v>0</v>
      </c>
      <c r="BH173" s="257">
        <f>IF(N173="sníž. přenesená",J173,0)</f>
        <v>0</v>
      </c>
      <c r="BI173" s="257">
        <f>IF(N173="nulová",J173,0)</f>
        <v>0</v>
      </c>
      <c r="BJ173" s="18" t="s">
        <v>84</v>
      </c>
      <c r="BK173" s="257">
        <f>ROUND(I173*H173,2)</f>
        <v>0</v>
      </c>
      <c r="BL173" s="18" t="s">
        <v>228</v>
      </c>
      <c r="BM173" s="256" t="s">
        <v>4624</v>
      </c>
    </row>
    <row r="174" s="2" customFormat="1" ht="24.15" customHeight="1">
      <c r="A174" s="39"/>
      <c r="B174" s="40"/>
      <c r="C174" s="244" t="s">
        <v>284</v>
      </c>
      <c r="D174" s="244" t="s">
        <v>224</v>
      </c>
      <c r="E174" s="245" t="s">
        <v>4625</v>
      </c>
      <c r="F174" s="246" t="s">
        <v>4626</v>
      </c>
      <c r="G174" s="247" t="s">
        <v>526</v>
      </c>
      <c r="H174" s="248">
        <v>2</v>
      </c>
      <c r="I174" s="249"/>
      <c r="J174" s="250">
        <f>ROUND(I174*H174,2)</f>
        <v>0</v>
      </c>
      <c r="K174" s="251"/>
      <c r="L174" s="45"/>
      <c r="M174" s="252" t="s">
        <v>1</v>
      </c>
      <c r="N174" s="253" t="s">
        <v>41</v>
      </c>
      <c r="O174" s="92"/>
      <c r="P174" s="254">
        <f>O174*H174</f>
        <v>0</v>
      </c>
      <c r="Q174" s="254">
        <v>0</v>
      </c>
      <c r="R174" s="254">
        <f>Q174*H174</f>
        <v>0</v>
      </c>
      <c r="S174" s="254">
        <v>0</v>
      </c>
      <c r="T174" s="255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56" t="s">
        <v>228</v>
      </c>
      <c r="AT174" s="256" t="s">
        <v>224</v>
      </c>
      <c r="AU174" s="256" t="s">
        <v>84</v>
      </c>
      <c r="AY174" s="18" t="s">
        <v>222</v>
      </c>
      <c r="BE174" s="257">
        <f>IF(N174="základní",J174,0)</f>
        <v>0</v>
      </c>
      <c r="BF174" s="257">
        <f>IF(N174="snížená",J174,0)</f>
        <v>0</v>
      </c>
      <c r="BG174" s="257">
        <f>IF(N174="zákl. přenesená",J174,0)</f>
        <v>0</v>
      </c>
      <c r="BH174" s="257">
        <f>IF(N174="sníž. přenesená",J174,0)</f>
        <v>0</v>
      </c>
      <c r="BI174" s="257">
        <f>IF(N174="nulová",J174,0)</f>
        <v>0</v>
      </c>
      <c r="BJ174" s="18" t="s">
        <v>84</v>
      </c>
      <c r="BK174" s="257">
        <f>ROUND(I174*H174,2)</f>
        <v>0</v>
      </c>
      <c r="BL174" s="18" t="s">
        <v>228</v>
      </c>
      <c r="BM174" s="256" t="s">
        <v>4627</v>
      </c>
    </row>
    <row r="175" s="2" customFormat="1" ht="21.75" customHeight="1">
      <c r="A175" s="39"/>
      <c r="B175" s="40"/>
      <c r="C175" s="244" t="s">
        <v>340</v>
      </c>
      <c r="D175" s="244" t="s">
        <v>224</v>
      </c>
      <c r="E175" s="245" t="s">
        <v>4628</v>
      </c>
      <c r="F175" s="246" t="s">
        <v>4629</v>
      </c>
      <c r="G175" s="247" t="s">
        <v>526</v>
      </c>
      <c r="H175" s="248">
        <v>6</v>
      </c>
      <c r="I175" s="249"/>
      <c r="J175" s="250">
        <f>ROUND(I175*H175,2)</f>
        <v>0</v>
      </c>
      <c r="K175" s="251"/>
      <c r="L175" s="45"/>
      <c r="M175" s="252" t="s">
        <v>1</v>
      </c>
      <c r="N175" s="253" t="s">
        <v>41</v>
      </c>
      <c r="O175" s="92"/>
      <c r="P175" s="254">
        <f>O175*H175</f>
        <v>0</v>
      </c>
      <c r="Q175" s="254">
        <v>0</v>
      </c>
      <c r="R175" s="254">
        <f>Q175*H175</f>
        <v>0</v>
      </c>
      <c r="S175" s="254">
        <v>0</v>
      </c>
      <c r="T175" s="255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56" t="s">
        <v>228</v>
      </c>
      <c r="AT175" s="256" t="s">
        <v>224</v>
      </c>
      <c r="AU175" s="256" t="s">
        <v>84</v>
      </c>
      <c r="AY175" s="18" t="s">
        <v>222</v>
      </c>
      <c r="BE175" s="257">
        <f>IF(N175="základní",J175,0)</f>
        <v>0</v>
      </c>
      <c r="BF175" s="257">
        <f>IF(N175="snížená",J175,0)</f>
        <v>0</v>
      </c>
      <c r="BG175" s="257">
        <f>IF(N175="zákl. přenesená",J175,0)</f>
        <v>0</v>
      </c>
      <c r="BH175" s="257">
        <f>IF(N175="sníž. přenesená",J175,0)</f>
        <v>0</v>
      </c>
      <c r="BI175" s="257">
        <f>IF(N175="nulová",J175,0)</f>
        <v>0</v>
      </c>
      <c r="BJ175" s="18" t="s">
        <v>84</v>
      </c>
      <c r="BK175" s="257">
        <f>ROUND(I175*H175,2)</f>
        <v>0</v>
      </c>
      <c r="BL175" s="18" t="s">
        <v>228</v>
      </c>
      <c r="BM175" s="256" t="s">
        <v>4630</v>
      </c>
    </row>
    <row r="176" s="2" customFormat="1" ht="16.5" customHeight="1">
      <c r="A176" s="39"/>
      <c r="B176" s="40"/>
      <c r="C176" s="244" t="s">
        <v>286</v>
      </c>
      <c r="D176" s="244" t="s">
        <v>224</v>
      </c>
      <c r="E176" s="245" t="s">
        <v>4631</v>
      </c>
      <c r="F176" s="246" t="s">
        <v>4632</v>
      </c>
      <c r="G176" s="247" t="s">
        <v>4393</v>
      </c>
      <c r="H176" s="248">
        <v>2</v>
      </c>
      <c r="I176" s="249"/>
      <c r="J176" s="250">
        <f>ROUND(I176*H176,2)</f>
        <v>0</v>
      </c>
      <c r="K176" s="251"/>
      <c r="L176" s="45"/>
      <c r="M176" s="252" t="s">
        <v>1</v>
      </c>
      <c r="N176" s="253" t="s">
        <v>41</v>
      </c>
      <c r="O176" s="92"/>
      <c r="P176" s="254">
        <f>O176*H176</f>
        <v>0</v>
      </c>
      <c r="Q176" s="254">
        <v>0</v>
      </c>
      <c r="R176" s="254">
        <f>Q176*H176</f>
        <v>0</v>
      </c>
      <c r="S176" s="254">
        <v>0</v>
      </c>
      <c r="T176" s="255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56" t="s">
        <v>228</v>
      </c>
      <c r="AT176" s="256" t="s">
        <v>224</v>
      </c>
      <c r="AU176" s="256" t="s">
        <v>84</v>
      </c>
      <c r="AY176" s="18" t="s">
        <v>222</v>
      </c>
      <c r="BE176" s="257">
        <f>IF(N176="základní",J176,0)</f>
        <v>0</v>
      </c>
      <c r="BF176" s="257">
        <f>IF(N176="snížená",J176,0)</f>
        <v>0</v>
      </c>
      <c r="BG176" s="257">
        <f>IF(N176="zákl. přenesená",J176,0)</f>
        <v>0</v>
      </c>
      <c r="BH176" s="257">
        <f>IF(N176="sníž. přenesená",J176,0)</f>
        <v>0</v>
      </c>
      <c r="BI176" s="257">
        <f>IF(N176="nulová",J176,0)</f>
        <v>0</v>
      </c>
      <c r="BJ176" s="18" t="s">
        <v>84</v>
      </c>
      <c r="BK176" s="257">
        <f>ROUND(I176*H176,2)</f>
        <v>0</v>
      </c>
      <c r="BL176" s="18" t="s">
        <v>228</v>
      </c>
      <c r="BM176" s="256" t="s">
        <v>4633</v>
      </c>
    </row>
    <row r="177" s="2" customFormat="1" ht="16.5" customHeight="1">
      <c r="A177" s="39"/>
      <c r="B177" s="40"/>
      <c r="C177" s="244" t="s">
        <v>350</v>
      </c>
      <c r="D177" s="244" t="s">
        <v>224</v>
      </c>
      <c r="E177" s="245" t="s">
        <v>4634</v>
      </c>
      <c r="F177" s="246" t="s">
        <v>4635</v>
      </c>
      <c r="G177" s="247" t="s">
        <v>2528</v>
      </c>
      <c r="H177" s="248">
        <v>22</v>
      </c>
      <c r="I177" s="249"/>
      <c r="J177" s="250">
        <f>ROUND(I177*H177,2)</f>
        <v>0</v>
      </c>
      <c r="K177" s="251"/>
      <c r="L177" s="45"/>
      <c r="M177" s="252" t="s">
        <v>1</v>
      </c>
      <c r="N177" s="253" t="s">
        <v>41</v>
      </c>
      <c r="O177" s="92"/>
      <c r="P177" s="254">
        <f>O177*H177</f>
        <v>0</v>
      </c>
      <c r="Q177" s="254">
        <v>0</v>
      </c>
      <c r="R177" s="254">
        <f>Q177*H177</f>
        <v>0</v>
      </c>
      <c r="S177" s="254">
        <v>0</v>
      </c>
      <c r="T177" s="255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56" t="s">
        <v>228</v>
      </c>
      <c r="AT177" s="256" t="s">
        <v>224</v>
      </c>
      <c r="AU177" s="256" t="s">
        <v>84</v>
      </c>
      <c r="AY177" s="18" t="s">
        <v>222</v>
      </c>
      <c r="BE177" s="257">
        <f>IF(N177="základní",J177,0)</f>
        <v>0</v>
      </c>
      <c r="BF177" s="257">
        <f>IF(N177="snížená",J177,0)</f>
        <v>0</v>
      </c>
      <c r="BG177" s="257">
        <f>IF(N177="zákl. přenesená",J177,0)</f>
        <v>0</v>
      </c>
      <c r="BH177" s="257">
        <f>IF(N177="sníž. přenesená",J177,0)</f>
        <v>0</v>
      </c>
      <c r="BI177" s="257">
        <f>IF(N177="nulová",J177,0)</f>
        <v>0</v>
      </c>
      <c r="BJ177" s="18" t="s">
        <v>84</v>
      </c>
      <c r="BK177" s="257">
        <f>ROUND(I177*H177,2)</f>
        <v>0</v>
      </c>
      <c r="BL177" s="18" t="s">
        <v>228</v>
      </c>
      <c r="BM177" s="256" t="s">
        <v>4636</v>
      </c>
    </row>
    <row r="178" s="2" customFormat="1" ht="24.15" customHeight="1">
      <c r="A178" s="39"/>
      <c r="B178" s="40"/>
      <c r="C178" s="244" t="s">
        <v>290</v>
      </c>
      <c r="D178" s="244" t="s">
        <v>224</v>
      </c>
      <c r="E178" s="245" t="s">
        <v>4637</v>
      </c>
      <c r="F178" s="246" t="s">
        <v>4638</v>
      </c>
      <c r="G178" s="247" t="s">
        <v>4393</v>
      </c>
      <c r="H178" s="248">
        <v>1</v>
      </c>
      <c r="I178" s="249"/>
      <c r="J178" s="250">
        <f>ROUND(I178*H178,2)</f>
        <v>0</v>
      </c>
      <c r="K178" s="251"/>
      <c r="L178" s="45"/>
      <c r="M178" s="252" t="s">
        <v>1</v>
      </c>
      <c r="N178" s="253" t="s">
        <v>41</v>
      </c>
      <c r="O178" s="92"/>
      <c r="P178" s="254">
        <f>O178*H178</f>
        <v>0</v>
      </c>
      <c r="Q178" s="254">
        <v>0</v>
      </c>
      <c r="R178" s="254">
        <f>Q178*H178</f>
        <v>0</v>
      </c>
      <c r="S178" s="254">
        <v>0</v>
      </c>
      <c r="T178" s="255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56" t="s">
        <v>228</v>
      </c>
      <c r="AT178" s="256" t="s">
        <v>224</v>
      </c>
      <c r="AU178" s="256" t="s">
        <v>84</v>
      </c>
      <c r="AY178" s="18" t="s">
        <v>222</v>
      </c>
      <c r="BE178" s="257">
        <f>IF(N178="základní",J178,0)</f>
        <v>0</v>
      </c>
      <c r="BF178" s="257">
        <f>IF(N178="snížená",J178,0)</f>
        <v>0</v>
      </c>
      <c r="BG178" s="257">
        <f>IF(N178="zákl. přenesená",J178,0)</f>
        <v>0</v>
      </c>
      <c r="BH178" s="257">
        <f>IF(N178="sníž. přenesená",J178,0)</f>
        <v>0</v>
      </c>
      <c r="BI178" s="257">
        <f>IF(N178="nulová",J178,0)</f>
        <v>0</v>
      </c>
      <c r="BJ178" s="18" t="s">
        <v>84</v>
      </c>
      <c r="BK178" s="257">
        <f>ROUND(I178*H178,2)</f>
        <v>0</v>
      </c>
      <c r="BL178" s="18" t="s">
        <v>228</v>
      </c>
      <c r="BM178" s="256" t="s">
        <v>4639</v>
      </c>
    </row>
    <row r="179" s="12" customFormat="1" ht="25.92" customHeight="1">
      <c r="A179" s="12"/>
      <c r="B179" s="228"/>
      <c r="C179" s="229"/>
      <c r="D179" s="230" t="s">
        <v>75</v>
      </c>
      <c r="E179" s="231" t="s">
        <v>3564</v>
      </c>
      <c r="F179" s="231" t="s">
        <v>4640</v>
      </c>
      <c r="G179" s="229"/>
      <c r="H179" s="229"/>
      <c r="I179" s="232"/>
      <c r="J179" s="233">
        <f>BK179</f>
        <v>0</v>
      </c>
      <c r="K179" s="229"/>
      <c r="L179" s="234"/>
      <c r="M179" s="235"/>
      <c r="N179" s="236"/>
      <c r="O179" s="236"/>
      <c r="P179" s="237">
        <f>SUM(P180:P196)</f>
        <v>0</v>
      </c>
      <c r="Q179" s="236"/>
      <c r="R179" s="237">
        <f>SUM(R180:R196)</f>
        <v>0</v>
      </c>
      <c r="S179" s="236"/>
      <c r="T179" s="238">
        <f>SUM(T180:T196)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39" t="s">
        <v>84</v>
      </c>
      <c r="AT179" s="240" t="s">
        <v>75</v>
      </c>
      <c r="AU179" s="240" t="s">
        <v>76</v>
      </c>
      <c r="AY179" s="239" t="s">
        <v>222</v>
      </c>
      <c r="BK179" s="241">
        <f>SUM(BK180:BK196)</f>
        <v>0</v>
      </c>
    </row>
    <row r="180" s="2" customFormat="1" ht="24.15" customHeight="1">
      <c r="A180" s="39"/>
      <c r="B180" s="40"/>
      <c r="C180" s="244" t="s">
        <v>364</v>
      </c>
      <c r="D180" s="244" t="s">
        <v>224</v>
      </c>
      <c r="E180" s="245" t="s">
        <v>4589</v>
      </c>
      <c r="F180" s="246" t="s">
        <v>4590</v>
      </c>
      <c r="G180" s="247" t="s">
        <v>438</v>
      </c>
      <c r="H180" s="248">
        <v>16</v>
      </c>
      <c r="I180" s="249"/>
      <c r="J180" s="250">
        <f>ROUND(I180*H180,2)</f>
        <v>0</v>
      </c>
      <c r="K180" s="251"/>
      <c r="L180" s="45"/>
      <c r="M180" s="252" t="s">
        <v>1</v>
      </c>
      <c r="N180" s="253" t="s">
        <v>41</v>
      </c>
      <c r="O180" s="92"/>
      <c r="P180" s="254">
        <f>O180*H180</f>
        <v>0</v>
      </c>
      <c r="Q180" s="254">
        <v>0</v>
      </c>
      <c r="R180" s="254">
        <f>Q180*H180</f>
        <v>0</v>
      </c>
      <c r="S180" s="254">
        <v>0</v>
      </c>
      <c r="T180" s="255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56" t="s">
        <v>228</v>
      </c>
      <c r="AT180" s="256" t="s">
        <v>224</v>
      </c>
      <c r="AU180" s="256" t="s">
        <v>84</v>
      </c>
      <c r="AY180" s="18" t="s">
        <v>222</v>
      </c>
      <c r="BE180" s="257">
        <f>IF(N180="základní",J180,0)</f>
        <v>0</v>
      </c>
      <c r="BF180" s="257">
        <f>IF(N180="snížená",J180,0)</f>
        <v>0</v>
      </c>
      <c r="BG180" s="257">
        <f>IF(N180="zákl. přenesená",J180,0)</f>
        <v>0</v>
      </c>
      <c r="BH180" s="257">
        <f>IF(N180="sníž. přenesená",J180,0)</f>
        <v>0</v>
      </c>
      <c r="BI180" s="257">
        <f>IF(N180="nulová",J180,0)</f>
        <v>0</v>
      </c>
      <c r="BJ180" s="18" t="s">
        <v>84</v>
      </c>
      <c r="BK180" s="257">
        <f>ROUND(I180*H180,2)</f>
        <v>0</v>
      </c>
      <c r="BL180" s="18" t="s">
        <v>228</v>
      </c>
      <c r="BM180" s="256" t="s">
        <v>4641</v>
      </c>
    </row>
    <row r="181" s="2" customFormat="1" ht="24.15" customHeight="1">
      <c r="A181" s="39"/>
      <c r="B181" s="40"/>
      <c r="C181" s="244" t="s">
        <v>292</v>
      </c>
      <c r="D181" s="244" t="s">
        <v>224</v>
      </c>
      <c r="E181" s="245" t="s">
        <v>4592</v>
      </c>
      <c r="F181" s="246" t="s">
        <v>4593</v>
      </c>
      <c r="G181" s="247" t="s">
        <v>438</v>
      </c>
      <c r="H181" s="248">
        <v>10</v>
      </c>
      <c r="I181" s="249"/>
      <c r="J181" s="250">
        <f>ROUND(I181*H181,2)</f>
        <v>0</v>
      </c>
      <c r="K181" s="251"/>
      <c r="L181" s="45"/>
      <c r="M181" s="252" t="s">
        <v>1</v>
      </c>
      <c r="N181" s="253" t="s">
        <v>41</v>
      </c>
      <c r="O181" s="92"/>
      <c r="P181" s="254">
        <f>O181*H181</f>
        <v>0</v>
      </c>
      <c r="Q181" s="254">
        <v>0</v>
      </c>
      <c r="R181" s="254">
        <f>Q181*H181</f>
        <v>0</v>
      </c>
      <c r="S181" s="254">
        <v>0</v>
      </c>
      <c r="T181" s="255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56" t="s">
        <v>228</v>
      </c>
      <c r="AT181" s="256" t="s">
        <v>224</v>
      </c>
      <c r="AU181" s="256" t="s">
        <v>84</v>
      </c>
      <c r="AY181" s="18" t="s">
        <v>222</v>
      </c>
      <c r="BE181" s="257">
        <f>IF(N181="základní",J181,0)</f>
        <v>0</v>
      </c>
      <c r="BF181" s="257">
        <f>IF(N181="snížená",J181,0)</f>
        <v>0</v>
      </c>
      <c r="BG181" s="257">
        <f>IF(N181="zákl. přenesená",J181,0)</f>
        <v>0</v>
      </c>
      <c r="BH181" s="257">
        <f>IF(N181="sníž. přenesená",J181,0)</f>
        <v>0</v>
      </c>
      <c r="BI181" s="257">
        <f>IF(N181="nulová",J181,0)</f>
        <v>0</v>
      </c>
      <c r="BJ181" s="18" t="s">
        <v>84</v>
      </c>
      <c r="BK181" s="257">
        <f>ROUND(I181*H181,2)</f>
        <v>0</v>
      </c>
      <c r="BL181" s="18" t="s">
        <v>228</v>
      </c>
      <c r="BM181" s="256" t="s">
        <v>4642</v>
      </c>
    </row>
    <row r="182" s="2" customFormat="1" ht="24.15" customHeight="1">
      <c r="A182" s="39"/>
      <c r="B182" s="40"/>
      <c r="C182" s="244" t="s">
        <v>375</v>
      </c>
      <c r="D182" s="244" t="s">
        <v>224</v>
      </c>
      <c r="E182" s="245" t="s">
        <v>4595</v>
      </c>
      <c r="F182" s="246" t="s">
        <v>4596</v>
      </c>
      <c r="G182" s="247" t="s">
        <v>438</v>
      </c>
      <c r="H182" s="248">
        <v>40</v>
      </c>
      <c r="I182" s="249"/>
      <c r="J182" s="250">
        <f>ROUND(I182*H182,2)</f>
        <v>0</v>
      </c>
      <c r="K182" s="251"/>
      <c r="L182" s="45"/>
      <c r="M182" s="252" t="s">
        <v>1</v>
      </c>
      <c r="N182" s="253" t="s">
        <v>41</v>
      </c>
      <c r="O182" s="92"/>
      <c r="P182" s="254">
        <f>O182*H182</f>
        <v>0</v>
      </c>
      <c r="Q182" s="254">
        <v>0</v>
      </c>
      <c r="R182" s="254">
        <f>Q182*H182</f>
        <v>0</v>
      </c>
      <c r="S182" s="254">
        <v>0</v>
      </c>
      <c r="T182" s="255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56" t="s">
        <v>228</v>
      </c>
      <c r="AT182" s="256" t="s">
        <v>224</v>
      </c>
      <c r="AU182" s="256" t="s">
        <v>84</v>
      </c>
      <c r="AY182" s="18" t="s">
        <v>222</v>
      </c>
      <c r="BE182" s="257">
        <f>IF(N182="základní",J182,0)</f>
        <v>0</v>
      </c>
      <c r="BF182" s="257">
        <f>IF(N182="snížená",J182,0)</f>
        <v>0</v>
      </c>
      <c r="BG182" s="257">
        <f>IF(N182="zákl. přenesená",J182,0)</f>
        <v>0</v>
      </c>
      <c r="BH182" s="257">
        <f>IF(N182="sníž. přenesená",J182,0)</f>
        <v>0</v>
      </c>
      <c r="BI182" s="257">
        <f>IF(N182="nulová",J182,0)</f>
        <v>0</v>
      </c>
      <c r="BJ182" s="18" t="s">
        <v>84</v>
      </c>
      <c r="BK182" s="257">
        <f>ROUND(I182*H182,2)</f>
        <v>0</v>
      </c>
      <c r="BL182" s="18" t="s">
        <v>228</v>
      </c>
      <c r="BM182" s="256" t="s">
        <v>4643</v>
      </c>
    </row>
    <row r="183" s="2" customFormat="1" ht="16.5" customHeight="1">
      <c r="A183" s="39"/>
      <c r="B183" s="40"/>
      <c r="C183" s="244" t="s">
        <v>295</v>
      </c>
      <c r="D183" s="244" t="s">
        <v>224</v>
      </c>
      <c r="E183" s="245" t="s">
        <v>4598</v>
      </c>
      <c r="F183" s="246" t="s">
        <v>4599</v>
      </c>
      <c r="G183" s="247" t="s">
        <v>526</v>
      </c>
      <c r="H183" s="248">
        <v>50</v>
      </c>
      <c r="I183" s="249"/>
      <c r="J183" s="250">
        <f>ROUND(I183*H183,2)</f>
        <v>0</v>
      </c>
      <c r="K183" s="251"/>
      <c r="L183" s="45"/>
      <c r="M183" s="252" t="s">
        <v>1</v>
      </c>
      <c r="N183" s="253" t="s">
        <v>41</v>
      </c>
      <c r="O183" s="92"/>
      <c r="P183" s="254">
        <f>O183*H183</f>
        <v>0</v>
      </c>
      <c r="Q183" s="254">
        <v>0</v>
      </c>
      <c r="R183" s="254">
        <f>Q183*H183</f>
        <v>0</v>
      </c>
      <c r="S183" s="254">
        <v>0</v>
      </c>
      <c r="T183" s="255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56" t="s">
        <v>228</v>
      </c>
      <c r="AT183" s="256" t="s">
        <v>224</v>
      </c>
      <c r="AU183" s="256" t="s">
        <v>84</v>
      </c>
      <c r="AY183" s="18" t="s">
        <v>222</v>
      </c>
      <c r="BE183" s="257">
        <f>IF(N183="základní",J183,0)</f>
        <v>0</v>
      </c>
      <c r="BF183" s="257">
        <f>IF(N183="snížená",J183,0)</f>
        <v>0</v>
      </c>
      <c r="BG183" s="257">
        <f>IF(N183="zákl. přenesená",J183,0)</f>
        <v>0</v>
      </c>
      <c r="BH183" s="257">
        <f>IF(N183="sníž. přenesená",J183,0)</f>
        <v>0</v>
      </c>
      <c r="BI183" s="257">
        <f>IF(N183="nulová",J183,0)</f>
        <v>0</v>
      </c>
      <c r="BJ183" s="18" t="s">
        <v>84</v>
      </c>
      <c r="BK183" s="257">
        <f>ROUND(I183*H183,2)</f>
        <v>0</v>
      </c>
      <c r="BL183" s="18" t="s">
        <v>228</v>
      </c>
      <c r="BM183" s="256" t="s">
        <v>4644</v>
      </c>
    </row>
    <row r="184" s="2" customFormat="1" ht="16.5" customHeight="1">
      <c r="A184" s="39"/>
      <c r="B184" s="40"/>
      <c r="C184" s="244" t="s">
        <v>383</v>
      </c>
      <c r="D184" s="244" t="s">
        <v>224</v>
      </c>
      <c r="E184" s="245" t="s">
        <v>4601</v>
      </c>
      <c r="F184" s="246" t="s">
        <v>4602</v>
      </c>
      <c r="G184" s="247" t="s">
        <v>438</v>
      </c>
      <c r="H184" s="248">
        <v>20</v>
      </c>
      <c r="I184" s="249"/>
      <c r="J184" s="250">
        <f>ROUND(I184*H184,2)</f>
        <v>0</v>
      </c>
      <c r="K184" s="251"/>
      <c r="L184" s="45"/>
      <c r="M184" s="252" t="s">
        <v>1</v>
      </c>
      <c r="N184" s="253" t="s">
        <v>41</v>
      </c>
      <c r="O184" s="92"/>
      <c r="P184" s="254">
        <f>O184*H184</f>
        <v>0</v>
      </c>
      <c r="Q184" s="254">
        <v>0</v>
      </c>
      <c r="R184" s="254">
        <f>Q184*H184</f>
        <v>0</v>
      </c>
      <c r="S184" s="254">
        <v>0</v>
      </c>
      <c r="T184" s="255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56" t="s">
        <v>228</v>
      </c>
      <c r="AT184" s="256" t="s">
        <v>224</v>
      </c>
      <c r="AU184" s="256" t="s">
        <v>84</v>
      </c>
      <c r="AY184" s="18" t="s">
        <v>222</v>
      </c>
      <c r="BE184" s="257">
        <f>IF(N184="základní",J184,0)</f>
        <v>0</v>
      </c>
      <c r="BF184" s="257">
        <f>IF(N184="snížená",J184,0)</f>
        <v>0</v>
      </c>
      <c r="BG184" s="257">
        <f>IF(N184="zákl. přenesená",J184,0)</f>
        <v>0</v>
      </c>
      <c r="BH184" s="257">
        <f>IF(N184="sníž. přenesená",J184,0)</f>
        <v>0</v>
      </c>
      <c r="BI184" s="257">
        <f>IF(N184="nulová",J184,0)</f>
        <v>0</v>
      </c>
      <c r="BJ184" s="18" t="s">
        <v>84</v>
      </c>
      <c r="BK184" s="257">
        <f>ROUND(I184*H184,2)</f>
        <v>0</v>
      </c>
      <c r="BL184" s="18" t="s">
        <v>228</v>
      </c>
      <c r="BM184" s="256" t="s">
        <v>4645</v>
      </c>
    </row>
    <row r="185" s="2" customFormat="1" ht="16.5" customHeight="1">
      <c r="A185" s="39"/>
      <c r="B185" s="40"/>
      <c r="C185" s="244" t="s">
        <v>298</v>
      </c>
      <c r="D185" s="244" t="s">
        <v>224</v>
      </c>
      <c r="E185" s="245" t="s">
        <v>4604</v>
      </c>
      <c r="F185" s="246" t="s">
        <v>4605</v>
      </c>
      <c r="G185" s="247" t="s">
        <v>438</v>
      </c>
      <c r="H185" s="248">
        <v>60</v>
      </c>
      <c r="I185" s="249"/>
      <c r="J185" s="250">
        <f>ROUND(I185*H185,2)</f>
        <v>0</v>
      </c>
      <c r="K185" s="251"/>
      <c r="L185" s="45"/>
      <c r="M185" s="252" t="s">
        <v>1</v>
      </c>
      <c r="N185" s="253" t="s">
        <v>41</v>
      </c>
      <c r="O185" s="92"/>
      <c r="P185" s="254">
        <f>O185*H185</f>
        <v>0</v>
      </c>
      <c r="Q185" s="254">
        <v>0</v>
      </c>
      <c r="R185" s="254">
        <f>Q185*H185</f>
        <v>0</v>
      </c>
      <c r="S185" s="254">
        <v>0</v>
      </c>
      <c r="T185" s="255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56" t="s">
        <v>228</v>
      </c>
      <c r="AT185" s="256" t="s">
        <v>224</v>
      </c>
      <c r="AU185" s="256" t="s">
        <v>84</v>
      </c>
      <c r="AY185" s="18" t="s">
        <v>222</v>
      </c>
      <c r="BE185" s="257">
        <f>IF(N185="základní",J185,0)</f>
        <v>0</v>
      </c>
      <c r="BF185" s="257">
        <f>IF(N185="snížená",J185,0)</f>
        <v>0</v>
      </c>
      <c r="BG185" s="257">
        <f>IF(N185="zákl. přenesená",J185,0)</f>
        <v>0</v>
      </c>
      <c r="BH185" s="257">
        <f>IF(N185="sníž. přenesená",J185,0)</f>
        <v>0</v>
      </c>
      <c r="BI185" s="257">
        <f>IF(N185="nulová",J185,0)</f>
        <v>0</v>
      </c>
      <c r="BJ185" s="18" t="s">
        <v>84</v>
      </c>
      <c r="BK185" s="257">
        <f>ROUND(I185*H185,2)</f>
        <v>0</v>
      </c>
      <c r="BL185" s="18" t="s">
        <v>228</v>
      </c>
      <c r="BM185" s="256" t="s">
        <v>4646</v>
      </c>
    </row>
    <row r="186" s="2" customFormat="1" ht="16.5" customHeight="1">
      <c r="A186" s="39"/>
      <c r="B186" s="40"/>
      <c r="C186" s="244" t="s">
        <v>390</v>
      </c>
      <c r="D186" s="244" t="s">
        <v>224</v>
      </c>
      <c r="E186" s="245" t="s">
        <v>4607</v>
      </c>
      <c r="F186" s="246" t="s">
        <v>4608</v>
      </c>
      <c r="G186" s="247" t="s">
        <v>438</v>
      </c>
      <c r="H186" s="248">
        <v>80</v>
      </c>
      <c r="I186" s="249"/>
      <c r="J186" s="250">
        <f>ROUND(I186*H186,2)</f>
        <v>0</v>
      </c>
      <c r="K186" s="251"/>
      <c r="L186" s="45"/>
      <c r="M186" s="252" t="s">
        <v>1</v>
      </c>
      <c r="N186" s="253" t="s">
        <v>41</v>
      </c>
      <c r="O186" s="92"/>
      <c r="P186" s="254">
        <f>O186*H186</f>
        <v>0</v>
      </c>
      <c r="Q186" s="254">
        <v>0</v>
      </c>
      <c r="R186" s="254">
        <f>Q186*H186</f>
        <v>0</v>
      </c>
      <c r="S186" s="254">
        <v>0</v>
      </c>
      <c r="T186" s="255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56" t="s">
        <v>228</v>
      </c>
      <c r="AT186" s="256" t="s">
        <v>224</v>
      </c>
      <c r="AU186" s="256" t="s">
        <v>84</v>
      </c>
      <c r="AY186" s="18" t="s">
        <v>222</v>
      </c>
      <c r="BE186" s="257">
        <f>IF(N186="základní",J186,0)</f>
        <v>0</v>
      </c>
      <c r="BF186" s="257">
        <f>IF(N186="snížená",J186,0)</f>
        <v>0</v>
      </c>
      <c r="BG186" s="257">
        <f>IF(N186="zákl. přenesená",J186,0)</f>
        <v>0</v>
      </c>
      <c r="BH186" s="257">
        <f>IF(N186="sníž. přenesená",J186,0)</f>
        <v>0</v>
      </c>
      <c r="BI186" s="257">
        <f>IF(N186="nulová",J186,0)</f>
        <v>0</v>
      </c>
      <c r="BJ186" s="18" t="s">
        <v>84</v>
      </c>
      <c r="BK186" s="257">
        <f>ROUND(I186*H186,2)</f>
        <v>0</v>
      </c>
      <c r="BL186" s="18" t="s">
        <v>228</v>
      </c>
      <c r="BM186" s="256" t="s">
        <v>4647</v>
      </c>
    </row>
    <row r="187" s="2" customFormat="1" ht="16.5" customHeight="1">
      <c r="A187" s="39"/>
      <c r="B187" s="40"/>
      <c r="C187" s="244" t="s">
        <v>303</v>
      </c>
      <c r="D187" s="244" t="s">
        <v>224</v>
      </c>
      <c r="E187" s="245" t="s">
        <v>4610</v>
      </c>
      <c r="F187" s="246" t="s">
        <v>4611</v>
      </c>
      <c r="G187" s="247" t="s">
        <v>438</v>
      </c>
      <c r="H187" s="248">
        <v>160</v>
      </c>
      <c r="I187" s="249"/>
      <c r="J187" s="250">
        <f>ROUND(I187*H187,2)</f>
        <v>0</v>
      </c>
      <c r="K187" s="251"/>
      <c r="L187" s="45"/>
      <c r="M187" s="252" t="s">
        <v>1</v>
      </c>
      <c r="N187" s="253" t="s">
        <v>41</v>
      </c>
      <c r="O187" s="92"/>
      <c r="P187" s="254">
        <f>O187*H187</f>
        <v>0</v>
      </c>
      <c r="Q187" s="254">
        <v>0</v>
      </c>
      <c r="R187" s="254">
        <f>Q187*H187</f>
        <v>0</v>
      </c>
      <c r="S187" s="254">
        <v>0</v>
      </c>
      <c r="T187" s="255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56" t="s">
        <v>228</v>
      </c>
      <c r="AT187" s="256" t="s">
        <v>224</v>
      </c>
      <c r="AU187" s="256" t="s">
        <v>84</v>
      </c>
      <c r="AY187" s="18" t="s">
        <v>222</v>
      </c>
      <c r="BE187" s="257">
        <f>IF(N187="základní",J187,0)</f>
        <v>0</v>
      </c>
      <c r="BF187" s="257">
        <f>IF(N187="snížená",J187,0)</f>
        <v>0</v>
      </c>
      <c r="BG187" s="257">
        <f>IF(N187="zákl. přenesená",J187,0)</f>
        <v>0</v>
      </c>
      <c r="BH187" s="257">
        <f>IF(N187="sníž. přenesená",J187,0)</f>
        <v>0</v>
      </c>
      <c r="BI187" s="257">
        <f>IF(N187="nulová",J187,0)</f>
        <v>0</v>
      </c>
      <c r="BJ187" s="18" t="s">
        <v>84</v>
      </c>
      <c r="BK187" s="257">
        <f>ROUND(I187*H187,2)</f>
        <v>0</v>
      </c>
      <c r="BL187" s="18" t="s">
        <v>228</v>
      </c>
      <c r="BM187" s="256" t="s">
        <v>4648</v>
      </c>
    </row>
    <row r="188" s="2" customFormat="1" ht="16.5" customHeight="1">
      <c r="A188" s="39"/>
      <c r="B188" s="40"/>
      <c r="C188" s="244" t="s">
        <v>409</v>
      </c>
      <c r="D188" s="244" t="s">
        <v>224</v>
      </c>
      <c r="E188" s="245" t="s">
        <v>4613</v>
      </c>
      <c r="F188" s="246" t="s">
        <v>4614</v>
      </c>
      <c r="G188" s="247" t="s">
        <v>438</v>
      </c>
      <c r="H188" s="248">
        <v>180</v>
      </c>
      <c r="I188" s="249"/>
      <c r="J188" s="250">
        <f>ROUND(I188*H188,2)</f>
        <v>0</v>
      </c>
      <c r="K188" s="251"/>
      <c r="L188" s="45"/>
      <c r="M188" s="252" t="s">
        <v>1</v>
      </c>
      <c r="N188" s="253" t="s">
        <v>41</v>
      </c>
      <c r="O188" s="92"/>
      <c r="P188" s="254">
        <f>O188*H188</f>
        <v>0</v>
      </c>
      <c r="Q188" s="254">
        <v>0</v>
      </c>
      <c r="R188" s="254">
        <f>Q188*H188</f>
        <v>0</v>
      </c>
      <c r="S188" s="254">
        <v>0</v>
      </c>
      <c r="T188" s="255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56" t="s">
        <v>228</v>
      </c>
      <c r="AT188" s="256" t="s">
        <v>224</v>
      </c>
      <c r="AU188" s="256" t="s">
        <v>84</v>
      </c>
      <c r="AY188" s="18" t="s">
        <v>222</v>
      </c>
      <c r="BE188" s="257">
        <f>IF(N188="základní",J188,0)</f>
        <v>0</v>
      </c>
      <c r="BF188" s="257">
        <f>IF(N188="snížená",J188,0)</f>
        <v>0</v>
      </c>
      <c r="BG188" s="257">
        <f>IF(N188="zákl. přenesená",J188,0)</f>
        <v>0</v>
      </c>
      <c r="BH188" s="257">
        <f>IF(N188="sníž. přenesená",J188,0)</f>
        <v>0</v>
      </c>
      <c r="BI188" s="257">
        <f>IF(N188="nulová",J188,0)</f>
        <v>0</v>
      </c>
      <c r="BJ188" s="18" t="s">
        <v>84</v>
      </c>
      <c r="BK188" s="257">
        <f>ROUND(I188*H188,2)</f>
        <v>0</v>
      </c>
      <c r="BL188" s="18" t="s">
        <v>228</v>
      </c>
      <c r="BM188" s="256" t="s">
        <v>4649</v>
      </c>
    </row>
    <row r="189" s="2" customFormat="1" ht="16.5" customHeight="1">
      <c r="A189" s="39"/>
      <c r="B189" s="40"/>
      <c r="C189" s="244" t="s">
        <v>308</v>
      </c>
      <c r="D189" s="244" t="s">
        <v>224</v>
      </c>
      <c r="E189" s="245" t="s">
        <v>4616</v>
      </c>
      <c r="F189" s="246" t="s">
        <v>4617</v>
      </c>
      <c r="G189" s="247" t="s">
        <v>438</v>
      </c>
      <c r="H189" s="248">
        <v>10</v>
      </c>
      <c r="I189" s="249"/>
      <c r="J189" s="250">
        <f>ROUND(I189*H189,2)</f>
        <v>0</v>
      </c>
      <c r="K189" s="251"/>
      <c r="L189" s="45"/>
      <c r="M189" s="252" t="s">
        <v>1</v>
      </c>
      <c r="N189" s="253" t="s">
        <v>41</v>
      </c>
      <c r="O189" s="92"/>
      <c r="P189" s="254">
        <f>O189*H189</f>
        <v>0</v>
      </c>
      <c r="Q189" s="254">
        <v>0</v>
      </c>
      <c r="R189" s="254">
        <f>Q189*H189</f>
        <v>0</v>
      </c>
      <c r="S189" s="254">
        <v>0</v>
      </c>
      <c r="T189" s="255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56" t="s">
        <v>228</v>
      </c>
      <c r="AT189" s="256" t="s">
        <v>224</v>
      </c>
      <c r="AU189" s="256" t="s">
        <v>84</v>
      </c>
      <c r="AY189" s="18" t="s">
        <v>222</v>
      </c>
      <c r="BE189" s="257">
        <f>IF(N189="základní",J189,0)</f>
        <v>0</v>
      </c>
      <c r="BF189" s="257">
        <f>IF(N189="snížená",J189,0)</f>
        <v>0</v>
      </c>
      <c r="BG189" s="257">
        <f>IF(N189="zákl. přenesená",J189,0)</f>
        <v>0</v>
      </c>
      <c r="BH189" s="257">
        <f>IF(N189="sníž. přenesená",J189,0)</f>
        <v>0</v>
      </c>
      <c r="BI189" s="257">
        <f>IF(N189="nulová",J189,0)</f>
        <v>0</v>
      </c>
      <c r="BJ189" s="18" t="s">
        <v>84</v>
      </c>
      <c r="BK189" s="257">
        <f>ROUND(I189*H189,2)</f>
        <v>0</v>
      </c>
      <c r="BL189" s="18" t="s">
        <v>228</v>
      </c>
      <c r="BM189" s="256" t="s">
        <v>4650</v>
      </c>
    </row>
    <row r="190" s="2" customFormat="1" ht="16.5" customHeight="1">
      <c r="A190" s="39"/>
      <c r="B190" s="40"/>
      <c r="C190" s="244" t="s">
        <v>418</v>
      </c>
      <c r="D190" s="244" t="s">
        <v>224</v>
      </c>
      <c r="E190" s="245" t="s">
        <v>4619</v>
      </c>
      <c r="F190" s="246" t="s">
        <v>4620</v>
      </c>
      <c r="G190" s="247" t="s">
        <v>526</v>
      </c>
      <c r="H190" s="248">
        <v>4</v>
      </c>
      <c r="I190" s="249"/>
      <c r="J190" s="250">
        <f>ROUND(I190*H190,2)</f>
        <v>0</v>
      </c>
      <c r="K190" s="251"/>
      <c r="L190" s="45"/>
      <c r="M190" s="252" t="s">
        <v>1</v>
      </c>
      <c r="N190" s="253" t="s">
        <v>41</v>
      </c>
      <c r="O190" s="92"/>
      <c r="P190" s="254">
        <f>O190*H190</f>
        <v>0</v>
      </c>
      <c r="Q190" s="254">
        <v>0</v>
      </c>
      <c r="R190" s="254">
        <f>Q190*H190</f>
        <v>0</v>
      </c>
      <c r="S190" s="254">
        <v>0</v>
      </c>
      <c r="T190" s="255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56" t="s">
        <v>228</v>
      </c>
      <c r="AT190" s="256" t="s">
        <v>224</v>
      </c>
      <c r="AU190" s="256" t="s">
        <v>84</v>
      </c>
      <c r="AY190" s="18" t="s">
        <v>222</v>
      </c>
      <c r="BE190" s="257">
        <f>IF(N190="základní",J190,0)</f>
        <v>0</v>
      </c>
      <c r="BF190" s="257">
        <f>IF(N190="snížená",J190,0)</f>
        <v>0</v>
      </c>
      <c r="BG190" s="257">
        <f>IF(N190="zákl. přenesená",J190,0)</f>
        <v>0</v>
      </c>
      <c r="BH190" s="257">
        <f>IF(N190="sníž. přenesená",J190,0)</f>
        <v>0</v>
      </c>
      <c r="BI190" s="257">
        <f>IF(N190="nulová",J190,0)</f>
        <v>0</v>
      </c>
      <c r="BJ190" s="18" t="s">
        <v>84</v>
      </c>
      <c r="BK190" s="257">
        <f>ROUND(I190*H190,2)</f>
        <v>0</v>
      </c>
      <c r="BL190" s="18" t="s">
        <v>228</v>
      </c>
      <c r="BM190" s="256" t="s">
        <v>4651</v>
      </c>
    </row>
    <row r="191" s="2" customFormat="1" ht="16.5" customHeight="1">
      <c r="A191" s="39"/>
      <c r="B191" s="40"/>
      <c r="C191" s="244" t="s">
        <v>312</v>
      </c>
      <c r="D191" s="244" t="s">
        <v>224</v>
      </c>
      <c r="E191" s="245" t="s">
        <v>4622</v>
      </c>
      <c r="F191" s="246" t="s">
        <v>4623</v>
      </c>
      <c r="G191" s="247" t="s">
        <v>526</v>
      </c>
      <c r="H191" s="248">
        <v>10</v>
      </c>
      <c r="I191" s="249"/>
      <c r="J191" s="250">
        <f>ROUND(I191*H191,2)</f>
        <v>0</v>
      </c>
      <c r="K191" s="251"/>
      <c r="L191" s="45"/>
      <c r="M191" s="252" t="s">
        <v>1</v>
      </c>
      <c r="N191" s="253" t="s">
        <v>41</v>
      </c>
      <c r="O191" s="92"/>
      <c r="P191" s="254">
        <f>O191*H191</f>
        <v>0</v>
      </c>
      <c r="Q191" s="254">
        <v>0</v>
      </c>
      <c r="R191" s="254">
        <f>Q191*H191</f>
        <v>0</v>
      </c>
      <c r="S191" s="254">
        <v>0</v>
      </c>
      <c r="T191" s="255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56" t="s">
        <v>228</v>
      </c>
      <c r="AT191" s="256" t="s">
        <v>224</v>
      </c>
      <c r="AU191" s="256" t="s">
        <v>84</v>
      </c>
      <c r="AY191" s="18" t="s">
        <v>222</v>
      </c>
      <c r="BE191" s="257">
        <f>IF(N191="základní",J191,0)</f>
        <v>0</v>
      </c>
      <c r="BF191" s="257">
        <f>IF(N191="snížená",J191,0)</f>
        <v>0</v>
      </c>
      <c r="BG191" s="257">
        <f>IF(N191="zákl. přenesená",J191,0)</f>
        <v>0</v>
      </c>
      <c r="BH191" s="257">
        <f>IF(N191="sníž. přenesená",J191,0)</f>
        <v>0</v>
      </c>
      <c r="BI191" s="257">
        <f>IF(N191="nulová",J191,0)</f>
        <v>0</v>
      </c>
      <c r="BJ191" s="18" t="s">
        <v>84</v>
      </c>
      <c r="BK191" s="257">
        <f>ROUND(I191*H191,2)</f>
        <v>0</v>
      </c>
      <c r="BL191" s="18" t="s">
        <v>228</v>
      </c>
      <c r="BM191" s="256" t="s">
        <v>4652</v>
      </c>
    </row>
    <row r="192" s="2" customFormat="1" ht="24.15" customHeight="1">
      <c r="A192" s="39"/>
      <c r="B192" s="40"/>
      <c r="C192" s="244" t="s">
        <v>435</v>
      </c>
      <c r="D192" s="244" t="s">
        <v>224</v>
      </c>
      <c r="E192" s="245" t="s">
        <v>4625</v>
      </c>
      <c r="F192" s="246" t="s">
        <v>4626</v>
      </c>
      <c r="G192" s="247" t="s">
        <v>526</v>
      </c>
      <c r="H192" s="248">
        <v>1</v>
      </c>
      <c r="I192" s="249"/>
      <c r="J192" s="250">
        <f>ROUND(I192*H192,2)</f>
        <v>0</v>
      </c>
      <c r="K192" s="251"/>
      <c r="L192" s="45"/>
      <c r="M192" s="252" t="s">
        <v>1</v>
      </c>
      <c r="N192" s="253" t="s">
        <v>41</v>
      </c>
      <c r="O192" s="92"/>
      <c r="P192" s="254">
        <f>O192*H192</f>
        <v>0</v>
      </c>
      <c r="Q192" s="254">
        <v>0</v>
      </c>
      <c r="R192" s="254">
        <f>Q192*H192</f>
        <v>0</v>
      </c>
      <c r="S192" s="254">
        <v>0</v>
      </c>
      <c r="T192" s="255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56" t="s">
        <v>228</v>
      </c>
      <c r="AT192" s="256" t="s">
        <v>224</v>
      </c>
      <c r="AU192" s="256" t="s">
        <v>84</v>
      </c>
      <c r="AY192" s="18" t="s">
        <v>222</v>
      </c>
      <c r="BE192" s="257">
        <f>IF(N192="základní",J192,0)</f>
        <v>0</v>
      </c>
      <c r="BF192" s="257">
        <f>IF(N192="snížená",J192,0)</f>
        <v>0</v>
      </c>
      <c r="BG192" s="257">
        <f>IF(N192="zákl. přenesená",J192,0)</f>
        <v>0</v>
      </c>
      <c r="BH192" s="257">
        <f>IF(N192="sníž. přenesená",J192,0)</f>
        <v>0</v>
      </c>
      <c r="BI192" s="257">
        <f>IF(N192="nulová",J192,0)</f>
        <v>0</v>
      </c>
      <c r="BJ192" s="18" t="s">
        <v>84</v>
      </c>
      <c r="BK192" s="257">
        <f>ROUND(I192*H192,2)</f>
        <v>0</v>
      </c>
      <c r="BL192" s="18" t="s">
        <v>228</v>
      </c>
      <c r="BM192" s="256" t="s">
        <v>4653</v>
      </c>
    </row>
    <row r="193" s="2" customFormat="1" ht="21.75" customHeight="1">
      <c r="A193" s="39"/>
      <c r="B193" s="40"/>
      <c r="C193" s="244" t="s">
        <v>317</v>
      </c>
      <c r="D193" s="244" t="s">
        <v>224</v>
      </c>
      <c r="E193" s="245" t="s">
        <v>4628</v>
      </c>
      <c r="F193" s="246" t="s">
        <v>4629</v>
      </c>
      <c r="G193" s="247" t="s">
        <v>526</v>
      </c>
      <c r="H193" s="248">
        <v>4</v>
      </c>
      <c r="I193" s="249"/>
      <c r="J193" s="250">
        <f>ROUND(I193*H193,2)</f>
        <v>0</v>
      </c>
      <c r="K193" s="251"/>
      <c r="L193" s="45"/>
      <c r="M193" s="252" t="s">
        <v>1</v>
      </c>
      <c r="N193" s="253" t="s">
        <v>41</v>
      </c>
      <c r="O193" s="92"/>
      <c r="P193" s="254">
        <f>O193*H193</f>
        <v>0</v>
      </c>
      <c r="Q193" s="254">
        <v>0</v>
      </c>
      <c r="R193" s="254">
        <f>Q193*H193</f>
        <v>0</v>
      </c>
      <c r="S193" s="254">
        <v>0</v>
      </c>
      <c r="T193" s="255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56" t="s">
        <v>228</v>
      </c>
      <c r="AT193" s="256" t="s">
        <v>224</v>
      </c>
      <c r="AU193" s="256" t="s">
        <v>84</v>
      </c>
      <c r="AY193" s="18" t="s">
        <v>222</v>
      </c>
      <c r="BE193" s="257">
        <f>IF(N193="základní",J193,0)</f>
        <v>0</v>
      </c>
      <c r="BF193" s="257">
        <f>IF(N193="snížená",J193,0)</f>
        <v>0</v>
      </c>
      <c r="BG193" s="257">
        <f>IF(N193="zákl. přenesená",J193,0)</f>
        <v>0</v>
      </c>
      <c r="BH193" s="257">
        <f>IF(N193="sníž. přenesená",J193,0)</f>
        <v>0</v>
      </c>
      <c r="BI193" s="257">
        <f>IF(N193="nulová",J193,0)</f>
        <v>0</v>
      </c>
      <c r="BJ193" s="18" t="s">
        <v>84</v>
      </c>
      <c r="BK193" s="257">
        <f>ROUND(I193*H193,2)</f>
        <v>0</v>
      </c>
      <c r="BL193" s="18" t="s">
        <v>228</v>
      </c>
      <c r="BM193" s="256" t="s">
        <v>4654</v>
      </c>
    </row>
    <row r="194" s="2" customFormat="1" ht="24.15" customHeight="1">
      <c r="A194" s="39"/>
      <c r="B194" s="40"/>
      <c r="C194" s="244" t="s">
        <v>443</v>
      </c>
      <c r="D194" s="244" t="s">
        <v>224</v>
      </c>
      <c r="E194" s="245" t="s">
        <v>4655</v>
      </c>
      <c r="F194" s="246" t="s">
        <v>4638</v>
      </c>
      <c r="G194" s="247" t="s">
        <v>4393</v>
      </c>
      <c r="H194" s="248">
        <v>1</v>
      </c>
      <c r="I194" s="249"/>
      <c r="J194" s="250">
        <f>ROUND(I194*H194,2)</f>
        <v>0</v>
      </c>
      <c r="K194" s="251"/>
      <c r="L194" s="45"/>
      <c r="M194" s="252" t="s">
        <v>1</v>
      </c>
      <c r="N194" s="253" t="s">
        <v>41</v>
      </c>
      <c r="O194" s="92"/>
      <c r="P194" s="254">
        <f>O194*H194</f>
        <v>0</v>
      </c>
      <c r="Q194" s="254">
        <v>0</v>
      </c>
      <c r="R194" s="254">
        <f>Q194*H194</f>
        <v>0</v>
      </c>
      <c r="S194" s="254">
        <v>0</v>
      </c>
      <c r="T194" s="255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56" t="s">
        <v>228</v>
      </c>
      <c r="AT194" s="256" t="s">
        <v>224</v>
      </c>
      <c r="AU194" s="256" t="s">
        <v>84</v>
      </c>
      <c r="AY194" s="18" t="s">
        <v>222</v>
      </c>
      <c r="BE194" s="257">
        <f>IF(N194="základní",J194,0)</f>
        <v>0</v>
      </c>
      <c r="BF194" s="257">
        <f>IF(N194="snížená",J194,0)</f>
        <v>0</v>
      </c>
      <c r="BG194" s="257">
        <f>IF(N194="zákl. přenesená",J194,0)</f>
        <v>0</v>
      </c>
      <c r="BH194" s="257">
        <f>IF(N194="sníž. přenesená",J194,0)</f>
        <v>0</v>
      </c>
      <c r="BI194" s="257">
        <f>IF(N194="nulová",J194,0)</f>
        <v>0</v>
      </c>
      <c r="BJ194" s="18" t="s">
        <v>84</v>
      </c>
      <c r="BK194" s="257">
        <f>ROUND(I194*H194,2)</f>
        <v>0</v>
      </c>
      <c r="BL194" s="18" t="s">
        <v>228</v>
      </c>
      <c r="BM194" s="256" t="s">
        <v>4656</v>
      </c>
    </row>
    <row r="195" s="2" customFormat="1" ht="16.5" customHeight="1">
      <c r="A195" s="39"/>
      <c r="B195" s="40"/>
      <c r="C195" s="244" t="s">
        <v>321</v>
      </c>
      <c r="D195" s="244" t="s">
        <v>224</v>
      </c>
      <c r="E195" s="245" t="s">
        <v>4631</v>
      </c>
      <c r="F195" s="246" t="s">
        <v>4632</v>
      </c>
      <c r="G195" s="247" t="s">
        <v>4393</v>
      </c>
      <c r="H195" s="248">
        <v>1</v>
      </c>
      <c r="I195" s="249"/>
      <c r="J195" s="250">
        <f>ROUND(I195*H195,2)</f>
        <v>0</v>
      </c>
      <c r="K195" s="251"/>
      <c r="L195" s="45"/>
      <c r="M195" s="252" t="s">
        <v>1</v>
      </c>
      <c r="N195" s="253" t="s">
        <v>41</v>
      </c>
      <c r="O195" s="92"/>
      <c r="P195" s="254">
        <f>O195*H195</f>
        <v>0</v>
      </c>
      <c r="Q195" s="254">
        <v>0</v>
      </c>
      <c r="R195" s="254">
        <f>Q195*H195</f>
        <v>0</v>
      </c>
      <c r="S195" s="254">
        <v>0</v>
      </c>
      <c r="T195" s="255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56" t="s">
        <v>228</v>
      </c>
      <c r="AT195" s="256" t="s">
        <v>224</v>
      </c>
      <c r="AU195" s="256" t="s">
        <v>84</v>
      </c>
      <c r="AY195" s="18" t="s">
        <v>222</v>
      </c>
      <c r="BE195" s="257">
        <f>IF(N195="základní",J195,0)</f>
        <v>0</v>
      </c>
      <c r="BF195" s="257">
        <f>IF(N195="snížená",J195,0)</f>
        <v>0</v>
      </c>
      <c r="BG195" s="257">
        <f>IF(N195="zákl. přenesená",J195,0)</f>
        <v>0</v>
      </c>
      <c r="BH195" s="257">
        <f>IF(N195="sníž. přenesená",J195,0)</f>
        <v>0</v>
      </c>
      <c r="BI195" s="257">
        <f>IF(N195="nulová",J195,0)</f>
        <v>0</v>
      </c>
      <c r="BJ195" s="18" t="s">
        <v>84</v>
      </c>
      <c r="BK195" s="257">
        <f>ROUND(I195*H195,2)</f>
        <v>0</v>
      </c>
      <c r="BL195" s="18" t="s">
        <v>228</v>
      </c>
      <c r="BM195" s="256" t="s">
        <v>4657</v>
      </c>
    </row>
    <row r="196" s="2" customFormat="1" ht="16.5" customHeight="1">
      <c r="A196" s="39"/>
      <c r="B196" s="40"/>
      <c r="C196" s="244" t="s">
        <v>456</v>
      </c>
      <c r="D196" s="244" t="s">
        <v>224</v>
      </c>
      <c r="E196" s="245" t="s">
        <v>4634</v>
      </c>
      <c r="F196" s="246" t="s">
        <v>4635</v>
      </c>
      <c r="G196" s="247" t="s">
        <v>2528</v>
      </c>
      <c r="H196" s="248">
        <v>16</v>
      </c>
      <c r="I196" s="249"/>
      <c r="J196" s="250">
        <f>ROUND(I196*H196,2)</f>
        <v>0</v>
      </c>
      <c r="K196" s="251"/>
      <c r="L196" s="45"/>
      <c r="M196" s="252" t="s">
        <v>1</v>
      </c>
      <c r="N196" s="253" t="s">
        <v>41</v>
      </c>
      <c r="O196" s="92"/>
      <c r="P196" s="254">
        <f>O196*H196</f>
        <v>0</v>
      </c>
      <c r="Q196" s="254">
        <v>0</v>
      </c>
      <c r="R196" s="254">
        <f>Q196*H196</f>
        <v>0</v>
      </c>
      <c r="S196" s="254">
        <v>0</v>
      </c>
      <c r="T196" s="255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56" t="s">
        <v>228</v>
      </c>
      <c r="AT196" s="256" t="s">
        <v>224</v>
      </c>
      <c r="AU196" s="256" t="s">
        <v>84</v>
      </c>
      <c r="AY196" s="18" t="s">
        <v>222</v>
      </c>
      <c r="BE196" s="257">
        <f>IF(N196="základní",J196,0)</f>
        <v>0</v>
      </c>
      <c r="BF196" s="257">
        <f>IF(N196="snížená",J196,0)</f>
        <v>0</v>
      </c>
      <c r="BG196" s="257">
        <f>IF(N196="zákl. přenesená",J196,0)</f>
        <v>0</v>
      </c>
      <c r="BH196" s="257">
        <f>IF(N196="sníž. přenesená",J196,0)</f>
        <v>0</v>
      </c>
      <c r="BI196" s="257">
        <f>IF(N196="nulová",J196,0)</f>
        <v>0</v>
      </c>
      <c r="BJ196" s="18" t="s">
        <v>84</v>
      </c>
      <c r="BK196" s="257">
        <f>ROUND(I196*H196,2)</f>
        <v>0</v>
      </c>
      <c r="BL196" s="18" t="s">
        <v>228</v>
      </c>
      <c r="BM196" s="256" t="s">
        <v>4658</v>
      </c>
    </row>
    <row r="197" s="12" customFormat="1" ht="25.92" customHeight="1">
      <c r="A197" s="12"/>
      <c r="B197" s="228"/>
      <c r="C197" s="229"/>
      <c r="D197" s="230" t="s">
        <v>75</v>
      </c>
      <c r="E197" s="231" t="s">
        <v>3460</v>
      </c>
      <c r="F197" s="231" t="s">
        <v>4659</v>
      </c>
      <c r="G197" s="229"/>
      <c r="H197" s="229"/>
      <c r="I197" s="232"/>
      <c r="J197" s="233">
        <f>BK197</f>
        <v>0</v>
      </c>
      <c r="K197" s="229"/>
      <c r="L197" s="234"/>
      <c r="M197" s="235"/>
      <c r="N197" s="236"/>
      <c r="O197" s="236"/>
      <c r="P197" s="237">
        <f>SUM(P198:P212)</f>
        <v>0</v>
      </c>
      <c r="Q197" s="236"/>
      <c r="R197" s="237">
        <f>SUM(R198:R212)</f>
        <v>0</v>
      </c>
      <c r="S197" s="236"/>
      <c r="T197" s="238">
        <f>SUM(T198:T212)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39" t="s">
        <v>84</v>
      </c>
      <c r="AT197" s="240" t="s">
        <v>75</v>
      </c>
      <c r="AU197" s="240" t="s">
        <v>76</v>
      </c>
      <c r="AY197" s="239" t="s">
        <v>222</v>
      </c>
      <c r="BK197" s="241">
        <f>SUM(BK198:BK212)</f>
        <v>0</v>
      </c>
    </row>
    <row r="198" s="2" customFormat="1" ht="24.15" customHeight="1">
      <c r="A198" s="39"/>
      <c r="B198" s="40"/>
      <c r="C198" s="244" t="s">
        <v>326</v>
      </c>
      <c r="D198" s="244" t="s">
        <v>224</v>
      </c>
      <c r="E198" s="245" t="s">
        <v>4543</v>
      </c>
      <c r="F198" s="246" t="s">
        <v>4544</v>
      </c>
      <c r="G198" s="247" t="s">
        <v>526</v>
      </c>
      <c r="H198" s="248">
        <v>4</v>
      </c>
      <c r="I198" s="249"/>
      <c r="J198" s="250">
        <f>ROUND(I198*H198,2)</f>
        <v>0</v>
      </c>
      <c r="K198" s="251"/>
      <c r="L198" s="45"/>
      <c r="M198" s="252" t="s">
        <v>1</v>
      </c>
      <c r="N198" s="253" t="s">
        <v>41</v>
      </c>
      <c r="O198" s="92"/>
      <c r="P198" s="254">
        <f>O198*H198</f>
        <v>0</v>
      </c>
      <c r="Q198" s="254">
        <v>0</v>
      </c>
      <c r="R198" s="254">
        <f>Q198*H198</f>
        <v>0</v>
      </c>
      <c r="S198" s="254">
        <v>0</v>
      </c>
      <c r="T198" s="255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56" t="s">
        <v>228</v>
      </c>
      <c r="AT198" s="256" t="s">
        <v>224</v>
      </c>
      <c r="AU198" s="256" t="s">
        <v>84</v>
      </c>
      <c r="AY198" s="18" t="s">
        <v>222</v>
      </c>
      <c r="BE198" s="257">
        <f>IF(N198="základní",J198,0)</f>
        <v>0</v>
      </c>
      <c r="BF198" s="257">
        <f>IF(N198="snížená",J198,0)</f>
        <v>0</v>
      </c>
      <c r="BG198" s="257">
        <f>IF(N198="zákl. přenesená",J198,0)</f>
        <v>0</v>
      </c>
      <c r="BH198" s="257">
        <f>IF(N198="sníž. přenesená",J198,0)</f>
        <v>0</v>
      </c>
      <c r="BI198" s="257">
        <f>IF(N198="nulová",J198,0)</f>
        <v>0</v>
      </c>
      <c r="BJ198" s="18" t="s">
        <v>84</v>
      </c>
      <c r="BK198" s="257">
        <f>ROUND(I198*H198,2)</f>
        <v>0</v>
      </c>
      <c r="BL198" s="18" t="s">
        <v>228</v>
      </c>
      <c r="BM198" s="256" t="s">
        <v>4660</v>
      </c>
    </row>
    <row r="199" s="2" customFormat="1" ht="24.15" customHeight="1">
      <c r="A199" s="39"/>
      <c r="B199" s="40"/>
      <c r="C199" s="244" t="s">
        <v>464</v>
      </c>
      <c r="D199" s="244" t="s">
        <v>224</v>
      </c>
      <c r="E199" s="245" t="s">
        <v>4546</v>
      </c>
      <c r="F199" s="246" t="s">
        <v>4547</v>
      </c>
      <c r="G199" s="247" t="s">
        <v>526</v>
      </c>
      <c r="H199" s="248">
        <v>2</v>
      </c>
      <c r="I199" s="249"/>
      <c r="J199" s="250">
        <f>ROUND(I199*H199,2)</f>
        <v>0</v>
      </c>
      <c r="K199" s="251"/>
      <c r="L199" s="45"/>
      <c r="M199" s="252" t="s">
        <v>1</v>
      </c>
      <c r="N199" s="253" t="s">
        <v>41</v>
      </c>
      <c r="O199" s="92"/>
      <c r="P199" s="254">
        <f>O199*H199</f>
        <v>0</v>
      </c>
      <c r="Q199" s="254">
        <v>0</v>
      </c>
      <c r="R199" s="254">
        <f>Q199*H199</f>
        <v>0</v>
      </c>
      <c r="S199" s="254">
        <v>0</v>
      </c>
      <c r="T199" s="255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56" t="s">
        <v>228</v>
      </c>
      <c r="AT199" s="256" t="s">
        <v>224</v>
      </c>
      <c r="AU199" s="256" t="s">
        <v>84</v>
      </c>
      <c r="AY199" s="18" t="s">
        <v>222</v>
      </c>
      <c r="BE199" s="257">
        <f>IF(N199="základní",J199,0)</f>
        <v>0</v>
      </c>
      <c r="BF199" s="257">
        <f>IF(N199="snížená",J199,0)</f>
        <v>0</v>
      </c>
      <c r="BG199" s="257">
        <f>IF(N199="zákl. přenesená",J199,0)</f>
        <v>0</v>
      </c>
      <c r="BH199" s="257">
        <f>IF(N199="sníž. přenesená",J199,0)</f>
        <v>0</v>
      </c>
      <c r="BI199" s="257">
        <f>IF(N199="nulová",J199,0)</f>
        <v>0</v>
      </c>
      <c r="BJ199" s="18" t="s">
        <v>84</v>
      </c>
      <c r="BK199" s="257">
        <f>ROUND(I199*H199,2)</f>
        <v>0</v>
      </c>
      <c r="BL199" s="18" t="s">
        <v>228</v>
      </c>
      <c r="BM199" s="256" t="s">
        <v>4661</v>
      </c>
    </row>
    <row r="200" s="2" customFormat="1" ht="24.15" customHeight="1">
      <c r="A200" s="39"/>
      <c r="B200" s="40"/>
      <c r="C200" s="244" t="s">
        <v>330</v>
      </c>
      <c r="D200" s="244" t="s">
        <v>224</v>
      </c>
      <c r="E200" s="245" t="s">
        <v>4549</v>
      </c>
      <c r="F200" s="246" t="s">
        <v>4550</v>
      </c>
      <c r="G200" s="247" t="s">
        <v>526</v>
      </c>
      <c r="H200" s="248">
        <v>2</v>
      </c>
      <c r="I200" s="249"/>
      <c r="J200" s="250">
        <f>ROUND(I200*H200,2)</f>
        <v>0</v>
      </c>
      <c r="K200" s="251"/>
      <c r="L200" s="45"/>
      <c r="M200" s="252" t="s">
        <v>1</v>
      </c>
      <c r="N200" s="253" t="s">
        <v>41</v>
      </c>
      <c r="O200" s="92"/>
      <c r="P200" s="254">
        <f>O200*H200</f>
        <v>0</v>
      </c>
      <c r="Q200" s="254">
        <v>0</v>
      </c>
      <c r="R200" s="254">
        <f>Q200*H200</f>
        <v>0</v>
      </c>
      <c r="S200" s="254">
        <v>0</v>
      </c>
      <c r="T200" s="255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56" t="s">
        <v>228</v>
      </c>
      <c r="AT200" s="256" t="s">
        <v>224</v>
      </c>
      <c r="AU200" s="256" t="s">
        <v>84</v>
      </c>
      <c r="AY200" s="18" t="s">
        <v>222</v>
      </c>
      <c r="BE200" s="257">
        <f>IF(N200="základní",J200,0)</f>
        <v>0</v>
      </c>
      <c r="BF200" s="257">
        <f>IF(N200="snížená",J200,0)</f>
        <v>0</v>
      </c>
      <c r="BG200" s="257">
        <f>IF(N200="zákl. přenesená",J200,0)</f>
        <v>0</v>
      </c>
      <c r="BH200" s="257">
        <f>IF(N200="sníž. přenesená",J200,0)</f>
        <v>0</v>
      </c>
      <c r="BI200" s="257">
        <f>IF(N200="nulová",J200,0)</f>
        <v>0</v>
      </c>
      <c r="BJ200" s="18" t="s">
        <v>84</v>
      </c>
      <c r="BK200" s="257">
        <f>ROUND(I200*H200,2)</f>
        <v>0</v>
      </c>
      <c r="BL200" s="18" t="s">
        <v>228</v>
      </c>
      <c r="BM200" s="256" t="s">
        <v>4662</v>
      </c>
    </row>
    <row r="201" s="2" customFormat="1" ht="24.15" customHeight="1">
      <c r="A201" s="39"/>
      <c r="B201" s="40"/>
      <c r="C201" s="244" t="s">
        <v>471</v>
      </c>
      <c r="D201" s="244" t="s">
        <v>224</v>
      </c>
      <c r="E201" s="245" t="s">
        <v>4552</v>
      </c>
      <c r="F201" s="246" t="s">
        <v>4553</v>
      </c>
      <c r="G201" s="247" t="s">
        <v>526</v>
      </c>
      <c r="H201" s="248">
        <v>2</v>
      </c>
      <c r="I201" s="249"/>
      <c r="J201" s="250">
        <f>ROUND(I201*H201,2)</f>
        <v>0</v>
      </c>
      <c r="K201" s="251"/>
      <c r="L201" s="45"/>
      <c r="M201" s="252" t="s">
        <v>1</v>
      </c>
      <c r="N201" s="253" t="s">
        <v>41</v>
      </c>
      <c r="O201" s="92"/>
      <c r="P201" s="254">
        <f>O201*H201</f>
        <v>0</v>
      </c>
      <c r="Q201" s="254">
        <v>0</v>
      </c>
      <c r="R201" s="254">
        <f>Q201*H201</f>
        <v>0</v>
      </c>
      <c r="S201" s="254">
        <v>0</v>
      </c>
      <c r="T201" s="255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56" t="s">
        <v>228</v>
      </c>
      <c r="AT201" s="256" t="s">
        <v>224</v>
      </c>
      <c r="AU201" s="256" t="s">
        <v>84</v>
      </c>
      <c r="AY201" s="18" t="s">
        <v>222</v>
      </c>
      <c r="BE201" s="257">
        <f>IF(N201="základní",J201,0)</f>
        <v>0</v>
      </c>
      <c r="BF201" s="257">
        <f>IF(N201="snížená",J201,0)</f>
        <v>0</v>
      </c>
      <c r="BG201" s="257">
        <f>IF(N201="zákl. přenesená",J201,0)</f>
        <v>0</v>
      </c>
      <c r="BH201" s="257">
        <f>IF(N201="sníž. přenesená",J201,0)</f>
        <v>0</v>
      </c>
      <c r="BI201" s="257">
        <f>IF(N201="nulová",J201,0)</f>
        <v>0</v>
      </c>
      <c r="BJ201" s="18" t="s">
        <v>84</v>
      </c>
      <c r="BK201" s="257">
        <f>ROUND(I201*H201,2)</f>
        <v>0</v>
      </c>
      <c r="BL201" s="18" t="s">
        <v>228</v>
      </c>
      <c r="BM201" s="256" t="s">
        <v>4663</v>
      </c>
    </row>
    <row r="202" s="2" customFormat="1" ht="24.15" customHeight="1">
      <c r="A202" s="39"/>
      <c r="B202" s="40"/>
      <c r="C202" s="244" t="s">
        <v>334</v>
      </c>
      <c r="D202" s="244" t="s">
        <v>224</v>
      </c>
      <c r="E202" s="245" t="s">
        <v>4555</v>
      </c>
      <c r="F202" s="246" t="s">
        <v>4556</v>
      </c>
      <c r="G202" s="247" t="s">
        <v>526</v>
      </c>
      <c r="H202" s="248">
        <v>4</v>
      </c>
      <c r="I202" s="249"/>
      <c r="J202" s="250">
        <f>ROUND(I202*H202,2)</f>
        <v>0</v>
      </c>
      <c r="K202" s="251"/>
      <c r="L202" s="45"/>
      <c r="M202" s="252" t="s">
        <v>1</v>
      </c>
      <c r="N202" s="253" t="s">
        <v>41</v>
      </c>
      <c r="O202" s="92"/>
      <c r="P202" s="254">
        <f>O202*H202</f>
        <v>0</v>
      </c>
      <c r="Q202" s="254">
        <v>0</v>
      </c>
      <c r="R202" s="254">
        <f>Q202*H202</f>
        <v>0</v>
      </c>
      <c r="S202" s="254">
        <v>0</v>
      </c>
      <c r="T202" s="255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56" t="s">
        <v>228</v>
      </c>
      <c r="AT202" s="256" t="s">
        <v>224</v>
      </c>
      <c r="AU202" s="256" t="s">
        <v>84</v>
      </c>
      <c r="AY202" s="18" t="s">
        <v>222</v>
      </c>
      <c r="BE202" s="257">
        <f>IF(N202="základní",J202,0)</f>
        <v>0</v>
      </c>
      <c r="BF202" s="257">
        <f>IF(N202="snížená",J202,0)</f>
        <v>0</v>
      </c>
      <c r="BG202" s="257">
        <f>IF(N202="zákl. přenesená",J202,0)</f>
        <v>0</v>
      </c>
      <c r="BH202" s="257">
        <f>IF(N202="sníž. přenesená",J202,0)</f>
        <v>0</v>
      </c>
      <c r="BI202" s="257">
        <f>IF(N202="nulová",J202,0)</f>
        <v>0</v>
      </c>
      <c r="BJ202" s="18" t="s">
        <v>84</v>
      </c>
      <c r="BK202" s="257">
        <f>ROUND(I202*H202,2)</f>
        <v>0</v>
      </c>
      <c r="BL202" s="18" t="s">
        <v>228</v>
      </c>
      <c r="BM202" s="256" t="s">
        <v>4664</v>
      </c>
    </row>
    <row r="203" s="2" customFormat="1" ht="16.5" customHeight="1">
      <c r="A203" s="39"/>
      <c r="B203" s="40"/>
      <c r="C203" s="244" t="s">
        <v>479</v>
      </c>
      <c r="D203" s="244" t="s">
        <v>224</v>
      </c>
      <c r="E203" s="245" t="s">
        <v>4558</v>
      </c>
      <c r="F203" s="246" t="s">
        <v>4559</v>
      </c>
      <c r="G203" s="247" t="s">
        <v>526</v>
      </c>
      <c r="H203" s="248">
        <v>2</v>
      </c>
      <c r="I203" s="249"/>
      <c r="J203" s="250">
        <f>ROUND(I203*H203,2)</f>
        <v>0</v>
      </c>
      <c r="K203" s="251"/>
      <c r="L203" s="45"/>
      <c r="M203" s="252" t="s">
        <v>1</v>
      </c>
      <c r="N203" s="253" t="s">
        <v>41</v>
      </c>
      <c r="O203" s="92"/>
      <c r="P203" s="254">
        <f>O203*H203</f>
        <v>0</v>
      </c>
      <c r="Q203" s="254">
        <v>0</v>
      </c>
      <c r="R203" s="254">
        <f>Q203*H203</f>
        <v>0</v>
      </c>
      <c r="S203" s="254">
        <v>0</v>
      </c>
      <c r="T203" s="255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56" t="s">
        <v>228</v>
      </c>
      <c r="AT203" s="256" t="s">
        <v>224</v>
      </c>
      <c r="AU203" s="256" t="s">
        <v>84</v>
      </c>
      <c r="AY203" s="18" t="s">
        <v>222</v>
      </c>
      <c r="BE203" s="257">
        <f>IF(N203="základní",J203,0)</f>
        <v>0</v>
      </c>
      <c r="BF203" s="257">
        <f>IF(N203="snížená",J203,0)</f>
        <v>0</v>
      </c>
      <c r="BG203" s="257">
        <f>IF(N203="zákl. přenesená",J203,0)</f>
        <v>0</v>
      </c>
      <c r="BH203" s="257">
        <f>IF(N203="sníž. přenesená",J203,0)</f>
        <v>0</v>
      </c>
      <c r="BI203" s="257">
        <f>IF(N203="nulová",J203,0)</f>
        <v>0</v>
      </c>
      <c r="BJ203" s="18" t="s">
        <v>84</v>
      </c>
      <c r="BK203" s="257">
        <f>ROUND(I203*H203,2)</f>
        <v>0</v>
      </c>
      <c r="BL203" s="18" t="s">
        <v>228</v>
      </c>
      <c r="BM203" s="256" t="s">
        <v>4665</v>
      </c>
    </row>
    <row r="204" s="2" customFormat="1" ht="16.5" customHeight="1">
      <c r="A204" s="39"/>
      <c r="B204" s="40"/>
      <c r="C204" s="244" t="s">
        <v>338</v>
      </c>
      <c r="D204" s="244" t="s">
        <v>224</v>
      </c>
      <c r="E204" s="245" t="s">
        <v>4561</v>
      </c>
      <c r="F204" s="246" t="s">
        <v>4562</v>
      </c>
      <c r="G204" s="247" t="s">
        <v>526</v>
      </c>
      <c r="H204" s="248">
        <v>2</v>
      </c>
      <c r="I204" s="249"/>
      <c r="J204" s="250">
        <f>ROUND(I204*H204,2)</f>
        <v>0</v>
      </c>
      <c r="K204" s="251"/>
      <c r="L204" s="45"/>
      <c r="M204" s="252" t="s">
        <v>1</v>
      </c>
      <c r="N204" s="253" t="s">
        <v>41</v>
      </c>
      <c r="O204" s="92"/>
      <c r="P204" s="254">
        <f>O204*H204</f>
        <v>0</v>
      </c>
      <c r="Q204" s="254">
        <v>0</v>
      </c>
      <c r="R204" s="254">
        <f>Q204*H204</f>
        <v>0</v>
      </c>
      <c r="S204" s="254">
        <v>0</v>
      </c>
      <c r="T204" s="255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56" t="s">
        <v>228</v>
      </c>
      <c r="AT204" s="256" t="s">
        <v>224</v>
      </c>
      <c r="AU204" s="256" t="s">
        <v>84</v>
      </c>
      <c r="AY204" s="18" t="s">
        <v>222</v>
      </c>
      <c r="BE204" s="257">
        <f>IF(N204="základní",J204,0)</f>
        <v>0</v>
      </c>
      <c r="BF204" s="257">
        <f>IF(N204="snížená",J204,0)</f>
        <v>0</v>
      </c>
      <c r="BG204" s="257">
        <f>IF(N204="zákl. přenesená",J204,0)</f>
        <v>0</v>
      </c>
      <c r="BH204" s="257">
        <f>IF(N204="sníž. přenesená",J204,0)</f>
        <v>0</v>
      </c>
      <c r="BI204" s="257">
        <f>IF(N204="nulová",J204,0)</f>
        <v>0</v>
      </c>
      <c r="BJ204" s="18" t="s">
        <v>84</v>
      </c>
      <c r="BK204" s="257">
        <f>ROUND(I204*H204,2)</f>
        <v>0</v>
      </c>
      <c r="BL204" s="18" t="s">
        <v>228</v>
      </c>
      <c r="BM204" s="256" t="s">
        <v>4666</v>
      </c>
    </row>
    <row r="205" s="2" customFormat="1" ht="16.5" customHeight="1">
      <c r="A205" s="39"/>
      <c r="B205" s="40"/>
      <c r="C205" s="244" t="s">
        <v>489</v>
      </c>
      <c r="D205" s="244" t="s">
        <v>224</v>
      </c>
      <c r="E205" s="245" t="s">
        <v>4564</v>
      </c>
      <c r="F205" s="246" t="s">
        <v>4565</v>
      </c>
      <c r="G205" s="247" t="s">
        <v>526</v>
      </c>
      <c r="H205" s="248">
        <v>8</v>
      </c>
      <c r="I205" s="249"/>
      <c r="J205" s="250">
        <f>ROUND(I205*H205,2)</f>
        <v>0</v>
      </c>
      <c r="K205" s="251"/>
      <c r="L205" s="45"/>
      <c r="M205" s="252" t="s">
        <v>1</v>
      </c>
      <c r="N205" s="253" t="s">
        <v>41</v>
      </c>
      <c r="O205" s="92"/>
      <c r="P205" s="254">
        <f>O205*H205</f>
        <v>0</v>
      </c>
      <c r="Q205" s="254">
        <v>0</v>
      </c>
      <c r="R205" s="254">
        <f>Q205*H205</f>
        <v>0</v>
      </c>
      <c r="S205" s="254">
        <v>0</v>
      </c>
      <c r="T205" s="255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56" t="s">
        <v>228</v>
      </c>
      <c r="AT205" s="256" t="s">
        <v>224</v>
      </c>
      <c r="AU205" s="256" t="s">
        <v>84</v>
      </c>
      <c r="AY205" s="18" t="s">
        <v>222</v>
      </c>
      <c r="BE205" s="257">
        <f>IF(N205="základní",J205,0)</f>
        <v>0</v>
      </c>
      <c r="BF205" s="257">
        <f>IF(N205="snížená",J205,0)</f>
        <v>0</v>
      </c>
      <c r="BG205" s="257">
        <f>IF(N205="zákl. přenesená",J205,0)</f>
        <v>0</v>
      </c>
      <c r="BH205" s="257">
        <f>IF(N205="sníž. přenesená",J205,0)</f>
        <v>0</v>
      </c>
      <c r="BI205" s="257">
        <f>IF(N205="nulová",J205,0)</f>
        <v>0</v>
      </c>
      <c r="BJ205" s="18" t="s">
        <v>84</v>
      </c>
      <c r="BK205" s="257">
        <f>ROUND(I205*H205,2)</f>
        <v>0</v>
      </c>
      <c r="BL205" s="18" t="s">
        <v>228</v>
      </c>
      <c r="BM205" s="256" t="s">
        <v>4667</v>
      </c>
    </row>
    <row r="206" s="2" customFormat="1" ht="16.5" customHeight="1">
      <c r="A206" s="39"/>
      <c r="B206" s="40"/>
      <c r="C206" s="244" t="s">
        <v>343</v>
      </c>
      <c r="D206" s="244" t="s">
        <v>224</v>
      </c>
      <c r="E206" s="245" t="s">
        <v>4567</v>
      </c>
      <c r="F206" s="246" t="s">
        <v>4568</v>
      </c>
      <c r="G206" s="247" t="s">
        <v>526</v>
      </c>
      <c r="H206" s="248">
        <v>2</v>
      </c>
      <c r="I206" s="249"/>
      <c r="J206" s="250">
        <f>ROUND(I206*H206,2)</f>
        <v>0</v>
      </c>
      <c r="K206" s="251"/>
      <c r="L206" s="45"/>
      <c r="M206" s="252" t="s">
        <v>1</v>
      </c>
      <c r="N206" s="253" t="s">
        <v>41</v>
      </c>
      <c r="O206" s="92"/>
      <c r="P206" s="254">
        <f>O206*H206</f>
        <v>0</v>
      </c>
      <c r="Q206" s="254">
        <v>0</v>
      </c>
      <c r="R206" s="254">
        <f>Q206*H206</f>
        <v>0</v>
      </c>
      <c r="S206" s="254">
        <v>0</v>
      </c>
      <c r="T206" s="255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56" t="s">
        <v>228</v>
      </c>
      <c r="AT206" s="256" t="s">
        <v>224</v>
      </c>
      <c r="AU206" s="256" t="s">
        <v>84</v>
      </c>
      <c r="AY206" s="18" t="s">
        <v>222</v>
      </c>
      <c r="BE206" s="257">
        <f>IF(N206="základní",J206,0)</f>
        <v>0</v>
      </c>
      <c r="BF206" s="257">
        <f>IF(N206="snížená",J206,0)</f>
        <v>0</v>
      </c>
      <c r="BG206" s="257">
        <f>IF(N206="zákl. přenesená",J206,0)</f>
        <v>0</v>
      </c>
      <c r="BH206" s="257">
        <f>IF(N206="sníž. přenesená",J206,0)</f>
        <v>0</v>
      </c>
      <c r="BI206" s="257">
        <f>IF(N206="nulová",J206,0)</f>
        <v>0</v>
      </c>
      <c r="BJ206" s="18" t="s">
        <v>84</v>
      </c>
      <c r="BK206" s="257">
        <f>ROUND(I206*H206,2)</f>
        <v>0</v>
      </c>
      <c r="BL206" s="18" t="s">
        <v>228</v>
      </c>
      <c r="BM206" s="256" t="s">
        <v>4668</v>
      </c>
    </row>
    <row r="207" s="2" customFormat="1" ht="16.5" customHeight="1">
      <c r="A207" s="39"/>
      <c r="B207" s="40"/>
      <c r="C207" s="244" t="s">
        <v>504</v>
      </c>
      <c r="D207" s="244" t="s">
        <v>224</v>
      </c>
      <c r="E207" s="245" t="s">
        <v>4570</v>
      </c>
      <c r="F207" s="246" t="s">
        <v>4571</v>
      </c>
      <c r="G207" s="247" t="s">
        <v>526</v>
      </c>
      <c r="H207" s="248">
        <v>2</v>
      </c>
      <c r="I207" s="249"/>
      <c r="J207" s="250">
        <f>ROUND(I207*H207,2)</f>
        <v>0</v>
      </c>
      <c r="K207" s="251"/>
      <c r="L207" s="45"/>
      <c r="M207" s="252" t="s">
        <v>1</v>
      </c>
      <c r="N207" s="253" t="s">
        <v>41</v>
      </c>
      <c r="O207" s="92"/>
      <c r="P207" s="254">
        <f>O207*H207</f>
        <v>0</v>
      </c>
      <c r="Q207" s="254">
        <v>0</v>
      </c>
      <c r="R207" s="254">
        <f>Q207*H207</f>
        <v>0</v>
      </c>
      <c r="S207" s="254">
        <v>0</v>
      </c>
      <c r="T207" s="255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56" t="s">
        <v>228</v>
      </c>
      <c r="AT207" s="256" t="s">
        <v>224</v>
      </c>
      <c r="AU207" s="256" t="s">
        <v>84</v>
      </c>
      <c r="AY207" s="18" t="s">
        <v>222</v>
      </c>
      <c r="BE207" s="257">
        <f>IF(N207="základní",J207,0)</f>
        <v>0</v>
      </c>
      <c r="BF207" s="257">
        <f>IF(N207="snížená",J207,0)</f>
        <v>0</v>
      </c>
      <c r="BG207" s="257">
        <f>IF(N207="zákl. přenesená",J207,0)</f>
        <v>0</v>
      </c>
      <c r="BH207" s="257">
        <f>IF(N207="sníž. přenesená",J207,0)</f>
        <v>0</v>
      </c>
      <c r="BI207" s="257">
        <f>IF(N207="nulová",J207,0)</f>
        <v>0</v>
      </c>
      <c r="BJ207" s="18" t="s">
        <v>84</v>
      </c>
      <c r="BK207" s="257">
        <f>ROUND(I207*H207,2)</f>
        <v>0</v>
      </c>
      <c r="BL207" s="18" t="s">
        <v>228</v>
      </c>
      <c r="BM207" s="256" t="s">
        <v>4669</v>
      </c>
    </row>
    <row r="208" s="2" customFormat="1" ht="16.5" customHeight="1">
      <c r="A208" s="39"/>
      <c r="B208" s="40"/>
      <c r="C208" s="244" t="s">
        <v>347</v>
      </c>
      <c r="D208" s="244" t="s">
        <v>224</v>
      </c>
      <c r="E208" s="245" t="s">
        <v>4573</v>
      </c>
      <c r="F208" s="246" t="s">
        <v>4574</v>
      </c>
      <c r="G208" s="247" t="s">
        <v>526</v>
      </c>
      <c r="H208" s="248">
        <v>3</v>
      </c>
      <c r="I208" s="249"/>
      <c r="J208" s="250">
        <f>ROUND(I208*H208,2)</f>
        <v>0</v>
      </c>
      <c r="K208" s="251"/>
      <c r="L208" s="45"/>
      <c r="M208" s="252" t="s">
        <v>1</v>
      </c>
      <c r="N208" s="253" t="s">
        <v>41</v>
      </c>
      <c r="O208" s="92"/>
      <c r="P208" s="254">
        <f>O208*H208</f>
        <v>0</v>
      </c>
      <c r="Q208" s="254">
        <v>0</v>
      </c>
      <c r="R208" s="254">
        <f>Q208*H208</f>
        <v>0</v>
      </c>
      <c r="S208" s="254">
        <v>0</v>
      </c>
      <c r="T208" s="255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56" t="s">
        <v>228</v>
      </c>
      <c r="AT208" s="256" t="s">
        <v>224</v>
      </c>
      <c r="AU208" s="256" t="s">
        <v>84</v>
      </c>
      <c r="AY208" s="18" t="s">
        <v>222</v>
      </c>
      <c r="BE208" s="257">
        <f>IF(N208="základní",J208,0)</f>
        <v>0</v>
      </c>
      <c r="BF208" s="257">
        <f>IF(N208="snížená",J208,0)</f>
        <v>0</v>
      </c>
      <c r="BG208" s="257">
        <f>IF(N208="zákl. přenesená",J208,0)</f>
        <v>0</v>
      </c>
      <c r="BH208" s="257">
        <f>IF(N208="sníž. přenesená",J208,0)</f>
        <v>0</v>
      </c>
      <c r="BI208" s="257">
        <f>IF(N208="nulová",J208,0)</f>
        <v>0</v>
      </c>
      <c r="BJ208" s="18" t="s">
        <v>84</v>
      </c>
      <c r="BK208" s="257">
        <f>ROUND(I208*H208,2)</f>
        <v>0</v>
      </c>
      <c r="BL208" s="18" t="s">
        <v>228</v>
      </c>
      <c r="BM208" s="256" t="s">
        <v>4670</v>
      </c>
    </row>
    <row r="209" s="2" customFormat="1" ht="16.5" customHeight="1">
      <c r="A209" s="39"/>
      <c r="B209" s="40"/>
      <c r="C209" s="244" t="s">
        <v>512</v>
      </c>
      <c r="D209" s="244" t="s">
        <v>224</v>
      </c>
      <c r="E209" s="245" t="s">
        <v>4576</v>
      </c>
      <c r="F209" s="246" t="s">
        <v>4577</v>
      </c>
      <c r="G209" s="247" t="s">
        <v>526</v>
      </c>
      <c r="H209" s="248">
        <v>4</v>
      </c>
      <c r="I209" s="249"/>
      <c r="J209" s="250">
        <f>ROUND(I209*H209,2)</f>
        <v>0</v>
      </c>
      <c r="K209" s="251"/>
      <c r="L209" s="45"/>
      <c r="M209" s="252" t="s">
        <v>1</v>
      </c>
      <c r="N209" s="253" t="s">
        <v>41</v>
      </c>
      <c r="O209" s="92"/>
      <c r="P209" s="254">
        <f>O209*H209</f>
        <v>0</v>
      </c>
      <c r="Q209" s="254">
        <v>0</v>
      </c>
      <c r="R209" s="254">
        <f>Q209*H209</f>
        <v>0</v>
      </c>
      <c r="S209" s="254">
        <v>0</v>
      </c>
      <c r="T209" s="255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56" t="s">
        <v>228</v>
      </c>
      <c r="AT209" s="256" t="s">
        <v>224</v>
      </c>
      <c r="AU209" s="256" t="s">
        <v>84</v>
      </c>
      <c r="AY209" s="18" t="s">
        <v>222</v>
      </c>
      <c r="BE209" s="257">
        <f>IF(N209="základní",J209,0)</f>
        <v>0</v>
      </c>
      <c r="BF209" s="257">
        <f>IF(N209="snížená",J209,0)</f>
        <v>0</v>
      </c>
      <c r="BG209" s="257">
        <f>IF(N209="zákl. přenesená",J209,0)</f>
        <v>0</v>
      </c>
      <c r="BH209" s="257">
        <f>IF(N209="sníž. přenesená",J209,0)</f>
        <v>0</v>
      </c>
      <c r="BI209" s="257">
        <f>IF(N209="nulová",J209,0)</f>
        <v>0</v>
      </c>
      <c r="BJ209" s="18" t="s">
        <v>84</v>
      </c>
      <c r="BK209" s="257">
        <f>ROUND(I209*H209,2)</f>
        <v>0</v>
      </c>
      <c r="BL209" s="18" t="s">
        <v>228</v>
      </c>
      <c r="BM209" s="256" t="s">
        <v>4671</v>
      </c>
    </row>
    <row r="210" s="2" customFormat="1" ht="24.15" customHeight="1">
      <c r="A210" s="39"/>
      <c r="B210" s="40"/>
      <c r="C210" s="244" t="s">
        <v>354</v>
      </c>
      <c r="D210" s="244" t="s">
        <v>224</v>
      </c>
      <c r="E210" s="245" t="s">
        <v>4579</v>
      </c>
      <c r="F210" s="246" t="s">
        <v>4580</v>
      </c>
      <c r="G210" s="247" t="s">
        <v>526</v>
      </c>
      <c r="H210" s="248">
        <v>4</v>
      </c>
      <c r="I210" s="249"/>
      <c r="J210" s="250">
        <f>ROUND(I210*H210,2)</f>
        <v>0</v>
      </c>
      <c r="K210" s="251"/>
      <c r="L210" s="45"/>
      <c r="M210" s="252" t="s">
        <v>1</v>
      </c>
      <c r="N210" s="253" t="s">
        <v>41</v>
      </c>
      <c r="O210" s="92"/>
      <c r="P210" s="254">
        <f>O210*H210</f>
        <v>0</v>
      </c>
      <c r="Q210" s="254">
        <v>0</v>
      </c>
      <c r="R210" s="254">
        <f>Q210*H210</f>
        <v>0</v>
      </c>
      <c r="S210" s="254">
        <v>0</v>
      </c>
      <c r="T210" s="255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56" t="s">
        <v>228</v>
      </c>
      <c r="AT210" s="256" t="s">
        <v>224</v>
      </c>
      <c r="AU210" s="256" t="s">
        <v>84</v>
      </c>
      <c r="AY210" s="18" t="s">
        <v>222</v>
      </c>
      <c r="BE210" s="257">
        <f>IF(N210="základní",J210,0)</f>
        <v>0</v>
      </c>
      <c r="BF210" s="257">
        <f>IF(N210="snížená",J210,0)</f>
        <v>0</v>
      </c>
      <c r="BG210" s="257">
        <f>IF(N210="zákl. přenesená",J210,0)</f>
        <v>0</v>
      </c>
      <c r="BH210" s="257">
        <f>IF(N210="sníž. přenesená",J210,0)</f>
        <v>0</v>
      </c>
      <c r="BI210" s="257">
        <f>IF(N210="nulová",J210,0)</f>
        <v>0</v>
      </c>
      <c r="BJ210" s="18" t="s">
        <v>84</v>
      </c>
      <c r="BK210" s="257">
        <f>ROUND(I210*H210,2)</f>
        <v>0</v>
      </c>
      <c r="BL210" s="18" t="s">
        <v>228</v>
      </c>
      <c r="BM210" s="256" t="s">
        <v>4672</v>
      </c>
    </row>
    <row r="211" s="2" customFormat="1" ht="16.5" customHeight="1">
      <c r="A211" s="39"/>
      <c r="B211" s="40"/>
      <c r="C211" s="244" t="s">
        <v>523</v>
      </c>
      <c r="D211" s="244" t="s">
        <v>224</v>
      </c>
      <c r="E211" s="245" t="s">
        <v>4582</v>
      </c>
      <c r="F211" s="246" t="s">
        <v>4583</v>
      </c>
      <c r="G211" s="247" t="s">
        <v>526</v>
      </c>
      <c r="H211" s="248">
        <v>2</v>
      </c>
      <c r="I211" s="249"/>
      <c r="J211" s="250">
        <f>ROUND(I211*H211,2)</f>
        <v>0</v>
      </c>
      <c r="K211" s="251"/>
      <c r="L211" s="45"/>
      <c r="M211" s="252" t="s">
        <v>1</v>
      </c>
      <c r="N211" s="253" t="s">
        <v>41</v>
      </c>
      <c r="O211" s="92"/>
      <c r="P211" s="254">
        <f>O211*H211</f>
        <v>0</v>
      </c>
      <c r="Q211" s="254">
        <v>0</v>
      </c>
      <c r="R211" s="254">
        <f>Q211*H211</f>
        <v>0</v>
      </c>
      <c r="S211" s="254">
        <v>0</v>
      </c>
      <c r="T211" s="255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56" t="s">
        <v>228</v>
      </c>
      <c r="AT211" s="256" t="s">
        <v>224</v>
      </c>
      <c r="AU211" s="256" t="s">
        <v>84</v>
      </c>
      <c r="AY211" s="18" t="s">
        <v>222</v>
      </c>
      <c r="BE211" s="257">
        <f>IF(N211="základní",J211,0)</f>
        <v>0</v>
      </c>
      <c r="BF211" s="257">
        <f>IF(N211="snížená",J211,0)</f>
        <v>0</v>
      </c>
      <c r="BG211" s="257">
        <f>IF(N211="zákl. přenesená",J211,0)</f>
        <v>0</v>
      </c>
      <c r="BH211" s="257">
        <f>IF(N211="sníž. přenesená",J211,0)</f>
        <v>0</v>
      </c>
      <c r="BI211" s="257">
        <f>IF(N211="nulová",J211,0)</f>
        <v>0</v>
      </c>
      <c r="BJ211" s="18" t="s">
        <v>84</v>
      </c>
      <c r="BK211" s="257">
        <f>ROUND(I211*H211,2)</f>
        <v>0</v>
      </c>
      <c r="BL211" s="18" t="s">
        <v>228</v>
      </c>
      <c r="BM211" s="256" t="s">
        <v>4673</v>
      </c>
    </row>
    <row r="212" s="2" customFormat="1" ht="24.15" customHeight="1">
      <c r="A212" s="39"/>
      <c r="B212" s="40"/>
      <c r="C212" s="244" t="s">
        <v>360</v>
      </c>
      <c r="D212" s="244" t="s">
        <v>224</v>
      </c>
      <c r="E212" s="245" t="s">
        <v>4585</v>
      </c>
      <c r="F212" s="246" t="s">
        <v>4586</v>
      </c>
      <c r="G212" s="247" t="s">
        <v>526</v>
      </c>
      <c r="H212" s="248">
        <v>2</v>
      </c>
      <c r="I212" s="249"/>
      <c r="J212" s="250">
        <f>ROUND(I212*H212,2)</f>
        <v>0</v>
      </c>
      <c r="K212" s="251"/>
      <c r="L212" s="45"/>
      <c r="M212" s="252" t="s">
        <v>1</v>
      </c>
      <c r="N212" s="253" t="s">
        <v>41</v>
      </c>
      <c r="O212" s="92"/>
      <c r="P212" s="254">
        <f>O212*H212</f>
        <v>0</v>
      </c>
      <c r="Q212" s="254">
        <v>0</v>
      </c>
      <c r="R212" s="254">
        <f>Q212*H212</f>
        <v>0</v>
      </c>
      <c r="S212" s="254">
        <v>0</v>
      </c>
      <c r="T212" s="255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56" t="s">
        <v>228</v>
      </c>
      <c r="AT212" s="256" t="s">
        <v>224</v>
      </c>
      <c r="AU212" s="256" t="s">
        <v>84</v>
      </c>
      <c r="AY212" s="18" t="s">
        <v>222</v>
      </c>
      <c r="BE212" s="257">
        <f>IF(N212="základní",J212,0)</f>
        <v>0</v>
      </c>
      <c r="BF212" s="257">
        <f>IF(N212="snížená",J212,0)</f>
        <v>0</v>
      </c>
      <c r="BG212" s="257">
        <f>IF(N212="zákl. přenesená",J212,0)</f>
        <v>0</v>
      </c>
      <c r="BH212" s="257">
        <f>IF(N212="sníž. přenesená",J212,0)</f>
        <v>0</v>
      </c>
      <c r="BI212" s="257">
        <f>IF(N212="nulová",J212,0)</f>
        <v>0</v>
      </c>
      <c r="BJ212" s="18" t="s">
        <v>84</v>
      </c>
      <c r="BK212" s="257">
        <f>ROUND(I212*H212,2)</f>
        <v>0</v>
      </c>
      <c r="BL212" s="18" t="s">
        <v>228</v>
      </c>
      <c r="BM212" s="256" t="s">
        <v>4674</v>
      </c>
    </row>
    <row r="213" s="12" customFormat="1" ht="25.92" customHeight="1">
      <c r="A213" s="12"/>
      <c r="B213" s="228"/>
      <c r="C213" s="229"/>
      <c r="D213" s="230" t="s">
        <v>75</v>
      </c>
      <c r="E213" s="231" t="s">
        <v>3515</v>
      </c>
      <c r="F213" s="231" t="s">
        <v>4675</v>
      </c>
      <c r="G213" s="229"/>
      <c r="H213" s="229"/>
      <c r="I213" s="232"/>
      <c r="J213" s="233">
        <f>BK213</f>
        <v>0</v>
      </c>
      <c r="K213" s="229"/>
      <c r="L213" s="234"/>
      <c r="M213" s="235"/>
      <c r="N213" s="236"/>
      <c r="O213" s="236"/>
      <c r="P213" s="237">
        <f>SUM(P214:P230)</f>
        <v>0</v>
      </c>
      <c r="Q213" s="236"/>
      <c r="R213" s="237">
        <f>SUM(R214:R230)</f>
        <v>0</v>
      </c>
      <c r="S213" s="236"/>
      <c r="T213" s="238">
        <f>SUM(T214:T230)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39" t="s">
        <v>84</v>
      </c>
      <c r="AT213" s="240" t="s">
        <v>75</v>
      </c>
      <c r="AU213" s="240" t="s">
        <v>76</v>
      </c>
      <c r="AY213" s="239" t="s">
        <v>222</v>
      </c>
      <c r="BK213" s="241">
        <f>SUM(BK214:BK230)</f>
        <v>0</v>
      </c>
    </row>
    <row r="214" s="2" customFormat="1" ht="24.15" customHeight="1">
      <c r="A214" s="39"/>
      <c r="B214" s="40"/>
      <c r="C214" s="244" t="s">
        <v>533</v>
      </c>
      <c r="D214" s="244" t="s">
        <v>224</v>
      </c>
      <c r="E214" s="245" t="s">
        <v>4589</v>
      </c>
      <c r="F214" s="246" t="s">
        <v>4590</v>
      </c>
      <c r="G214" s="247" t="s">
        <v>438</v>
      </c>
      <c r="H214" s="248">
        <v>24</v>
      </c>
      <c r="I214" s="249"/>
      <c r="J214" s="250">
        <f>ROUND(I214*H214,2)</f>
        <v>0</v>
      </c>
      <c r="K214" s="251"/>
      <c r="L214" s="45"/>
      <c r="M214" s="252" t="s">
        <v>1</v>
      </c>
      <c r="N214" s="253" t="s">
        <v>41</v>
      </c>
      <c r="O214" s="92"/>
      <c r="P214" s="254">
        <f>O214*H214</f>
        <v>0</v>
      </c>
      <c r="Q214" s="254">
        <v>0</v>
      </c>
      <c r="R214" s="254">
        <f>Q214*H214</f>
        <v>0</v>
      </c>
      <c r="S214" s="254">
        <v>0</v>
      </c>
      <c r="T214" s="255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56" t="s">
        <v>228</v>
      </c>
      <c r="AT214" s="256" t="s">
        <v>224</v>
      </c>
      <c r="AU214" s="256" t="s">
        <v>84</v>
      </c>
      <c r="AY214" s="18" t="s">
        <v>222</v>
      </c>
      <c r="BE214" s="257">
        <f>IF(N214="základní",J214,0)</f>
        <v>0</v>
      </c>
      <c r="BF214" s="257">
        <f>IF(N214="snížená",J214,0)</f>
        <v>0</v>
      </c>
      <c r="BG214" s="257">
        <f>IF(N214="zákl. přenesená",J214,0)</f>
        <v>0</v>
      </c>
      <c r="BH214" s="257">
        <f>IF(N214="sníž. přenesená",J214,0)</f>
        <v>0</v>
      </c>
      <c r="BI214" s="257">
        <f>IF(N214="nulová",J214,0)</f>
        <v>0</v>
      </c>
      <c r="BJ214" s="18" t="s">
        <v>84</v>
      </c>
      <c r="BK214" s="257">
        <f>ROUND(I214*H214,2)</f>
        <v>0</v>
      </c>
      <c r="BL214" s="18" t="s">
        <v>228</v>
      </c>
      <c r="BM214" s="256" t="s">
        <v>4676</v>
      </c>
    </row>
    <row r="215" s="2" customFormat="1" ht="24.15" customHeight="1">
      <c r="A215" s="39"/>
      <c r="B215" s="40"/>
      <c r="C215" s="244" t="s">
        <v>367</v>
      </c>
      <c r="D215" s="244" t="s">
        <v>224</v>
      </c>
      <c r="E215" s="245" t="s">
        <v>4592</v>
      </c>
      <c r="F215" s="246" t="s">
        <v>4593</v>
      </c>
      <c r="G215" s="247" t="s">
        <v>438</v>
      </c>
      <c r="H215" s="248">
        <v>18</v>
      </c>
      <c r="I215" s="249"/>
      <c r="J215" s="250">
        <f>ROUND(I215*H215,2)</f>
        <v>0</v>
      </c>
      <c r="K215" s="251"/>
      <c r="L215" s="45"/>
      <c r="M215" s="252" t="s">
        <v>1</v>
      </c>
      <c r="N215" s="253" t="s">
        <v>41</v>
      </c>
      <c r="O215" s="92"/>
      <c r="P215" s="254">
        <f>O215*H215</f>
        <v>0</v>
      </c>
      <c r="Q215" s="254">
        <v>0</v>
      </c>
      <c r="R215" s="254">
        <f>Q215*H215</f>
        <v>0</v>
      </c>
      <c r="S215" s="254">
        <v>0</v>
      </c>
      <c r="T215" s="255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56" t="s">
        <v>228</v>
      </c>
      <c r="AT215" s="256" t="s">
        <v>224</v>
      </c>
      <c r="AU215" s="256" t="s">
        <v>84</v>
      </c>
      <c r="AY215" s="18" t="s">
        <v>222</v>
      </c>
      <c r="BE215" s="257">
        <f>IF(N215="základní",J215,0)</f>
        <v>0</v>
      </c>
      <c r="BF215" s="257">
        <f>IF(N215="snížená",J215,0)</f>
        <v>0</v>
      </c>
      <c r="BG215" s="257">
        <f>IF(N215="zákl. přenesená",J215,0)</f>
        <v>0</v>
      </c>
      <c r="BH215" s="257">
        <f>IF(N215="sníž. přenesená",J215,0)</f>
        <v>0</v>
      </c>
      <c r="BI215" s="257">
        <f>IF(N215="nulová",J215,0)</f>
        <v>0</v>
      </c>
      <c r="BJ215" s="18" t="s">
        <v>84</v>
      </c>
      <c r="BK215" s="257">
        <f>ROUND(I215*H215,2)</f>
        <v>0</v>
      </c>
      <c r="BL215" s="18" t="s">
        <v>228</v>
      </c>
      <c r="BM215" s="256" t="s">
        <v>4677</v>
      </c>
    </row>
    <row r="216" s="2" customFormat="1" ht="24.15" customHeight="1">
      <c r="A216" s="39"/>
      <c r="B216" s="40"/>
      <c r="C216" s="244" t="s">
        <v>545</v>
      </c>
      <c r="D216" s="244" t="s">
        <v>224</v>
      </c>
      <c r="E216" s="245" t="s">
        <v>4595</v>
      </c>
      <c r="F216" s="246" t="s">
        <v>4596</v>
      </c>
      <c r="G216" s="247" t="s">
        <v>438</v>
      </c>
      <c r="H216" s="248">
        <v>60</v>
      </c>
      <c r="I216" s="249"/>
      <c r="J216" s="250">
        <f>ROUND(I216*H216,2)</f>
        <v>0</v>
      </c>
      <c r="K216" s="251"/>
      <c r="L216" s="45"/>
      <c r="M216" s="252" t="s">
        <v>1</v>
      </c>
      <c r="N216" s="253" t="s">
        <v>41</v>
      </c>
      <c r="O216" s="92"/>
      <c r="P216" s="254">
        <f>O216*H216</f>
        <v>0</v>
      </c>
      <c r="Q216" s="254">
        <v>0</v>
      </c>
      <c r="R216" s="254">
        <f>Q216*H216</f>
        <v>0</v>
      </c>
      <c r="S216" s="254">
        <v>0</v>
      </c>
      <c r="T216" s="255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56" t="s">
        <v>228</v>
      </c>
      <c r="AT216" s="256" t="s">
        <v>224</v>
      </c>
      <c r="AU216" s="256" t="s">
        <v>84</v>
      </c>
      <c r="AY216" s="18" t="s">
        <v>222</v>
      </c>
      <c r="BE216" s="257">
        <f>IF(N216="základní",J216,0)</f>
        <v>0</v>
      </c>
      <c r="BF216" s="257">
        <f>IF(N216="snížená",J216,0)</f>
        <v>0</v>
      </c>
      <c r="BG216" s="257">
        <f>IF(N216="zákl. přenesená",J216,0)</f>
        <v>0</v>
      </c>
      <c r="BH216" s="257">
        <f>IF(N216="sníž. přenesená",J216,0)</f>
        <v>0</v>
      </c>
      <c r="BI216" s="257">
        <f>IF(N216="nulová",J216,0)</f>
        <v>0</v>
      </c>
      <c r="BJ216" s="18" t="s">
        <v>84</v>
      </c>
      <c r="BK216" s="257">
        <f>ROUND(I216*H216,2)</f>
        <v>0</v>
      </c>
      <c r="BL216" s="18" t="s">
        <v>228</v>
      </c>
      <c r="BM216" s="256" t="s">
        <v>4678</v>
      </c>
    </row>
    <row r="217" s="2" customFormat="1" ht="16.5" customHeight="1">
      <c r="A217" s="39"/>
      <c r="B217" s="40"/>
      <c r="C217" s="244" t="s">
        <v>370</v>
      </c>
      <c r="D217" s="244" t="s">
        <v>224</v>
      </c>
      <c r="E217" s="245" t="s">
        <v>4598</v>
      </c>
      <c r="F217" s="246" t="s">
        <v>4599</v>
      </c>
      <c r="G217" s="247" t="s">
        <v>526</v>
      </c>
      <c r="H217" s="248">
        <v>60</v>
      </c>
      <c r="I217" s="249"/>
      <c r="J217" s="250">
        <f>ROUND(I217*H217,2)</f>
        <v>0</v>
      </c>
      <c r="K217" s="251"/>
      <c r="L217" s="45"/>
      <c r="M217" s="252" t="s">
        <v>1</v>
      </c>
      <c r="N217" s="253" t="s">
        <v>41</v>
      </c>
      <c r="O217" s="92"/>
      <c r="P217" s="254">
        <f>O217*H217</f>
        <v>0</v>
      </c>
      <c r="Q217" s="254">
        <v>0</v>
      </c>
      <c r="R217" s="254">
        <f>Q217*H217</f>
        <v>0</v>
      </c>
      <c r="S217" s="254">
        <v>0</v>
      </c>
      <c r="T217" s="255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56" t="s">
        <v>228</v>
      </c>
      <c r="AT217" s="256" t="s">
        <v>224</v>
      </c>
      <c r="AU217" s="256" t="s">
        <v>84</v>
      </c>
      <c r="AY217" s="18" t="s">
        <v>222</v>
      </c>
      <c r="BE217" s="257">
        <f>IF(N217="základní",J217,0)</f>
        <v>0</v>
      </c>
      <c r="BF217" s="257">
        <f>IF(N217="snížená",J217,0)</f>
        <v>0</v>
      </c>
      <c r="BG217" s="257">
        <f>IF(N217="zákl. přenesená",J217,0)</f>
        <v>0</v>
      </c>
      <c r="BH217" s="257">
        <f>IF(N217="sníž. přenesená",J217,0)</f>
        <v>0</v>
      </c>
      <c r="BI217" s="257">
        <f>IF(N217="nulová",J217,0)</f>
        <v>0</v>
      </c>
      <c r="BJ217" s="18" t="s">
        <v>84</v>
      </c>
      <c r="BK217" s="257">
        <f>ROUND(I217*H217,2)</f>
        <v>0</v>
      </c>
      <c r="BL217" s="18" t="s">
        <v>228</v>
      </c>
      <c r="BM217" s="256" t="s">
        <v>4679</v>
      </c>
    </row>
    <row r="218" s="2" customFormat="1" ht="16.5" customHeight="1">
      <c r="A218" s="39"/>
      <c r="B218" s="40"/>
      <c r="C218" s="244" t="s">
        <v>553</v>
      </c>
      <c r="D218" s="244" t="s">
        <v>224</v>
      </c>
      <c r="E218" s="245" t="s">
        <v>4601</v>
      </c>
      <c r="F218" s="246" t="s">
        <v>4602</v>
      </c>
      <c r="G218" s="247" t="s">
        <v>438</v>
      </c>
      <c r="H218" s="248">
        <v>40</v>
      </c>
      <c r="I218" s="249"/>
      <c r="J218" s="250">
        <f>ROUND(I218*H218,2)</f>
        <v>0</v>
      </c>
      <c r="K218" s="251"/>
      <c r="L218" s="45"/>
      <c r="M218" s="252" t="s">
        <v>1</v>
      </c>
      <c r="N218" s="253" t="s">
        <v>41</v>
      </c>
      <c r="O218" s="92"/>
      <c r="P218" s="254">
        <f>O218*H218</f>
        <v>0</v>
      </c>
      <c r="Q218" s="254">
        <v>0</v>
      </c>
      <c r="R218" s="254">
        <f>Q218*H218</f>
        <v>0</v>
      </c>
      <c r="S218" s="254">
        <v>0</v>
      </c>
      <c r="T218" s="255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56" t="s">
        <v>228</v>
      </c>
      <c r="AT218" s="256" t="s">
        <v>224</v>
      </c>
      <c r="AU218" s="256" t="s">
        <v>84</v>
      </c>
      <c r="AY218" s="18" t="s">
        <v>222</v>
      </c>
      <c r="BE218" s="257">
        <f>IF(N218="základní",J218,0)</f>
        <v>0</v>
      </c>
      <c r="BF218" s="257">
        <f>IF(N218="snížená",J218,0)</f>
        <v>0</v>
      </c>
      <c r="BG218" s="257">
        <f>IF(N218="zákl. přenesená",J218,0)</f>
        <v>0</v>
      </c>
      <c r="BH218" s="257">
        <f>IF(N218="sníž. přenesená",J218,0)</f>
        <v>0</v>
      </c>
      <c r="BI218" s="257">
        <f>IF(N218="nulová",J218,0)</f>
        <v>0</v>
      </c>
      <c r="BJ218" s="18" t="s">
        <v>84</v>
      </c>
      <c r="BK218" s="257">
        <f>ROUND(I218*H218,2)</f>
        <v>0</v>
      </c>
      <c r="BL218" s="18" t="s">
        <v>228</v>
      </c>
      <c r="BM218" s="256" t="s">
        <v>4680</v>
      </c>
    </row>
    <row r="219" s="2" customFormat="1" ht="16.5" customHeight="1">
      <c r="A219" s="39"/>
      <c r="B219" s="40"/>
      <c r="C219" s="244" t="s">
        <v>378</v>
      </c>
      <c r="D219" s="244" t="s">
        <v>224</v>
      </c>
      <c r="E219" s="245" t="s">
        <v>4604</v>
      </c>
      <c r="F219" s="246" t="s">
        <v>4605</v>
      </c>
      <c r="G219" s="247" t="s">
        <v>438</v>
      </c>
      <c r="H219" s="248">
        <v>120</v>
      </c>
      <c r="I219" s="249"/>
      <c r="J219" s="250">
        <f>ROUND(I219*H219,2)</f>
        <v>0</v>
      </c>
      <c r="K219" s="251"/>
      <c r="L219" s="45"/>
      <c r="M219" s="252" t="s">
        <v>1</v>
      </c>
      <c r="N219" s="253" t="s">
        <v>41</v>
      </c>
      <c r="O219" s="92"/>
      <c r="P219" s="254">
        <f>O219*H219</f>
        <v>0</v>
      </c>
      <c r="Q219" s="254">
        <v>0</v>
      </c>
      <c r="R219" s="254">
        <f>Q219*H219</f>
        <v>0</v>
      </c>
      <c r="S219" s="254">
        <v>0</v>
      </c>
      <c r="T219" s="255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56" t="s">
        <v>228</v>
      </c>
      <c r="AT219" s="256" t="s">
        <v>224</v>
      </c>
      <c r="AU219" s="256" t="s">
        <v>84</v>
      </c>
      <c r="AY219" s="18" t="s">
        <v>222</v>
      </c>
      <c r="BE219" s="257">
        <f>IF(N219="základní",J219,0)</f>
        <v>0</v>
      </c>
      <c r="BF219" s="257">
        <f>IF(N219="snížená",J219,0)</f>
        <v>0</v>
      </c>
      <c r="BG219" s="257">
        <f>IF(N219="zákl. přenesená",J219,0)</f>
        <v>0</v>
      </c>
      <c r="BH219" s="257">
        <f>IF(N219="sníž. přenesená",J219,0)</f>
        <v>0</v>
      </c>
      <c r="BI219" s="257">
        <f>IF(N219="nulová",J219,0)</f>
        <v>0</v>
      </c>
      <c r="BJ219" s="18" t="s">
        <v>84</v>
      </c>
      <c r="BK219" s="257">
        <f>ROUND(I219*H219,2)</f>
        <v>0</v>
      </c>
      <c r="BL219" s="18" t="s">
        <v>228</v>
      </c>
      <c r="BM219" s="256" t="s">
        <v>4681</v>
      </c>
    </row>
    <row r="220" s="2" customFormat="1" ht="16.5" customHeight="1">
      <c r="A220" s="39"/>
      <c r="B220" s="40"/>
      <c r="C220" s="244" t="s">
        <v>565</v>
      </c>
      <c r="D220" s="244" t="s">
        <v>224</v>
      </c>
      <c r="E220" s="245" t="s">
        <v>4607</v>
      </c>
      <c r="F220" s="246" t="s">
        <v>4608</v>
      </c>
      <c r="G220" s="247" t="s">
        <v>438</v>
      </c>
      <c r="H220" s="248">
        <v>120</v>
      </c>
      <c r="I220" s="249"/>
      <c r="J220" s="250">
        <f>ROUND(I220*H220,2)</f>
        <v>0</v>
      </c>
      <c r="K220" s="251"/>
      <c r="L220" s="45"/>
      <c r="M220" s="252" t="s">
        <v>1</v>
      </c>
      <c r="N220" s="253" t="s">
        <v>41</v>
      </c>
      <c r="O220" s="92"/>
      <c r="P220" s="254">
        <f>O220*H220</f>
        <v>0</v>
      </c>
      <c r="Q220" s="254">
        <v>0</v>
      </c>
      <c r="R220" s="254">
        <f>Q220*H220</f>
        <v>0</v>
      </c>
      <c r="S220" s="254">
        <v>0</v>
      </c>
      <c r="T220" s="255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56" t="s">
        <v>228</v>
      </c>
      <c r="AT220" s="256" t="s">
        <v>224</v>
      </c>
      <c r="AU220" s="256" t="s">
        <v>84</v>
      </c>
      <c r="AY220" s="18" t="s">
        <v>222</v>
      </c>
      <c r="BE220" s="257">
        <f>IF(N220="základní",J220,0)</f>
        <v>0</v>
      </c>
      <c r="BF220" s="257">
        <f>IF(N220="snížená",J220,0)</f>
        <v>0</v>
      </c>
      <c r="BG220" s="257">
        <f>IF(N220="zákl. přenesená",J220,0)</f>
        <v>0</v>
      </c>
      <c r="BH220" s="257">
        <f>IF(N220="sníž. přenesená",J220,0)</f>
        <v>0</v>
      </c>
      <c r="BI220" s="257">
        <f>IF(N220="nulová",J220,0)</f>
        <v>0</v>
      </c>
      <c r="BJ220" s="18" t="s">
        <v>84</v>
      </c>
      <c r="BK220" s="257">
        <f>ROUND(I220*H220,2)</f>
        <v>0</v>
      </c>
      <c r="BL220" s="18" t="s">
        <v>228</v>
      </c>
      <c r="BM220" s="256" t="s">
        <v>4682</v>
      </c>
    </row>
    <row r="221" s="2" customFormat="1" ht="16.5" customHeight="1">
      <c r="A221" s="39"/>
      <c r="B221" s="40"/>
      <c r="C221" s="244" t="s">
        <v>382</v>
      </c>
      <c r="D221" s="244" t="s">
        <v>224</v>
      </c>
      <c r="E221" s="245" t="s">
        <v>4610</v>
      </c>
      <c r="F221" s="246" t="s">
        <v>4611</v>
      </c>
      <c r="G221" s="247" t="s">
        <v>438</v>
      </c>
      <c r="H221" s="248">
        <v>240</v>
      </c>
      <c r="I221" s="249"/>
      <c r="J221" s="250">
        <f>ROUND(I221*H221,2)</f>
        <v>0</v>
      </c>
      <c r="K221" s="251"/>
      <c r="L221" s="45"/>
      <c r="M221" s="252" t="s">
        <v>1</v>
      </c>
      <c r="N221" s="253" t="s">
        <v>41</v>
      </c>
      <c r="O221" s="92"/>
      <c r="P221" s="254">
        <f>O221*H221</f>
        <v>0</v>
      </c>
      <c r="Q221" s="254">
        <v>0</v>
      </c>
      <c r="R221" s="254">
        <f>Q221*H221</f>
        <v>0</v>
      </c>
      <c r="S221" s="254">
        <v>0</v>
      </c>
      <c r="T221" s="255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56" t="s">
        <v>228</v>
      </c>
      <c r="AT221" s="256" t="s">
        <v>224</v>
      </c>
      <c r="AU221" s="256" t="s">
        <v>84</v>
      </c>
      <c r="AY221" s="18" t="s">
        <v>222</v>
      </c>
      <c r="BE221" s="257">
        <f>IF(N221="základní",J221,0)</f>
        <v>0</v>
      </c>
      <c r="BF221" s="257">
        <f>IF(N221="snížená",J221,0)</f>
        <v>0</v>
      </c>
      <c r="BG221" s="257">
        <f>IF(N221="zákl. přenesená",J221,0)</f>
        <v>0</v>
      </c>
      <c r="BH221" s="257">
        <f>IF(N221="sníž. přenesená",J221,0)</f>
        <v>0</v>
      </c>
      <c r="BI221" s="257">
        <f>IF(N221="nulová",J221,0)</f>
        <v>0</v>
      </c>
      <c r="BJ221" s="18" t="s">
        <v>84</v>
      </c>
      <c r="BK221" s="257">
        <f>ROUND(I221*H221,2)</f>
        <v>0</v>
      </c>
      <c r="BL221" s="18" t="s">
        <v>228</v>
      </c>
      <c r="BM221" s="256" t="s">
        <v>4683</v>
      </c>
    </row>
    <row r="222" s="2" customFormat="1" ht="16.5" customHeight="1">
      <c r="A222" s="39"/>
      <c r="B222" s="40"/>
      <c r="C222" s="244" t="s">
        <v>574</v>
      </c>
      <c r="D222" s="244" t="s">
        <v>224</v>
      </c>
      <c r="E222" s="245" t="s">
        <v>4613</v>
      </c>
      <c r="F222" s="246" t="s">
        <v>4614</v>
      </c>
      <c r="G222" s="247" t="s">
        <v>438</v>
      </c>
      <c r="H222" s="248">
        <v>320</v>
      </c>
      <c r="I222" s="249"/>
      <c r="J222" s="250">
        <f>ROUND(I222*H222,2)</f>
        <v>0</v>
      </c>
      <c r="K222" s="251"/>
      <c r="L222" s="45"/>
      <c r="M222" s="252" t="s">
        <v>1</v>
      </c>
      <c r="N222" s="253" t="s">
        <v>41</v>
      </c>
      <c r="O222" s="92"/>
      <c r="P222" s="254">
        <f>O222*H222</f>
        <v>0</v>
      </c>
      <c r="Q222" s="254">
        <v>0</v>
      </c>
      <c r="R222" s="254">
        <f>Q222*H222</f>
        <v>0</v>
      </c>
      <c r="S222" s="254">
        <v>0</v>
      </c>
      <c r="T222" s="255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56" t="s">
        <v>228</v>
      </c>
      <c r="AT222" s="256" t="s">
        <v>224</v>
      </c>
      <c r="AU222" s="256" t="s">
        <v>84</v>
      </c>
      <c r="AY222" s="18" t="s">
        <v>222</v>
      </c>
      <c r="BE222" s="257">
        <f>IF(N222="základní",J222,0)</f>
        <v>0</v>
      </c>
      <c r="BF222" s="257">
        <f>IF(N222="snížená",J222,0)</f>
        <v>0</v>
      </c>
      <c r="BG222" s="257">
        <f>IF(N222="zákl. přenesená",J222,0)</f>
        <v>0</v>
      </c>
      <c r="BH222" s="257">
        <f>IF(N222="sníž. přenesená",J222,0)</f>
        <v>0</v>
      </c>
      <c r="BI222" s="257">
        <f>IF(N222="nulová",J222,0)</f>
        <v>0</v>
      </c>
      <c r="BJ222" s="18" t="s">
        <v>84</v>
      </c>
      <c r="BK222" s="257">
        <f>ROUND(I222*H222,2)</f>
        <v>0</v>
      </c>
      <c r="BL222" s="18" t="s">
        <v>228</v>
      </c>
      <c r="BM222" s="256" t="s">
        <v>4684</v>
      </c>
    </row>
    <row r="223" s="2" customFormat="1" ht="16.5" customHeight="1">
      <c r="A223" s="39"/>
      <c r="B223" s="40"/>
      <c r="C223" s="244" t="s">
        <v>386</v>
      </c>
      <c r="D223" s="244" t="s">
        <v>224</v>
      </c>
      <c r="E223" s="245" t="s">
        <v>4616</v>
      </c>
      <c r="F223" s="246" t="s">
        <v>4617</v>
      </c>
      <c r="G223" s="247" t="s">
        <v>438</v>
      </c>
      <c r="H223" s="248">
        <v>20</v>
      </c>
      <c r="I223" s="249"/>
      <c r="J223" s="250">
        <f>ROUND(I223*H223,2)</f>
        <v>0</v>
      </c>
      <c r="K223" s="251"/>
      <c r="L223" s="45"/>
      <c r="M223" s="252" t="s">
        <v>1</v>
      </c>
      <c r="N223" s="253" t="s">
        <v>41</v>
      </c>
      <c r="O223" s="92"/>
      <c r="P223" s="254">
        <f>O223*H223</f>
        <v>0</v>
      </c>
      <c r="Q223" s="254">
        <v>0</v>
      </c>
      <c r="R223" s="254">
        <f>Q223*H223</f>
        <v>0</v>
      </c>
      <c r="S223" s="254">
        <v>0</v>
      </c>
      <c r="T223" s="255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56" t="s">
        <v>228</v>
      </c>
      <c r="AT223" s="256" t="s">
        <v>224</v>
      </c>
      <c r="AU223" s="256" t="s">
        <v>84</v>
      </c>
      <c r="AY223" s="18" t="s">
        <v>222</v>
      </c>
      <c r="BE223" s="257">
        <f>IF(N223="základní",J223,0)</f>
        <v>0</v>
      </c>
      <c r="BF223" s="257">
        <f>IF(N223="snížená",J223,0)</f>
        <v>0</v>
      </c>
      <c r="BG223" s="257">
        <f>IF(N223="zákl. přenesená",J223,0)</f>
        <v>0</v>
      </c>
      <c r="BH223" s="257">
        <f>IF(N223="sníž. přenesená",J223,0)</f>
        <v>0</v>
      </c>
      <c r="BI223" s="257">
        <f>IF(N223="nulová",J223,0)</f>
        <v>0</v>
      </c>
      <c r="BJ223" s="18" t="s">
        <v>84</v>
      </c>
      <c r="BK223" s="257">
        <f>ROUND(I223*H223,2)</f>
        <v>0</v>
      </c>
      <c r="BL223" s="18" t="s">
        <v>228</v>
      </c>
      <c r="BM223" s="256" t="s">
        <v>4685</v>
      </c>
    </row>
    <row r="224" s="2" customFormat="1" ht="16.5" customHeight="1">
      <c r="A224" s="39"/>
      <c r="B224" s="40"/>
      <c r="C224" s="244" t="s">
        <v>582</v>
      </c>
      <c r="D224" s="244" t="s">
        <v>224</v>
      </c>
      <c r="E224" s="245" t="s">
        <v>4619</v>
      </c>
      <c r="F224" s="246" t="s">
        <v>4620</v>
      </c>
      <c r="G224" s="247" t="s">
        <v>526</v>
      </c>
      <c r="H224" s="248">
        <v>6</v>
      </c>
      <c r="I224" s="249"/>
      <c r="J224" s="250">
        <f>ROUND(I224*H224,2)</f>
        <v>0</v>
      </c>
      <c r="K224" s="251"/>
      <c r="L224" s="45"/>
      <c r="M224" s="252" t="s">
        <v>1</v>
      </c>
      <c r="N224" s="253" t="s">
        <v>41</v>
      </c>
      <c r="O224" s="92"/>
      <c r="P224" s="254">
        <f>O224*H224</f>
        <v>0</v>
      </c>
      <c r="Q224" s="254">
        <v>0</v>
      </c>
      <c r="R224" s="254">
        <f>Q224*H224</f>
        <v>0</v>
      </c>
      <c r="S224" s="254">
        <v>0</v>
      </c>
      <c r="T224" s="255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56" t="s">
        <v>228</v>
      </c>
      <c r="AT224" s="256" t="s">
        <v>224</v>
      </c>
      <c r="AU224" s="256" t="s">
        <v>84</v>
      </c>
      <c r="AY224" s="18" t="s">
        <v>222</v>
      </c>
      <c r="BE224" s="257">
        <f>IF(N224="základní",J224,0)</f>
        <v>0</v>
      </c>
      <c r="BF224" s="257">
        <f>IF(N224="snížená",J224,0)</f>
        <v>0</v>
      </c>
      <c r="BG224" s="257">
        <f>IF(N224="zákl. přenesená",J224,0)</f>
        <v>0</v>
      </c>
      <c r="BH224" s="257">
        <f>IF(N224="sníž. přenesená",J224,0)</f>
        <v>0</v>
      </c>
      <c r="BI224" s="257">
        <f>IF(N224="nulová",J224,0)</f>
        <v>0</v>
      </c>
      <c r="BJ224" s="18" t="s">
        <v>84</v>
      </c>
      <c r="BK224" s="257">
        <f>ROUND(I224*H224,2)</f>
        <v>0</v>
      </c>
      <c r="BL224" s="18" t="s">
        <v>228</v>
      </c>
      <c r="BM224" s="256" t="s">
        <v>4686</v>
      </c>
    </row>
    <row r="225" s="2" customFormat="1" ht="16.5" customHeight="1">
      <c r="A225" s="39"/>
      <c r="B225" s="40"/>
      <c r="C225" s="244" t="s">
        <v>389</v>
      </c>
      <c r="D225" s="244" t="s">
        <v>224</v>
      </c>
      <c r="E225" s="245" t="s">
        <v>4622</v>
      </c>
      <c r="F225" s="246" t="s">
        <v>4623</v>
      </c>
      <c r="G225" s="247" t="s">
        <v>526</v>
      </c>
      <c r="H225" s="248">
        <v>20</v>
      </c>
      <c r="I225" s="249"/>
      <c r="J225" s="250">
        <f>ROUND(I225*H225,2)</f>
        <v>0</v>
      </c>
      <c r="K225" s="251"/>
      <c r="L225" s="45"/>
      <c r="M225" s="252" t="s">
        <v>1</v>
      </c>
      <c r="N225" s="253" t="s">
        <v>41</v>
      </c>
      <c r="O225" s="92"/>
      <c r="P225" s="254">
        <f>O225*H225</f>
        <v>0</v>
      </c>
      <c r="Q225" s="254">
        <v>0</v>
      </c>
      <c r="R225" s="254">
        <f>Q225*H225</f>
        <v>0</v>
      </c>
      <c r="S225" s="254">
        <v>0</v>
      </c>
      <c r="T225" s="255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56" t="s">
        <v>228</v>
      </c>
      <c r="AT225" s="256" t="s">
        <v>224</v>
      </c>
      <c r="AU225" s="256" t="s">
        <v>84</v>
      </c>
      <c r="AY225" s="18" t="s">
        <v>222</v>
      </c>
      <c r="BE225" s="257">
        <f>IF(N225="základní",J225,0)</f>
        <v>0</v>
      </c>
      <c r="BF225" s="257">
        <f>IF(N225="snížená",J225,0)</f>
        <v>0</v>
      </c>
      <c r="BG225" s="257">
        <f>IF(N225="zákl. přenesená",J225,0)</f>
        <v>0</v>
      </c>
      <c r="BH225" s="257">
        <f>IF(N225="sníž. přenesená",J225,0)</f>
        <v>0</v>
      </c>
      <c r="BI225" s="257">
        <f>IF(N225="nulová",J225,0)</f>
        <v>0</v>
      </c>
      <c r="BJ225" s="18" t="s">
        <v>84</v>
      </c>
      <c r="BK225" s="257">
        <f>ROUND(I225*H225,2)</f>
        <v>0</v>
      </c>
      <c r="BL225" s="18" t="s">
        <v>228</v>
      </c>
      <c r="BM225" s="256" t="s">
        <v>4687</v>
      </c>
    </row>
    <row r="226" s="2" customFormat="1" ht="24.15" customHeight="1">
      <c r="A226" s="39"/>
      <c r="B226" s="40"/>
      <c r="C226" s="244" t="s">
        <v>589</v>
      </c>
      <c r="D226" s="244" t="s">
        <v>224</v>
      </c>
      <c r="E226" s="245" t="s">
        <v>4625</v>
      </c>
      <c r="F226" s="246" t="s">
        <v>4626</v>
      </c>
      <c r="G226" s="247" t="s">
        <v>526</v>
      </c>
      <c r="H226" s="248">
        <v>2</v>
      </c>
      <c r="I226" s="249"/>
      <c r="J226" s="250">
        <f>ROUND(I226*H226,2)</f>
        <v>0</v>
      </c>
      <c r="K226" s="251"/>
      <c r="L226" s="45"/>
      <c r="M226" s="252" t="s">
        <v>1</v>
      </c>
      <c r="N226" s="253" t="s">
        <v>41</v>
      </c>
      <c r="O226" s="92"/>
      <c r="P226" s="254">
        <f>O226*H226</f>
        <v>0</v>
      </c>
      <c r="Q226" s="254">
        <v>0</v>
      </c>
      <c r="R226" s="254">
        <f>Q226*H226</f>
        <v>0</v>
      </c>
      <c r="S226" s="254">
        <v>0</v>
      </c>
      <c r="T226" s="255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56" t="s">
        <v>228</v>
      </c>
      <c r="AT226" s="256" t="s">
        <v>224</v>
      </c>
      <c r="AU226" s="256" t="s">
        <v>84</v>
      </c>
      <c r="AY226" s="18" t="s">
        <v>222</v>
      </c>
      <c r="BE226" s="257">
        <f>IF(N226="základní",J226,0)</f>
        <v>0</v>
      </c>
      <c r="BF226" s="257">
        <f>IF(N226="snížená",J226,0)</f>
        <v>0</v>
      </c>
      <c r="BG226" s="257">
        <f>IF(N226="zákl. přenesená",J226,0)</f>
        <v>0</v>
      </c>
      <c r="BH226" s="257">
        <f>IF(N226="sníž. přenesená",J226,0)</f>
        <v>0</v>
      </c>
      <c r="BI226" s="257">
        <f>IF(N226="nulová",J226,0)</f>
        <v>0</v>
      </c>
      <c r="BJ226" s="18" t="s">
        <v>84</v>
      </c>
      <c r="BK226" s="257">
        <f>ROUND(I226*H226,2)</f>
        <v>0</v>
      </c>
      <c r="BL226" s="18" t="s">
        <v>228</v>
      </c>
      <c r="BM226" s="256" t="s">
        <v>4688</v>
      </c>
    </row>
    <row r="227" s="2" customFormat="1" ht="21.75" customHeight="1">
      <c r="A227" s="39"/>
      <c r="B227" s="40"/>
      <c r="C227" s="244" t="s">
        <v>393</v>
      </c>
      <c r="D227" s="244" t="s">
        <v>224</v>
      </c>
      <c r="E227" s="245" t="s">
        <v>4628</v>
      </c>
      <c r="F227" s="246" t="s">
        <v>4629</v>
      </c>
      <c r="G227" s="247" t="s">
        <v>526</v>
      </c>
      <c r="H227" s="248">
        <v>6</v>
      </c>
      <c r="I227" s="249"/>
      <c r="J227" s="250">
        <f>ROUND(I227*H227,2)</f>
        <v>0</v>
      </c>
      <c r="K227" s="251"/>
      <c r="L227" s="45"/>
      <c r="M227" s="252" t="s">
        <v>1</v>
      </c>
      <c r="N227" s="253" t="s">
        <v>41</v>
      </c>
      <c r="O227" s="92"/>
      <c r="P227" s="254">
        <f>O227*H227</f>
        <v>0</v>
      </c>
      <c r="Q227" s="254">
        <v>0</v>
      </c>
      <c r="R227" s="254">
        <f>Q227*H227</f>
        <v>0</v>
      </c>
      <c r="S227" s="254">
        <v>0</v>
      </c>
      <c r="T227" s="255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56" t="s">
        <v>228</v>
      </c>
      <c r="AT227" s="256" t="s">
        <v>224</v>
      </c>
      <c r="AU227" s="256" t="s">
        <v>84</v>
      </c>
      <c r="AY227" s="18" t="s">
        <v>222</v>
      </c>
      <c r="BE227" s="257">
        <f>IF(N227="základní",J227,0)</f>
        <v>0</v>
      </c>
      <c r="BF227" s="257">
        <f>IF(N227="snížená",J227,0)</f>
        <v>0</v>
      </c>
      <c r="BG227" s="257">
        <f>IF(N227="zákl. přenesená",J227,0)</f>
        <v>0</v>
      </c>
      <c r="BH227" s="257">
        <f>IF(N227="sníž. přenesená",J227,0)</f>
        <v>0</v>
      </c>
      <c r="BI227" s="257">
        <f>IF(N227="nulová",J227,0)</f>
        <v>0</v>
      </c>
      <c r="BJ227" s="18" t="s">
        <v>84</v>
      </c>
      <c r="BK227" s="257">
        <f>ROUND(I227*H227,2)</f>
        <v>0</v>
      </c>
      <c r="BL227" s="18" t="s">
        <v>228</v>
      </c>
      <c r="BM227" s="256" t="s">
        <v>4689</v>
      </c>
    </row>
    <row r="228" s="2" customFormat="1" ht="16.5" customHeight="1">
      <c r="A228" s="39"/>
      <c r="B228" s="40"/>
      <c r="C228" s="244" t="s">
        <v>594</v>
      </c>
      <c r="D228" s="244" t="s">
        <v>224</v>
      </c>
      <c r="E228" s="245" t="s">
        <v>4631</v>
      </c>
      <c r="F228" s="246" t="s">
        <v>4632</v>
      </c>
      <c r="G228" s="247" t="s">
        <v>4393</v>
      </c>
      <c r="H228" s="248">
        <v>2</v>
      </c>
      <c r="I228" s="249"/>
      <c r="J228" s="250">
        <f>ROUND(I228*H228,2)</f>
        <v>0</v>
      </c>
      <c r="K228" s="251"/>
      <c r="L228" s="45"/>
      <c r="M228" s="252" t="s">
        <v>1</v>
      </c>
      <c r="N228" s="253" t="s">
        <v>41</v>
      </c>
      <c r="O228" s="92"/>
      <c r="P228" s="254">
        <f>O228*H228</f>
        <v>0</v>
      </c>
      <c r="Q228" s="254">
        <v>0</v>
      </c>
      <c r="R228" s="254">
        <f>Q228*H228</f>
        <v>0</v>
      </c>
      <c r="S228" s="254">
        <v>0</v>
      </c>
      <c r="T228" s="255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56" t="s">
        <v>228</v>
      </c>
      <c r="AT228" s="256" t="s">
        <v>224</v>
      </c>
      <c r="AU228" s="256" t="s">
        <v>84</v>
      </c>
      <c r="AY228" s="18" t="s">
        <v>222</v>
      </c>
      <c r="BE228" s="257">
        <f>IF(N228="základní",J228,0)</f>
        <v>0</v>
      </c>
      <c r="BF228" s="257">
        <f>IF(N228="snížená",J228,0)</f>
        <v>0</v>
      </c>
      <c r="BG228" s="257">
        <f>IF(N228="zákl. přenesená",J228,0)</f>
        <v>0</v>
      </c>
      <c r="BH228" s="257">
        <f>IF(N228="sníž. přenesená",J228,0)</f>
        <v>0</v>
      </c>
      <c r="BI228" s="257">
        <f>IF(N228="nulová",J228,0)</f>
        <v>0</v>
      </c>
      <c r="BJ228" s="18" t="s">
        <v>84</v>
      </c>
      <c r="BK228" s="257">
        <f>ROUND(I228*H228,2)</f>
        <v>0</v>
      </c>
      <c r="BL228" s="18" t="s">
        <v>228</v>
      </c>
      <c r="BM228" s="256" t="s">
        <v>4690</v>
      </c>
    </row>
    <row r="229" s="2" customFormat="1" ht="16.5" customHeight="1">
      <c r="A229" s="39"/>
      <c r="B229" s="40"/>
      <c r="C229" s="244" t="s">
        <v>402</v>
      </c>
      <c r="D229" s="244" t="s">
        <v>224</v>
      </c>
      <c r="E229" s="245" t="s">
        <v>4634</v>
      </c>
      <c r="F229" s="246" t="s">
        <v>4635</v>
      </c>
      <c r="G229" s="247" t="s">
        <v>2528</v>
      </c>
      <c r="H229" s="248">
        <v>22</v>
      </c>
      <c r="I229" s="249"/>
      <c r="J229" s="250">
        <f>ROUND(I229*H229,2)</f>
        <v>0</v>
      </c>
      <c r="K229" s="251"/>
      <c r="L229" s="45"/>
      <c r="M229" s="252" t="s">
        <v>1</v>
      </c>
      <c r="N229" s="253" t="s">
        <v>41</v>
      </c>
      <c r="O229" s="92"/>
      <c r="P229" s="254">
        <f>O229*H229</f>
        <v>0</v>
      </c>
      <c r="Q229" s="254">
        <v>0</v>
      </c>
      <c r="R229" s="254">
        <f>Q229*H229</f>
        <v>0</v>
      </c>
      <c r="S229" s="254">
        <v>0</v>
      </c>
      <c r="T229" s="255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56" t="s">
        <v>228</v>
      </c>
      <c r="AT229" s="256" t="s">
        <v>224</v>
      </c>
      <c r="AU229" s="256" t="s">
        <v>84</v>
      </c>
      <c r="AY229" s="18" t="s">
        <v>222</v>
      </c>
      <c r="BE229" s="257">
        <f>IF(N229="základní",J229,0)</f>
        <v>0</v>
      </c>
      <c r="BF229" s="257">
        <f>IF(N229="snížená",J229,0)</f>
        <v>0</v>
      </c>
      <c r="BG229" s="257">
        <f>IF(N229="zákl. přenesená",J229,0)</f>
        <v>0</v>
      </c>
      <c r="BH229" s="257">
        <f>IF(N229="sníž. přenesená",J229,0)</f>
        <v>0</v>
      </c>
      <c r="BI229" s="257">
        <f>IF(N229="nulová",J229,0)</f>
        <v>0</v>
      </c>
      <c r="BJ229" s="18" t="s">
        <v>84</v>
      </c>
      <c r="BK229" s="257">
        <f>ROUND(I229*H229,2)</f>
        <v>0</v>
      </c>
      <c r="BL229" s="18" t="s">
        <v>228</v>
      </c>
      <c r="BM229" s="256" t="s">
        <v>4691</v>
      </c>
    </row>
    <row r="230" s="2" customFormat="1" ht="24.15" customHeight="1">
      <c r="A230" s="39"/>
      <c r="B230" s="40"/>
      <c r="C230" s="244" t="s">
        <v>599</v>
      </c>
      <c r="D230" s="244" t="s">
        <v>224</v>
      </c>
      <c r="E230" s="245" t="s">
        <v>4637</v>
      </c>
      <c r="F230" s="246" t="s">
        <v>4638</v>
      </c>
      <c r="G230" s="247" t="s">
        <v>4393</v>
      </c>
      <c r="H230" s="248">
        <v>1</v>
      </c>
      <c r="I230" s="249"/>
      <c r="J230" s="250">
        <f>ROUND(I230*H230,2)</f>
        <v>0</v>
      </c>
      <c r="K230" s="251"/>
      <c r="L230" s="45"/>
      <c r="M230" s="252" t="s">
        <v>1</v>
      </c>
      <c r="N230" s="253" t="s">
        <v>41</v>
      </c>
      <c r="O230" s="92"/>
      <c r="P230" s="254">
        <f>O230*H230</f>
        <v>0</v>
      </c>
      <c r="Q230" s="254">
        <v>0</v>
      </c>
      <c r="R230" s="254">
        <f>Q230*H230</f>
        <v>0</v>
      </c>
      <c r="S230" s="254">
        <v>0</v>
      </c>
      <c r="T230" s="255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56" t="s">
        <v>228</v>
      </c>
      <c r="AT230" s="256" t="s">
        <v>224</v>
      </c>
      <c r="AU230" s="256" t="s">
        <v>84</v>
      </c>
      <c r="AY230" s="18" t="s">
        <v>222</v>
      </c>
      <c r="BE230" s="257">
        <f>IF(N230="základní",J230,0)</f>
        <v>0</v>
      </c>
      <c r="BF230" s="257">
        <f>IF(N230="snížená",J230,0)</f>
        <v>0</v>
      </c>
      <c r="BG230" s="257">
        <f>IF(N230="zákl. přenesená",J230,0)</f>
        <v>0</v>
      </c>
      <c r="BH230" s="257">
        <f>IF(N230="sníž. přenesená",J230,0)</f>
        <v>0</v>
      </c>
      <c r="BI230" s="257">
        <f>IF(N230="nulová",J230,0)</f>
        <v>0</v>
      </c>
      <c r="BJ230" s="18" t="s">
        <v>84</v>
      </c>
      <c r="BK230" s="257">
        <f>ROUND(I230*H230,2)</f>
        <v>0</v>
      </c>
      <c r="BL230" s="18" t="s">
        <v>228</v>
      </c>
      <c r="BM230" s="256" t="s">
        <v>4692</v>
      </c>
    </row>
    <row r="231" s="12" customFormat="1" ht="25.92" customHeight="1">
      <c r="A231" s="12"/>
      <c r="B231" s="228"/>
      <c r="C231" s="229"/>
      <c r="D231" s="230" t="s">
        <v>75</v>
      </c>
      <c r="E231" s="231" t="s">
        <v>3661</v>
      </c>
      <c r="F231" s="231" t="s">
        <v>4693</v>
      </c>
      <c r="G231" s="229"/>
      <c r="H231" s="229"/>
      <c r="I231" s="232"/>
      <c r="J231" s="233">
        <f>BK231</f>
        <v>0</v>
      </c>
      <c r="K231" s="229"/>
      <c r="L231" s="234"/>
      <c r="M231" s="235"/>
      <c r="N231" s="236"/>
      <c r="O231" s="236"/>
      <c r="P231" s="237">
        <f>SUM(P232:P247)</f>
        <v>0</v>
      </c>
      <c r="Q231" s="236"/>
      <c r="R231" s="237">
        <f>SUM(R232:R247)</f>
        <v>0</v>
      </c>
      <c r="S231" s="236"/>
      <c r="T231" s="238">
        <f>SUM(T232:T247)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39" t="s">
        <v>84</v>
      </c>
      <c r="AT231" s="240" t="s">
        <v>75</v>
      </c>
      <c r="AU231" s="240" t="s">
        <v>76</v>
      </c>
      <c r="AY231" s="239" t="s">
        <v>222</v>
      </c>
      <c r="BK231" s="241">
        <f>SUM(BK232:BK247)</f>
        <v>0</v>
      </c>
    </row>
    <row r="232" s="2" customFormat="1" ht="24.15" customHeight="1">
      <c r="A232" s="39"/>
      <c r="B232" s="40"/>
      <c r="C232" s="244" t="s">
        <v>412</v>
      </c>
      <c r="D232" s="244" t="s">
        <v>224</v>
      </c>
      <c r="E232" s="245" t="s">
        <v>4543</v>
      </c>
      <c r="F232" s="246" t="s">
        <v>4544</v>
      </c>
      <c r="G232" s="247" t="s">
        <v>526</v>
      </c>
      <c r="H232" s="248">
        <v>2</v>
      </c>
      <c r="I232" s="249"/>
      <c r="J232" s="250">
        <f>ROUND(I232*H232,2)</f>
        <v>0</v>
      </c>
      <c r="K232" s="251"/>
      <c r="L232" s="45"/>
      <c r="M232" s="252" t="s">
        <v>1</v>
      </c>
      <c r="N232" s="253" t="s">
        <v>41</v>
      </c>
      <c r="O232" s="92"/>
      <c r="P232" s="254">
        <f>O232*H232</f>
        <v>0</v>
      </c>
      <c r="Q232" s="254">
        <v>0</v>
      </c>
      <c r="R232" s="254">
        <f>Q232*H232</f>
        <v>0</v>
      </c>
      <c r="S232" s="254">
        <v>0</v>
      </c>
      <c r="T232" s="255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56" t="s">
        <v>228</v>
      </c>
      <c r="AT232" s="256" t="s">
        <v>224</v>
      </c>
      <c r="AU232" s="256" t="s">
        <v>84</v>
      </c>
      <c r="AY232" s="18" t="s">
        <v>222</v>
      </c>
      <c r="BE232" s="257">
        <f>IF(N232="základní",J232,0)</f>
        <v>0</v>
      </c>
      <c r="BF232" s="257">
        <f>IF(N232="snížená",J232,0)</f>
        <v>0</v>
      </c>
      <c r="BG232" s="257">
        <f>IF(N232="zákl. přenesená",J232,0)</f>
        <v>0</v>
      </c>
      <c r="BH232" s="257">
        <f>IF(N232="sníž. přenesená",J232,0)</f>
        <v>0</v>
      </c>
      <c r="BI232" s="257">
        <f>IF(N232="nulová",J232,0)</f>
        <v>0</v>
      </c>
      <c r="BJ232" s="18" t="s">
        <v>84</v>
      </c>
      <c r="BK232" s="257">
        <f>ROUND(I232*H232,2)</f>
        <v>0</v>
      </c>
      <c r="BL232" s="18" t="s">
        <v>228</v>
      </c>
      <c r="BM232" s="256" t="s">
        <v>4694</v>
      </c>
    </row>
    <row r="233" s="2" customFormat="1" ht="24.15" customHeight="1">
      <c r="A233" s="39"/>
      <c r="B233" s="40"/>
      <c r="C233" s="244" t="s">
        <v>606</v>
      </c>
      <c r="D233" s="244" t="s">
        <v>224</v>
      </c>
      <c r="E233" s="245" t="s">
        <v>4546</v>
      </c>
      <c r="F233" s="246" t="s">
        <v>4547</v>
      </c>
      <c r="G233" s="247" t="s">
        <v>526</v>
      </c>
      <c r="H233" s="248">
        <v>1</v>
      </c>
      <c r="I233" s="249"/>
      <c r="J233" s="250">
        <f>ROUND(I233*H233,2)</f>
        <v>0</v>
      </c>
      <c r="K233" s="251"/>
      <c r="L233" s="45"/>
      <c r="M233" s="252" t="s">
        <v>1</v>
      </c>
      <c r="N233" s="253" t="s">
        <v>41</v>
      </c>
      <c r="O233" s="92"/>
      <c r="P233" s="254">
        <f>O233*H233</f>
        <v>0</v>
      </c>
      <c r="Q233" s="254">
        <v>0</v>
      </c>
      <c r="R233" s="254">
        <f>Q233*H233</f>
        <v>0</v>
      </c>
      <c r="S233" s="254">
        <v>0</v>
      </c>
      <c r="T233" s="255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56" t="s">
        <v>228</v>
      </c>
      <c r="AT233" s="256" t="s">
        <v>224</v>
      </c>
      <c r="AU233" s="256" t="s">
        <v>84</v>
      </c>
      <c r="AY233" s="18" t="s">
        <v>222</v>
      </c>
      <c r="BE233" s="257">
        <f>IF(N233="základní",J233,0)</f>
        <v>0</v>
      </c>
      <c r="BF233" s="257">
        <f>IF(N233="snížená",J233,0)</f>
        <v>0</v>
      </c>
      <c r="BG233" s="257">
        <f>IF(N233="zákl. přenesená",J233,0)</f>
        <v>0</v>
      </c>
      <c r="BH233" s="257">
        <f>IF(N233="sníž. přenesená",J233,0)</f>
        <v>0</v>
      </c>
      <c r="BI233" s="257">
        <f>IF(N233="nulová",J233,0)</f>
        <v>0</v>
      </c>
      <c r="BJ233" s="18" t="s">
        <v>84</v>
      </c>
      <c r="BK233" s="257">
        <f>ROUND(I233*H233,2)</f>
        <v>0</v>
      </c>
      <c r="BL233" s="18" t="s">
        <v>228</v>
      </c>
      <c r="BM233" s="256" t="s">
        <v>4695</v>
      </c>
    </row>
    <row r="234" s="2" customFormat="1" ht="24.15" customHeight="1">
      <c r="A234" s="39"/>
      <c r="B234" s="40"/>
      <c r="C234" s="244" t="s">
        <v>416</v>
      </c>
      <c r="D234" s="244" t="s">
        <v>224</v>
      </c>
      <c r="E234" s="245" t="s">
        <v>4549</v>
      </c>
      <c r="F234" s="246" t="s">
        <v>4550</v>
      </c>
      <c r="G234" s="247" t="s">
        <v>526</v>
      </c>
      <c r="H234" s="248">
        <v>1</v>
      </c>
      <c r="I234" s="249"/>
      <c r="J234" s="250">
        <f>ROUND(I234*H234,2)</f>
        <v>0</v>
      </c>
      <c r="K234" s="251"/>
      <c r="L234" s="45"/>
      <c r="M234" s="252" t="s">
        <v>1</v>
      </c>
      <c r="N234" s="253" t="s">
        <v>41</v>
      </c>
      <c r="O234" s="92"/>
      <c r="P234" s="254">
        <f>O234*H234</f>
        <v>0</v>
      </c>
      <c r="Q234" s="254">
        <v>0</v>
      </c>
      <c r="R234" s="254">
        <f>Q234*H234</f>
        <v>0</v>
      </c>
      <c r="S234" s="254">
        <v>0</v>
      </c>
      <c r="T234" s="255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56" t="s">
        <v>228</v>
      </c>
      <c r="AT234" s="256" t="s">
        <v>224</v>
      </c>
      <c r="AU234" s="256" t="s">
        <v>84</v>
      </c>
      <c r="AY234" s="18" t="s">
        <v>222</v>
      </c>
      <c r="BE234" s="257">
        <f>IF(N234="základní",J234,0)</f>
        <v>0</v>
      </c>
      <c r="BF234" s="257">
        <f>IF(N234="snížená",J234,0)</f>
        <v>0</v>
      </c>
      <c r="BG234" s="257">
        <f>IF(N234="zákl. přenesená",J234,0)</f>
        <v>0</v>
      </c>
      <c r="BH234" s="257">
        <f>IF(N234="sníž. přenesená",J234,0)</f>
        <v>0</v>
      </c>
      <c r="BI234" s="257">
        <f>IF(N234="nulová",J234,0)</f>
        <v>0</v>
      </c>
      <c r="BJ234" s="18" t="s">
        <v>84</v>
      </c>
      <c r="BK234" s="257">
        <f>ROUND(I234*H234,2)</f>
        <v>0</v>
      </c>
      <c r="BL234" s="18" t="s">
        <v>228</v>
      </c>
      <c r="BM234" s="256" t="s">
        <v>4696</v>
      </c>
    </row>
    <row r="235" s="2" customFormat="1" ht="24.15" customHeight="1">
      <c r="A235" s="39"/>
      <c r="B235" s="40"/>
      <c r="C235" s="244" t="s">
        <v>615</v>
      </c>
      <c r="D235" s="244" t="s">
        <v>224</v>
      </c>
      <c r="E235" s="245" t="s">
        <v>4552</v>
      </c>
      <c r="F235" s="246" t="s">
        <v>4553</v>
      </c>
      <c r="G235" s="247" t="s">
        <v>526</v>
      </c>
      <c r="H235" s="248">
        <v>1</v>
      </c>
      <c r="I235" s="249"/>
      <c r="J235" s="250">
        <f>ROUND(I235*H235,2)</f>
        <v>0</v>
      </c>
      <c r="K235" s="251"/>
      <c r="L235" s="45"/>
      <c r="M235" s="252" t="s">
        <v>1</v>
      </c>
      <c r="N235" s="253" t="s">
        <v>41</v>
      </c>
      <c r="O235" s="92"/>
      <c r="P235" s="254">
        <f>O235*H235</f>
        <v>0</v>
      </c>
      <c r="Q235" s="254">
        <v>0</v>
      </c>
      <c r="R235" s="254">
        <f>Q235*H235</f>
        <v>0</v>
      </c>
      <c r="S235" s="254">
        <v>0</v>
      </c>
      <c r="T235" s="255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56" t="s">
        <v>228</v>
      </c>
      <c r="AT235" s="256" t="s">
        <v>224</v>
      </c>
      <c r="AU235" s="256" t="s">
        <v>84</v>
      </c>
      <c r="AY235" s="18" t="s">
        <v>222</v>
      </c>
      <c r="BE235" s="257">
        <f>IF(N235="základní",J235,0)</f>
        <v>0</v>
      </c>
      <c r="BF235" s="257">
        <f>IF(N235="snížená",J235,0)</f>
        <v>0</v>
      </c>
      <c r="BG235" s="257">
        <f>IF(N235="zákl. přenesená",J235,0)</f>
        <v>0</v>
      </c>
      <c r="BH235" s="257">
        <f>IF(N235="sníž. přenesená",J235,0)</f>
        <v>0</v>
      </c>
      <c r="BI235" s="257">
        <f>IF(N235="nulová",J235,0)</f>
        <v>0</v>
      </c>
      <c r="BJ235" s="18" t="s">
        <v>84</v>
      </c>
      <c r="BK235" s="257">
        <f>ROUND(I235*H235,2)</f>
        <v>0</v>
      </c>
      <c r="BL235" s="18" t="s">
        <v>228</v>
      </c>
      <c r="BM235" s="256" t="s">
        <v>4697</v>
      </c>
    </row>
    <row r="236" s="2" customFormat="1" ht="24.15" customHeight="1">
      <c r="A236" s="39"/>
      <c r="B236" s="40"/>
      <c r="C236" s="244" t="s">
        <v>421</v>
      </c>
      <c r="D236" s="244" t="s">
        <v>224</v>
      </c>
      <c r="E236" s="245" t="s">
        <v>4555</v>
      </c>
      <c r="F236" s="246" t="s">
        <v>4556</v>
      </c>
      <c r="G236" s="247" t="s">
        <v>526</v>
      </c>
      <c r="H236" s="248">
        <v>2</v>
      </c>
      <c r="I236" s="249"/>
      <c r="J236" s="250">
        <f>ROUND(I236*H236,2)</f>
        <v>0</v>
      </c>
      <c r="K236" s="251"/>
      <c r="L236" s="45"/>
      <c r="M236" s="252" t="s">
        <v>1</v>
      </c>
      <c r="N236" s="253" t="s">
        <v>41</v>
      </c>
      <c r="O236" s="92"/>
      <c r="P236" s="254">
        <f>O236*H236</f>
        <v>0</v>
      </c>
      <c r="Q236" s="254">
        <v>0</v>
      </c>
      <c r="R236" s="254">
        <f>Q236*H236</f>
        <v>0</v>
      </c>
      <c r="S236" s="254">
        <v>0</v>
      </c>
      <c r="T236" s="255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56" t="s">
        <v>228</v>
      </c>
      <c r="AT236" s="256" t="s">
        <v>224</v>
      </c>
      <c r="AU236" s="256" t="s">
        <v>84</v>
      </c>
      <c r="AY236" s="18" t="s">
        <v>222</v>
      </c>
      <c r="BE236" s="257">
        <f>IF(N236="základní",J236,0)</f>
        <v>0</v>
      </c>
      <c r="BF236" s="257">
        <f>IF(N236="snížená",J236,0)</f>
        <v>0</v>
      </c>
      <c r="BG236" s="257">
        <f>IF(N236="zákl. přenesená",J236,0)</f>
        <v>0</v>
      </c>
      <c r="BH236" s="257">
        <f>IF(N236="sníž. přenesená",J236,0)</f>
        <v>0</v>
      </c>
      <c r="BI236" s="257">
        <f>IF(N236="nulová",J236,0)</f>
        <v>0</v>
      </c>
      <c r="BJ236" s="18" t="s">
        <v>84</v>
      </c>
      <c r="BK236" s="257">
        <f>ROUND(I236*H236,2)</f>
        <v>0</v>
      </c>
      <c r="BL236" s="18" t="s">
        <v>228</v>
      </c>
      <c r="BM236" s="256" t="s">
        <v>4698</v>
      </c>
    </row>
    <row r="237" s="2" customFormat="1" ht="24.15" customHeight="1">
      <c r="A237" s="39"/>
      <c r="B237" s="40"/>
      <c r="C237" s="244" t="s">
        <v>622</v>
      </c>
      <c r="D237" s="244" t="s">
        <v>224</v>
      </c>
      <c r="E237" s="245" t="s">
        <v>4699</v>
      </c>
      <c r="F237" s="246" t="s">
        <v>4700</v>
      </c>
      <c r="G237" s="247" t="s">
        <v>526</v>
      </c>
      <c r="H237" s="248">
        <v>8</v>
      </c>
      <c r="I237" s="249"/>
      <c r="J237" s="250">
        <f>ROUND(I237*H237,2)</f>
        <v>0</v>
      </c>
      <c r="K237" s="251"/>
      <c r="L237" s="45"/>
      <c r="M237" s="252" t="s">
        <v>1</v>
      </c>
      <c r="N237" s="253" t="s">
        <v>41</v>
      </c>
      <c r="O237" s="92"/>
      <c r="P237" s="254">
        <f>O237*H237</f>
        <v>0</v>
      </c>
      <c r="Q237" s="254">
        <v>0</v>
      </c>
      <c r="R237" s="254">
        <f>Q237*H237</f>
        <v>0</v>
      </c>
      <c r="S237" s="254">
        <v>0</v>
      </c>
      <c r="T237" s="255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56" t="s">
        <v>228</v>
      </c>
      <c r="AT237" s="256" t="s">
        <v>224</v>
      </c>
      <c r="AU237" s="256" t="s">
        <v>84</v>
      </c>
      <c r="AY237" s="18" t="s">
        <v>222</v>
      </c>
      <c r="BE237" s="257">
        <f>IF(N237="základní",J237,0)</f>
        <v>0</v>
      </c>
      <c r="BF237" s="257">
        <f>IF(N237="snížená",J237,0)</f>
        <v>0</v>
      </c>
      <c r="BG237" s="257">
        <f>IF(N237="zákl. přenesená",J237,0)</f>
        <v>0</v>
      </c>
      <c r="BH237" s="257">
        <f>IF(N237="sníž. přenesená",J237,0)</f>
        <v>0</v>
      </c>
      <c r="BI237" s="257">
        <f>IF(N237="nulová",J237,0)</f>
        <v>0</v>
      </c>
      <c r="BJ237" s="18" t="s">
        <v>84</v>
      </c>
      <c r="BK237" s="257">
        <f>ROUND(I237*H237,2)</f>
        <v>0</v>
      </c>
      <c r="BL237" s="18" t="s">
        <v>228</v>
      </c>
      <c r="BM237" s="256" t="s">
        <v>4701</v>
      </c>
    </row>
    <row r="238" s="2" customFormat="1" ht="16.5" customHeight="1">
      <c r="A238" s="39"/>
      <c r="B238" s="40"/>
      <c r="C238" s="244" t="s">
        <v>428</v>
      </c>
      <c r="D238" s="244" t="s">
        <v>224</v>
      </c>
      <c r="E238" s="245" t="s">
        <v>4558</v>
      </c>
      <c r="F238" s="246" t="s">
        <v>4559</v>
      </c>
      <c r="G238" s="247" t="s">
        <v>526</v>
      </c>
      <c r="H238" s="248">
        <v>1</v>
      </c>
      <c r="I238" s="249"/>
      <c r="J238" s="250">
        <f>ROUND(I238*H238,2)</f>
        <v>0</v>
      </c>
      <c r="K238" s="251"/>
      <c r="L238" s="45"/>
      <c r="M238" s="252" t="s">
        <v>1</v>
      </c>
      <c r="N238" s="253" t="s">
        <v>41</v>
      </c>
      <c r="O238" s="92"/>
      <c r="P238" s="254">
        <f>O238*H238</f>
        <v>0</v>
      </c>
      <c r="Q238" s="254">
        <v>0</v>
      </c>
      <c r="R238" s="254">
        <f>Q238*H238</f>
        <v>0</v>
      </c>
      <c r="S238" s="254">
        <v>0</v>
      </c>
      <c r="T238" s="255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56" t="s">
        <v>228</v>
      </c>
      <c r="AT238" s="256" t="s">
        <v>224</v>
      </c>
      <c r="AU238" s="256" t="s">
        <v>84</v>
      </c>
      <c r="AY238" s="18" t="s">
        <v>222</v>
      </c>
      <c r="BE238" s="257">
        <f>IF(N238="základní",J238,0)</f>
        <v>0</v>
      </c>
      <c r="BF238" s="257">
        <f>IF(N238="snížená",J238,0)</f>
        <v>0</v>
      </c>
      <c r="BG238" s="257">
        <f>IF(N238="zákl. přenesená",J238,0)</f>
        <v>0</v>
      </c>
      <c r="BH238" s="257">
        <f>IF(N238="sníž. přenesená",J238,0)</f>
        <v>0</v>
      </c>
      <c r="BI238" s="257">
        <f>IF(N238="nulová",J238,0)</f>
        <v>0</v>
      </c>
      <c r="BJ238" s="18" t="s">
        <v>84</v>
      </c>
      <c r="BK238" s="257">
        <f>ROUND(I238*H238,2)</f>
        <v>0</v>
      </c>
      <c r="BL238" s="18" t="s">
        <v>228</v>
      </c>
      <c r="BM238" s="256" t="s">
        <v>4702</v>
      </c>
    </row>
    <row r="239" s="2" customFormat="1" ht="16.5" customHeight="1">
      <c r="A239" s="39"/>
      <c r="B239" s="40"/>
      <c r="C239" s="244" t="s">
        <v>630</v>
      </c>
      <c r="D239" s="244" t="s">
        <v>224</v>
      </c>
      <c r="E239" s="245" t="s">
        <v>4561</v>
      </c>
      <c r="F239" s="246" t="s">
        <v>4562</v>
      </c>
      <c r="G239" s="247" t="s">
        <v>526</v>
      </c>
      <c r="H239" s="248">
        <v>1</v>
      </c>
      <c r="I239" s="249"/>
      <c r="J239" s="250">
        <f>ROUND(I239*H239,2)</f>
        <v>0</v>
      </c>
      <c r="K239" s="251"/>
      <c r="L239" s="45"/>
      <c r="M239" s="252" t="s">
        <v>1</v>
      </c>
      <c r="N239" s="253" t="s">
        <v>41</v>
      </c>
      <c r="O239" s="92"/>
      <c r="P239" s="254">
        <f>O239*H239</f>
        <v>0</v>
      </c>
      <c r="Q239" s="254">
        <v>0</v>
      </c>
      <c r="R239" s="254">
        <f>Q239*H239</f>
        <v>0</v>
      </c>
      <c r="S239" s="254">
        <v>0</v>
      </c>
      <c r="T239" s="255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56" t="s">
        <v>228</v>
      </c>
      <c r="AT239" s="256" t="s">
        <v>224</v>
      </c>
      <c r="AU239" s="256" t="s">
        <v>84</v>
      </c>
      <c r="AY239" s="18" t="s">
        <v>222</v>
      </c>
      <c r="BE239" s="257">
        <f>IF(N239="základní",J239,0)</f>
        <v>0</v>
      </c>
      <c r="BF239" s="257">
        <f>IF(N239="snížená",J239,0)</f>
        <v>0</v>
      </c>
      <c r="BG239" s="257">
        <f>IF(N239="zákl. přenesená",J239,0)</f>
        <v>0</v>
      </c>
      <c r="BH239" s="257">
        <f>IF(N239="sníž. přenesená",J239,0)</f>
        <v>0</v>
      </c>
      <c r="BI239" s="257">
        <f>IF(N239="nulová",J239,0)</f>
        <v>0</v>
      </c>
      <c r="BJ239" s="18" t="s">
        <v>84</v>
      </c>
      <c r="BK239" s="257">
        <f>ROUND(I239*H239,2)</f>
        <v>0</v>
      </c>
      <c r="BL239" s="18" t="s">
        <v>228</v>
      </c>
      <c r="BM239" s="256" t="s">
        <v>4703</v>
      </c>
    </row>
    <row r="240" s="2" customFormat="1" ht="16.5" customHeight="1">
      <c r="A240" s="39"/>
      <c r="B240" s="40"/>
      <c r="C240" s="244" t="s">
        <v>439</v>
      </c>
      <c r="D240" s="244" t="s">
        <v>224</v>
      </c>
      <c r="E240" s="245" t="s">
        <v>4564</v>
      </c>
      <c r="F240" s="246" t="s">
        <v>4565</v>
      </c>
      <c r="G240" s="247" t="s">
        <v>526</v>
      </c>
      <c r="H240" s="248">
        <v>4</v>
      </c>
      <c r="I240" s="249"/>
      <c r="J240" s="250">
        <f>ROUND(I240*H240,2)</f>
        <v>0</v>
      </c>
      <c r="K240" s="251"/>
      <c r="L240" s="45"/>
      <c r="M240" s="252" t="s">
        <v>1</v>
      </c>
      <c r="N240" s="253" t="s">
        <v>41</v>
      </c>
      <c r="O240" s="92"/>
      <c r="P240" s="254">
        <f>O240*H240</f>
        <v>0</v>
      </c>
      <c r="Q240" s="254">
        <v>0</v>
      </c>
      <c r="R240" s="254">
        <f>Q240*H240</f>
        <v>0</v>
      </c>
      <c r="S240" s="254">
        <v>0</v>
      </c>
      <c r="T240" s="255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56" t="s">
        <v>228</v>
      </c>
      <c r="AT240" s="256" t="s">
        <v>224</v>
      </c>
      <c r="AU240" s="256" t="s">
        <v>84</v>
      </c>
      <c r="AY240" s="18" t="s">
        <v>222</v>
      </c>
      <c r="BE240" s="257">
        <f>IF(N240="základní",J240,0)</f>
        <v>0</v>
      </c>
      <c r="BF240" s="257">
        <f>IF(N240="snížená",J240,0)</f>
        <v>0</v>
      </c>
      <c r="BG240" s="257">
        <f>IF(N240="zákl. přenesená",J240,0)</f>
        <v>0</v>
      </c>
      <c r="BH240" s="257">
        <f>IF(N240="sníž. přenesená",J240,0)</f>
        <v>0</v>
      </c>
      <c r="BI240" s="257">
        <f>IF(N240="nulová",J240,0)</f>
        <v>0</v>
      </c>
      <c r="BJ240" s="18" t="s">
        <v>84</v>
      </c>
      <c r="BK240" s="257">
        <f>ROUND(I240*H240,2)</f>
        <v>0</v>
      </c>
      <c r="BL240" s="18" t="s">
        <v>228</v>
      </c>
      <c r="BM240" s="256" t="s">
        <v>4704</v>
      </c>
    </row>
    <row r="241" s="2" customFormat="1" ht="16.5" customHeight="1">
      <c r="A241" s="39"/>
      <c r="B241" s="40"/>
      <c r="C241" s="244" t="s">
        <v>639</v>
      </c>
      <c r="D241" s="244" t="s">
        <v>224</v>
      </c>
      <c r="E241" s="245" t="s">
        <v>4567</v>
      </c>
      <c r="F241" s="246" t="s">
        <v>4568</v>
      </c>
      <c r="G241" s="247" t="s">
        <v>526</v>
      </c>
      <c r="H241" s="248">
        <v>1</v>
      </c>
      <c r="I241" s="249"/>
      <c r="J241" s="250">
        <f>ROUND(I241*H241,2)</f>
        <v>0</v>
      </c>
      <c r="K241" s="251"/>
      <c r="L241" s="45"/>
      <c r="M241" s="252" t="s">
        <v>1</v>
      </c>
      <c r="N241" s="253" t="s">
        <v>41</v>
      </c>
      <c r="O241" s="92"/>
      <c r="P241" s="254">
        <f>O241*H241</f>
        <v>0</v>
      </c>
      <c r="Q241" s="254">
        <v>0</v>
      </c>
      <c r="R241" s="254">
        <f>Q241*H241</f>
        <v>0</v>
      </c>
      <c r="S241" s="254">
        <v>0</v>
      </c>
      <c r="T241" s="255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56" t="s">
        <v>228</v>
      </c>
      <c r="AT241" s="256" t="s">
        <v>224</v>
      </c>
      <c r="AU241" s="256" t="s">
        <v>84</v>
      </c>
      <c r="AY241" s="18" t="s">
        <v>222</v>
      </c>
      <c r="BE241" s="257">
        <f>IF(N241="základní",J241,0)</f>
        <v>0</v>
      </c>
      <c r="BF241" s="257">
        <f>IF(N241="snížená",J241,0)</f>
        <v>0</v>
      </c>
      <c r="BG241" s="257">
        <f>IF(N241="zákl. přenesená",J241,0)</f>
        <v>0</v>
      </c>
      <c r="BH241" s="257">
        <f>IF(N241="sníž. přenesená",J241,0)</f>
        <v>0</v>
      </c>
      <c r="BI241" s="257">
        <f>IF(N241="nulová",J241,0)</f>
        <v>0</v>
      </c>
      <c r="BJ241" s="18" t="s">
        <v>84</v>
      </c>
      <c r="BK241" s="257">
        <f>ROUND(I241*H241,2)</f>
        <v>0</v>
      </c>
      <c r="BL241" s="18" t="s">
        <v>228</v>
      </c>
      <c r="BM241" s="256" t="s">
        <v>4705</v>
      </c>
    </row>
    <row r="242" s="2" customFormat="1" ht="16.5" customHeight="1">
      <c r="A242" s="39"/>
      <c r="B242" s="40"/>
      <c r="C242" s="244" t="s">
        <v>442</v>
      </c>
      <c r="D242" s="244" t="s">
        <v>224</v>
      </c>
      <c r="E242" s="245" t="s">
        <v>4570</v>
      </c>
      <c r="F242" s="246" t="s">
        <v>4571</v>
      </c>
      <c r="G242" s="247" t="s">
        <v>526</v>
      </c>
      <c r="H242" s="248">
        <v>1</v>
      </c>
      <c r="I242" s="249"/>
      <c r="J242" s="250">
        <f>ROUND(I242*H242,2)</f>
        <v>0</v>
      </c>
      <c r="K242" s="251"/>
      <c r="L242" s="45"/>
      <c r="M242" s="252" t="s">
        <v>1</v>
      </c>
      <c r="N242" s="253" t="s">
        <v>41</v>
      </c>
      <c r="O242" s="92"/>
      <c r="P242" s="254">
        <f>O242*H242</f>
        <v>0</v>
      </c>
      <c r="Q242" s="254">
        <v>0</v>
      </c>
      <c r="R242" s="254">
        <f>Q242*H242</f>
        <v>0</v>
      </c>
      <c r="S242" s="254">
        <v>0</v>
      </c>
      <c r="T242" s="255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56" t="s">
        <v>228</v>
      </c>
      <c r="AT242" s="256" t="s">
        <v>224</v>
      </c>
      <c r="AU242" s="256" t="s">
        <v>84</v>
      </c>
      <c r="AY242" s="18" t="s">
        <v>222</v>
      </c>
      <c r="BE242" s="257">
        <f>IF(N242="základní",J242,0)</f>
        <v>0</v>
      </c>
      <c r="BF242" s="257">
        <f>IF(N242="snížená",J242,0)</f>
        <v>0</v>
      </c>
      <c r="BG242" s="257">
        <f>IF(N242="zákl. přenesená",J242,0)</f>
        <v>0</v>
      </c>
      <c r="BH242" s="257">
        <f>IF(N242="sníž. přenesená",J242,0)</f>
        <v>0</v>
      </c>
      <c r="BI242" s="257">
        <f>IF(N242="nulová",J242,0)</f>
        <v>0</v>
      </c>
      <c r="BJ242" s="18" t="s">
        <v>84</v>
      </c>
      <c r="BK242" s="257">
        <f>ROUND(I242*H242,2)</f>
        <v>0</v>
      </c>
      <c r="BL242" s="18" t="s">
        <v>228</v>
      </c>
      <c r="BM242" s="256" t="s">
        <v>4706</v>
      </c>
    </row>
    <row r="243" s="2" customFormat="1" ht="16.5" customHeight="1">
      <c r="A243" s="39"/>
      <c r="B243" s="40"/>
      <c r="C243" s="244" t="s">
        <v>646</v>
      </c>
      <c r="D243" s="244" t="s">
        <v>224</v>
      </c>
      <c r="E243" s="245" t="s">
        <v>4573</v>
      </c>
      <c r="F243" s="246" t="s">
        <v>4574</v>
      </c>
      <c r="G243" s="247" t="s">
        <v>526</v>
      </c>
      <c r="H243" s="248">
        <v>3</v>
      </c>
      <c r="I243" s="249"/>
      <c r="J243" s="250">
        <f>ROUND(I243*H243,2)</f>
        <v>0</v>
      </c>
      <c r="K243" s="251"/>
      <c r="L243" s="45"/>
      <c r="M243" s="252" t="s">
        <v>1</v>
      </c>
      <c r="N243" s="253" t="s">
        <v>41</v>
      </c>
      <c r="O243" s="92"/>
      <c r="P243" s="254">
        <f>O243*H243</f>
        <v>0</v>
      </c>
      <c r="Q243" s="254">
        <v>0</v>
      </c>
      <c r="R243" s="254">
        <f>Q243*H243</f>
        <v>0</v>
      </c>
      <c r="S243" s="254">
        <v>0</v>
      </c>
      <c r="T243" s="255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56" t="s">
        <v>228</v>
      </c>
      <c r="AT243" s="256" t="s">
        <v>224</v>
      </c>
      <c r="AU243" s="256" t="s">
        <v>84</v>
      </c>
      <c r="AY243" s="18" t="s">
        <v>222</v>
      </c>
      <c r="BE243" s="257">
        <f>IF(N243="základní",J243,0)</f>
        <v>0</v>
      </c>
      <c r="BF243" s="257">
        <f>IF(N243="snížená",J243,0)</f>
        <v>0</v>
      </c>
      <c r="BG243" s="257">
        <f>IF(N243="zákl. přenesená",J243,0)</f>
        <v>0</v>
      </c>
      <c r="BH243" s="257">
        <f>IF(N243="sníž. přenesená",J243,0)</f>
        <v>0</v>
      </c>
      <c r="BI243" s="257">
        <f>IF(N243="nulová",J243,0)</f>
        <v>0</v>
      </c>
      <c r="BJ243" s="18" t="s">
        <v>84</v>
      </c>
      <c r="BK243" s="257">
        <f>ROUND(I243*H243,2)</f>
        <v>0</v>
      </c>
      <c r="BL243" s="18" t="s">
        <v>228</v>
      </c>
      <c r="BM243" s="256" t="s">
        <v>4707</v>
      </c>
    </row>
    <row r="244" s="2" customFormat="1" ht="16.5" customHeight="1">
      <c r="A244" s="39"/>
      <c r="B244" s="40"/>
      <c r="C244" s="244" t="s">
        <v>446</v>
      </c>
      <c r="D244" s="244" t="s">
        <v>224</v>
      </c>
      <c r="E244" s="245" t="s">
        <v>4576</v>
      </c>
      <c r="F244" s="246" t="s">
        <v>4577</v>
      </c>
      <c r="G244" s="247" t="s">
        <v>526</v>
      </c>
      <c r="H244" s="248">
        <v>2</v>
      </c>
      <c r="I244" s="249"/>
      <c r="J244" s="250">
        <f>ROUND(I244*H244,2)</f>
        <v>0</v>
      </c>
      <c r="K244" s="251"/>
      <c r="L244" s="45"/>
      <c r="M244" s="252" t="s">
        <v>1</v>
      </c>
      <c r="N244" s="253" t="s">
        <v>41</v>
      </c>
      <c r="O244" s="92"/>
      <c r="P244" s="254">
        <f>O244*H244</f>
        <v>0</v>
      </c>
      <c r="Q244" s="254">
        <v>0</v>
      </c>
      <c r="R244" s="254">
        <f>Q244*H244</f>
        <v>0</v>
      </c>
      <c r="S244" s="254">
        <v>0</v>
      </c>
      <c r="T244" s="255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56" t="s">
        <v>228</v>
      </c>
      <c r="AT244" s="256" t="s">
        <v>224</v>
      </c>
      <c r="AU244" s="256" t="s">
        <v>84</v>
      </c>
      <c r="AY244" s="18" t="s">
        <v>222</v>
      </c>
      <c r="BE244" s="257">
        <f>IF(N244="základní",J244,0)</f>
        <v>0</v>
      </c>
      <c r="BF244" s="257">
        <f>IF(N244="snížená",J244,0)</f>
        <v>0</v>
      </c>
      <c r="BG244" s="257">
        <f>IF(N244="zákl. přenesená",J244,0)</f>
        <v>0</v>
      </c>
      <c r="BH244" s="257">
        <f>IF(N244="sníž. přenesená",J244,0)</f>
        <v>0</v>
      </c>
      <c r="BI244" s="257">
        <f>IF(N244="nulová",J244,0)</f>
        <v>0</v>
      </c>
      <c r="BJ244" s="18" t="s">
        <v>84</v>
      </c>
      <c r="BK244" s="257">
        <f>ROUND(I244*H244,2)</f>
        <v>0</v>
      </c>
      <c r="BL244" s="18" t="s">
        <v>228</v>
      </c>
      <c r="BM244" s="256" t="s">
        <v>4708</v>
      </c>
    </row>
    <row r="245" s="2" customFormat="1" ht="24.15" customHeight="1">
      <c r="A245" s="39"/>
      <c r="B245" s="40"/>
      <c r="C245" s="244" t="s">
        <v>658</v>
      </c>
      <c r="D245" s="244" t="s">
        <v>224</v>
      </c>
      <c r="E245" s="245" t="s">
        <v>4579</v>
      </c>
      <c r="F245" s="246" t="s">
        <v>4580</v>
      </c>
      <c r="G245" s="247" t="s">
        <v>526</v>
      </c>
      <c r="H245" s="248">
        <v>2</v>
      </c>
      <c r="I245" s="249"/>
      <c r="J245" s="250">
        <f>ROUND(I245*H245,2)</f>
        <v>0</v>
      </c>
      <c r="K245" s="251"/>
      <c r="L245" s="45"/>
      <c r="M245" s="252" t="s">
        <v>1</v>
      </c>
      <c r="N245" s="253" t="s">
        <v>41</v>
      </c>
      <c r="O245" s="92"/>
      <c r="P245" s="254">
        <f>O245*H245</f>
        <v>0</v>
      </c>
      <c r="Q245" s="254">
        <v>0</v>
      </c>
      <c r="R245" s="254">
        <f>Q245*H245</f>
        <v>0</v>
      </c>
      <c r="S245" s="254">
        <v>0</v>
      </c>
      <c r="T245" s="255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56" t="s">
        <v>228</v>
      </c>
      <c r="AT245" s="256" t="s">
        <v>224</v>
      </c>
      <c r="AU245" s="256" t="s">
        <v>84</v>
      </c>
      <c r="AY245" s="18" t="s">
        <v>222</v>
      </c>
      <c r="BE245" s="257">
        <f>IF(N245="základní",J245,0)</f>
        <v>0</v>
      </c>
      <c r="BF245" s="257">
        <f>IF(N245="snížená",J245,0)</f>
        <v>0</v>
      </c>
      <c r="BG245" s="257">
        <f>IF(N245="zákl. přenesená",J245,0)</f>
        <v>0</v>
      </c>
      <c r="BH245" s="257">
        <f>IF(N245="sníž. přenesená",J245,0)</f>
        <v>0</v>
      </c>
      <c r="BI245" s="257">
        <f>IF(N245="nulová",J245,0)</f>
        <v>0</v>
      </c>
      <c r="BJ245" s="18" t="s">
        <v>84</v>
      </c>
      <c r="BK245" s="257">
        <f>ROUND(I245*H245,2)</f>
        <v>0</v>
      </c>
      <c r="BL245" s="18" t="s">
        <v>228</v>
      </c>
      <c r="BM245" s="256" t="s">
        <v>4709</v>
      </c>
    </row>
    <row r="246" s="2" customFormat="1" ht="16.5" customHeight="1">
      <c r="A246" s="39"/>
      <c r="B246" s="40"/>
      <c r="C246" s="244" t="s">
        <v>453</v>
      </c>
      <c r="D246" s="244" t="s">
        <v>224</v>
      </c>
      <c r="E246" s="245" t="s">
        <v>4582</v>
      </c>
      <c r="F246" s="246" t="s">
        <v>4583</v>
      </c>
      <c r="G246" s="247" t="s">
        <v>526</v>
      </c>
      <c r="H246" s="248">
        <v>1</v>
      </c>
      <c r="I246" s="249"/>
      <c r="J246" s="250">
        <f>ROUND(I246*H246,2)</f>
        <v>0</v>
      </c>
      <c r="K246" s="251"/>
      <c r="L246" s="45"/>
      <c r="M246" s="252" t="s">
        <v>1</v>
      </c>
      <c r="N246" s="253" t="s">
        <v>41</v>
      </c>
      <c r="O246" s="92"/>
      <c r="P246" s="254">
        <f>O246*H246</f>
        <v>0</v>
      </c>
      <c r="Q246" s="254">
        <v>0</v>
      </c>
      <c r="R246" s="254">
        <f>Q246*H246</f>
        <v>0</v>
      </c>
      <c r="S246" s="254">
        <v>0</v>
      </c>
      <c r="T246" s="255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56" t="s">
        <v>228</v>
      </c>
      <c r="AT246" s="256" t="s">
        <v>224</v>
      </c>
      <c r="AU246" s="256" t="s">
        <v>84</v>
      </c>
      <c r="AY246" s="18" t="s">
        <v>222</v>
      </c>
      <c r="BE246" s="257">
        <f>IF(N246="základní",J246,0)</f>
        <v>0</v>
      </c>
      <c r="BF246" s="257">
        <f>IF(N246="snížená",J246,0)</f>
        <v>0</v>
      </c>
      <c r="BG246" s="257">
        <f>IF(N246="zákl. přenesená",J246,0)</f>
        <v>0</v>
      </c>
      <c r="BH246" s="257">
        <f>IF(N246="sníž. přenesená",J246,0)</f>
        <v>0</v>
      </c>
      <c r="BI246" s="257">
        <f>IF(N246="nulová",J246,0)</f>
        <v>0</v>
      </c>
      <c r="BJ246" s="18" t="s">
        <v>84</v>
      </c>
      <c r="BK246" s="257">
        <f>ROUND(I246*H246,2)</f>
        <v>0</v>
      </c>
      <c r="BL246" s="18" t="s">
        <v>228</v>
      </c>
      <c r="BM246" s="256" t="s">
        <v>4710</v>
      </c>
    </row>
    <row r="247" s="2" customFormat="1" ht="24.15" customHeight="1">
      <c r="A247" s="39"/>
      <c r="B247" s="40"/>
      <c r="C247" s="244" t="s">
        <v>671</v>
      </c>
      <c r="D247" s="244" t="s">
        <v>224</v>
      </c>
      <c r="E247" s="245" t="s">
        <v>4585</v>
      </c>
      <c r="F247" s="246" t="s">
        <v>4586</v>
      </c>
      <c r="G247" s="247" t="s">
        <v>526</v>
      </c>
      <c r="H247" s="248">
        <v>1</v>
      </c>
      <c r="I247" s="249"/>
      <c r="J247" s="250">
        <f>ROUND(I247*H247,2)</f>
        <v>0</v>
      </c>
      <c r="K247" s="251"/>
      <c r="L247" s="45"/>
      <c r="M247" s="252" t="s">
        <v>1</v>
      </c>
      <c r="N247" s="253" t="s">
        <v>41</v>
      </c>
      <c r="O247" s="92"/>
      <c r="P247" s="254">
        <f>O247*H247</f>
        <v>0</v>
      </c>
      <c r="Q247" s="254">
        <v>0</v>
      </c>
      <c r="R247" s="254">
        <f>Q247*H247</f>
        <v>0</v>
      </c>
      <c r="S247" s="254">
        <v>0</v>
      </c>
      <c r="T247" s="255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56" t="s">
        <v>228</v>
      </c>
      <c r="AT247" s="256" t="s">
        <v>224</v>
      </c>
      <c r="AU247" s="256" t="s">
        <v>84</v>
      </c>
      <c r="AY247" s="18" t="s">
        <v>222</v>
      </c>
      <c r="BE247" s="257">
        <f>IF(N247="základní",J247,0)</f>
        <v>0</v>
      </c>
      <c r="BF247" s="257">
        <f>IF(N247="snížená",J247,0)</f>
        <v>0</v>
      </c>
      <c r="BG247" s="257">
        <f>IF(N247="zákl. přenesená",J247,0)</f>
        <v>0</v>
      </c>
      <c r="BH247" s="257">
        <f>IF(N247="sníž. přenesená",J247,0)</f>
        <v>0</v>
      </c>
      <c r="BI247" s="257">
        <f>IF(N247="nulová",J247,0)</f>
        <v>0</v>
      </c>
      <c r="BJ247" s="18" t="s">
        <v>84</v>
      </c>
      <c r="BK247" s="257">
        <f>ROUND(I247*H247,2)</f>
        <v>0</v>
      </c>
      <c r="BL247" s="18" t="s">
        <v>228</v>
      </c>
      <c r="BM247" s="256" t="s">
        <v>4711</v>
      </c>
    </row>
    <row r="248" s="12" customFormat="1" ht="25.92" customHeight="1">
      <c r="A248" s="12"/>
      <c r="B248" s="228"/>
      <c r="C248" s="229"/>
      <c r="D248" s="230" t="s">
        <v>75</v>
      </c>
      <c r="E248" s="231" t="s">
        <v>3665</v>
      </c>
      <c r="F248" s="231" t="s">
        <v>4712</v>
      </c>
      <c r="G248" s="229"/>
      <c r="H248" s="229"/>
      <c r="I248" s="232"/>
      <c r="J248" s="233">
        <f>BK248</f>
        <v>0</v>
      </c>
      <c r="K248" s="229"/>
      <c r="L248" s="234"/>
      <c r="M248" s="235"/>
      <c r="N248" s="236"/>
      <c r="O248" s="236"/>
      <c r="P248" s="237">
        <f>SUM(P249:P265)</f>
        <v>0</v>
      </c>
      <c r="Q248" s="236"/>
      <c r="R248" s="237">
        <f>SUM(R249:R265)</f>
        <v>0</v>
      </c>
      <c r="S248" s="236"/>
      <c r="T248" s="238">
        <f>SUM(T249:T265)</f>
        <v>0</v>
      </c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R248" s="239" t="s">
        <v>84</v>
      </c>
      <c r="AT248" s="240" t="s">
        <v>75</v>
      </c>
      <c r="AU248" s="240" t="s">
        <v>76</v>
      </c>
      <c r="AY248" s="239" t="s">
        <v>222</v>
      </c>
      <c r="BK248" s="241">
        <f>SUM(BK249:BK265)</f>
        <v>0</v>
      </c>
    </row>
    <row r="249" s="2" customFormat="1" ht="24.15" customHeight="1">
      <c r="A249" s="39"/>
      <c r="B249" s="40"/>
      <c r="C249" s="244" t="s">
        <v>459</v>
      </c>
      <c r="D249" s="244" t="s">
        <v>224</v>
      </c>
      <c r="E249" s="245" t="s">
        <v>4589</v>
      </c>
      <c r="F249" s="246" t="s">
        <v>4590</v>
      </c>
      <c r="G249" s="247" t="s">
        <v>438</v>
      </c>
      <c r="H249" s="248">
        <v>6</v>
      </c>
      <c r="I249" s="249"/>
      <c r="J249" s="250">
        <f>ROUND(I249*H249,2)</f>
        <v>0</v>
      </c>
      <c r="K249" s="251"/>
      <c r="L249" s="45"/>
      <c r="M249" s="252" t="s">
        <v>1</v>
      </c>
      <c r="N249" s="253" t="s">
        <v>41</v>
      </c>
      <c r="O249" s="92"/>
      <c r="P249" s="254">
        <f>O249*H249</f>
        <v>0</v>
      </c>
      <c r="Q249" s="254">
        <v>0</v>
      </c>
      <c r="R249" s="254">
        <f>Q249*H249</f>
        <v>0</v>
      </c>
      <c r="S249" s="254">
        <v>0</v>
      </c>
      <c r="T249" s="255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56" t="s">
        <v>228</v>
      </c>
      <c r="AT249" s="256" t="s">
        <v>224</v>
      </c>
      <c r="AU249" s="256" t="s">
        <v>84</v>
      </c>
      <c r="AY249" s="18" t="s">
        <v>222</v>
      </c>
      <c r="BE249" s="257">
        <f>IF(N249="základní",J249,0)</f>
        <v>0</v>
      </c>
      <c r="BF249" s="257">
        <f>IF(N249="snížená",J249,0)</f>
        <v>0</v>
      </c>
      <c r="BG249" s="257">
        <f>IF(N249="zákl. přenesená",J249,0)</f>
        <v>0</v>
      </c>
      <c r="BH249" s="257">
        <f>IF(N249="sníž. přenesená",J249,0)</f>
        <v>0</v>
      </c>
      <c r="BI249" s="257">
        <f>IF(N249="nulová",J249,0)</f>
        <v>0</v>
      </c>
      <c r="BJ249" s="18" t="s">
        <v>84</v>
      </c>
      <c r="BK249" s="257">
        <f>ROUND(I249*H249,2)</f>
        <v>0</v>
      </c>
      <c r="BL249" s="18" t="s">
        <v>228</v>
      </c>
      <c r="BM249" s="256" t="s">
        <v>4713</v>
      </c>
    </row>
    <row r="250" s="2" customFormat="1" ht="24.15" customHeight="1">
      <c r="A250" s="39"/>
      <c r="B250" s="40"/>
      <c r="C250" s="244" t="s">
        <v>681</v>
      </c>
      <c r="D250" s="244" t="s">
        <v>224</v>
      </c>
      <c r="E250" s="245" t="s">
        <v>4592</v>
      </c>
      <c r="F250" s="246" t="s">
        <v>4593</v>
      </c>
      <c r="G250" s="247" t="s">
        <v>438</v>
      </c>
      <c r="H250" s="248">
        <v>8</v>
      </c>
      <c r="I250" s="249"/>
      <c r="J250" s="250">
        <f>ROUND(I250*H250,2)</f>
        <v>0</v>
      </c>
      <c r="K250" s="251"/>
      <c r="L250" s="45"/>
      <c r="M250" s="252" t="s">
        <v>1</v>
      </c>
      <c r="N250" s="253" t="s">
        <v>41</v>
      </c>
      <c r="O250" s="92"/>
      <c r="P250" s="254">
        <f>O250*H250</f>
        <v>0</v>
      </c>
      <c r="Q250" s="254">
        <v>0</v>
      </c>
      <c r="R250" s="254">
        <f>Q250*H250</f>
        <v>0</v>
      </c>
      <c r="S250" s="254">
        <v>0</v>
      </c>
      <c r="T250" s="255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56" t="s">
        <v>228</v>
      </c>
      <c r="AT250" s="256" t="s">
        <v>224</v>
      </c>
      <c r="AU250" s="256" t="s">
        <v>84</v>
      </c>
      <c r="AY250" s="18" t="s">
        <v>222</v>
      </c>
      <c r="BE250" s="257">
        <f>IF(N250="základní",J250,0)</f>
        <v>0</v>
      </c>
      <c r="BF250" s="257">
        <f>IF(N250="snížená",J250,0)</f>
        <v>0</v>
      </c>
      <c r="BG250" s="257">
        <f>IF(N250="zákl. přenesená",J250,0)</f>
        <v>0</v>
      </c>
      <c r="BH250" s="257">
        <f>IF(N250="sníž. přenesená",J250,0)</f>
        <v>0</v>
      </c>
      <c r="BI250" s="257">
        <f>IF(N250="nulová",J250,0)</f>
        <v>0</v>
      </c>
      <c r="BJ250" s="18" t="s">
        <v>84</v>
      </c>
      <c r="BK250" s="257">
        <f>ROUND(I250*H250,2)</f>
        <v>0</v>
      </c>
      <c r="BL250" s="18" t="s">
        <v>228</v>
      </c>
      <c r="BM250" s="256" t="s">
        <v>4714</v>
      </c>
    </row>
    <row r="251" s="2" customFormat="1" ht="24.15" customHeight="1">
      <c r="A251" s="39"/>
      <c r="B251" s="40"/>
      <c r="C251" s="244" t="s">
        <v>463</v>
      </c>
      <c r="D251" s="244" t="s">
        <v>224</v>
      </c>
      <c r="E251" s="245" t="s">
        <v>4595</v>
      </c>
      <c r="F251" s="246" t="s">
        <v>4596</v>
      </c>
      <c r="G251" s="247" t="s">
        <v>438</v>
      </c>
      <c r="H251" s="248">
        <v>20</v>
      </c>
      <c r="I251" s="249"/>
      <c r="J251" s="250">
        <f>ROUND(I251*H251,2)</f>
        <v>0</v>
      </c>
      <c r="K251" s="251"/>
      <c r="L251" s="45"/>
      <c r="M251" s="252" t="s">
        <v>1</v>
      </c>
      <c r="N251" s="253" t="s">
        <v>41</v>
      </c>
      <c r="O251" s="92"/>
      <c r="P251" s="254">
        <f>O251*H251</f>
        <v>0</v>
      </c>
      <c r="Q251" s="254">
        <v>0</v>
      </c>
      <c r="R251" s="254">
        <f>Q251*H251</f>
        <v>0</v>
      </c>
      <c r="S251" s="254">
        <v>0</v>
      </c>
      <c r="T251" s="255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56" t="s">
        <v>228</v>
      </c>
      <c r="AT251" s="256" t="s">
        <v>224</v>
      </c>
      <c r="AU251" s="256" t="s">
        <v>84</v>
      </c>
      <c r="AY251" s="18" t="s">
        <v>222</v>
      </c>
      <c r="BE251" s="257">
        <f>IF(N251="základní",J251,0)</f>
        <v>0</v>
      </c>
      <c r="BF251" s="257">
        <f>IF(N251="snížená",J251,0)</f>
        <v>0</v>
      </c>
      <c r="BG251" s="257">
        <f>IF(N251="zákl. přenesená",J251,0)</f>
        <v>0</v>
      </c>
      <c r="BH251" s="257">
        <f>IF(N251="sníž. přenesená",J251,0)</f>
        <v>0</v>
      </c>
      <c r="BI251" s="257">
        <f>IF(N251="nulová",J251,0)</f>
        <v>0</v>
      </c>
      <c r="BJ251" s="18" t="s">
        <v>84</v>
      </c>
      <c r="BK251" s="257">
        <f>ROUND(I251*H251,2)</f>
        <v>0</v>
      </c>
      <c r="BL251" s="18" t="s">
        <v>228</v>
      </c>
      <c r="BM251" s="256" t="s">
        <v>4715</v>
      </c>
    </row>
    <row r="252" s="2" customFormat="1" ht="16.5" customHeight="1">
      <c r="A252" s="39"/>
      <c r="B252" s="40"/>
      <c r="C252" s="244" t="s">
        <v>689</v>
      </c>
      <c r="D252" s="244" t="s">
        <v>224</v>
      </c>
      <c r="E252" s="245" t="s">
        <v>4598</v>
      </c>
      <c r="F252" s="246" t="s">
        <v>4599</v>
      </c>
      <c r="G252" s="247" t="s">
        <v>526</v>
      </c>
      <c r="H252" s="248">
        <v>30</v>
      </c>
      <c r="I252" s="249"/>
      <c r="J252" s="250">
        <f>ROUND(I252*H252,2)</f>
        <v>0</v>
      </c>
      <c r="K252" s="251"/>
      <c r="L252" s="45"/>
      <c r="M252" s="252" t="s">
        <v>1</v>
      </c>
      <c r="N252" s="253" t="s">
        <v>41</v>
      </c>
      <c r="O252" s="92"/>
      <c r="P252" s="254">
        <f>O252*H252</f>
        <v>0</v>
      </c>
      <c r="Q252" s="254">
        <v>0</v>
      </c>
      <c r="R252" s="254">
        <f>Q252*H252</f>
        <v>0</v>
      </c>
      <c r="S252" s="254">
        <v>0</v>
      </c>
      <c r="T252" s="255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56" t="s">
        <v>228</v>
      </c>
      <c r="AT252" s="256" t="s">
        <v>224</v>
      </c>
      <c r="AU252" s="256" t="s">
        <v>84</v>
      </c>
      <c r="AY252" s="18" t="s">
        <v>222</v>
      </c>
      <c r="BE252" s="257">
        <f>IF(N252="základní",J252,0)</f>
        <v>0</v>
      </c>
      <c r="BF252" s="257">
        <f>IF(N252="snížená",J252,0)</f>
        <v>0</v>
      </c>
      <c r="BG252" s="257">
        <f>IF(N252="zákl. přenesená",J252,0)</f>
        <v>0</v>
      </c>
      <c r="BH252" s="257">
        <f>IF(N252="sníž. přenesená",J252,0)</f>
        <v>0</v>
      </c>
      <c r="BI252" s="257">
        <f>IF(N252="nulová",J252,0)</f>
        <v>0</v>
      </c>
      <c r="BJ252" s="18" t="s">
        <v>84</v>
      </c>
      <c r="BK252" s="257">
        <f>ROUND(I252*H252,2)</f>
        <v>0</v>
      </c>
      <c r="BL252" s="18" t="s">
        <v>228</v>
      </c>
      <c r="BM252" s="256" t="s">
        <v>4716</v>
      </c>
    </row>
    <row r="253" s="2" customFormat="1" ht="16.5" customHeight="1">
      <c r="A253" s="39"/>
      <c r="B253" s="40"/>
      <c r="C253" s="244" t="s">
        <v>467</v>
      </c>
      <c r="D253" s="244" t="s">
        <v>224</v>
      </c>
      <c r="E253" s="245" t="s">
        <v>4601</v>
      </c>
      <c r="F253" s="246" t="s">
        <v>4602</v>
      </c>
      <c r="G253" s="247" t="s">
        <v>438</v>
      </c>
      <c r="H253" s="248">
        <v>50</v>
      </c>
      <c r="I253" s="249"/>
      <c r="J253" s="250">
        <f>ROUND(I253*H253,2)</f>
        <v>0</v>
      </c>
      <c r="K253" s="251"/>
      <c r="L253" s="45"/>
      <c r="M253" s="252" t="s">
        <v>1</v>
      </c>
      <c r="N253" s="253" t="s">
        <v>41</v>
      </c>
      <c r="O253" s="92"/>
      <c r="P253" s="254">
        <f>O253*H253</f>
        <v>0</v>
      </c>
      <c r="Q253" s="254">
        <v>0</v>
      </c>
      <c r="R253" s="254">
        <f>Q253*H253</f>
        <v>0</v>
      </c>
      <c r="S253" s="254">
        <v>0</v>
      </c>
      <c r="T253" s="255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56" t="s">
        <v>228</v>
      </c>
      <c r="AT253" s="256" t="s">
        <v>224</v>
      </c>
      <c r="AU253" s="256" t="s">
        <v>84</v>
      </c>
      <c r="AY253" s="18" t="s">
        <v>222</v>
      </c>
      <c r="BE253" s="257">
        <f>IF(N253="základní",J253,0)</f>
        <v>0</v>
      </c>
      <c r="BF253" s="257">
        <f>IF(N253="snížená",J253,0)</f>
        <v>0</v>
      </c>
      <c r="BG253" s="257">
        <f>IF(N253="zákl. přenesená",J253,0)</f>
        <v>0</v>
      </c>
      <c r="BH253" s="257">
        <f>IF(N253="sníž. přenesená",J253,0)</f>
        <v>0</v>
      </c>
      <c r="BI253" s="257">
        <f>IF(N253="nulová",J253,0)</f>
        <v>0</v>
      </c>
      <c r="BJ253" s="18" t="s">
        <v>84</v>
      </c>
      <c r="BK253" s="257">
        <f>ROUND(I253*H253,2)</f>
        <v>0</v>
      </c>
      <c r="BL253" s="18" t="s">
        <v>228</v>
      </c>
      <c r="BM253" s="256" t="s">
        <v>4717</v>
      </c>
    </row>
    <row r="254" s="2" customFormat="1" ht="16.5" customHeight="1">
      <c r="A254" s="39"/>
      <c r="B254" s="40"/>
      <c r="C254" s="244" t="s">
        <v>697</v>
      </c>
      <c r="D254" s="244" t="s">
        <v>224</v>
      </c>
      <c r="E254" s="245" t="s">
        <v>4604</v>
      </c>
      <c r="F254" s="246" t="s">
        <v>4605</v>
      </c>
      <c r="G254" s="247" t="s">
        <v>438</v>
      </c>
      <c r="H254" s="248">
        <v>40</v>
      </c>
      <c r="I254" s="249"/>
      <c r="J254" s="250">
        <f>ROUND(I254*H254,2)</f>
        <v>0</v>
      </c>
      <c r="K254" s="251"/>
      <c r="L254" s="45"/>
      <c r="M254" s="252" t="s">
        <v>1</v>
      </c>
      <c r="N254" s="253" t="s">
        <v>41</v>
      </c>
      <c r="O254" s="92"/>
      <c r="P254" s="254">
        <f>O254*H254</f>
        <v>0</v>
      </c>
      <c r="Q254" s="254">
        <v>0</v>
      </c>
      <c r="R254" s="254">
        <f>Q254*H254</f>
        <v>0</v>
      </c>
      <c r="S254" s="254">
        <v>0</v>
      </c>
      <c r="T254" s="255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56" t="s">
        <v>228</v>
      </c>
      <c r="AT254" s="256" t="s">
        <v>224</v>
      </c>
      <c r="AU254" s="256" t="s">
        <v>84</v>
      </c>
      <c r="AY254" s="18" t="s">
        <v>222</v>
      </c>
      <c r="BE254" s="257">
        <f>IF(N254="základní",J254,0)</f>
        <v>0</v>
      </c>
      <c r="BF254" s="257">
        <f>IF(N254="snížená",J254,0)</f>
        <v>0</v>
      </c>
      <c r="BG254" s="257">
        <f>IF(N254="zákl. přenesená",J254,0)</f>
        <v>0</v>
      </c>
      <c r="BH254" s="257">
        <f>IF(N254="sníž. přenesená",J254,0)</f>
        <v>0</v>
      </c>
      <c r="BI254" s="257">
        <f>IF(N254="nulová",J254,0)</f>
        <v>0</v>
      </c>
      <c r="BJ254" s="18" t="s">
        <v>84</v>
      </c>
      <c r="BK254" s="257">
        <f>ROUND(I254*H254,2)</f>
        <v>0</v>
      </c>
      <c r="BL254" s="18" t="s">
        <v>228</v>
      </c>
      <c r="BM254" s="256" t="s">
        <v>4718</v>
      </c>
    </row>
    <row r="255" s="2" customFormat="1" ht="16.5" customHeight="1">
      <c r="A255" s="39"/>
      <c r="B255" s="40"/>
      <c r="C255" s="244" t="s">
        <v>470</v>
      </c>
      <c r="D255" s="244" t="s">
        <v>224</v>
      </c>
      <c r="E255" s="245" t="s">
        <v>4607</v>
      </c>
      <c r="F255" s="246" t="s">
        <v>4608</v>
      </c>
      <c r="G255" s="247" t="s">
        <v>438</v>
      </c>
      <c r="H255" s="248">
        <v>160</v>
      </c>
      <c r="I255" s="249"/>
      <c r="J255" s="250">
        <f>ROUND(I255*H255,2)</f>
        <v>0</v>
      </c>
      <c r="K255" s="251"/>
      <c r="L255" s="45"/>
      <c r="M255" s="252" t="s">
        <v>1</v>
      </c>
      <c r="N255" s="253" t="s">
        <v>41</v>
      </c>
      <c r="O255" s="92"/>
      <c r="P255" s="254">
        <f>O255*H255</f>
        <v>0</v>
      </c>
      <c r="Q255" s="254">
        <v>0</v>
      </c>
      <c r="R255" s="254">
        <f>Q255*H255</f>
        <v>0</v>
      </c>
      <c r="S255" s="254">
        <v>0</v>
      </c>
      <c r="T255" s="255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56" t="s">
        <v>228</v>
      </c>
      <c r="AT255" s="256" t="s">
        <v>224</v>
      </c>
      <c r="AU255" s="256" t="s">
        <v>84</v>
      </c>
      <c r="AY255" s="18" t="s">
        <v>222</v>
      </c>
      <c r="BE255" s="257">
        <f>IF(N255="základní",J255,0)</f>
        <v>0</v>
      </c>
      <c r="BF255" s="257">
        <f>IF(N255="snížená",J255,0)</f>
        <v>0</v>
      </c>
      <c r="BG255" s="257">
        <f>IF(N255="zákl. přenesená",J255,0)</f>
        <v>0</v>
      </c>
      <c r="BH255" s="257">
        <f>IF(N255="sníž. přenesená",J255,0)</f>
        <v>0</v>
      </c>
      <c r="BI255" s="257">
        <f>IF(N255="nulová",J255,0)</f>
        <v>0</v>
      </c>
      <c r="BJ255" s="18" t="s">
        <v>84</v>
      </c>
      <c r="BK255" s="257">
        <f>ROUND(I255*H255,2)</f>
        <v>0</v>
      </c>
      <c r="BL255" s="18" t="s">
        <v>228</v>
      </c>
      <c r="BM255" s="256" t="s">
        <v>4719</v>
      </c>
    </row>
    <row r="256" s="2" customFormat="1" ht="16.5" customHeight="1">
      <c r="A256" s="39"/>
      <c r="B256" s="40"/>
      <c r="C256" s="244" t="s">
        <v>708</v>
      </c>
      <c r="D256" s="244" t="s">
        <v>224</v>
      </c>
      <c r="E256" s="245" t="s">
        <v>4610</v>
      </c>
      <c r="F256" s="246" t="s">
        <v>4611</v>
      </c>
      <c r="G256" s="247" t="s">
        <v>438</v>
      </c>
      <c r="H256" s="248">
        <v>100</v>
      </c>
      <c r="I256" s="249"/>
      <c r="J256" s="250">
        <f>ROUND(I256*H256,2)</f>
        <v>0</v>
      </c>
      <c r="K256" s="251"/>
      <c r="L256" s="45"/>
      <c r="M256" s="252" t="s">
        <v>1</v>
      </c>
      <c r="N256" s="253" t="s">
        <v>41</v>
      </c>
      <c r="O256" s="92"/>
      <c r="P256" s="254">
        <f>O256*H256</f>
        <v>0</v>
      </c>
      <c r="Q256" s="254">
        <v>0</v>
      </c>
      <c r="R256" s="254">
        <f>Q256*H256</f>
        <v>0</v>
      </c>
      <c r="S256" s="254">
        <v>0</v>
      </c>
      <c r="T256" s="255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56" t="s">
        <v>228</v>
      </c>
      <c r="AT256" s="256" t="s">
        <v>224</v>
      </c>
      <c r="AU256" s="256" t="s">
        <v>84</v>
      </c>
      <c r="AY256" s="18" t="s">
        <v>222</v>
      </c>
      <c r="BE256" s="257">
        <f>IF(N256="základní",J256,0)</f>
        <v>0</v>
      </c>
      <c r="BF256" s="257">
        <f>IF(N256="snížená",J256,0)</f>
        <v>0</v>
      </c>
      <c r="BG256" s="257">
        <f>IF(N256="zákl. přenesená",J256,0)</f>
        <v>0</v>
      </c>
      <c r="BH256" s="257">
        <f>IF(N256="sníž. přenesená",J256,0)</f>
        <v>0</v>
      </c>
      <c r="BI256" s="257">
        <f>IF(N256="nulová",J256,0)</f>
        <v>0</v>
      </c>
      <c r="BJ256" s="18" t="s">
        <v>84</v>
      </c>
      <c r="BK256" s="257">
        <f>ROUND(I256*H256,2)</f>
        <v>0</v>
      </c>
      <c r="BL256" s="18" t="s">
        <v>228</v>
      </c>
      <c r="BM256" s="256" t="s">
        <v>4720</v>
      </c>
    </row>
    <row r="257" s="2" customFormat="1" ht="16.5" customHeight="1">
      <c r="A257" s="39"/>
      <c r="B257" s="40"/>
      <c r="C257" s="244" t="s">
        <v>474</v>
      </c>
      <c r="D257" s="244" t="s">
        <v>224</v>
      </c>
      <c r="E257" s="245" t="s">
        <v>4613</v>
      </c>
      <c r="F257" s="246" t="s">
        <v>4614</v>
      </c>
      <c r="G257" s="247" t="s">
        <v>438</v>
      </c>
      <c r="H257" s="248">
        <v>180</v>
      </c>
      <c r="I257" s="249"/>
      <c r="J257" s="250">
        <f>ROUND(I257*H257,2)</f>
        <v>0</v>
      </c>
      <c r="K257" s="251"/>
      <c r="L257" s="45"/>
      <c r="M257" s="252" t="s">
        <v>1</v>
      </c>
      <c r="N257" s="253" t="s">
        <v>41</v>
      </c>
      <c r="O257" s="92"/>
      <c r="P257" s="254">
        <f>O257*H257</f>
        <v>0</v>
      </c>
      <c r="Q257" s="254">
        <v>0</v>
      </c>
      <c r="R257" s="254">
        <f>Q257*H257</f>
        <v>0</v>
      </c>
      <c r="S257" s="254">
        <v>0</v>
      </c>
      <c r="T257" s="255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56" t="s">
        <v>228</v>
      </c>
      <c r="AT257" s="256" t="s">
        <v>224</v>
      </c>
      <c r="AU257" s="256" t="s">
        <v>84</v>
      </c>
      <c r="AY257" s="18" t="s">
        <v>222</v>
      </c>
      <c r="BE257" s="257">
        <f>IF(N257="základní",J257,0)</f>
        <v>0</v>
      </c>
      <c r="BF257" s="257">
        <f>IF(N257="snížená",J257,0)</f>
        <v>0</v>
      </c>
      <c r="BG257" s="257">
        <f>IF(N257="zákl. přenesená",J257,0)</f>
        <v>0</v>
      </c>
      <c r="BH257" s="257">
        <f>IF(N257="sníž. přenesená",J257,0)</f>
        <v>0</v>
      </c>
      <c r="BI257" s="257">
        <f>IF(N257="nulová",J257,0)</f>
        <v>0</v>
      </c>
      <c r="BJ257" s="18" t="s">
        <v>84</v>
      </c>
      <c r="BK257" s="257">
        <f>ROUND(I257*H257,2)</f>
        <v>0</v>
      </c>
      <c r="BL257" s="18" t="s">
        <v>228</v>
      </c>
      <c r="BM257" s="256" t="s">
        <v>4721</v>
      </c>
    </row>
    <row r="258" s="2" customFormat="1" ht="16.5" customHeight="1">
      <c r="A258" s="39"/>
      <c r="B258" s="40"/>
      <c r="C258" s="244" t="s">
        <v>720</v>
      </c>
      <c r="D258" s="244" t="s">
        <v>224</v>
      </c>
      <c r="E258" s="245" t="s">
        <v>4616</v>
      </c>
      <c r="F258" s="246" t="s">
        <v>4617</v>
      </c>
      <c r="G258" s="247" t="s">
        <v>438</v>
      </c>
      <c r="H258" s="248">
        <v>10</v>
      </c>
      <c r="I258" s="249"/>
      <c r="J258" s="250">
        <f>ROUND(I258*H258,2)</f>
        <v>0</v>
      </c>
      <c r="K258" s="251"/>
      <c r="L258" s="45"/>
      <c r="M258" s="252" t="s">
        <v>1</v>
      </c>
      <c r="N258" s="253" t="s">
        <v>41</v>
      </c>
      <c r="O258" s="92"/>
      <c r="P258" s="254">
        <f>O258*H258</f>
        <v>0</v>
      </c>
      <c r="Q258" s="254">
        <v>0</v>
      </c>
      <c r="R258" s="254">
        <f>Q258*H258</f>
        <v>0</v>
      </c>
      <c r="S258" s="254">
        <v>0</v>
      </c>
      <c r="T258" s="255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56" t="s">
        <v>228</v>
      </c>
      <c r="AT258" s="256" t="s">
        <v>224</v>
      </c>
      <c r="AU258" s="256" t="s">
        <v>84</v>
      </c>
      <c r="AY258" s="18" t="s">
        <v>222</v>
      </c>
      <c r="BE258" s="257">
        <f>IF(N258="základní",J258,0)</f>
        <v>0</v>
      </c>
      <c r="BF258" s="257">
        <f>IF(N258="snížená",J258,0)</f>
        <v>0</v>
      </c>
      <c r="BG258" s="257">
        <f>IF(N258="zákl. přenesená",J258,0)</f>
        <v>0</v>
      </c>
      <c r="BH258" s="257">
        <f>IF(N258="sníž. přenesená",J258,0)</f>
        <v>0</v>
      </c>
      <c r="BI258" s="257">
        <f>IF(N258="nulová",J258,0)</f>
        <v>0</v>
      </c>
      <c r="BJ258" s="18" t="s">
        <v>84</v>
      </c>
      <c r="BK258" s="257">
        <f>ROUND(I258*H258,2)</f>
        <v>0</v>
      </c>
      <c r="BL258" s="18" t="s">
        <v>228</v>
      </c>
      <c r="BM258" s="256" t="s">
        <v>4722</v>
      </c>
    </row>
    <row r="259" s="2" customFormat="1" ht="16.5" customHeight="1">
      <c r="A259" s="39"/>
      <c r="B259" s="40"/>
      <c r="C259" s="244" t="s">
        <v>477</v>
      </c>
      <c r="D259" s="244" t="s">
        <v>224</v>
      </c>
      <c r="E259" s="245" t="s">
        <v>4619</v>
      </c>
      <c r="F259" s="246" t="s">
        <v>4620</v>
      </c>
      <c r="G259" s="247" t="s">
        <v>526</v>
      </c>
      <c r="H259" s="248">
        <v>4</v>
      </c>
      <c r="I259" s="249"/>
      <c r="J259" s="250">
        <f>ROUND(I259*H259,2)</f>
        <v>0</v>
      </c>
      <c r="K259" s="251"/>
      <c r="L259" s="45"/>
      <c r="M259" s="252" t="s">
        <v>1</v>
      </c>
      <c r="N259" s="253" t="s">
        <v>41</v>
      </c>
      <c r="O259" s="92"/>
      <c r="P259" s="254">
        <f>O259*H259</f>
        <v>0</v>
      </c>
      <c r="Q259" s="254">
        <v>0</v>
      </c>
      <c r="R259" s="254">
        <f>Q259*H259</f>
        <v>0</v>
      </c>
      <c r="S259" s="254">
        <v>0</v>
      </c>
      <c r="T259" s="255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56" t="s">
        <v>228</v>
      </c>
      <c r="AT259" s="256" t="s">
        <v>224</v>
      </c>
      <c r="AU259" s="256" t="s">
        <v>84</v>
      </c>
      <c r="AY259" s="18" t="s">
        <v>222</v>
      </c>
      <c r="BE259" s="257">
        <f>IF(N259="základní",J259,0)</f>
        <v>0</v>
      </c>
      <c r="BF259" s="257">
        <f>IF(N259="snížená",J259,0)</f>
        <v>0</v>
      </c>
      <c r="BG259" s="257">
        <f>IF(N259="zákl. přenesená",J259,0)</f>
        <v>0</v>
      </c>
      <c r="BH259" s="257">
        <f>IF(N259="sníž. přenesená",J259,0)</f>
        <v>0</v>
      </c>
      <c r="BI259" s="257">
        <f>IF(N259="nulová",J259,0)</f>
        <v>0</v>
      </c>
      <c r="BJ259" s="18" t="s">
        <v>84</v>
      </c>
      <c r="BK259" s="257">
        <f>ROUND(I259*H259,2)</f>
        <v>0</v>
      </c>
      <c r="BL259" s="18" t="s">
        <v>228</v>
      </c>
      <c r="BM259" s="256" t="s">
        <v>4723</v>
      </c>
    </row>
    <row r="260" s="2" customFormat="1" ht="16.5" customHeight="1">
      <c r="A260" s="39"/>
      <c r="B260" s="40"/>
      <c r="C260" s="244" t="s">
        <v>731</v>
      </c>
      <c r="D260" s="244" t="s">
        <v>224</v>
      </c>
      <c r="E260" s="245" t="s">
        <v>4622</v>
      </c>
      <c r="F260" s="246" t="s">
        <v>4623</v>
      </c>
      <c r="G260" s="247" t="s">
        <v>526</v>
      </c>
      <c r="H260" s="248">
        <v>10</v>
      </c>
      <c r="I260" s="249"/>
      <c r="J260" s="250">
        <f>ROUND(I260*H260,2)</f>
        <v>0</v>
      </c>
      <c r="K260" s="251"/>
      <c r="L260" s="45"/>
      <c r="M260" s="252" t="s">
        <v>1</v>
      </c>
      <c r="N260" s="253" t="s">
        <v>41</v>
      </c>
      <c r="O260" s="92"/>
      <c r="P260" s="254">
        <f>O260*H260</f>
        <v>0</v>
      </c>
      <c r="Q260" s="254">
        <v>0</v>
      </c>
      <c r="R260" s="254">
        <f>Q260*H260</f>
        <v>0</v>
      </c>
      <c r="S260" s="254">
        <v>0</v>
      </c>
      <c r="T260" s="255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56" t="s">
        <v>228</v>
      </c>
      <c r="AT260" s="256" t="s">
        <v>224</v>
      </c>
      <c r="AU260" s="256" t="s">
        <v>84</v>
      </c>
      <c r="AY260" s="18" t="s">
        <v>222</v>
      </c>
      <c r="BE260" s="257">
        <f>IF(N260="základní",J260,0)</f>
        <v>0</v>
      </c>
      <c r="BF260" s="257">
        <f>IF(N260="snížená",J260,0)</f>
        <v>0</v>
      </c>
      <c r="BG260" s="257">
        <f>IF(N260="zákl. přenesená",J260,0)</f>
        <v>0</v>
      </c>
      <c r="BH260" s="257">
        <f>IF(N260="sníž. přenesená",J260,0)</f>
        <v>0</v>
      </c>
      <c r="BI260" s="257">
        <f>IF(N260="nulová",J260,0)</f>
        <v>0</v>
      </c>
      <c r="BJ260" s="18" t="s">
        <v>84</v>
      </c>
      <c r="BK260" s="257">
        <f>ROUND(I260*H260,2)</f>
        <v>0</v>
      </c>
      <c r="BL260" s="18" t="s">
        <v>228</v>
      </c>
      <c r="BM260" s="256" t="s">
        <v>4724</v>
      </c>
    </row>
    <row r="261" s="2" customFormat="1" ht="24.15" customHeight="1">
      <c r="A261" s="39"/>
      <c r="B261" s="40"/>
      <c r="C261" s="244" t="s">
        <v>482</v>
      </c>
      <c r="D261" s="244" t="s">
        <v>224</v>
      </c>
      <c r="E261" s="245" t="s">
        <v>4625</v>
      </c>
      <c r="F261" s="246" t="s">
        <v>4626</v>
      </c>
      <c r="G261" s="247" t="s">
        <v>526</v>
      </c>
      <c r="H261" s="248">
        <v>1</v>
      </c>
      <c r="I261" s="249"/>
      <c r="J261" s="250">
        <f>ROUND(I261*H261,2)</f>
        <v>0</v>
      </c>
      <c r="K261" s="251"/>
      <c r="L261" s="45"/>
      <c r="M261" s="252" t="s">
        <v>1</v>
      </c>
      <c r="N261" s="253" t="s">
        <v>41</v>
      </c>
      <c r="O261" s="92"/>
      <c r="P261" s="254">
        <f>O261*H261</f>
        <v>0</v>
      </c>
      <c r="Q261" s="254">
        <v>0</v>
      </c>
      <c r="R261" s="254">
        <f>Q261*H261</f>
        <v>0</v>
      </c>
      <c r="S261" s="254">
        <v>0</v>
      </c>
      <c r="T261" s="255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56" t="s">
        <v>228</v>
      </c>
      <c r="AT261" s="256" t="s">
        <v>224</v>
      </c>
      <c r="AU261" s="256" t="s">
        <v>84</v>
      </c>
      <c r="AY261" s="18" t="s">
        <v>222</v>
      </c>
      <c r="BE261" s="257">
        <f>IF(N261="základní",J261,0)</f>
        <v>0</v>
      </c>
      <c r="BF261" s="257">
        <f>IF(N261="snížená",J261,0)</f>
        <v>0</v>
      </c>
      <c r="BG261" s="257">
        <f>IF(N261="zákl. přenesená",J261,0)</f>
        <v>0</v>
      </c>
      <c r="BH261" s="257">
        <f>IF(N261="sníž. přenesená",J261,0)</f>
        <v>0</v>
      </c>
      <c r="BI261" s="257">
        <f>IF(N261="nulová",J261,0)</f>
        <v>0</v>
      </c>
      <c r="BJ261" s="18" t="s">
        <v>84</v>
      </c>
      <c r="BK261" s="257">
        <f>ROUND(I261*H261,2)</f>
        <v>0</v>
      </c>
      <c r="BL261" s="18" t="s">
        <v>228</v>
      </c>
      <c r="BM261" s="256" t="s">
        <v>4725</v>
      </c>
    </row>
    <row r="262" s="2" customFormat="1" ht="21.75" customHeight="1">
      <c r="A262" s="39"/>
      <c r="B262" s="40"/>
      <c r="C262" s="244" t="s">
        <v>740</v>
      </c>
      <c r="D262" s="244" t="s">
        <v>224</v>
      </c>
      <c r="E262" s="245" t="s">
        <v>4628</v>
      </c>
      <c r="F262" s="246" t="s">
        <v>4629</v>
      </c>
      <c r="G262" s="247" t="s">
        <v>526</v>
      </c>
      <c r="H262" s="248">
        <v>4</v>
      </c>
      <c r="I262" s="249"/>
      <c r="J262" s="250">
        <f>ROUND(I262*H262,2)</f>
        <v>0</v>
      </c>
      <c r="K262" s="251"/>
      <c r="L262" s="45"/>
      <c r="M262" s="252" t="s">
        <v>1</v>
      </c>
      <c r="N262" s="253" t="s">
        <v>41</v>
      </c>
      <c r="O262" s="92"/>
      <c r="P262" s="254">
        <f>O262*H262</f>
        <v>0</v>
      </c>
      <c r="Q262" s="254">
        <v>0</v>
      </c>
      <c r="R262" s="254">
        <f>Q262*H262</f>
        <v>0</v>
      </c>
      <c r="S262" s="254">
        <v>0</v>
      </c>
      <c r="T262" s="255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56" t="s">
        <v>228</v>
      </c>
      <c r="AT262" s="256" t="s">
        <v>224</v>
      </c>
      <c r="AU262" s="256" t="s">
        <v>84</v>
      </c>
      <c r="AY262" s="18" t="s">
        <v>222</v>
      </c>
      <c r="BE262" s="257">
        <f>IF(N262="základní",J262,0)</f>
        <v>0</v>
      </c>
      <c r="BF262" s="257">
        <f>IF(N262="snížená",J262,0)</f>
        <v>0</v>
      </c>
      <c r="BG262" s="257">
        <f>IF(N262="zákl. přenesená",J262,0)</f>
        <v>0</v>
      </c>
      <c r="BH262" s="257">
        <f>IF(N262="sníž. přenesená",J262,0)</f>
        <v>0</v>
      </c>
      <c r="BI262" s="257">
        <f>IF(N262="nulová",J262,0)</f>
        <v>0</v>
      </c>
      <c r="BJ262" s="18" t="s">
        <v>84</v>
      </c>
      <c r="BK262" s="257">
        <f>ROUND(I262*H262,2)</f>
        <v>0</v>
      </c>
      <c r="BL262" s="18" t="s">
        <v>228</v>
      </c>
      <c r="BM262" s="256" t="s">
        <v>4726</v>
      </c>
    </row>
    <row r="263" s="2" customFormat="1" ht="24.15" customHeight="1">
      <c r="A263" s="39"/>
      <c r="B263" s="40"/>
      <c r="C263" s="244" t="s">
        <v>486</v>
      </c>
      <c r="D263" s="244" t="s">
        <v>224</v>
      </c>
      <c r="E263" s="245" t="s">
        <v>4655</v>
      </c>
      <c r="F263" s="246" t="s">
        <v>4638</v>
      </c>
      <c r="G263" s="247" t="s">
        <v>4393</v>
      </c>
      <c r="H263" s="248">
        <v>1</v>
      </c>
      <c r="I263" s="249"/>
      <c r="J263" s="250">
        <f>ROUND(I263*H263,2)</f>
        <v>0</v>
      </c>
      <c r="K263" s="251"/>
      <c r="L263" s="45"/>
      <c r="M263" s="252" t="s">
        <v>1</v>
      </c>
      <c r="N263" s="253" t="s">
        <v>41</v>
      </c>
      <c r="O263" s="92"/>
      <c r="P263" s="254">
        <f>O263*H263</f>
        <v>0</v>
      </c>
      <c r="Q263" s="254">
        <v>0</v>
      </c>
      <c r="R263" s="254">
        <f>Q263*H263</f>
        <v>0</v>
      </c>
      <c r="S263" s="254">
        <v>0</v>
      </c>
      <c r="T263" s="255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56" t="s">
        <v>228</v>
      </c>
      <c r="AT263" s="256" t="s">
        <v>224</v>
      </c>
      <c r="AU263" s="256" t="s">
        <v>84</v>
      </c>
      <c r="AY263" s="18" t="s">
        <v>222</v>
      </c>
      <c r="BE263" s="257">
        <f>IF(N263="základní",J263,0)</f>
        <v>0</v>
      </c>
      <c r="BF263" s="257">
        <f>IF(N263="snížená",J263,0)</f>
        <v>0</v>
      </c>
      <c r="BG263" s="257">
        <f>IF(N263="zákl. přenesená",J263,0)</f>
        <v>0</v>
      </c>
      <c r="BH263" s="257">
        <f>IF(N263="sníž. přenesená",J263,0)</f>
        <v>0</v>
      </c>
      <c r="BI263" s="257">
        <f>IF(N263="nulová",J263,0)</f>
        <v>0</v>
      </c>
      <c r="BJ263" s="18" t="s">
        <v>84</v>
      </c>
      <c r="BK263" s="257">
        <f>ROUND(I263*H263,2)</f>
        <v>0</v>
      </c>
      <c r="BL263" s="18" t="s">
        <v>228</v>
      </c>
      <c r="BM263" s="256" t="s">
        <v>4727</v>
      </c>
    </row>
    <row r="264" s="2" customFormat="1" ht="16.5" customHeight="1">
      <c r="A264" s="39"/>
      <c r="B264" s="40"/>
      <c r="C264" s="244" t="s">
        <v>751</v>
      </c>
      <c r="D264" s="244" t="s">
        <v>224</v>
      </c>
      <c r="E264" s="245" t="s">
        <v>4631</v>
      </c>
      <c r="F264" s="246" t="s">
        <v>4632</v>
      </c>
      <c r="G264" s="247" t="s">
        <v>4393</v>
      </c>
      <c r="H264" s="248">
        <v>1</v>
      </c>
      <c r="I264" s="249"/>
      <c r="J264" s="250">
        <f>ROUND(I264*H264,2)</f>
        <v>0</v>
      </c>
      <c r="K264" s="251"/>
      <c r="L264" s="45"/>
      <c r="M264" s="252" t="s">
        <v>1</v>
      </c>
      <c r="N264" s="253" t="s">
        <v>41</v>
      </c>
      <c r="O264" s="92"/>
      <c r="P264" s="254">
        <f>O264*H264</f>
        <v>0</v>
      </c>
      <c r="Q264" s="254">
        <v>0</v>
      </c>
      <c r="R264" s="254">
        <f>Q264*H264</f>
        <v>0</v>
      </c>
      <c r="S264" s="254">
        <v>0</v>
      </c>
      <c r="T264" s="255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56" t="s">
        <v>228</v>
      </c>
      <c r="AT264" s="256" t="s">
        <v>224</v>
      </c>
      <c r="AU264" s="256" t="s">
        <v>84</v>
      </c>
      <c r="AY264" s="18" t="s">
        <v>222</v>
      </c>
      <c r="BE264" s="257">
        <f>IF(N264="základní",J264,0)</f>
        <v>0</v>
      </c>
      <c r="BF264" s="257">
        <f>IF(N264="snížená",J264,0)</f>
        <v>0</v>
      </c>
      <c r="BG264" s="257">
        <f>IF(N264="zákl. přenesená",J264,0)</f>
        <v>0</v>
      </c>
      <c r="BH264" s="257">
        <f>IF(N264="sníž. přenesená",J264,0)</f>
        <v>0</v>
      </c>
      <c r="BI264" s="257">
        <f>IF(N264="nulová",J264,0)</f>
        <v>0</v>
      </c>
      <c r="BJ264" s="18" t="s">
        <v>84</v>
      </c>
      <c r="BK264" s="257">
        <f>ROUND(I264*H264,2)</f>
        <v>0</v>
      </c>
      <c r="BL264" s="18" t="s">
        <v>228</v>
      </c>
      <c r="BM264" s="256" t="s">
        <v>4728</v>
      </c>
    </row>
    <row r="265" s="2" customFormat="1" ht="16.5" customHeight="1">
      <c r="A265" s="39"/>
      <c r="B265" s="40"/>
      <c r="C265" s="244" t="s">
        <v>492</v>
      </c>
      <c r="D265" s="244" t="s">
        <v>224</v>
      </c>
      <c r="E265" s="245" t="s">
        <v>4634</v>
      </c>
      <c r="F265" s="246" t="s">
        <v>4635</v>
      </c>
      <c r="G265" s="247" t="s">
        <v>2528</v>
      </c>
      <c r="H265" s="248">
        <v>16</v>
      </c>
      <c r="I265" s="249"/>
      <c r="J265" s="250">
        <f>ROUND(I265*H265,2)</f>
        <v>0</v>
      </c>
      <c r="K265" s="251"/>
      <c r="L265" s="45"/>
      <c r="M265" s="252" t="s">
        <v>1</v>
      </c>
      <c r="N265" s="253" t="s">
        <v>41</v>
      </c>
      <c r="O265" s="92"/>
      <c r="P265" s="254">
        <f>O265*H265</f>
        <v>0</v>
      </c>
      <c r="Q265" s="254">
        <v>0</v>
      </c>
      <c r="R265" s="254">
        <f>Q265*H265</f>
        <v>0</v>
      </c>
      <c r="S265" s="254">
        <v>0</v>
      </c>
      <c r="T265" s="255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56" t="s">
        <v>228</v>
      </c>
      <c r="AT265" s="256" t="s">
        <v>224</v>
      </c>
      <c r="AU265" s="256" t="s">
        <v>84</v>
      </c>
      <c r="AY265" s="18" t="s">
        <v>222</v>
      </c>
      <c r="BE265" s="257">
        <f>IF(N265="základní",J265,0)</f>
        <v>0</v>
      </c>
      <c r="BF265" s="257">
        <f>IF(N265="snížená",J265,0)</f>
        <v>0</v>
      </c>
      <c r="BG265" s="257">
        <f>IF(N265="zákl. přenesená",J265,0)</f>
        <v>0</v>
      </c>
      <c r="BH265" s="257">
        <f>IF(N265="sníž. přenesená",J265,0)</f>
        <v>0</v>
      </c>
      <c r="BI265" s="257">
        <f>IF(N265="nulová",J265,0)</f>
        <v>0</v>
      </c>
      <c r="BJ265" s="18" t="s">
        <v>84</v>
      </c>
      <c r="BK265" s="257">
        <f>ROUND(I265*H265,2)</f>
        <v>0</v>
      </c>
      <c r="BL265" s="18" t="s">
        <v>228</v>
      </c>
      <c r="BM265" s="256" t="s">
        <v>4729</v>
      </c>
    </row>
    <row r="266" s="12" customFormat="1" ht="25.92" customHeight="1">
      <c r="A266" s="12"/>
      <c r="B266" s="228"/>
      <c r="C266" s="229"/>
      <c r="D266" s="230" t="s">
        <v>75</v>
      </c>
      <c r="E266" s="231" t="s">
        <v>3700</v>
      </c>
      <c r="F266" s="231" t="s">
        <v>4730</v>
      </c>
      <c r="G266" s="229"/>
      <c r="H266" s="229"/>
      <c r="I266" s="232"/>
      <c r="J266" s="233">
        <f>BK266</f>
        <v>0</v>
      </c>
      <c r="K266" s="229"/>
      <c r="L266" s="234"/>
      <c r="M266" s="235"/>
      <c r="N266" s="236"/>
      <c r="O266" s="236"/>
      <c r="P266" s="237">
        <f>SUM(P267:P282)</f>
        <v>0</v>
      </c>
      <c r="Q266" s="236"/>
      <c r="R266" s="237">
        <f>SUM(R267:R282)</f>
        <v>0</v>
      </c>
      <c r="S266" s="236"/>
      <c r="T266" s="238">
        <f>SUM(T267:T282)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39" t="s">
        <v>84</v>
      </c>
      <c r="AT266" s="240" t="s">
        <v>75</v>
      </c>
      <c r="AU266" s="240" t="s">
        <v>76</v>
      </c>
      <c r="AY266" s="239" t="s">
        <v>222</v>
      </c>
      <c r="BK266" s="241">
        <f>SUM(BK267:BK282)</f>
        <v>0</v>
      </c>
    </row>
    <row r="267" s="2" customFormat="1" ht="24.15" customHeight="1">
      <c r="A267" s="39"/>
      <c r="B267" s="40"/>
      <c r="C267" s="244" t="s">
        <v>756</v>
      </c>
      <c r="D267" s="244" t="s">
        <v>224</v>
      </c>
      <c r="E267" s="245" t="s">
        <v>4543</v>
      </c>
      <c r="F267" s="246" t="s">
        <v>4544</v>
      </c>
      <c r="G267" s="247" t="s">
        <v>526</v>
      </c>
      <c r="H267" s="248">
        <v>4</v>
      </c>
      <c r="I267" s="249"/>
      <c r="J267" s="250">
        <f>ROUND(I267*H267,2)</f>
        <v>0</v>
      </c>
      <c r="K267" s="251"/>
      <c r="L267" s="45"/>
      <c r="M267" s="252" t="s">
        <v>1</v>
      </c>
      <c r="N267" s="253" t="s">
        <v>41</v>
      </c>
      <c r="O267" s="92"/>
      <c r="P267" s="254">
        <f>O267*H267</f>
        <v>0</v>
      </c>
      <c r="Q267" s="254">
        <v>0</v>
      </c>
      <c r="R267" s="254">
        <f>Q267*H267</f>
        <v>0</v>
      </c>
      <c r="S267" s="254">
        <v>0</v>
      </c>
      <c r="T267" s="255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56" t="s">
        <v>228</v>
      </c>
      <c r="AT267" s="256" t="s">
        <v>224</v>
      </c>
      <c r="AU267" s="256" t="s">
        <v>84</v>
      </c>
      <c r="AY267" s="18" t="s">
        <v>222</v>
      </c>
      <c r="BE267" s="257">
        <f>IF(N267="základní",J267,0)</f>
        <v>0</v>
      </c>
      <c r="BF267" s="257">
        <f>IF(N267="snížená",J267,0)</f>
        <v>0</v>
      </c>
      <c r="BG267" s="257">
        <f>IF(N267="zákl. přenesená",J267,0)</f>
        <v>0</v>
      </c>
      <c r="BH267" s="257">
        <f>IF(N267="sníž. přenesená",J267,0)</f>
        <v>0</v>
      </c>
      <c r="BI267" s="257">
        <f>IF(N267="nulová",J267,0)</f>
        <v>0</v>
      </c>
      <c r="BJ267" s="18" t="s">
        <v>84</v>
      </c>
      <c r="BK267" s="257">
        <f>ROUND(I267*H267,2)</f>
        <v>0</v>
      </c>
      <c r="BL267" s="18" t="s">
        <v>228</v>
      </c>
      <c r="BM267" s="256" t="s">
        <v>4731</v>
      </c>
    </row>
    <row r="268" s="2" customFormat="1" ht="24.15" customHeight="1">
      <c r="A268" s="39"/>
      <c r="B268" s="40"/>
      <c r="C268" s="244" t="s">
        <v>499</v>
      </c>
      <c r="D268" s="244" t="s">
        <v>224</v>
      </c>
      <c r="E268" s="245" t="s">
        <v>4546</v>
      </c>
      <c r="F268" s="246" t="s">
        <v>4547</v>
      </c>
      <c r="G268" s="247" t="s">
        <v>526</v>
      </c>
      <c r="H268" s="248">
        <v>2</v>
      </c>
      <c r="I268" s="249"/>
      <c r="J268" s="250">
        <f>ROUND(I268*H268,2)</f>
        <v>0</v>
      </c>
      <c r="K268" s="251"/>
      <c r="L268" s="45"/>
      <c r="M268" s="252" t="s">
        <v>1</v>
      </c>
      <c r="N268" s="253" t="s">
        <v>41</v>
      </c>
      <c r="O268" s="92"/>
      <c r="P268" s="254">
        <f>O268*H268</f>
        <v>0</v>
      </c>
      <c r="Q268" s="254">
        <v>0</v>
      </c>
      <c r="R268" s="254">
        <f>Q268*H268</f>
        <v>0</v>
      </c>
      <c r="S268" s="254">
        <v>0</v>
      </c>
      <c r="T268" s="255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56" t="s">
        <v>228</v>
      </c>
      <c r="AT268" s="256" t="s">
        <v>224</v>
      </c>
      <c r="AU268" s="256" t="s">
        <v>84</v>
      </c>
      <c r="AY268" s="18" t="s">
        <v>222</v>
      </c>
      <c r="BE268" s="257">
        <f>IF(N268="základní",J268,0)</f>
        <v>0</v>
      </c>
      <c r="BF268" s="257">
        <f>IF(N268="snížená",J268,0)</f>
        <v>0</v>
      </c>
      <c r="BG268" s="257">
        <f>IF(N268="zákl. přenesená",J268,0)</f>
        <v>0</v>
      </c>
      <c r="BH268" s="257">
        <f>IF(N268="sníž. přenesená",J268,0)</f>
        <v>0</v>
      </c>
      <c r="BI268" s="257">
        <f>IF(N268="nulová",J268,0)</f>
        <v>0</v>
      </c>
      <c r="BJ268" s="18" t="s">
        <v>84</v>
      </c>
      <c r="BK268" s="257">
        <f>ROUND(I268*H268,2)</f>
        <v>0</v>
      </c>
      <c r="BL268" s="18" t="s">
        <v>228</v>
      </c>
      <c r="BM268" s="256" t="s">
        <v>4732</v>
      </c>
    </row>
    <row r="269" s="2" customFormat="1" ht="24.15" customHeight="1">
      <c r="A269" s="39"/>
      <c r="B269" s="40"/>
      <c r="C269" s="244" t="s">
        <v>767</v>
      </c>
      <c r="D269" s="244" t="s">
        <v>224</v>
      </c>
      <c r="E269" s="245" t="s">
        <v>4549</v>
      </c>
      <c r="F269" s="246" t="s">
        <v>4550</v>
      </c>
      <c r="G269" s="247" t="s">
        <v>526</v>
      </c>
      <c r="H269" s="248">
        <v>2</v>
      </c>
      <c r="I269" s="249"/>
      <c r="J269" s="250">
        <f>ROUND(I269*H269,2)</f>
        <v>0</v>
      </c>
      <c r="K269" s="251"/>
      <c r="L269" s="45"/>
      <c r="M269" s="252" t="s">
        <v>1</v>
      </c>
      <c r="N269" s="253" t="s">
        <v>41</v>
      </c>
      <c r="O269" s="92"/>
      <c r="P269" s="254">
        <f>O269*H269</f>
        <v>0</v>
      </c>
      <c r="Q269" s="254">
        <v>0</v>
      </c>
      <c r="R269" s="254">
        <f>Q269*H269</f>
        <v>0</v>
      </c>
      <c r="S269" s="254">
        <v>0</v>
      </c>
      <c r="T269" s="255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56" t="s">
        <v>228</v>
      </c>
      <c r="AT269" s="256" t="s">
        <v>224</v>
      </c>
      <c r="AU269" s="256" t="s">
        <v>84</v>
      </c>
      <c r="AY269" s="18" t="s">
        <v>222</v>
      </c>
      <c r="BE269" s="257">
        <f>IF(N269="základní",J269,0)</f>
        <v>0</v>
      </c>
      <c r="BF269" s="257">
        <f>IF(N269="snížená",J269,0)</f>
        <v>0</v>
      </c>
      <c r="BG269" s="257">
        <f>IF(N269="zákl. přenesená",J269,0)</f>
        <v>0</v>
      </c>
      <c r="BH269" s="257">
        <f>IF(N269="sníž. přenesená",J269,0)</f>
        <v>0</v>
      </c>
      <c r="BI269" s="257">
        <f>IF(N269="nulová",J269,0)</f>
        <v>0</v>
      </c>
      <c r="BJ269" s="18" t="s">
        <v>84</v>
      </c>
      <c r="BK269" s="257">
        <f>ROUND(I269*H269,2)</f>
        <v>0</v>
      </c>
      <c r="BL269" s="18" t="s">
        <v>228</v>
      </c>
      <c r="BM269" s="256" t="s">
        <v>4733</v>
      </c>
    </row>
    <row r="270" s="2" customFormat="1" ht="24.15" customHeight="1">
      <c r="A270" s="39"/>
      <c r="B270" s="40"/>
      <c r="C270" s="244" t="s">
        <v>507</v>
      </c>
      <c r="D270" s="244" t="s">
        <v>224</v>
      </c>
      <c r="E270" s="245" t="s">
        <v>4552</v>
      </c>
      <c r="F270" s="246" t="s">
        <v>4553</v>
      </c>
      <c r="G270" s="247" t="s">
        <v>526</v>
      </c>
      <c r="H270" s="248">
        <v>2</v>
      </c>
      <c r="I270" s="249"/>
      <c r="J270" s="250">
        <f>ROUND(I270*H270,2)</f>
        <v>0</v>
      </c>
      <c r="K270" s="251"/>
      <c r="L270" s="45"/>
      <c r="M270" s="252" t="s">
        <v>1</v>
      </c>
      <c r="N270" s="253" t="s">
        <v>41</v>
      </c>
      <c r="O270" s="92"/>
      <c r="P270" s="254">
        <f>O270*H270</f>
        <v>0</v>
      </c>
      <c r="Q270" s="254">
        <v>0</v>
      </c>
      <c r="R270" s="254">
        <f>Q270*H270</f>
        <v>0</v>
      </c>
      <c r="S270" s="254">
        <v>0</v>
      </c>
      <c r="T270" s="255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56" t="s">
        <v>228</v>
      </c>
      <c r="AT270" s="256" t="s">
        <v>224</v>
      </c>
      <c r="AU270" s="256" t="s">
        <v>84</v>
      </c>
      <c r="AY270" s="18" t="s">
        <v>222</v>
      </c>
      <c r="BE270" s="257">
        <f>IF(N270="základní",J270,0)</f>
        <v>0</v>
      </c>
      <c r="BF270" s="257">
        <f>IF(N270="snížená",J270,0)</f>
        <v>0</v>
      </c>
      <c r="BG270" s="257">
        <f>IF(N270="zákl. přenesená",J270,0)</f>
        <v>0</v>
      </c>
      <c r="BH270" s="257">
        <f>IF(N270="sníž. přenesená",J270,0)</f>
        <v>0</v>
      </c>
      <c r="BI270" s="257">
        <f>IF(N270="nulová",J270,0)</f>
        <v>0</v>
      </c>
      <c r="BJ270" s="18" t="s">
        <v>84</v>
      </c>
      <c r="BK270" s="257">
        <f>ROUND(I270*H270,2)</f>
        <v>0</v>
      </c>
      <c r="BL270" s="18" t="s">
        <v>228</v>
      </c>
      <c r="BM270" s="256" t="s">
        <v>4734</v>
      </c>
    </row>
    <row r="271" s="2" customFormat="1" ht="24.15" customHeight="1">
      <c r="A271" s="39"/>
      <c r="B271" s="40"/>
      <c r="C271" s="244" t="s">
        <v>779</v>
      </c>
      <c r="D271" s="244" t="s">
        <v>224</v>
      </c>
      <c r="E271" s="245" t="s">
        <v>4555</v>
      </c>
      <c r="F271" s="246" t="s">
        <v>4556</v>
      </c>
      <c r="G271" s="247" t="s">
        <v>526</v>
      </c>
      <c r="H271" s="248">
        <v>4</v>
      </c>
      <c r="I271" s="249"/>
      <c r="J271" s="250">
        <f>ROUND(I271*H271,2)</f>
        <v>0</v>
      </c>
      <c r="K271" s="251"/>
      <c r="L271" s="45"/>
      <c r="M271" s="252" t="s">
        <v>1</v>
      </c>
      <c r="N271" s="253" t="s">
        <v>41</v>
      </c>
      <c r="O271" s="92"/>
      <c r="P271" s="254">
        <f>O271*H271</f>
        <v>0</v>
      </c>
      <c r="Q271" s="254">
        <v>0</v>
      </c>
      <c r="R271" s="254">
        <f>Q271*H271</f>
        <v>0</v>
      </c>
      <c r="S271" s="254">
        <v>0</v>
      </c>
      <c r="T271" s="255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56" t="s">
        <v>228</v>
      </c>
      <c r="AT271" s="256" t="s">
        <v>224</v>
      </c>
      <c r="AU271" s="256" t="s">
        <v>84</v>
      </c>
      <c r="AY271" s="18" t="s">
        <v>222</v>
      </c>
      <c r="BE271" s="257">
        <f>IF(N271="základní",J271,0)</f>
        <v>0</v>
      </c>
      <c r="BF271" s="257">
        <f>IF(N271="snížená",J271,0)</f>
        <v>0</v>
      </c>
      <c r="BG271" s="257">
        <f>IF(N271="zákl. přenesená",J271,0)</f>
        <v>0</v>
      </c>
      <c r="BH271" s="257">
        <f>IF(N271="sníž. přenesená",J271,0)</f>
        <v>0</v>
      </c>
      <c r="BI271" s="257">
        <f>IF(N271="nulová",J271,0)</f>
        <v>0</v>
      </c>
      <c r="BJ271" s="18" t="s">
        <v>84</v>
      </c>
      <c r="BK271" s="257">
        <f>ROUND(I271*H271,2)</f>
        <v>0</v>
      </c>
      <c r="BL271" s="18" t="s">
        <v>228</v>
      </c>
      <c r="BM271" s="256" t="s">
        <v>4735</v>
      </c>
    </row>
    <row r="272" s="2" customFormat="1" ht="24.15" customHeight="1">
      <c r="A272" s="39"/>
      <c r="B272" s="40"/>
      <c r="C272" s="244" t="s">
        <v>511</v>
      </c>
      <c r="D272" s="244" t="s">
        <v>224</v>
      </c>
      <c r="E272" s="245" t="s">
        <v>4699</v>
      </c>
      <c r="F272" s="246" t="s">
        <v>4700</v>
      </c>
      <c r="G272" s="247" t="s">
        <v>526</v>
      </c>
      <c r="H272" s="248">
        <v>8</v>
      </c>
      <c r="I272" s="249"/>
      <c r="J272" s="250">
        <f>ROUND(I272*H272,2)</f>
        <v>0</v>
      </c>
      <c r="K272" s="251"/>
      <c r="L272" s="45"/>
      <c r="M272" s="252" t="s">
        <v>1</v>
      </c>
      <c r="N272" s="253" t="s">
        <v>41</v>
      </c>
      <c r="O272" s="92"/>
      <c r="P272" s="254">
        <f>O272*H272</f>
        <v>0</v>
      </c>
      <c r="Q272" s="254">
        <v>0</v>
      </c>
      <c r="R272" s="254">
        <f>Q272*H272</f>
        <v>0</v>
      </c>
      <c r="S272" s="254">
        <v>0</v>
      </c>
      <c r="T272" s="255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56" t="s">
        <v>228</v>
      </c>
      <c r="AT272" s="256" t="s">
        <v>224</v>
      </c>
      <c r="AU272" s="256" t="s">
        <v>84</v>
      </c>
      <c r="AY272" s="18" t="s">
        <v>222</v>
      </c>
      <c r="BE272" s="257">
        <f>IF(N272="základní",J272,0)</f>
        <v>0</v>
      </c>
      <c r="BF272" s="257">
        <f>IF(N272="snížená",J272,0)</f>
        <v>0</v>
      </c>
      <c r="BG272" s="257">
        <f>IF(N272="zákl. přenesená",J272,0)</f>
        <v>0</v>
      </c>
      <c r="BH272" s="257">
        <f>IF(N272="sníž. přenesená",J272,0)</f>
        <v>0</v>
      </c>
      <c r="BI272" s="257">
        <f>IF(N272="nulová",J272,0)</f>
        <v>0</v>
      </c>
      <c r="BJ272" s="18" t="s">
        <v>84</v>
      </c>
      <c r="BK272" s="257">
        <f>ROUND(I272*H272,2)</f>
        <v>0</v>
      </c>
      <c r="BL272" s="18" t="s">
        <v>228</v>
      </c>
      <c r="BM272" s="256" t="s">
        <v>4736</v>
      </c>
    </row>
    <row r="273" s="2" customFormat="1" ht="16.5" customHeight="1">
      <c r="A273" s="39"/>
      <c r="B273" s="40"/>
      <c r="C273" s="244" t="s">
        <v>792</v>
      </c>
      <c r="D273" s="244" t="s">
        <v>224</v>
      </c>
      <c r="E273" s="245" t="s">
        <v>4558</v>
      </c>
      <c r="F273" s="246" t="s">
        <v>4559</v>
      </c>
      <c r="G273" s="247" t="s">
        <v>526</v>
      </c>
      <c r="H273" s="248">
        <v>4</v>
      </c>
      <c r="I273" s="249"/>
      <c r="J273" s="250">
        <f>ROUND(I273*H273,2)</f>
        <v>0</v>
      </c>
      <c r="K273" s="251"/>
      <c r="L273" s="45"/>
      <c r="M273" s="252" t="s">
        <v>1</v>
      </c>
      <c r="N273" s="253" t="s">
        <v>41</v>
      </c>
      <c r="O273" s="92"/>
      <c r="P273" s="254">
        <f>O273*H273</f>
        <v>0</v>
      </c>
      <c r="Q273" s="254">
        <v>0</v>
      </c>
      <c r="R273" s="254">
        <f>Q273*H273</f>
        <v>0</v>
      </c>
      <c r="S273" s="254">
        <v>0</v>
      </c>
      <c r="T273" s="255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56" t="s">
        <v>228</v>
      </c>
      <c r="AT273" s="256" t="s">
        <v>224</v>
      </c>
      <c r="AU273" s="256" t="s">
        <v>84</v>
      </c>
      <c r="AY273" s="18" t="s">
        <v>222</v>
      </c>
      <c r="BE273" s="257">
        <f>IF(N273="základní",J273,0)</f>
        <v>0</v>
      </c>
      <c r="BF273" s="257">
        <f>IF(N273="snížená",J273,0)</f>
        <v>0</v>
      </c>
      <c r="BG273" s="257">
        <f>IF(N273="zákl. přenesená",J273,0)</f>
        <v>0</v>
      </c>
      <c r="BH273" s="257">
        <f>IF(N273="sníž. přenesená",J273,0)</f>
        <v>0</v>
      </c>
      <c r="BI273" s="257">
        <f>IF(N273="nulová",J273,0)</f>
        <v>0</v>
      </c>
      <c r="BJ273" s="18" t="s">
        <v>84</v>
      </c>
      <c r="BK273" s="257">
        <f>ROUND(I273*H273,2)</f>
        <v>0</v>
      </c>
      <c r="BL273" s="18" t="s">
        <v>228</v>
      </c>
      <c r="BM273" s="256" t="s">
        <v>4737</v>
      </c>
    </row>
    <row r="274" s="2" customFormat="1" ht="16.5" customHeight="1">
      <c r="A274" s="39"/>
      <c r="B274" s="40"/>
      <c r="C274" s="244" t="s">
        <v>515</v>
      </c>
      <c r="D274" s="244" t="s">
        <v>224</v>
      </c>
      <c r="E274" s="245" t="s">
        <v>4561</v>
      </c>
      <c r="F274" s="246" t="s">
        <v>4562</v>
      </c>
      <c r="G274" s="247" t="s">
        <v>526</v>
      </c>
      <c r="H274" s="248">
        <v>4</v>
      </c>
      <c r="I274" s="249"/>
      <c r="J274" s="250">
        <f>ROUND(I274*H274,2)</f>
        <v>0</v>
      </c>
      <c r="K274" s="251"/>
      <c r="L274" s="45"/>
      <c r="M274" s="252" t="s">
        <v>1</v>
      </c>
      <c r="N274" s="253" t="s">
        <v>41</v>
      </c>
      <c r="O274" s="92"/>
      <c r="P274" s="254">
        <f>O274*H274</f>
        <v>0</v>
      </c>
      <c r="Q274" s="254">
        <v>0</v>
      </c>
      <c r="R274" s="254">
        <f>Q274*H274</f>
        <v>0</v>
      </c>
      <c r="S274" s="254">
        <v>0</v>
      </c>
      <c r="T274" s="255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56" t="s">
        <v>228</v>
      </c>
      <c r="AT274" s="256" t="s">
        <v>224</v>
      </c>
      <c r="AU274" s="256" t="s">
        <v>84</v>
      </c>
      <c r="AY274" s="18" t="s">
        <v>222</v>
      </c>
      <c r="BE274" s="257">
        <f>IF(N274="základní",J274,0)</f>
        <v>0</v>
      </c>
      <c r="BF274" s="257">
        <f>IF(N274="snížená",J274,0)</f>
        <v>0</v>
      </c>
      <c r="BG274" s="257">
        <f>IF(N274="zákl. přenesená",J274,0)</f>
        <v>0</v>
      </c>
      <c r="BH274" s="257">
        <f>IF(N274="sníž. přenesená",J274,0)</f>
        <v>0</v>
      </c>
      <c r="BI274" s="257">
        <f>IF(N274="nulová",J274,0)</f>
        <v>0</v>
      </c>
      <c r="BJ274" s="18" t="s">
        <v>84</v>
      </c>
      <c r="BK274" s="257">
        <f>ROUND(I274*H274,2)</f>
        <v>0</v>
      </c>
      <c r="BL274" s="18" t="s">
        <v>228</v>
      </c>
      <c r="BM274" s="256" t="s">
        <v>4738</v>
      </c>
    </row>
    <row r="275" s="2" customFormat="1" ht="16.5" customHeight="1">
      <c r="A275" s="39"/>
      <c r="B275" s="40"/>
      <c r="C275" s="244" t="s">
        <v>804</v>
      </c>
      <c r="D275" s="244" t="s">
        <v>224</v>
      </c>
      <c r="E275" s="245" t="s">
        <v>4564</v>
      </c>
      <c r="F275" s="246" t="s">
        <v>4565</v>
      </c>
      <c r="G275" s="247" t="s">
        <v>526</v>
      </c>
      <c r="H275" s="248">
        <v>8</v>
      </c>
      <c r="I275" s="249"/>
      <c r="J275" s="250">
        <f>ROUND(I275*H275,2)</f>
        <v>0</v>
      </c>
      <c r="K275" s="251"/>
      <c r="L275" s="45"/>
      <c r="M275" s="252" t="s">
        <v>1</v>
      </c>
      <c r="N275" s="253" t="s">
        <v>41</v>
      </c>
      <c r="O275" s="92"/>
      <c r="P275" s="254">
        <f>O275*H275</f>
        <v>0</v>
      </c>
      <c r="Q275" s="254">
        <v>0</v>
      </c>
      <c r="R275" s="254">
        <f>Q275*H275</f>
        <v>0</v>
      </c>
      <c r="S275" s="254">
        <v>0</v>
      </c>
      <c r="T275" s="255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56" t="s">
        <v>228</v>
      </c>
      <c r="AT275" s="256" t="s">
        <v>224</v>
      </c>
      <c r="AU275" s="256" t="s">
        <v>84</v>
      </c>
      <c r="AY275" s="18" t="s">
        <v>222</v>
      </c>
      <c r="BE275" s="257">
        <f>IF(N275="základní",J275,0)</f>
        <v>0</v>
      </c>
      <c r="BF275" s="257">
        <f>IF(N275="snížená",J275,0)</f>
        <v>0</v>
      </c>
      <c r="BG275" s="257">
        <f>IF(N275="zákl. přenesená",J275,0)</f>
        <v>0</v>
      </c>
      <c r="BH275" s="257">
        <f>IF(N275="sníž. přenesená",J275,0)</f>
        <v>0</v>
      </c>
      <c r="BI275" s="257">
        <f>IF(N275="nulová",J275,0)</f>
        <v>0</v>
      </c>
      <c r="BJ275" s="18" t="s">
        <v>84</v>
      </c>
      <c r="BK275" s="257">
        <f>ROUND(I275*H275,2)</f>
        <v>0</v>
      </c>
      <c r="BL275" s="18" t="s">
        <v>228</v>
      </c>
      <c r="BM275" s="256" t="s">
        <v>4739</v>
      </c>
    </row>
    <row r="276" s="2" customFormat="1" ht="16.5" customHeight="1">
      <c r="A276" s="39"/>
      <c r="B276" s="40"/>
      <c r="C276" s="244" t="s">
        <v>811</v>
      </c>
      <c r="D276" s="244" t="s">
        <v>224</v>
      </c>
      <c r="E276" s="245" t="s">
        <v>4567</v>
      </c>
      <c r="F276" s="246" t="s">
        <v>4568</v>
      </c>
      <c r="G276" s="247" t="s">
        <v>526</v>
      </c>
      <c r="H276" s="248">
        <v>2</v>
      </c>
      <c r="I276" s="249"/>
      <c r="J276" s="250">
        <f>ROUND(I276*H276,2)</f>
        <v>0</v>
      </c>
      <c r="K276" s="251"/>
      <c r="L276" s="45"/>
      <c r="M276" s="252" t="s">
        <v>1</v>
      </c>
      <c r="N276" s="253" t="s">
        <v>41</v>
      </c>
      <c r="O276" s="92"/>
      <c r="P276" s="254">
        <f>O276*H276</f>
        <v>0</v>
      </c>
      <c r="Q276" s="254">
        <v>0</v>
      </c>
      <c r="R276" s="254">
        <f>Q276*H276</f>
        <v>0</v>
      </c>
      <c r="S276" s="254">
        <v>0</v>
      </c>
      <c r="T276" s="255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56" t="s">
        <v>228</v>
      </c>
      <c r="AT276" s="256" t="s">
        <v>224</v>
      </c>
      <c r="AU276" s="256" t="s">
        <v>84</v>
      </c>
      <c r="AY276" s="18" t="s">
        <v>222</v>
      </c>
      <c r="BE276" s="257">
        <f>IF(N276="základní",J276,0)</f>
        <v>0</v>
      </c>
      <c r="BF276" s="257">
        <f>IF(N276="snížená",J276,0)</f>
        <v>0</v>
      </c>
      <c r="BG276" s="257">
        <f>IF(N276="zákl. přenesená",J276,0)</f>
        <v>0</v>
      </c>
      <c r="BH276" s="257">
        <f>IF(N276="sníž. přenesená",J276,0)</f>
        <v>0</v>
      </c>
      <c r="BI276" s="257">
        <f>IF(N276="nulová",J276,0)</f>
        <v>0</v>
      </c>
      <c r="BJ276" s="18" t="s">
        <v>84</v>
      </c>
      <c r="BK276" s="257">
        <f>ROUND(I276*H276,2)</f>
        <v>0</v>
      </c>
      <c r="BL276" s="18" t="s">
        <v>228</v>
      </c>
      <c r="BM276" s="256" t="s">
        <v>4740</v>
      </c>
    </row>
    <row r="277" s="2" customFormat="1" ht="16.5" customHeight="1">
      <c r="A277" s="39"/>
      <c r="B277" s="40"/>
      <c r="C277" s="244" t="s">
        <v>819</v>
      </c>
      <c r="D277" s="244" t="s">
        <v>224</v>
      </c>
      <c r="E277" s="245" t="s">
        <v>4570</v>
      </c>
      <c r="F277" s="246" t="s">
        <v>4571</v>
      </c>
      <c r="G277" s="247" t="s">
        <v>526</v>
      </c>
      <c r="H277" s="248">
        <v>2</v>
      </c>
      <c r="I277" s="249"/>
      <c r="J277" s="250">
        <f>ROUND(I277*H277,2)</f>
        <v>0</v>
      </c>
      <c r="K277" s="251"/>
      <c r="L277" s="45"/>
      <c r="M277" s="252" t="s">
        <v>1</v>
      </c>
      <c r="N277" s="253" t="s">
        <v>41</v>
      </c>
      <c r="O277" s="92"/>
      <c r="P277" s="254">
        <f>O277*H277</f>
        <v>0</v>
      </c>
      <c r="Q277" s="254">
        <v>0</v>
      </c>
      <c r="R277" s="254">
        <f>Q277*H277</f>
        <v>0</v>
      </c>
      <c r="S277" s="254">
        <v>0</v>
      </c>
      <c r="T277" s="255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56" t="s">
        <v>228</v>
      </c>
      <c r="AT277" s="256" t="s">
        <v>224</v>
      </c>
      <c r="AU277" s="256" t="s">
        <v>84</v>
      </c>
      <c r="AY277" s="18" t="s">
        <v>222</v>
      </c>
      <c r="BE277" s="257">
        <f>IF(N277="základní",J277,0)</f>
        <v>0</v>
      </c>
      <c r="BF277" s="257">
        <f>IF(N277="snížená",J277,0)</f>
        <v>0</v>
      </c>
      <c r="BG277" s="257">
        <f>IF(N277="zákl. přenesená",J277,0)</f>
        <v>0</v>
      </c>
      <c r="BH277" s="257">
        <f>IF(N277="sníž. přenesená",J277,0)</f>
        <v>0</v>
      </c>
      <c r="BI277" s="257">
        <f>IF(N277="nulová",J277,0)</f>
        <v>0</v>
      </c>
      <c r="BJ277" s="18" t="s">
        <v>84</v>
      </c>
      <c r="BK277" s="257">
        <f>ROUND(I277*H277,2)</f>
        <v>0</v>
      </c>
      <c r="BL277" s="18" t="s">
        <v>228</v>
      </c>
      <c r="BM277" s="256" t="s">
        <v>4741</v>
      </c>
    </row>
    <row r="278" s="2" customFormat="1" ht="16.5" customHeight="1">
      <c r="A278" s="39"/>
      <c r="B278" s="40"/>
      <c r="C278" s="244" t="s">
        <v>827</v>
      </c>
      <c r="D278" s="244" t="s">
        <v>224</v>
      </c>
      <c r="E278" s="245" t="s">
        <v>4573</v>
      </c>
      <c r="F278" s="246" t="s">
        <v>4574</v>
      </c>
      <c r="G278" s="247" t="s">
        <v>526</v>
      </c>
      <c r="H278" s="248">
        <v>3</v>
      </c>
      <c r="I278" s="249"/>
      <c r="J278" s="250">
        <f>ROUND(I278*H278,2)</f>
        <v>0</v>
      </c>
      <c r="K278" s="251"/>
      <c r="L278" s="45"/>
      <c r="M278" s="252" t="s">
        <v>1</v>
      </c>
      <c r="N278" s="253" t="s">
        <v>41</v>
      </c>
      <c r="O278" s="92"/>
      <c r="P278" s="254">
        <f>O278*H278</f>
        <v>0</v>
      </c>
      <c r="Q278" s="254">
        <v>0</v>
      </c>
      <c r="R278" s="254">
        <f>Q278*H278</f>
        <v>0</v>
      </c>
      <c r="S278" s="254">
        <v>0</v>
      </c>
      <c r="T278" s="255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56" t="s">
        <v>228</v>
      </c>
      <c r="AT278" s="256" t="s">
        <v>224</v>
      </c>
      <c r="AU278" s="256" t="s">
        <v>84</v>
      </c>
      <c r="AY278" s="18" t="s">
        <v>222</v>
      </c>
      <c r="BE278" s="257">
        <f>IF(N278="základní",J278,0)</f>
        <v>0</v>
      </c>
      <c r="BF278" s="257">
        <f>IF(N278="snížená",J278,0)</f>
        <v>0</v>
      </c>
      <c r="BG278" s="257">
        <f>IF(N278="zákl. přenesená",J278,0)</f>
        <v>0</v>
      </c>
      <c r="BH278" s="257">
        <f>IF(N278="sníž. přenesená",J278,0)</f>
        <v>0</v>
      </c>
      <c r="BI278" s="257">
        <f>IF(N278="nulová",J278,0)</f>
        <v>0</v>
      </c>
      <c r="BJ278" s="18" t="s">
        <v>84</v>
      </c>
      <c r="BK278" s="257">
        <f>ROUND(I278*H278,2)</f>
        <v>0</v>
      </c>
      <c r="BL278" s="18" t="s">
        <v>228</v>
      </c>
      <c r="BM278" s="256" t="s">
        <v>4742</v>
      </c>
    </row>
    <row r="279" s="2" customFormat="1" ht="16.5" customHeight="1">
      <c r="A279" s="39"/>
      <c r="B279" s="40"/>
      <c r="C279" s="244" t="s">
        <v>840</v>
      </c>
      <c r="D279" s="244" t="s">
        <v>224</v>
      </c>
      <c r="E279" s="245" t="s">
        <v>4576</v>
      </c>
      <c r="F279" s="246" t="s">
        <v>4577</v>
      </c>
      <c r="G279" s="247" t="s">
        <v>526</v>
      </c>
      <c r="H279" s="248">
        <v>4</v>
      </c>
      <c r="I279" s="249"/>
      <c r="J279" s="250">
        <f>ROUND(I279*H279,2)</f>
        <v>0</v>
      </c>
      <c r="K279" s="251"/>
      <c r="L279" s="45"/>
      <c r="M279" s="252" t="s">
        <v>1</v>
      </c>
      <c r="N279" s="253" t="s">
        <v>41</v>
      </c>
      <c r="O279" s="92"/>
      <c r="P279" s="254">
        <f>O279*H279</f>
        <v>0</v>
      </c>
      <c r="Q279" s="254">
        <v>0</v>
      </c>
      <c r="R279" s="254">
        <f>Q279*H279</f>
        <v>0</v>
      </c>
      <c r="S279" s="254">
        <v>0</v>
      </c>
      <c r="T279" s="255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56" t="s">
        <v>228</v>
      </c>
      <c r="AT279" s="256" t="s">
        <v>224</v>
      </c>
      <c r="AU279" s="256" t="s">
        <v>84</v>
      </c>
      <c r="AY279" s="18" t="s">
        <v>222</v>
      </c>
      <c r="BE279" s="257">
        <f>IF(N279="základní",J279,0)</f>
        <v>0</v>
      </c>
      <c r="BF279" s="257">
        <f>IF(N279="snížená",J279,0)</f>
        <v>0</v>
      </c>
      <c r="BG279" s="257">
        <f>IF(N279="zákl. přenesená",J279,0)</f>
        <v>0</v>
      </c>
      <c r="BH279" s="257">
        <f>IF(N279="sníž. přenesená",J279,0)</f>
        <v>0</v>
      </c>
      <c r="BI279" s="257">
        <f>IF(N279="nulová",J279,0)</f>
        <v>0</v>
      </c>
      <c r="BJ279" s="18" t="s">
        <v>84</v>
      </c>
      <c r="BK279" s="257">
        <f>ROUND(I279*H279,2)</f>
        <v>0</v>
      </c>
      <c r="BL279" s="18" t="s">
        <v>228</v>
      </c>
      <c r="BM279" s="256" t="s">
        <v>4743</v>
      </c>
    </row>
    <row r="280" s="2" customFormat="1" ht="24.15" customHeight="1">
      <c r="A280" s="39"/>
      <c r="B280" s="40"/>
      <c r="C280" s="244" t="s">
        <v>536</v>
      </c>
      <c r="D280" s="244" t="s">
        <v>224</v>
      </c>
      <c r="E280" s="245" t="s">
        <v>4579</v>
      </c>
      <c r="F280" s="246" t="s">
        <v>4580</v>
      </c>
      <c r="G280" s="247" t="s">
        <v>526</v>
      </c>
      <c r="H280" s="248">
        <v>4</v>
      </c>
      <c r="I280" s="249"/>
      <c r="J280" s="250">
        <f>ROUND(I280*H280,2)</f>
        <v>0</v>
      </c>
      <c r="K280" s="251"/>
      <c r="L280" s="45"/>
      <c r="M280" s="252" t="s">
        <v>1</v>
      </c>
      <c r="N280" s="253" t="s">
        <v>41</v>
      </c>
      <c r="O280" s="92"/>
      <c r="P280" s="254">
        <f>O280*H280</f>
        <v>0</v>
      </c>
      <c r="Q280" s="254">
        <v>0</v>
      </c>
      <c r="R280" s="254">
        <f>Q280*H280</f>
        <v>0</v>
      </c>
      <c r="S280" s="254">
        <v>0</v>
      </c>
      <c r="T280" s="255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56" t="s">
        <v>228</v>
      </c>
      <c r="AT280" s="256" t="s">
        <v>224</v>
      </c>
      <c r="AU280" s="256" t="s">
        <v>84</v>
      </c>
      <c r="AY280" s="18" t="s">
        <v>222</v>
      </c>
      <c r="BE280" s="257">
        <f>IF(N280="základní",J280,0)</f>
        <v>0</v>
      </c>
      <c r="BF280" s="257">
        <f>IF(N280="snížená",J280,0)</f>
        <v>0</v>
      </c>
      <c r="BG280" s="257">
        <f>IF(N280="zákl. přenesená",J280,0)</f>
        <v>0</v>
      </c>
      <c r="BH280" s="257">
        <f>IF(N280="sníž. přenesená",J280,0)</f>
        <v>0</v>
      </c>
      <c r="BI280" s="257">
        <f>IF(N280="nulová",J280,0)</f>
        <v>0</v>
      </c>
      <c r="BJ280" s="18" t="s">
        <v>84</v>
      </c>
      <c r="BK280" s="257">
        <f>ROUND(I280*H280,2)</f>
        <v>0</v>
      </c>
      <c r="BL280" s="18" t="s">
        <v>228</v>
      </c>
      <c r="BM280" s="256" t="s">
        <v>4744</v>
      </c>
    </row>
    <row r="281" s="2" customFormat="1" ht="16.5" customHeight="1">
      <c r="A281" s="39"/>
      <c r="B281" s="40"/>
      <c r="C281" s="244" t="s">
        <v>852</v>
      </c>
      <c r="D281" s="244" t="s">
        <v>224</v>
      </c>
      <c r="E281" s="245" t="s">
        <v>4582</v>
      </c>
      <c r="F281" s="246" t="s">
        <v>4583</v>
      </c>
      <c r="G281" s="247" t="s">
        <v>526</v>
      </c>
      <c r="H281" s="248">
        <v>2</v>
      </c>
      <c r="I281" s="249"/>
      <c r="J281" s="250">
        <f>ROUND(I281*H281,2)</f>
        <v>0</v>
      </c>
      <c r="K281" s="251"/>
      <c r="L281" s="45"/>
      <c r="M281" s="252" t="s">
        <v>1</v>
      </c>
      <c r="N281" s="253" t="s">
        <v>41</v>
      </c>
      <c r="O281" s="92"/>
      <c r="P281" s="254">
        <f>O281*H281</f>
        <v>0</v>
      </c>
      <c r="Q281" s="254">
        <v>0</v>
      </c>
      <c r="R281" s="254">
        <f>Q281*H281</f>
        <v>0</v>
      </c>
      <c r="S281" s="254">
        <v>0</v>
      </c>
      <c r="T281" s="255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56" t="s">
        <v>228</v>
      </c>
      <c r="AT281" s="256" t="s">
        <v>224</v>
      </c>
      <c r="AU281" s="256" t="s">
        <v>84</v>
      </c>
      <c r="AY281" s="18" t="s">
        <v>222</v>
      </c>
      <c r="BE281" s="257">
        <f>IF(N281="základní",J281,0)</f>
        <v>0</v>
      </c>
      <c r="BF281" s="257">
        <f>IF(N281="snížená",J281,0)</f>
        <v>0</v>
      </c>
      <c r="BG281" s="257">
        <f>IF(N281="zákl. přenesená",J281,0)</f>
        <v>0</v>
      </c>
      <c r="BH281" s="257">
        <f>IF(N281="sníž. přenesená",J281,0)</f>
        <v>0</v>
      </c>
      <c r="BI281" s="257">
        <f>IF(N281="nulová",J281,0)</f>
        <v>0</v>
      </c>
      <c r="BJ281" s="18" t="s">
        <v>84</v>
      </c>
      <c r="BK281" s="257">
        <f>ROUND(I281*H281,2)</f>
        <v>0</v>
      </c>
      <c r="BL281" s="18" t="s">
        <v>228</v>
      </c>
      <c r="BM281" s="256" t="s">
        <v>4745</v>
      </c>
    </row>
    <row r="282" s="2" customFormat="1" ht="24.15" customHeight="1">
      <c r="A282" s="39"/>
      <c r="B282" s="40"/>
      <c r="C282" s="244" t="s">
        <v>544</v>
      </c>
      <c r="D282" s="244" t="s">
        <v>224</v>
      </c>
      <c r="E282" s="245" t="s">
        <v>4585</v>
      </c>
      <c r="F282" s="246" t="s">
        <v>4586</v>
      </c>
      <c r="G282" s="247" t="s">
        <v>526</v>
      </c>
      <c r="H282" s="248">
        <v>2</v>
      </c>
      <c r="I282" s="249"/>
      <c r="J282" s="250">
        <f>ROUND(I282*H282,2)</f>
        <v>0</v>
      </c>
      <c r="K282" s="251"/>
      <c r="L282" s="45"/>
      <c r="M282" s="252" t="s">
        <v>1</v>
      </c>
      <c r="N282" s="253" t="s">
        <v>41</v>
      </c>
      <c r="O282" s="92"/>
      <c r="P282" s="254">
        <f>O282*H282</f>
        <v>0</v>
      </c>
      <c r="Q282" s="254">
        <v>0</v>
      </c>
      <c r="R282" s="254">
        <f>Q282*H282</f>
        <v>0</v>
      </c>
      <c r="S282" s="254">
        <v>0</v>
      </c>
      <c r="T282" s="255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56" t="s">
        <v>228</v>
      </c>
      <c r="AT282" s="256" t="s">
        <v>224</v>
      </c>
      <c r="AU282" s="256" t="s">
        <v>84</v>
      </c>
      <c r="AY282" s="18" t="s">
        <v>222</v>
      </c>
      <c r="BE282" s="257">
        <f>IF(N282="základní",J282,0)</f>
        <v>0</v>
      </c>
      <c r="BF282" s="257">
        <f>IF(N282="snížená",J282,0)</f>
        <v>0</v>
      </c>
      <c r="BG282" s="257">
        <f>IF(N282="zákl. přenesená",J282,0)</f>
        <v>0</v>
      </c>
      <c r="BH282" s="257">
        <f>IF(N282="sníž. přenesená",J282,0)</f>
        <v>0</v>
      </c>
      <c r="BI282" s="257">
        <f>IF(N282="nulová",J282,0)</f>
        <v>0</v>
      </c>
      <c r="BJ282" s="18" t="s">
        <v>84</v>
      </c>
      <c r="BK282" s="257">
        <f>ROUND(I282*H282,2)</f>
        <v>0</v>
      </c>
      <c r="BL282" s="18" t="s">
        <v>228</v>
      </c>
      <c r="BM282" s="256" t="s">
        <v>4746</v>
      </c>
    </row>
    <row r="283" s="12" customFormat="1" ht="25.92" customHeight="1">
      <c r="A283" s="12"/>
      <c r="B283" s="228"/>
      <c r="C283" s="229"/>
      <c r="D283" s="230" t="s">
        <v>75</v>
      </c>
      <c r="E283" s="231" t="s">
        <v>3707</v>
      </c>
      <c r="F283" s="231" t="s">
        <v>4747</v>
      </c>
      <c r="G283" s="229"/>
      <c r="H283" s="229"/>
      <c r="I283" s="232"/>
      <c r="J283" s="233">
        <f>BK283</f>
        <v>0</v>
      </c>
      <c r="K283" s="229"/>
      <c r="L283" s="234"/>
      <c r="M283" s="235"/>
      <c r="N283" s="236"/>
      <c r="O283" s="236"/>
      <c r="P283" s="237">
        <f>SUM(P284:P300)</f>
        <v>0</v>
      </c>
      <c r="Q283" s="236"/>
      <c r="R283" s="237">
        <f>SUM(R284:R300)</f>
        <v>0</v>
      </c>
      <c r="S283" s="236"/>
      <c r="T283" s="238">
        <f>SUM(T284:T300)</f>
        <v>0</v>
      </c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R283" s="239" t="s">
        <v>84</v>
      </c>
      <c r="AT283" s="240" t="s">
        <v>75</v>
      </c>
      <c r="AU283" s="240" t="s">
        <v>76</v>
      </c>
      <c r="AY283" s="239" t="s">
        <v>222</v>
      </c>
      <c r="BK283" s="241">
        <f>SUM(BK284:BK300)</f>
        <v>0</v>
      </c>
    </row>
    <row r="284" s="2" customFormat="1" ht="24.15" customHeight="1">
      <c r="A284" s="39"/>
      <c r="B284" s="40"/>
      <c r="C284" s="244" t="s">
        <v>859</v>
      </c>
      <c r="D284" s="244" t="s">
        <v>224</v>
      </c>
      <c r="E284" s="245" t="s">
        <v>4589</v>
      </c>
      <c r="F284" s="246" t="s">
        <v>4590</v>
      </c>
      <c r="G284" s="247" t="s">
        <v>438</v>
      </c>
      <c r="H284" s="248">
        <v>12</v>
      </c>
      <c r="I284" s="249"/>
      <c r="J284" s="250">
        <f>ROUND(I284*H284,2)</f>
        <v>0</v>
      </c>
      <c r="K284" s="251"/>
      <c r="L284" s="45"/>
      <c r="M284" s="252" t="s">
        <v>1</v>
      </c>
      <c r="N284" s="253" t="s">
        <v>41</v>
      </c>
      <c r="O284" s="92"/>
      <c r="P284" s="254">
        <f>O284*H284</f>
        <v>0</v>
      </c>
      <c r="Q284" s="254">
        <v>0</v>
      </c>
      <c r="R284" s="254">
        <f>Q284*H284</f>
        <v>0</v>
      </c>
      <c r="S284" s="254">
        <v>0</v>
      </c>
      <c r="T284" s="255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56" t="s">
        <v>228</v>
      </c>
      <c r="AT284" s="256" t="s">
        <v>224</v>
      </c>
      <c r="AU284" s="256" t="s">
        <v>84</v>
      </c>
      <c r="AY284" s="18" t="s">
        <v>222</v>
      </c>
      <c r="BE284" s="257">
        <f>IF(N284="základní",J284,0)</f>
        <v>0</v>
      </c>
      <c r="BF284" s="257">
        <f>IF(N284="snížená",J284,0)</f>
        <v>0</v>
      </c>
      <c r="BG284" s="257">
        <f>IF(N284="zákl. přenesená",J284,0)</f>
        <v>0</v>
      </c>
      <c r="BH284" s="257">
        <f>IF(N284="sníž. přenesená",J284,0)</f>
        <v>0</v>
      </c>
      <c r="BI284" s="257">
        <f>IF(N284="nulová",J284,0)</f>
        <v>0</v>
      </c>
      <c r="BJ284" s="18" t="s">
        <v>84</v>
      </c>
      <c r="BK284" s="257">
        <f>ROUND(I284*H284,2)</f>
        <v>0</v>
      </c>
      <c r="BL284" s="18" t="s">
        <v>228</v>
      </c>
      <c r="BM284" s="256" t="s">
        <v>4748</v>
      </c>
    </row>
    <row r="285" s="2" customFormat="1" ht="24.15" customHeight="1">
      <c r="A285" s="39"/>
      <c r="B285" s="40"/>
      <c r="C285" s="244" t="s">
        <v>548</v>
      </c>
      <c r="D285" s="244" t="s">
        <v>224</v>
      </c>
      <c r="E285" s="245" t="s">
        <v>4592</v>
      </c>
      <c r="F285" s="246" t="s">
        <v>4593</v>
      </c>
      <c r="G285" s="247" t="s">
        <v>438</v>
      </c>
      <c r="H285" s="248">
        <v>20</v>
      </c>
      <c r="I285" s="249"/>
      <c r="J285" s="250">
        <f>ROUND(I285*H285,2)</f>
        <v>0</v>
      </c>
      <c r="K285" s="251"/>
      <c r="L285" s="45"/>
      <c r="M285" s="252" t="s">
        <v>1</v>
      </c>
      <c r="N285" s="253" t="s">
        <v>41</v>
      </c>
      <c r="O285" s="92"/>
      <c r="P285" s="254">
        <f>O285*H285</f>
        <v>0</v>
      </c>
      <c r="Q285" s="254">
        <v>0</v>
      </c>
      <c r="R285" s="254">
        <f>Q285*H285</f>
        <v>0</v>
      </c>
      <c r="S285" s="254">
        <v>0</v>
      </c>
      <c r="T285" s="255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56" t="s">
        <v>228</v>
      </c>
      <c r="AT285" s="256" t="s">
        <v>224</v>
      </c>
      <c r="AU285" s="256" t="s">
        <v>84</v>
      </c>
      <c r="AY285" s="18" t="s">
        <v>222</v>
      </c>
      <c r="BE285" s="257">
        <f>IF(N285="základní",J285,0)</f>
        <v>0</v>
      </c>
      <c r="BF285" s="257">
        <f>IF(N285="snížená",J285,0)</f>
        <v>0</v>
      </c>
      <c r="BG285" s="257">
        <f>IF(N285="zákl. přenesená",J285,0)</f>
        <v>0</v>
      </c>
      <c r="BH285" s="257">
        <f>IF(N285="sníž. přenesená",J285,0)</f>
        <v>0</v>
      </c>
      <c r="BI285" s="257">
        <f>IF(N285="nulová",J285,0)</f>
        <v>0</v>
      </c>
      <c r="BJ285" s="18" t="s">
        <v>84</v>
      </c>
      <c r="BK285" s="257">
        <f>ROUND(I285*H285,2)</f>
        <v>0</v>
      </c>
      <c r="BL285" s="18" t="s">
        <v>228</v>
      </c>
      <c r="BM285" s="256" t="s">
        <v>4749</v>
      </c>
    </row>
    <row r="286" s="2" customFormat="1" ht="24.15" customHeight="1">
      <c r="A286" s="39"/>
      <c r="B286" s="40"/>
      <c r="C286" s="244" t="s">
        <v>866</v>
      </c>
      <c r="D286" s="244" t="s">
        <v>224</v>
      </c>
      <c r="E286" s="245" t="s">
        <v>4595</v>
      </c>
      <c r="F286" s="246" t="s">
        <v>4596</v>
      </c>
      <c r="G286" s="247" t="s">
        <v>438</v>
      </c>
      <c r="H286" s="248">
        <v>80</v>
      </c>
      <c r="I286" s="249"/>
      <c r="J286" s="250">
        <f>ROUND(I286*H286,2)</f>
        <v>0</v>
      </c>
      <c r="K286" s="251"/>
      <c r="L286" s="45"/>
      <c r="M286" s="252" t="s">
        <v>1</v>
      </c>
      <c r="N286" s="253" t="s">
        <v>41</v>
      </c>
      <c r="O286" s="92"/>
      <c r="P286" s="254">
        <f>O286*H286</f>
        <v>0</v>
      </c>
      <c r="Q286" s="254">
        <v>0</v>
      </c>
      <c r="R286" s="254">
        <f>Q286*H286</f>
        <v>0</v>
      </c>
      <c r="S286" s="254">
        <v>0</v>
      </c>
      <c r="T286" s="255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56" t="s">
        <v>228</v>
      </c>
      <c r="AT286" s="256" t="s">
        <v>224</v>
      </c>
      <c r="AU286" s="256" t="s">
        <v>84</v>
      </c>
      <c r="AY286" s="18" t="s">
        <v>222</v>
      </c>
      <c r="BE286" s="257">
        <f>IF(N286="základní",J286,0)</f>
        <v>0</v>
      </c>
      <c r="BF286" s="257">
        <f>IF(N286="snížená",J286,0)</f>
        <v>0</v>
      </c>
      <c r="BG286" s="257">
        <f>IF(N286="zákl. přenesená",J286,0)</f>
        <v>0</v>
      </c>
      <c r="BH286" s="257">
        <f>IF(N286="sníž. přenesená",J286,0)</f>
        <v>0</v>
      </c>
      <c r="BI286" s="257">
        <f>IF(N286="nulová",J286,0)</f>
        <v>0</v>
      </c>
      <c r="BJ286" s="18" t="s">
        <v>84</v>
      </c>
      <c r="BK286" s="257">
        <f>ROUND(I286*H286,2)</f>
        <v>0</v>
      </c>
      <c r="BL286" s="18" t="s">
        <v>228</v>
      </c>
      <c r="BM286" s="256" t="s">
        <v>4750</v>
      </c>
    </row>
    <row r="287" s="2" customFormat="1" ht="16.5" customHeight="1">
      <c r="A287" s="39"/>
      <c r="B287" s="40"/>
      <c r="C287" s="244" t="s">
        <v>551</v>
      </c>
      <c r="D287" s="244" t="s">
        <v>224</v>
      </c>
      <c r="E287" s="245" t="s">
        <v>4598</v>
      </c>
      <c r="F287" s="246" t="s">
        <v>4599</v>
      </c>
      <c r="G287" s="247" t="s">
        <v>526</v>
      </c>
      <c r="H287" s="248">
        <v>60</v>
      </c>
      <c r="I287" s="249"/>
      <c r="J287" s="250">
        <f>ROUND(I287*H287,2)</f>
        <v>0</v>
      </c>
      <c r="K287" s="251"/>
      <c r="L287" s="45"/>
      <c r="M287" s="252" t="s">
        <v>1</v>
      </c>
      <c r="N287" s="253" t="s">
        <v>41</v>
      </c>
      <c r="O287" s="92"/>
      <c r="P287" s="254">
        <f>O287*H287</f>
        <v>0</v>
      </c>
      <c r="Q287" s="254">
        <v>0</v>
      </c>
      <c r="R287" s="254">
        <f>Q287*H287</f>
        <v>0</v>
      </c>
      <c r="S287" s="254">
        <v>0</v>
      </c>
      <c r="T287" s="255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56" t="s">
        <v>228</v>
      </c>
      <c r="AT287" s="256" t="s">
        <v>224</v>
      </c>
      <c r="AU287" s="256" t="s">
        <v>84</v>
      </c>
      <c r="AY287" s="18" t="s">
        <v>222</v>
      </c>
      <c r="BE287" s="257">
        <f>IF(N287="základní",J287,0)</f>
        <v>0</v>
      </c>
      <c r="BF287" s="257">
        <f>IF(N287="snížená",J287,0)</f>
        <v>0</v>
      </c>
      <c r="BG287" s="257">
        <f>IF(N287="zákl. přenesená",J287,0)</f>
        <v>0</v>
      </c>
      <c r="BH287" s="257">
        <f>IF(N287="sníž. přenesená",J287,0)</f>
        <v>0</v>
      </c>
      <c r="BI287" s="257">
        <f>IF(N287="nulová",J287,0)</f>
        <v>0</v>
      </c>
      <c r="BJ287" s="18" t="s">
        <v>84</v>
      </c>
      <c r="BK287" s="257">
        <f>ROUND(I287*H287,2)</f>
        <v>0</v>
      </c>
      <c r="BL287" s="18" t="s">
        <v>228</v>
      </c>
      <c r="BM287" s="256" t="s">
        <v>4751</v>
      </c>
    </row>
    <row r="288" s="2" customFormat="1" ht="16.5" customHeight="1">
      <c r="A288" s="39"/>
      <c r="B288" s="40"/>
      <c r="C288" s="244" t="s">
        <v>873</v>
      </c>
      <c r="D288" s="244" t="s">
        <v>224</v>
      </c>
      <c r="E288" s="245" t="s">
        <v>4601</v>
      </c>
      <c r="F288" s="246" t="s">
        <v>4602</v>
      </c>
      <c r="G288" s="247" t="s">
        <v>438</v>
      </c>
      <c r="H288" s="248">
        <v>100</v>
      </c>
      <c r="I288" s="249"/>
      <c r="J288" s="250">
        <f>ROUND(I288*H288,2)</f>
        <v>0</v>
      </c>
      <c r="K288" s="251"/>
      <c r="L288" s="45"/>
      <c r="M288" s="252" t="s">
        <v>1</v>
      </c>
      <c r="N288" s="253" t="s">
        <v>41</v>
      </c>
      <c r="O288" s="92"/>
      <c r="P288" s="254">
        <f>O288*H288</f>
        <v>0</v>
      </c>
      <c r="Q288" s="254">
        <v>0</v>
      </c>
      <c r="R288" s="254">
        <f>Q288*H288</f>
        <v>0</v>
      </c>
      <c r="S288" s="254">
        <v>0</v>
      </c>
      <c r="T288" s="255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56" t="s">
        <v>228</v>
      </c>
      <c r="AT288" s="256" t="s">
        <v>224</v>
      </c>
      <c r="AU288" s="256" t="s">
        <v>84</v>
      </c>
      <c r="AY288" s="18" t="s">
        <v>222</v>
      </c>
      <c r="BE288" s="257">
        <f>IF(N288="základní",J288,0)</f>
        <v>0</v>
      </c>
      <c r="BF288" s="257">
        <f>IF(N288="snížená",J288,0)</f>
        <v>0</v>
      </c>
      <c r="BG288" s="257">
        <f>IF(N288="zákl. přenesená",J288,0)</f>
        <v>0</v>
      </c>
      <c r="BH288" s="257">
        <f>IF(N288="sníž. přenesená",J288,0)</f>
        <v>0</v>
      </c>
      <c r="BI288" s="257">
        <f>IF(N288="nulová",J288,0)</f>
        <v>0</v>
      </c>
      <c r="BJ288" s="18" t="s">
        <v>84</v>
      </c>
      <c r="BK288" s="257">
        <f>ROUND(I288*H288,2)</f>
        <v>0</v>
      </c>
      <c r="BL288" s="18" t="s">
        <v>228</v>
      </c>
      <c r="BM288" s="256" t="s">
        <v>4752</v>
      </c>
    </row>
    <row r="289" s="2" customFormat="1" ht="16.5" customHeight="1">
      <c r="A289" s="39"/>
      <c r="B289" s="40"/>
      <c r="C289" s="244" t="s">
        <v>556</v>
      </c>
      <c r="D289" s="244" t="s">
        <v>224</v>
      </c>
      <c r="E289" s="245" t="s">
        <v>4604</v>
      </c>
      <c r="F289" s="246" t="s">
        <v>4605</v>
      </c>
      <c r="G289" s="247" t="s">
        <v>438</v>
      </c>
      <c r="H289" s="248">
        <v>80</v>
      </c>
      <c r="I289" s="249"/>
      <c r="J289" s="250">
        <f>ROUND(I289*H289,2)</f>
        <v>0</v>
      </c>
      <c r="K289" s="251"/>
      <c r="L289" s="45"/>
      <c r="M289" s="252" t="s">
        <v>1</v>
      </c>
      <c r="N289" s="253" t="s">
        <v>41</v>
      </c>
      <c r="O289" s="92"/>
      <c r="P289" s="254">
        <f>O289*H289</f>
        <v>0</v>
      </c>
      <c r="Q289" s="254">
        <v>0</v>
      </c>
      <c r="R289" s="254">
        <f>Q289*H289</f>
        <v>0</v>
      </c>
      <c r="S289" s="254">
        <v>0</v>
      </c>
      <c r="T289" s="255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56" t="s">
        <v>228</v>
      </c>
      <c r="AT289" s="256" t="s">
        <v>224</v>
      </c>
      <c r="AU289" s="256" t="s">
        <v>84</v>
      </c>
      <c r="AY289" s="18" t="s">
        <v>222</v>
      </c>
      <c r="BE289" s="257">
        <f>IF(N289="základní",J289,0)</f>
        <v>0</v>
      </c>
      <c r="BF289" s="257">
        <f>IF(N289="snížená",J289,0)</f>
        <v>0</v>
      </c>
      <c r="BG289" s="257">
        <f>IF(N289="zákl. přenesená",J289,0)</f>
        <v>0</v>
      </c>
      <c r="BH289" s="257">
        <f>IF(N289="sníž. přenesená",J289,0)</f>
        <v>0</v>
      </c>
      <c r="BI289" s="257">
        <f>IF(N289="nulová",J289,0)</f>
        <v>0</v>
      </c>
      <c r="BJ289" s="18" t="s">
        <v>84</v>
      </c>
      <c r="BK289" s="257">
        <f>ROUND(I289*H289,2)</f>
        <v>0</v>
      </c>
      <c r="BL289" s="18" t="s">
        <v>228</v>
      </c>
      <c r="BM289" s="256" t="s">
        <v>4753</v>
      </c>
    </row>
    <row r="290" s="2" customFormat="1" ht="16.5" customHeight="1">
      <c r="A290" s="39"/>
      <c r="B290" s="40"/>
      <c r="C290" s="244" t="s">
        <v>880</v>
      </c>
      <c r="D290" s="244" t="s">
        <v>224</v>
      </c>
      <c r="E290" s="245" t="s">
        <v>4607</v>
      </c>
      <c r="F290" s="246" t="s">
        <v>4608</v>
      </c>
      <c r="G290" s="247" t="s">
        <v>438</v>
      </c>
      <c r="H290" s="248">
        <v>260</v>
      </c>
      <c r="I290" s="249"/>
      <c r="J290" s="250">
        <f>ROUND(I290*H290,2)</f>
        <v>0</v>
      </c>
      <c r="K290" s="251"/>
      <c r="L290" s="45"/>
      <c r="M290" s="252" t="s">
        <v>1</v>
      </c>
      <c r="N290" s="253" t="s">
        <v>41</v>
      </c>
      <c r="O290" s="92"/>
      <c r="P290" s="254">
        <f>O290*H290</f>
        <v>0</v>
      </c>
      <c r="Q290" s="254">
        <v>0</v>
      </c>
      <c r="R290" s="254">
        <f>Q290*H290</f>
        <v>0</v>
      </c>
      <c r="S290" s="254">
        <v>0</v>
      </c>
      <c r="T290" s="255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56" t="s">
        <v>228</v>
      </c>
      <c r="AT290" s="256" t="s">
        <v>224</v>
      </c>
      <c r="AU290" s="256" t="s">
        <v>84</v>
      </c>
      <c r="AY290" s="18" t="s">
        <v>222</v>
      </c>
      <c r="BE290" s="257">
        <f>IF(N290="základní",J290,0)</f>
        <v>0</v>
      </c>
      <c r="BF290" s="257">
        <f>IF(N290="snížená",J290,0)</f>
        <v>0</v>
      </c>
      <c r="BG290" s="257">
        <f>IF(N290="zákl. přenesená",J290,0)</f>
        <v>0</v>
      </c>
      <c r="BH290" s="257">
        <f>IF(N290="sníž. přenesená",J290,0)</f>
        <v>0</v>
      </c>
      <c r="BI290" s="257">
        <f>IF(N290="nulová",J290,0)</f>
        <v>0</v>
      </c>
      <c r="BJ290" s="18" t="s">
        <v>84</v>
      </c>
      <c r="BK290" s="257">
        <f>ROUND(I290*H290,2)</f>
        <v>0</v>
      </c>
      <c r="BL290" s="18" t="s">
        <v>228</v>
      </c>
      <c r="BM290" s="256" t="s">
        <v>4754</v>
      </c>
    </row>
    <row r="291" s="2" customFormat="1" ht="16.5" customHeight="1">
      <c r="A291" s="39"/>
      <c r="B291" s="40"/>
      <c r="C291" s="244" t="s">
        <v>561</v>
      </c>
      <c r="D291" s="244" t="s">
        <v>224</v>
      </c>
      <c r="E291" s="245" t="s">
        <v>4610</v>
      </c>
      <c r="F291" s="246" t="s">
        <v>4611</v>
      </c>
      <c r="G291" s="247" t="s">
        <v>438</v>
      </c>
      <c r="H291" s="248">
        <v>240</v>
      </c>
      <c r="I291" s="249"/>
      <c r="J291" s="250">
        <f>ROUND(I291*H291,2)</f>
        <v>0</v>
      </c>
      <c r="K291" s="251"/>
      <c r="L291" s="45"/>
      <c r="M291" s="252" t="s">
        <v>1</v>
      </c>
      <c r="N291" s="253" t="s">
        <v>41</v>
      </c>
      <c r="O291" s="92"/>
      <c r="P291" s="254">
        <f>O291*H291</f>
        <v>0</v>
      </c>
      <c r="Q291" s="254">
        <v>0</v>
      </c>
      <c r="R291" s="254">
        <f>Q291*H291</f>
        <v>0</v>
      </c>
      <c r="S291" s="254">
        <v>0</v>
      </c>
      <c r="T291" s="255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56" t="s">
        <v>228</v>
      </c>
      <c r="AT291" s="256" t="s">
        <v>224</v>
      </c>
      <c r="AU291" s="256" t="s">
        <v>84</v>
      </c>
      <c r="AY291" s="18" t="s">
        <v>222</v>
      </c>
      <c r="BE291" s="257">
        <f>IF(N291="základní",J291,0)</f>
        <v>0</v>
      </c>
      <c r="BF291" s="257">
        <f>IF(N291="snížená",J291,0)</f>
        <v>0</v>
      </c>
      <c r="BG291" s="257">
        <f>IF(N291="zákl. přenesená",J291,0)</f>
        <v>0</v>
      </c>
      <c r="BH291" s="257">
        <f>IF(N291="sníž. přenesená",J291,0)</f>
        <v>0</v>
      </c>
      <c r="BI291" s="257">
        <f>IF(N291="nulová",J291,0)</f>
        <v>0</v>
      </c>
      <c r="BJ291" s="18" t="s">
        <v>84</v>
      </c>
      <c r="BK291" s="257">
        <f>ROUND(I291*H291,2)</f>
        <v>0</v>
      </c>
      <c r="BL291" s="18" t="s">
        <v>228</v>
      </c>
      <c r="BM291" s="256" t="s">
        <v>4755</v>
      </c>
    </row>
    <row r="292" s="2" customFormat="1" ht="16.5" customHeight="1">
      <c r="A292" s="39"/>
      <c r="B292" s="40"/>
      <c r="C292" s="244" t="s">
        <v>888</v>
      </c>
      <c r="D292" s="244" t="s">
        <v>224</v>
      </c>
      <c r="E292" s="245" t="s">
        <v>4613</v>
      </c>
      <c r="F292" s="246" t="s">
        <v>4614</v>
      </c>
      <c r="G292" s="247" t="s">
        <v>438</v>
      </c>
      <c r="H292" s="248">
        <v>420</v>
      </c>
      <c r="I292" s="249"/>
      <c r="J292" s="250">
        <f>ROUND(I292*H292,2)</f>
        <v>0</v>
      </c>
      <c r="K292" s="251"/>
      <c r="L292" s="45"/>
      <c r="M292" s="252" t="s">
        <v>1</v>
      </c>
      <c r="N292" s="253" t="s">
        <v>41</v>
      </c>
      <c r="O292" s="92"/>
      <c r="P292" s="254">
        <f>O292*H292</f>
        <v>0</v>
      </c>
      <c r="Q292" s="254">
        <v>0</v>
      </c>
      <c r="R292" s="254">
        <f>Q292*H292</f>
        <v>0</v>
      </c>
      <c r="S292" s="254">
        <v>0</v>
      </c>
      <c r="T292" s="255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56" t="s">
        <v>228</v>
      </c>
      <c r="AT292" s="256" t="s">
        <v>224</v>
      </c>
      <c r="AU292" s="256" t="s">
        <v>84</v>
      </c>
      <c r="AY292" s="18" t="s">
        <v>222</v>
      </c>
      <c r="BE292" s="257">
        <f>IF(N292="základní",J292,0)</f>
        <v>0</v>
      </c>
      <c r="BF292" s="257">
        <f>IF(N292="snížená",J292,0)</f>
        <v>0</v>
      </c>
      <c r="BG292" s="257">
        <f>IF(N292="zákl. přenesená",J292,0)</f>
        <v>0</v>
      </c>
      <c r="BH292" s="257">
        <f>IF(N292="sníž. přenesená",J292,0)</f>
        <v>0</v>
      </c>
      <c r="BI292" s="257">
        <f>IF(N292="nulová",J292,0)</f>
        <v>0</v>
      </c>
      <c r="BJ292" s="18" t="s">
        <v>84</v>
      </c>
      <c r="BK292" s="257">
        <f>ROUND(I292*H292,2)</f>
        <v>0</v>
      </c>
      <c r="BL292" s="18" t="s">
        <v>228</v>
      </c>
      <c r="BM292" s="256" t="s">
        <v>4756</v>
      </c>
    </row>
    <row r="293" s="2" customFormat="1" ht="16.5" customHeight="1">
      <c r="A293" s="39"/>
      <c r="B293" s="40"/>
      <c r="C293" s="244" t="s">
        <v>568</v>
      </c>
      <c r="D293" s="244" t="s">
        <v>224</v>
      </c>
      <c r="E293" s="245" t="s">
        <v>4616</v>
      </c>
      <c r="F293" s="246" t="s">
        <v>4617</v>
      </c>
      <c r="G293" s="247" t="s">
        <v>438</v>
      </c>
      <c r="H293" s="248">
        <v>20</v>
      </c>
      <c r="I293" s="249"/>
      <c r="J293" s="250">
        <f>ROUND(I293*H293,2)</f>
        <v>0</v>
      </c>
      <c r="K293" s="251"/>
      <c r="L293" s="45"/>
      <c r="M293" s="252" t="s">
        <v>1</v>
      </c>
      <c r="N293" s="253" t="s">
        <v>41</v>
      </c>
      <c r="O293" s="92"/>
      <c r="P293" s="254">
        <f>O293*H293</f>
        <v>0</v>
      </c>
      <c r="Q293" s="254">
        <v>0</v>
      </c>
      <c r="R293" s="254">
        <f>Q293*H293</f>
        <v>0</v>
      </c>
      <c r="S293" s="254">
        <v>0</v>
      </c>
      <c r="T293" s="255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56" t="s">
        <v>228</v>
      </c>
      <c r="AT293" s="256" t="s">
        <v>224</v>
      </c>
      <c r="AU293" s="256" t="s">
        <v>84</v>
      </c>
      <c r="AY293" s="18" t="s">
        <v>222</v>
      </c>
      <c r="BE293" s="257">
        <f>IF(N293="základní",J293,0)</f>
        <v>0</v>
      </c>
      <c r="BF293" s="257">
        <f>IF(N293="snížená",J293,0)</f>
        <v>0</v>
      </c>
      <c r="BG293" s="257">
        <f>IF(N293="zákl. přenesená",J293,0)</f>
        <v>0</v>
      </c>
      <c r="BH293" s="257">
        <f>IF(N293="sníž. přenesená",J293,0)</f>
        <v>0</v>
      </c>
      <c r="BI293" s="257">
        <f>IF(N293="nulová",J293,0)</f>
        <v>0</v>
      </c>
      <c r="BJ293" s="18" t="s">
        <v>84</v>
      </c>
      <c r="BK293" s="257">
        <f>ROUND(I293*H293,2)</f>
        <v>0</v>
      </c>
      <c r="BL293" s="18" t="s">
        <v>228</v>
      </c>
      <c r="BM293" s="256" t="s">
        <v>4757</v>
      </c>
    </row>
    <row r="294" s="2" customFormat="1" ht="16.5" customHeight="1">
      <c r="A294" s="39"/>
      <c r="B294" s="40"/>
      <c r="C294" s="244" t="s">
        <v>896</v>
      </c>
      <c r="D294" s="244" t="s">
        <v>224</v>
      </c>
      <c r="E294" s="245" t="s">
        <v>4619</v>
      </c>
      <c r="F294" s="246" t="s">
        <v>4620</v>
      </c>
      <c r="G294" s="247" t="s">
        <v>526</v>
      </c>
      <c r="H294" s="248">
        <v>6</v>
      </c>
      <c r="I294" s="249"/>
      <c r="J294" s="250">
        <f>ROUND(I294*H294,2)</f>
        <v>0</v>
      </c>
      <c r="K294" s="251"/>
      <c r="L294" s="45"/>
      <c r="M294" s="252" t="s">
        <v>1</v>
      </c>
      <c r="N294" s="253" t="s">
        <v>41</v>
      </c>
      <c r="O294" s="92"/>
      <c r="P294" s="254">
        <f>O294*H294</f>
        <v>0</v>
      </c>
      <c r="Q294" s="254">
        <v>0</v>
      </c>
      <c r="R294" s="254">
        <f>Q294*H294</f>
        <v>0</v>
      </c>
      <c r="S294" s="254">
        <v>0</v>
      </c>
      <c r="T294" s="255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56" t="s">
        <v>228</v>
      </c>
      <c r="AT294" s="256" t="s">
        <v>224</v>
      </c>
      <c r="AU294" s="256" t="s">
        <v>84</v>
      </c>
      <c r="AY294" s="18" t="s">
        <v>222</v>
      </c>
      <c r="BE294" s="257">
        <f>IF(N294="základní",J294,0)</f>
        <v>0</v>
      </c>
      <c r="BF294" s="257">
        <f>IF(N294="snížená",J294,0)</f>
        <v>0</v>
      </c>
      <c r="BG294" s="257">
        <f>IF(N294="zákl. přenesená",J294,0)</f>
        <v>0</v>
      </c>
      <c r="BH294" s="257">
        <f>IF(N294="sníž. přenesená",J294,0)</f>
        <v>0</v>
      </c>
      <c r="BI294" s="257">
        <f>IF(N294="nulová",J294,0)</f>
        <v>0</v>
      </c>
      <c r="BJ294" s="18" t="s">
        <v>84</v>
      </c>
      <c r="BK294" s="257">
        <f>ROUND(I294*H294,2)</f>
        <v>0</v>
      </c>
      <c r="BL294" s="18" t="s">
        <v>228</v>
      </c>
      <c r="BM294" s="256" t="s">
        <v>4758</v>
      </c>
    </row>
    <row r="295" s="2" customFormat="1" ht="16.5" customHeight="1">
      <c r="A295" s="39"/>
      <c r="B295" s="40"/>
      <c r="C295" s="244" t="s">
        <v>572</v>
      </c>
      <c r="D295" s="244" t="s">
        <v>224</v>
      </c>
      <c r="E295" s="245" t="s">
        <v>4622</v>
      </c>
      <c r="F295" s="246" t="s">
        <v>4623</v>
      </c>
      <c r="G295" s="247" t="s">
        <v>526</v>
      </c>
      <c r="H295" s="248">
        <v>20</v>
      </c>
      <c r="I295" s="249"/>
      <c r="J295" s="250">
        <f>ROUND(I295*H295,2)</f>
        <v>0</v>
      </c>
      <c r="K295" s="251"/>
      <c r="L295" s="45"/>
      <c r="M295" s="252" t="s">
        <v>1</v>
      </c>
      <c r="N295" s="253" t="s">
        <v>41</v>
      </c>
      <c r="O295" s="92"/>
      <c r="P295" s="254">
        <f>O295*H295</f>
        <v>0</v>
      </c>
      <c r="Q295" s="254">
        <v>0</v>
      </c>
      <c r="R295" s="254">
        <f>Q295*H295</f>
        <v>0</v>
      </c>
      <c r="S295" s="254">
        <v>0</v>
      </c>
      <c r="T295" s="255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56" t="s">
        <v>228</v>
      </c>
      <c r="AT295" s="256" t="s">
        <v>224</v>
      </c>
      <c r="AU295" s="256" t="s">
        <v>84</v>
      </c>
      <c r="AY295" s="18" t="s">
        <v>222</v>
      </c>
      <c r="BE295" s="257">
        <f>IF(N295="základní",J295,0)</f>
        <v>0</v>
      </c>
      <c r="BF295" s="257">
        <f>IF(N295="snížená",J295,0)</f>
        <v>0</v>
      </c>
      <c r="BG295" s="257">
        <f>IF(N295="zákl. přenesená",J295,0)</f>
        <v>0</v>
      </c>
      <c r="BH295" s="257">
        <f>IF(N295="sníž. přenesená",J295,0)</f>
        <v>0</v>
      </c>
      <c r="BI295" s="257">
        <f>IF(N295="nulová",J295,0)</f>
        <v>0</v>
      </c>
      <c r="BJ295" s="18" t="s">
        <v>84</v>
      </c>
      <c r="BK295" s="257">
        <f>ROUND(I295*H295,2)</f>
        <v>0</v>
      </c>
      <c r="BL295" s="18" t="s">
        <v>228</v>
      </c>
      <c r="BM295" s="256" t="s">
        <v>4759</v>
      </c>
    </row>
    <row r="296" s="2" customFormat="1" ht="24.15" customHeight="1">
      <c r="A296" s="39"/>
      <c r="B296" s="40"/>
      <c r="C296" s="244" t="s">
        <v>909</v>
      </c>
      <c r="D296" s="244" t="s">
        <v>224</v>
      </c>
      <c r="E296" s="245" t="s">
        <v>4625</v>
      </c>
      <c r="F296" s="246" t="s">
        <v>4626</v>
      </c>
      <c r="G296" s="247" t="s">
        <v>526</v>
      </c>
      <c r="H296" s="248">
        <v>4</v>
      </c>
      <c r="I296" s="249"/>
      <c r="J296" s="250">
        <f>ROUND(I296*H296,2)</f>
        <v>0</v>
      </c>
      <c r="K296" s="251"/>
      <c r="L296" s="45"/>
      <c r="M296" s="252" t="s">
        <v>1</v>
      </c>
      <c r="N296" s="253" t="s">
        <v>41</v>
      </c>
      <c r="O296" s="92"/>
      <c r="P296" s="254">
        <f>O296*H296</f>
        <v>0</v>
      </c>
      <c r="Q296" s="254">
        <v>0</v>
      </c>
      <c r="R296" s="254">
        <f>Q296*H296</f>
        <v>0</v>
      </c>
      <c r="S296" s="254">
        <v>0</v>
      </c>
      <c r="T296" s="255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56" t="s">
        <v>228</v>
      </c>
      <c r="AT296" s="256" t="s">
        <v>224</v>
      </c>
      <c r="AU296" s="256" t="s">
        <v>84</v>
      </c>
      <c r="AY296" s="18" t="s">
        <v>222</v>
      </c>
      <c r="BE296" s="257">
        <f>IF(N296="základní",J296,0)</f>
        <v>0</v>
      </c>
      <c r="BF296" s="257">
        <f>IF(N296="snížená",J296,0)</f>
        <v>0</v>
      </c>
      <c r="BG296" s="257">
        <f>IF(N296="zákl. přenesená",J296,0)</f>
        <v>0</v>
      </c>
      <c r="BH296" s="257">
        <f>IF(N296="sníž. přenesená",J296,0)</f>
        <v>0</v>
      </c>
      <c r="BI296" s="257">
        <f>IF(N296="nulová",J296,0)</f>
        <v>0</v>
      </c>
      <c r="BJ296" s="18" t="s">
        <v>84</v>
      </c>
      <c r="BK296" s="257">
        <f>ROUND(I296*H296,2)</f>
        <v>0</v>
      </c>
      <c r="BL296" s="18" t="s">
        <v>228</v>
      </c>
      <c r="BM296" s="256" t="s">
        <v>4760</v>
      </c>
    </row>
    <row r="297" s="2" customFormat="1" ht="21.75" customHeight="1">
      <c r="A297" s="39"/>
      <c r="B297" s="40"/>
      <c r="C297" s="244" t="s">
        <v>575</v>
      </c>
      <c r="D297" s="244" t="s">
        <v>224</v>
      </c>
      <c r="E297" s="245" t="s">
        <v>4628</v>
      </c>
      <c r="F297" s="246" t="s">
        <v>4629</v>
      </c>
      <c r="G297" s="247" t="s">
        <v>526</v>
      </c>
      <c r="H297" s="248">
        <v>6</v>
      </c>
      <c r="I297" s="249"/>
      <c r="J297" s="250">
        <f>ROUND(I297*H297,2)</f>
        <v>0</v>
      </c>
      <c r="K297" s="251"/>
      <c r="L297" s="45"/>
      <c r="M297" s="252" t="s">
        <v>1</v>
      </c>
      <c r="N297" s="253" t="s">
        <v>41</v>
      </c>
      <c r="O297" s="92"/>
      <c r="P297" s="254">
        <f>O297*H297</f>
        <v>0</v>
      </c>
      <c r="Q297" s="254">
        <v>0</v>
      </c>
      <c r="R297" s="254">
        <f>Q297*H297</f>
        <v>0</v>
      </c>
      <c r="S297" s="254">
        <v>0</v>
      </c>
      <c r="T297" s="255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56" t="s">
        <v>228</v>
      </c>
      <c r="AT297" s="256" t="s">
        <v>224</v>
      </c>
      <c r="AU297" s="256" t="s">
        <v>84</v>
      </c>
      <c r="AY297" s="18" t="s">
        <v>222</v>
      </c>
      <c r="BE297" s="257">
        <f>IF(N297="základní",J297,0)</f>
        <v>0</v>
      </c>
      <c r="BF297" s="257">
        <f>IF(N297="snížená",J297,0)</f>
        <v>0</v>
      </c>
      <c r="BG297" s="257">
        <f>IF(N297="zákl. přenesená",J297,0)</f>
        <v>0</v>
      </c>
      <c r="BH297" s="257">
        <f>IF(N297="sníž. přenesená",J297,0)</f>
        <v>0</v>
      </c>
      <c r="BI297" s="257">
        <f>IF(N297="nulová",J297,0)</f>
        <v>0</v>
      </c>
      <c r="BJ297" s="18" t="s">
        <v>84</v>
      </c>
      <c r="BK297" s="257">
        <f>ROUND(I297*H297,2)</f>
        <v>0</v>
      </c>
      <c r="BL297" s="18" t="s">
        <v>228</v>
      </c>
      <c r="BM297" s="256" t="s">
        <v>4761</v>
      </c>
    </row>
    <row r="298" s="2" customFormat="1" ht="16.5" customHeight="1">
      <c r="A298" s="39"/>
      <c r="B298" s="40"/>
      <c r="C298" s="244" t="s">
        <v>920</v>
      </c>
      <c r="D298" s="244" t="s">
        <v>224</v>
      </c>
      <c r="E298" s="245" t="s">
        <v>4631</v>
      </c>
      <c r="F298" s="246" t="s">
        <v>4632</v>
      </c>
      <c r="G298" s="247" t="s">
        <v>4393</v>
      </c>
      <c r="H298" s="248">
        <v>2</v>
      </c>
      <c r="I298" s="249"/>
      <c r="J298" s="250">
        <f>ROUND(I298*H298,2)</f>
        <v>0</v>
      </c>
      <c r="K298" s="251"/>
      <c r="L298" s="45"/>
      <c r="M298" s="252" t="s">
        <v>1</v>
      </c>
      <c r="N298" s="253" t="s">
        <v>41</v>
      </c>
      <c r="O298" s="92"/>
      <c r="P298" s="254">
        <f>O298*H298</f>
        <v>0</v>
      </c>
      <c r="Q298" s="254">
        <v>0</v>
      </c>
      <c r="R298" s="254">
        <f>Q298*H298</f>
        <v>0</v>
      </c>
      <c r="S298" s="254">
        <v>0</v>
      </c>
      <c r="T298" s="255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56" t="s">
        <v>228</v>
      </c>
      <c r="AT298" s="256" t="s">
        <v>224</v>
      </c>
      <c r="AU298" s="256" t="s">
        <v>84</v>
      </c>
      <c r="AY298" s="18" t="s">
        <v>222</v>
      </c>
      <c r="BE298" s="257">
        <f>IF(N298="základní",J298,0)</f>
        <v>0</v>
      </c>
      <c r="BF298" s="257">
        <f>IF(N298="snížená",J298,0)</f>
        <v>0</v>
      </c>
      <c r="BG298" s="257">
        <f>IF(N298="zákl. přenesená",J298,0)</f>
        <v>0</v>
      </c>
      <c r="BH298" s="257">
        <f>IF(N298="sníž. přenesená",J298,0)</f>
        <v>0</v>
      </c>
      <c r="BI298" s="257">
        <f>IF(N298="nulová",J298,0)</f>
        <v>0</v>
      </c>
      <c r="BJ298" s="18" t="s">
        <v>84</v>
      </c>
      <c r="BK298" s="257">
        <f>ROUND(I298*H298,2)</f>
        <v>0</v>
      </c>
      <c r="BL298" s="18" t="s">
        <v>228</v>
      </c>
      <c r="BM298" s="256" t="s">
        <v>4762</v>
      </c>
    </row>
    <row r="299" s="2" customFormat="1" ht="16.5" customHeight="1">
      <c r="A299" s="39"/>
      <c r="B299" s="40"/>
      <c r="C299" s="244" t="s">
        <v>579</v>
      </c>
      <c r="D299" s="244" t="s">
        <v>224</v>
      </c>
      <c r="E299" s="245" t="s">
        <v>4634</v>
      </c>
      <c r="F299" s="246" t="s">
        <v>4635</v>
      </c>
      <c r="G299" s="247" t="s">
        <v>2528</v>
      </c>
      <c r="H299" s="248">
        <v>22</v>
      </c>
      <c r="I299" s="249"/>
      <c r="J299" s="250">
        <f>ROUND(I299*H299,2)</f>
        <v>0</v>
      </c>
      <c r="K299" s="251"/>
      <c r="L299" s="45"/>
      <c r="M299" s="252" t="s">
        <v>1</v>
      </c>
      <c r="N299" s="253" t="s">
        <v>41</v>
      </c>
      <c r="O299" s="92"/>
      <c r="P299" s="254">
        <f>O299*H299</f>
        <v>0</v>
      </c>
      <c r="Q299" s="254">
        <v>0</v>
      </c>
      <c r="R299" s="254">
        <f>Q299*H299</f>
        <v>0</v>
      </c>
      <c r="S299" s="254">
        <v>0</v>
      </c>
      <c r="T299" s="255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56" t="s">
        <v>228</v>
      </c>
      <c r="AT299" s="256" t="s">
        <v>224</v>
      </c>
      <c r="AU299" s="256" t="s">
        <v>84</v>
      </c>
      <c r="AY299" s="18" t="s">
        <v>222</v>
      </c>
      <c r="BE299" s="257">
        <f>IF(N299="základní",J299,0)</f>
        <v>0</v>
      </c>
      <c r="BF299" s="257">
        <f>IF(N299="snížená",J299,0)</f>
        <v>0</v>
      </c>
      <c r="BG299" s="257">
        <f>IF(N299="zákl. přenesená",J299,0)</f>
        <v>0</v>
      </c>
      <c r="BH299" s="257">
        <f>IF(N299="sníž. přenesená",J299,0)</f>
        <v>0</v>
      </c>
      <c r="BI299" s="257">
        <f>IF(N299="nulová",J299,0)</f>
        <v>0</v>
      </c>
      <c r="BJ299" s="18" t="s">
        <v>84</v>
      </c>
      <c r="BK299" s="257">
        <f>ROUND(I299*H299,2)</f>
        <v>0</v>
      </c>
      <c r="BL299" s="18" t="s">
        <v>228</v>
      </c>
      <c r="BM299" s="256" t="s">
        <v>4763</v>
      </c>
    </row>
    <row r="300" s="2" customFormat="1" ht="24.15" customHeight="1">
      <c r="A300" s="39"/>
      <c r="B300" s="40"/>
      <c r="C300" s="244" t="s">
        <v>930</v>
      </c>
      <c r="D300" s="244" t="s">
        <v>224</v>
      </c>
      <c r="E300" s="245" t="s">
        <v>4637</v>
      </c>
      <c r="F300" s="246" t="s">
        <v>4638</v>
      </c>
      <c r="G300" s="247" t="s">
        <v>4393</v>
      </c>
      <c r="H300" s="248">
        <v>1</v>
      </c>
      <c r="I300" s="249"/>
      <c r="J300" s="250">
        <f>ROUND(I300*H300,2)</f>
        <v>0</v>
      </c>
      <c r="K300" s="251"/>
      <c r="L300" s="45"/>
      <c r="M300" s="252" t="s">
        <v>1</v>
      </c>
      <c r="N300" s="253" t="s">
        <v>41</v>
      </c>
      <c r="O300" s="92"/>
      <c r="P300" s="254">
        <f>O300*H300</f>
        <v>0</v>
      </c>
      <c r="Q300" s="254">
        <v>0</v>
      </c>
      <c r="R300" s="254">
        <f>Q300*H300</f>
        <v>0</v>
      </c>
      <c r="S300" s="254">
        <v>0</v>
      </c>
      <c r="T300" s="255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56" t="s">
        <v>228</v>
      </c>
      <c r="AT300" s="256" t="s">
        <v>224</v>
      </c>
      <c r="AU300" s="256" t="s">
        <v>84</v>
      </c>
      <c r="AY300" s="18" t="s">
        <v>222</v>
      </c>
      <c r="BE300" s="257">
        <f>IF(N300="základní",J300,0)</f>
        <v>0</v>
      </c>
      <c r="BF300" s="257">
        <f>IF(N300="snížená",J300,0)</f>
        <v>0</v>
      </c>
      <c r="BG300" s="257">
        <f>IF(N300="zákl. přenesená",J300,0)</f>
        <v>0</v>
      </c>
      <c r="BH300" s="257">
        <f>IF(N300="sníž. přenesená",J300,0)</f>
        <v>0</v>
      </c>
      <c r="BI300" s="257">
        <f>IF(N300="nulová",J300,0)</f>
        <v>0</v>
      </c>
      <c r="BJ300" s="18" t="s">
        <v>84</v>
      </c>
      <c r="BK300" s="257">
        <f>ROUND(I300*H300,2)</f>
        <v>0</v>
      </c>
      <c r="BL300" s="18" t="s">
        <v>228</v>
      </c>
      <c r="BM300" s="256" t="s">
        <v>4764</v>
      </c>
    </row>
    <row r="301" s="12" customFormat="1" ht="25.92" customHeight="1">
      <c r="A301" s="12"/>
      <c r="B301" s="228"/>
      <c r="C301" s="229"/>
      <c r="D301" s="230" t="s">
        <v>75</v>
      </c>
      <c r="E301" s="231" t="s">
        <v>3723</v>
      </c>
      <c r="F301" s="231" t="s">
        <v>4765</v>
      </c>
      <c r="G301" s="229"/>
      <c r="H301" s="229"/>
      <c r="I301" s="232"/>
      <c r="J301" s="233">
        <f>BK301</f>
        <v>0</v>
      </c>
      <c r="K301" s="229"/>
      <c r="L301" s="234"/>
      <c r="M301" s="235"/>
      <c r="N301" s="236"/>
      <c r="O301" s="236"/>
      <c r="P301" s="237">
        <f>SUM(P302:P316)</f>
        <v>0</v>
      </c>
      <c r="Q301" s="236"/>
      <c r="R301" s="237">
        <f>SUM(R302:R316)</f>
        <v>0</v>
      </c>
      <c r="S301" s="236"/>
      <c r="T301" s="238">
        <f>SUM(T302:T316)</f>
        <v>0</v>
      </c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R301" s="239" t="s">
        <v>84</v>
      </c>
      <c r="AT301" s="240" t="s">
        <v>75</v>
      </c>
      <c r="AU301" s="240" t="s">
        <v>76</v>
      </c>
      <c r="AY301" s="239" t="s">
        <v>222</v>
      </c>
      <c r="BK301" s="241">
        <f>SUM(BK302:BK316)</f>
        <v>0</v>
      </c>
    </row>
    <row r="302" s="2" customFormat="1" ht="24.15" customHeight="1">
      <c r="A302" s="39"/>
      <c r="B302" s="40"/>
      <c r="C302" s="244" t="s">
        <v>583</v>
      </c>
      <c r="D302" s="244" t="s">
        <v>224</v>
      </c>
      <c r="E302" s="245" t="s">
        <v>4543</v>
      </c>
      <c r="F302" s="246" t="s">
        <v>4544</v>
      </c>
      <c r="G302" s="247" t="s">
        <v>526</v>
      </c>
      <c r="H302" s="248">
        <v>4</v>
      </c>
      <c r="I302" s="249"/>
      <c r="J302" s="250">
        <f>ROUND(I302*H302,2)</f>
        <v>0</v>
      </c>
      <c r="K302" s="251"/>
      <c r="L302" s="45"/>
      <c r="M302" s="252" t="s">
        <v>1</v>
      </c>
      <c r="N302" s="253" t="s">
        <v>41</v>
      </c>
      <c r="O302" s="92"/>
      <c r="P302" s="254">
        <f>O302*H302</f>
        <v>0</v>
      </c>
      <c r="Q302" s="254">
        <v>0</v>
      </c>
      <c r="R302" s="254">
        <f>Q302*H302</f>
        <v>0</v>
      </c>
      <c r="S302" s="254">
        <v>0</v>
      </c>
      <c r="T302" s="255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56" t="s">
        <v>228</v>
      </c>
      <c r="AT302" s="256" t="s">
        <v>224</v>
      </c>
      <c r="AU302" s="256" t="s">
        <v>84</v>
      </c>
      <c r="AY302" s="18" t="s">
        <v>222</v>
      </c>
      <c r="BE302" s="257">
        <f>IF(N302="základní",J302,0)</f>
        <v>0</v>
      </c>
      <c r="BF302" s="257">
        <f>IF(N302="snížená",J302,0)</f>
        <v>0</v>
      </c>
      <c r="BG302" s="257">
        <f>IF(N302="zákl. přenesená",J302,0)</f>
        <v>0</v>
      </c>
      <c r="BH302" s="257">
        <f>IF(N302="sníž. přenesená",J302,0)</f>
        <v>0</v>
      </c>
      <c r="BI302" s="257">
        <f>IF(N302="nulová",J302,0)</f>
        <v>0</v>
      </c>
      <c r="BJ302" s="18" t="s">
        <v>84</v>
      </c>
      <c r="BK302" s="257">
        <f>ROUND(I302*H302,2)</f>
        <v>0</v>
      </c>
      <c r="BL302" s="18" t="s">
        <v>228</v>
      </c>
      <c r="BM302" s="256" t="s">
        <v>4766</v>
      </c>
    </row>
    <row r="303" s="2" customFormat="1" ht="24.15" customHeight="1">
      <c r="A303" s="39"/>
      <c r="B303" s="40"/>
      <c r="C303" s="244" t="s">
        <v>939</v>
      </c>
      <c r="D303" s="244" t="s">
        <v>224</v>
      </c>
      <c r="E303" s="245" t="s">
        <v>4546</v>
      </c>
      <c r="F303" s="246" t="s">
        <v>4547</v>
      </c>
      <c r="G303" s="247" t="s">
        <v>526</v>
      </c>
      <c r="H303" s="248">
        <v>2</v>
      </c>
      <c r="I303" s="249"/>
      <c r="J303" s="250">
        <f>ROUND(I303*H303,2)</f>
        <v>0</v>
      </c>
      <c r="K303" s="251"/>
      <c r="L303" s="45"/>
      <c r="M303" s="252" t="s">
        <v>1</v>
      </c>
      <c r="N303" s="253" t="s">
        <v>41</v>
      </c>
      <c r="O303" s="92"/>
      <c r="P303" s="254">
        <f>O303*H303</f>
        <v>0</v>
      </c>
      <c r="Q303" s="254">
        <v>0</v>
      </c>
      <c r="R303" s="254">
        <f>Q303*H303</f>
        <v>0</v>
      </c>
      <c r="S303" s="254">
        <v>0</v>
      </c>
      <c r="T303" s="255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56" t="s">
        <v>228</v>
      </c>
      <c r="AT303" s="256" t="s">
        <v>224</v>
      </c>
      <c r="AU303" s="256" t="s">
        <v>84</v>
      </c>
      <c r="AY303" s="18" t="s">
        <v>222</v>
      </c>
      <c r="BE303" s="257">
        <f>IF(N303="základní",J303,0)</f>
        <v>0</v>
      </c>
      <c r="BF303" s="257">
        <f>IF(N303="snížená",J303,0)</f>
        <v>0</v>
      </c>
      <c r="BG303" s="257">
        <f>IF(N303="zákl. přenesená",J303,0)</f>
        <v>0</v>
      </c>
      <c r="BH303" s="257">
        <f>IF(N303="sníž. přenesená",J303,0)</f>
        <v>0</v>
      </c>
      <c r="BI303" s="257">
        <f>IF(N303="nulová",J303,0)</f>
        <v>0</v>
      </c>
      <c r="BJ303" s="18" t="s">
        <v>84</v>
      </c>
      <c r="BK303" s="257">
        <f>ROUND(I303*H303,2)</f>
        <v>0</v>
      </c>
      <c r="BL303" s="18" t="s">
        <v>228</v>
      </c>
      <c r="BM303" s="256" t="s">
        <v>4767</v>
      </c>
    </row>
    <row r="304" s="2" customFormat="1" ht="24.15" customHeight="1">
      <c r="A304" s="39"/>
      <c r="B304" s="40"/>
      <c r="C304" s="244" t="s">
        <v>587</v>
      </c>
      <c r="D304" s="244" t="s">
        <v>224</v>
      </c>
      <c r="E304" s="245" t="s">
        <v>4549</v>
      </c>
      <c r="F304" s="246" t="s">
        <v>4550</v>
      </c>
      <c r="G304" s="247" t="s">
        <v>526</v>
      </c>
      <c r="H304" s="248">
        <v>2</v>
      </c>
      <c r="I304" s="249"/>
      <c r="J304" s="250">
        <f>ROUND(I304*H304,2)</f>
        <v>0</v>
      </c>
      <c r="K304" s="251"/>
      <c r="L304" s="45"/>
      <c r="M304" s="252" t="s">
        <v>1</v>
      </c>
      <c r="N304" s="253" t="s">
        <v>41</v>
      </c>
      <c r="O304" s="92"/>
      <c r="P304" s="254">
        <f>O304*H304</f>
        <v>0</v>
      </c>
      <c r="Q304" s="254">
        <v>0</v>
      </c>
      <c r="R304" s="254">
        <f>Q304*H304</f>
        <v>0</v>
      </c>
      <c r="S304" s="254">
        <v>0</v>
      </c>
      <c r="T304" s="255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56" t="s">
        <v>228</v>
      </c>
      <c r="AT304" s="256" t="s">
        <v>224</v>
      </c>
      <c r="AU304" s="256" t="s">
        <v>84</v>
      </c>
      <c r="AY304" s="18" t="s">
        <v>222</v>
      </c>
      <c r="BE304" s="257">
        <f>IF(N304="základní",J304,0)</f>
        <v>0</v>
      </c>
      <c r="BF304" s="257">
        <f>IF(N304="snížená",J304,0)</f>
        <v>0</v>
      </c>
      <c r="BG304" s="257">
        <f>IF(N304="zákl. přenesená",J304,0)</f>
        <v>0</v>
      </c>
      <c r="BH304" s="257">
        <f>IF(N304="sníž. přenesená",J304,0)</f>
        <v>0</v>
      </c>
      <c r="BI304" s="257">
        <f>IF(N304="nulová",J304,0)</f>
        <v>0</v>
      </c>
      <c r="BJ304" s="18" t="s">
        <v>84</v>
      </c>
      <c r="BK304" s="257">
        <f>ROUND(I304*H304,2)</f>
        <v>0</v>
      </c>
      <c r="BL304" s="18" t="s">
        <v>228</v>
      </c>
      <c r="BM304" s="256" t="s">
        <v>4768</v>
      </c>
    </row>
    <row r="305" s="2" customFormat="1" ht="24.15" customHeight="1">
      <c r="A305" s="39"/>
      <c r="B305" s="40"/>
      <c r="C305" s="244" t="s">
        <v>946</v>
      </c>
      <c r="D305" s="244" t="s">
        <v>224</v>
      </c>
      <c r="E305" s="245" t="s">
        <v>4552</v>
      </c>
      <c r="F305" s="246" t="s">
        <v>4553</v>
      </c>
      <c r="G305" s="247" t="s">
        <v>526</v>
      </c>
      <c r="H305" s="248">
        <v>2</v>
      </c>
      <c r="I305" s="249"/>
      <c r="J305" s="250">
        <f>ROUND(I305*H305,2)</f>
        <v>0</v>
      </c>
      <c r="K305" s="251"/>
      <c r="L305" s="45"/>
      <c r="M305" s="252" t="s">
        <v>1</v>
      </c>
      <c r="N305" s="253" t="s">
        <v>41</v>
      </c>
      <c r="O305" s="92"/>
      <c r="P305" s="254">
        <f>O305*H305</f>
        <v>0</v>
      </c>
      <c r="Q305" s="254">
        <v>0</v>
      </c>
      <c r="R305" s="254">
        <f>Q305*H305</f>
        <v>0</v>
      </c>
      <c r="S305" s="254">
        <v>0</v>
      </c>
      <c r="T305" s="255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56" t="s">
        <v>228</v>
      </c>
      <c r="AT305" s="256" t="s">
        <v>224</v>
      </c>
      <c r="AU305" s="256" t="s">
        <v>84</v>
      </c>
      <c r="AY305" s="18" t="s">
        <v>222</v>
      </c>
      <c r="BE305" s="257">
        <f>IF(N305="základní",J305,0)</f>
        <v>0</v>
      </c>
      <c r="BF305" s="257">
        <f>IF(N305="snížená",J305,0)</f>
        <v>0</v>
      </c>
      <c r="BG305" s="257">
        <f>IF(N305="zákl. přenesená",J305,0)</f>
        <v>0</v>
      </c>
      <c r="BH305" s="257">
        <f>IF(N305="sníž. přenesená",J305,0)</f>
        <v>0</v>
      </c>
      <c r="BI305" s="257">
        <f>IF(N305="nulová",J305,0)</f>
        <v>0</v>
      </c>
      <c r="BJ305" s="18" t="s">
        <v>84</v>
      </c>
      <c r="BK305" s="257">
        <f>ROUND(I305*H305,2)</f>
        <v>0</v>
      </c>
      <c r="BL305" s="18" t="s">
        <v>228</v>
      </c>
      <c r="BM305" s="256" t="s">
        <v>4769</v>
      </c>
    </row>
    <row r="306" s="2" customFormat="1" ht="24.15" customHeight="1">
      <c r="A306" s="39"/>
      <c r="B306" s="40"/>
      <c r="C306" s="244" t="s">
        <v>590</v>
      </c>
      <c r="D306" s="244" t="s">
        <v>224</v>
      </c>
      <c r="E306" s="245" t="s">
        <v>4555</v>
      </c>
      <c r="F306" s="246" t="s">
        <v>4556</v>
      </c>
      <c r="G306" s="247" t="s">
        <v>526</v>
      </c>
      <c r="H306" s="248">
        <v>4</v>
      </c>
      <c r="I306" s="249"/>
      <c r="J306" s="250">
        <f>ROUND(I306*H306,2)</f>
        <v>0</v>
      </c>
      <c r="K306" s="251"/>
      <c r="L306" s="45"/>
      <c r="M306" s="252" t="s">
        <v>1</v>
      </c>
      <c r="N306" s="253" t="s">
        <v>41</v>
      </c>
      <c r="O306" s="92"/>
      <c r="P306" s="254">
        <f>O306*H306</f>
        <v>0</v>
      </c>
      <c r="Q306" s="254">
        <v>0</v>
      </c>
      <c r="R306" s="254">
        <f>Q306*H306</f>
        <v>0</v>
      </c>
      <c r="S306" s="254">
        <v>0</v>
      </c>
      <c r="T306" s="255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56" t="s">
        <v>228</v>
      </c>
      <c r="AT306" s="256" t="s">
        <v>224</v>
      </c>
      <c r="AU306" s="256" t="s">
        <v>84</v>
      </c>
      <c r="AY306" s="18" t="s">
        <v>222</v>
      </c>
      <c r="BE306" s="257">
        <f>IF(N306="základní",J306,0)</f>
        <v>0</v>
      </c>
      <c r="BF306" s="257">
        <f>IF(N306="snížená",J306,0)</f>
        <v>0</v>
      </c>
      <c r="BG306" s="257">
        <f>IF(N306="zákl. přenesená",J306,0)</f>
        <v>0</v>
      </c>
      <c r="BH306" s="257">
        <f>IF(N306="sníž. přenesená",J306,0)</f>
        <v>0</v>
      </c>
      <c r="BI306" s="257">
        <f>IF(N306="nulová",J306,0)</f>
        <v>0</v>
      </c>
      <c r="BJ306" s="18" t="s">
        <v>84</v>
      </c>
      <c r="BK306" s="257">
        <f>ROUND(I306*H306,2)</f>
        <v>0</v>
      </c>
      <c r="BL306" s="18" t="s">
        <v>228</v>
      </c>
      <c r="BM306" s="256" t="s">
        <v>4770</v>
      </c>
    </row>
    <row r="307" s="2" customFormat="1" ht="16.5" customHeight="1">
      <c r="A307" s="39"/>
      <c r="B307" s="40"/>
      <c r="C307" s="244" t="s">
        <v>960</v>
      </c>
      <c r="D307" s="244" t="s">
        <v>224</v>
      </c>
      <c r="E307" s="245" t="s">
        <v>4558</v>
      </c>
      <c r="F307" s="246" t="s">
        <v>4559</v>
      </c>
      <c r="G307" s="247" t="s">
        <v>526</v>
      </c>
      <c r="H307" s="248">
        <v>2</v>
      </c>
      <c r="I307" s="249"/>
      <c r="J307" s="250">
        <f>ROUND(I307*H307,2)</f>
        <v>0</v>
      </c>
      <c r="K307" s="251"/>
      <c r="L307" s="45"/>
      <c r="M307" s="252" t="s">
        <v>1</v>
      </c>
      <c r="N307" s="253" t="s">
        <v>41</v>
      </c>
      <c r="O307" s="92"/>
      <c r="P307" s="254">
        <f>O307*H307</f>
        <v>0</v>
      </c>
      <c r="Q307" s="254">
        <v>0</v>
      </c>
      <c r="R307" s="254">
        <f>Q307*H307</f>
        <v>0</v>
      </c>
      <c r="S307" s="254">
        <v>0</v>
      </c>
      <c r="T307" s="255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56" t="s">
        <v>228</v>
      </c>
      <c r="AT307" s="256" t="s">
        <v>224</v>
      </c>
      <c r="AU307" s="256" t="s">
        <v>84</v>
      </c>
      <c r="AY307" s="18" t="s">
        <v>222</v>
      </c>
      <c r="BE307" s="257">
        <f>IF(N307="základní",J307,0)</f>
        <v>0</v>
      </c>
      <c r="BF307" s="257">
        <f>IF(N307="snížená",J307,0)</f>
        <v>0</v>
      </c>
      <c r="BG307" s="257">
        <f>IF(N307="zákl. přenesená",J307,0)</f>
        <v>0</v>
      </c>
      <c r="BH307" s="257">
        <f>IF(N307="sníž. přenesená",J307,0)</f>
        <v>0</v>
      </c>
      <c r="BI307" s="257">
        <f>IF(N307="nulová",J307,0)</f>
        <v>0</v>
      </c>
      <c r="BJ307" s="18" t="s">
        <v>84</v>
      </c>
      <c r="BK307" s="257">
        <f>ROUND(I307*H307,2)</f>
        <v>0</v>
      </c>
      <c r="BL307" s="18" t="s">
        <v>228</v>
      </c>
      <c r="BM307" s="256" t="s">
        <v>4771</v>
      </c>
    </row>
    <row r="308" s="2" customFormat="1" ht="16.5" customHeight="1">
      <c r="A308" s="39"/>
      <c r="B308" s="40"/>
      <c r="C308" s="244" t="s">
        <v>593</v>
      </c>
      <c r="D308" s="244" t="s">
        <v>224</v>
      </c>
      <c r="E308" s="245" t="s">
        <v>4561</v>
      </c>
      <c r="F308" s="246" t="s">
        <v>4562</v>
      </c>
      <c r="G308" s="247" t="s">
        <v>526</v>
      </c>
      <c r="H308" s="248">
        <v>2</v>
      </c>
      <c r="I308" s="249"/>
      <c r="J308" s="250">
        <f>ROUND(I308*H308,2)</f>
        <v>0</v>
      </c>
      <c r="K308" s="251"/>
      <c r="L308" s="45"/>
      <c r="M308" s="252" t="s">
        <v>1</v>
      </c>
      <c r="N308" s="253" t="s">
        <v>41</v>
      </c>
      <c r="O308" s="92"/>
      <c r="P308" s="254">
        <f>O308*H308</f>
        <v>0</v>
      </c>
      <c r="Q308" s="254">
        <v>0</v>
      </c>
      <c r="R308" s="254">
        <f>Q308*H308</f>
        <v>0</v>
      </c>
      <c r="S308" s="254">
        <v>0</v>
      </c>
      <c r="T308" s="255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56" t="s">
        <v>228</v>
      </c>
      <c r="AT308" s="256" t="s">
        <v>224</v>
      </c>
      <c r="AU308" s="256" t="s">
        <v>84</v>
      </c>
      <c r="AY308" s="18" t="s">
        <v>222</v>
      </c>
      <c r="BE308" s="257">
        <f>IF(N308="základní",J308,0)</f>
        <v>0</v>
      </c>
      <c r="BF308" s="257">
        <f>IF(N308="snížená",J308,0)</f>
        <v>0</v>
      </c>
      <c r="BG308" s="257">
        <f>IF(N308="zákl. přenesená",J308,0)</f>
        <v>0</v>
      </c>
      <c r="BH308" s="257">
        <f>IF(N308="sníž. přenesená",J308,0)</f>
        <v>0</v>
      </c>
      <c r="BI308" s="257">
        <f>IF(N308="nulová",J308,0)</f>
        <v>0</v>
      </c>
      <c r="BJ308" s="18" t="s">
        <v>84</v>
      </c>
      <c r="BK308" s="257">
        <f>ROUND(I308*H308,2)</f>
        <v>0</v>
      </c>
      <c r="BL308" s="18" t="s">
        <v>228</v>
      </c>
      <c r="BM308" s="256" t="s">
        <v>4772</v>
      </c>
    </row>
    <row r="309" s="2" customFormat="1" ht="16.5" customHeight="1">
      <c r="A309" s="39"/>
      <c r="B309" s="40"/>
      <c r="C309" s="244" t="s">
        <v>974</v>
      </c>
      <c r="D309" s="244" t="s">
        <v>224</v>
      </c>
      <c r="E309" s="245" t="s">
        <v>4564</v>
      </c>
      <c r="F309" s="246" t="s">
        <v>4565</v>
      </c>
      <c r="G309" s="247" t="s">
        <v>526</v>
      </c>
      <c r="H309" s="248">
        <v>8</v>
      </c>
      <c r="I309" s="249"/>
      <c r="J309" s="250">
        <f>ROUND(I309*H309,2)</f>
        <v>0</v>
      </c>
      <c r="K309" s="251"/>
      <c r="L309" s="45"/>
      <c r="M309" s="252" t="s">
        <v>1</v>
      </c>
      <c r="N309" s="253" t="s">
        <v>41</v>
      </c>
      <c r="O309" s="92"/>
      <c r="P309" s="254">
        <f>O309*H309</f>
        <v>0</v>
      </c>
      <c r="Q309" s="254">
        <v>0</v>
      </c>
      <c r="R309" s="254">
        <f>Q309*H309</f>
        <v>0</v>
      </c>
      <c r="S309" s="254">
        <v>0</v>
      </c>
      <c r="T309" s="255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56" t="s">
        <v>228</v>
      </c>
      <c r="AT309" s="256" t="s">
        <v>224</v>
      </c>
      <c r="AU309" s="256" t="s">
        <v>84</v>
      </c>
      <c r="AY309" s="18" t="s">
        <v>222</v>
      </c>
      <c r="BE309" s="257">
        <f>IF(N309="základní",J309,0)</f>
        <v>0</v>
      </c>
      <c r="BF309" s="257">
        <f>IF(N309="snížená",J309,0)</f>
        <v>0</v>
      </c>
      <c r="BG309" s="257">
        <f>IF(N309="zákl. přenesená",J309,0)</f>
        <v>0</v>
      </c>
      <c r="BH309" s="257">
        <f>IF(N309="sníž. přenesená",J309,0)</f>
        <v>0</v>
      </c>
      <c r="BI309" s="257">
        <f>IF(N309="nulová",J309,0)</f>
        <v>0</v>
      </c>
      <c r="BJ309" s="18" t="s">
        <v>84</v>
      </c>
      <c r="BK309" s="257">
        <f>ROUND(I309*H309,2)</f>
        <v>0</v>
      </c>
      <c r="BL309" s="18" t="s">
        <v>228</v>
      </c>
      <c r="BM309" s="256" t="s">
        <v>4773</v>
      </c>
    </row>
    <row r="310" s="2" customFormat="1" ht="16.5" customHeight="1">
      <c r="A310" s="39"/>
      <c r="B310" s="40"/>
      <c r="C310" s="244" t="s">
        <v>595</v>
      </c>
      <c r="D310" s="244" t="s">
        <v>224</v>
      </c>
      <c r="E310" s="245" t="s">
        <v>4567</v>
      </c>
      <c r="F310" s="246" t="s">
        <v>4568</v>
      </c>
      <c r="G310" s="247" t="s">
        <v>526</v>
      </c>
      <c r="H310" s="248">
        <v>2</v>
      </c>
      <c r="I310" s="249"/>
      <c r="J310" s="250">
        <f>ROUND(I310*H310,2)</f>
        <v>0</v>
      </c>
      <c r="K310" s="251"/>
      <c r="L310" s="45"/>
      <c r="M310" s="252" t="s">
        <v>1</v>
      </c>
      <c r="N310" s="253" t="s">
        <v>41</v>
      </c>
      <c r="O310" s="92"/>
      <c r="P310" s="254">
        <f>O310*H310</f>
        <v>0</v>
      </c>
      <c r="Q310" s="254">
        <v>0</v>
      </c>
      <c r="R310" s="254">
        <f>Q310*H310</f>
        <v>0</v>
      </c>
      <c r="S310" s="254">
        <v>0</v>
      </c>
      <c r="T310" s="255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56" t="s">
        <v>228</v>
      </c>
      <c r="AT310" s="256" t="s">
        <v>224</v>
      </c>
      <c r="AU310" s="256" t="s">
        <v>84</v>
      </c>
      <c r="AY310" s="18" t="s">
        <v>222</v>
      </c>
      <c r="BE310" s="257">
        <f>IF(N310="základní",J310,0)</f>
        <v>0</v>
      </c>
      <c r="BF310" s="257">
        <f>IF(N310="snížená",J310,0)</f>
        <v>0</v>
      </c>
      <c r="BG310" s="257">
        <f>IF(N310="zákl. přenesená",J310,0)</f>
        <v>0</v>
      </c>
      <c r="BH310" s="257">
        <f>IF(N310="sníž. přenesená",J310,0)</f>
        <v>0</v>
      </c>
      <c r="BI310" s="257">
        <f>IF(N310="nulová",J310,0)</f>
        <v>0</v>
      </c>
      <c r="BJ310" s="18" t="s">
        <v>84</v>
      </c>
      <c r="BK310" s="257">
        <f>ROUND(I310*H310,2)</f>
        <v>0</v>
      </c>
      <c r="BL310" s="18" t="s">
        <v>228</v>
      </c>
      <c r="BM310" s="256" t="s">
        <v>4774</v>
      </c>
    </row>
    <row r="311" s="2" customFormat="1" ht="16.5" customHeight="1">
      <c r="A311" s="39"/>
      <c r="B311" s="40"/>
      <c r="C311" s="244" t="s">
        <v>983</v>
      </c>
      <c r="D311" s="244" t="s">
        <v>224</v>
      </c>
      <c r="E311" s="245" t="s">
        <v>4570</v>
      </c>
      <c r="F311" s="246" t="s">
        <v>4571</v>
      </c>
      <c r="G311" s="247" t="s">
        <v>526</v>
      </c>
      <c r="H311" s="248">
        <v>2</v>
      </c>
      <c r="I311" s="249"/>
      <c r="J311" s="250">
        <f>ROUND(I311*H311,2)</f>
        <v>0</v>
      </c>
      <c r="K311" s="251"/>
      <c r="L311" s="45"/>
      <c r="M311" s="252" t="s">
        <v>1</v>
      </c>
      <c r="N311" s="253" t="s">
        <v>41</v>
      </c>
      <c r="O311" s="92"/>
      <c r="P311" s="254">
        <f>O311*H311</f>
        <v>0</v>
      </c>
      <c r="Q311" s="254">
        <v>0</v>
      </c>
      <c r="R311" s="254">
        <f>Q311*H311</f>
        <v>0</v>
      </c>
      <c r="S311" s="254">
        <v>0</v>
      </c>
      <c r="T311" s="255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56" t="s">
        <v>228</v>
      </c>
      <c r="AT311" s="256" t="s">
        <v>224</v>
      </c>
      <c r="AU311" s="256" t="s">
        <v>84</v>
      </c>
      <c r="AY311" s="18" t="s">
        <v>222</v>
      </c>
      <c r="BE311" s="257">
        <f>IF(N311="základní",J311,0)</f>
        <v>0</v>
      </c>
      <c r="BF311" s="257">
        <f>IF(N311="snížená",J311,0)</f>
        <v>0</v>
      </c>
      <c r="BG311" s="257">
        <f>IF(N311="zákl. přenesená",J311,0)</f>
        <v>0</v>
      </c>
      <c r="BH311" s="257">
        <f>IF(N311="sníž. přenesená",J311,0)</f>
        <v>0</v>
      </c>
      <c r="BI311" s="257">
        <f>IF(N311="nulová",J311,0)</f>
        <v>0</v>
      </c>
      <c r="BJ311" s="18" t="s">
        <v>84</v>
      </c>
      <c r="BK311" s="257">
        <f>ROUND(I311*H311,2)</f>
        <v>0</v>
      </c>
      <c r="BL311" s="18" t="s">
        <v>228</v>
      </c>
      <c r="BM311" s="256" t="s">
        <v>4775</v>
      </c>
    </row>
    <row r="312" s="2" customFormat="1" ht="16.5" customHeight="1">
      <c r="A312" s="39"/>
      <c r="B312" s="40"/>
      <c r="C312" s="244" t="s">
        <v>598</v>
      </c>
      <c r="D312" s="244" t="s">
        <v>224</v>
      </c>
      <c r="E312" s="245" t="s">
        <v>4573</v>
      </c>
      <c r="F312" s="246" t="s">
        <v>4574</v>
      </c>
      <c r="G312" s="247" t="s">
        <v>526</v>
      </c>
      <c r="H312" s="248">
        <v>3</v>
      </c>
      <c r="I312" s="249"/>
      <c r="J312" s="250">
        <f>ROUND(I312*H312,2)</f>
        <v>0</v>
      </c>
      <c r="K312" s="251"/>
      <c r="L312" s="45"/>
      <c r="M312" s="252" t="s">
        <v>1</v>
      </c>
      <c r="N312" s="253" t="s">
        <v>41</v>
      </c>
      <c r="O312" s="92"/>
      <c r="P312" s="254">
        <f>O312*H312</f>
        <v>0</v>
      </c>
      <c r="Q312" s="254">
        <v>0</v>
      </c>
      <c r="R312" s="254">
        <f>Q312*H312</f>
        <v>0</v>
      </c>
      <c r="S312" s="254">
        <v>0</v>
      </c>
      <c r="T312" s="255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56" t="s">
        <v>228</v>
      </c>
      <c r="AT312" s="256" t="s">
        <v>224</v>
      </c>
      <c r="AU312" s="256" t="s">
        <v>84</v>
      </c>
      <c r="AY312" s="18" t="s">
        <v>222</v>
      </c>
      <c r="BE312" s="257">
        <f>IF(N312="základní",J312,0)</f>
        <v>0</v>
      </c>
      <c r="BF312" s="257">
        <f>IF(N312="snížená",J312,0)</f>
        <v>0</v>
      </c>
      <c r="BG312" s="257">
        <f>IF(N312="zákl. přenesená",J312,0)</f>
        <v>0</v>
      </c>
      <c r="BH312" s="257">
        <f>IF(N312="sníž. přenesená",J312,0)</f>
        <v>0</v>
      </c>
      <c r="BI312" s="257">
        <f>IF(N312="nulová",J312,0)</f>
        <v>0</v>
      </c>
      <c r="BJ312" s="18" t="s">
        <v>84</v>
      </c>
      <c r="BK312" s="257">
        <f>ROUND(I312*H312,2)</f>
        <v>0</v>
      </c>
      <c r="BL312" s="18" t="s">
        <v>228</v>
      </c>
      <c r="BM312" s="256" t="s">
        <v>4776</v>
      </c>
    </row>
    <row r="313" s="2" customFormat="1" ht="16.5" customHeight="1">
      <c r="A313" s="39"/>
      <c r="B313" s="40"/>
      <c r="C313" s="244" t="s">
        <v>992</v>
      </c>
      <c r="D313" s="244" t="s">
        <v>224</v>
      </c>
      <c r="E313" s="245" t="s">
        <v>4576</v>
      </c>
      <c r="F313" s="246" t="s">
        <v>4577</v>
      </c>
      <c r="G313" s="247" t="s">
        <v>526</v>
      </c>
      <c r="H313" s="248">
        <v>4</v>
      </c>
      <c r="I313" s="249"/>
      <c r="J313" s="250">
        <f>ROUND(I313*H313,2)</f>
        <v>0</v>
      </c>
      <c r="K313" s="251"/>
      <c r="L313" s="45"/>
      <c r="M313" s="252" t="s">
        <v>1</v>
      </c>
      <c r="N313" s="253" t="s">
        <v>41</v>
      </c>
      <c r="O313" s="92"/>
      <c r="P313" s="254">
        <f>O313*H313</f>
        <v>0</v>
      </c>
      <c r="Q313" s="254">
        <v>0</v>
      </c>
      <c r="R313" s="254">
        <f>Q313*H313</f>
        <v>0</v>
      </c>
      <c r="S313" s="254">
        <v>0</v>
      </c>
      <c r="T313" s="255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56" t="s">
        <v>228</v>
      </c>
      <c r="AT313" s="256" t="s">
        <v>224</v>
      </c>
      <c r="AU313" s="256" t="s">
        <v>84</v>
      </c>
      <c r="AY313" s="18" t="s">
        <v>222</v>
      </c>
      <c r="BE313" s="257">
        <f>IF(N313="základní",J313,0)</f>
        <v>0</v>
      </c>
      <c r="BF313" s="257">
        <f>IF(N313="snížená",J313,0)</f>
        <v>0</v>
      </c>
      <c r="BG313" s="257">
        <f>IF(N313="zákl. přenesená",J313,0)</f>
        <v>0</v>
      </c>
      <c r="BH313" s="257">
        <f>IF(N313="sníž. přenesená",J313,0)</f>
        <v>0</v>
      </c>
      <c r="BI313" s="257">
        <f>IF(N313="nulová",J313,0)</f>
        <v>0</v>
      </c>
      <c r="BJ313" s="18" t="s">
        <v>84</v>
      </c>
      <c r="BK313" s="257">
        <f>ROUND(I313*H313,2)</f>
        <v>0</v>
      </c>
      <c r="BL313" s="18" t="s">
        <v>228</v>
      </c>
      <c r="BM313" s="256" t="s">
        <v>4777</v>
      </c>
    </row>
    <row r="314" s="2" customFormat="1" ht="24.15" customHeight="1">
      <c r="A314" s="39"/>
      <c r="B314" s="40"/>
      <c r="C314" s="244" t="s">
        <v>602</v>
      </c>
      <c r="D314" s="244" t="s">
        <v>224</v>
      </c>
      <c r="E314" s="245" t="s">
        <v>4579</v>
      </c>
      <c r="F314" s="246" t="s">
        <v>4580</v>
      </c>
      <c r="G314" s="247" t="s">
        <v>526</v>
      </c>
      <c r="H314" s="248">
        <v>4</v>
      </c>
      <c r="I314" s="249"/>
      <c r="J314" s="250">
        <f>ROUND(I314*H314,2)</f>
        <v>0</v>
      </c>
      <c r="K314" s="251"/>
      <c r="L314" s="45"/>
      <c r="M314" s="252" t="s">
        <v>1</v>
      </c>
      <c r="N314" s="253" t="s">
        <v>41</v>
      </c>
      <c r="O314" s="92"/>
      <c r="P314" s="254">
        <f>O314*H314</f>
        <v>0</v>
      </c>
      <c r="Q314" s="254">
        <v>0</v>
      </c>
      <c r="R314" s="254">
        <f>Q314*H314</f>
        <v>0</v>
      </c>
      <c r="S314" s="254">
        <v>0</v>
      </c>
      <c r="T314" s="255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56" t="s">
        <v>228</v>
      </c>
      <c r="AT314" s="256" t="s">
        <v>224</v>
      </c>
      <c r="AU314" s="256" t="s">
        <v>84</v>
      </c>
      <c r="AY314" s="18" t="s">
        <v>222</v>
      </c>
      <c r="BE314" s="257">
        <f>IF(N314="základní",J314,0)</f>
        <v>0</v>
      </c>
      <c r="BF314" s="257">
        <f>IF(N314="snížená",J314,0)</f>
        <v>0</v>
      </c>
      <c r="BG314" s="257">
        <f>IF(N314="zákl. přenesená",J314,0)</f>
        <v>0</v>
      </c>
      <c r="BH314" s="257">
        <f>IF(N314="sníž. přenesená",J314,0)</f>
        <v>0</v>
      </c>
      <c r="BI314" s="257">
        <f>IF(N314="nulová",J314,0)</f>
        <v>0</v>
      </c>
      <c r="BJ314" s="18" t="s">
        <v>84</v>
      </c>
      <c r="BK314" s="257">
        <f>ROUND(I314*H314,2)</f>
        <v>0</v>
      </c>
      <c r="BL314" s="18" t="s">
        <v>228</v>
      </c>
      <c r="BM314" s="256" t="s">
        <v>4778</v>
      </c>
    </row>
    <row r="315" s="2" customFormat="1" ht="16.5" customHeight="1">
      <c r="A315" s="39"/>
      <c r="B315" s="40"/>
      <c r="C315" s="244" t="s">
        <v>1000</v>
      </c>
      <c r="D315" s="244" t="s">
        <v>224</v>
      </c>
      <c r="E315" s="245" t="s">
        <v>4582</v>
      </c>
      <c r="F315" s="246" t="s">
        <v>4583</v>
      </c>
      <c r="G315" s="247" t="s">
        <v>526</v>
      </c>
      <c r="H315" s="248">
        <v>2</v>
      </c>
      <c r="I315" s="249"/>
      <c r="J315" s="250">
        <f>ROUND(I315*H315,2)</f>
        <v>0</v>
      </c>
      <c r="K315" s="251"/>
      <c r="L315" s="45"/>
      <c r="M315" s="252" t="s">
        <v>1</v>
      </c>
      <c r="N315" s="253" t="s">
        <v>41</v>
      </c>
      <c r="O315" s="92"/>
      <c r="P315" s="254">
        <f>O315*H315</f>
        <v>0</v>
      </c>
      <c r="Q315" s="254">
        <v>0</v>
      </c>
      <c r="R315" s="254">
        <f>Q315*H315</f>
        <v>0</v>
      </c>
      <c r="S315" s="254">
        <v>0</v>
      </c>
      <c r="T315" s="255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56" t="s">
        <v>228</v>
      </c>
      <c r="AT315" s="256" t="s">
        <v>224</v>
      </c>
      <c r="AU315" s="256" t="s">
        <v>84</v>
      </c>
      <c r="AY315" s="18" t="s">
        <v>222</v>
      </c>
      <c r="BE315" s="257">
        <f>IF(N315="základní",J315,0)</f>
        <v>0</v>
      </c>
      <c r="BF315" s="257">
        <f>IF(N315="snížená",J315,0)</f>
        <v>0</v>
      </c>
      <c r="BG315" s="257">
        <f>IF(N315="zákl. přenesená",J315,0)</f>
        <v>0</v>
      </c>
      <c r="BH315" s="257">
        <f>IF(N315="sníž. přenesená",J315,0)</f>
        <v>0</v>
      </c>
      <c r="BI315" s="257">
        <f>IF(N315="nulová",J315,0)</f>
        <v>0</v>
      </c>
      <c r="BJ315" s="18" t="s">
        <v>84</v>
      </c>
      <c r="BK315" s="257">
        <f>ROUND(I315*H315,2)</f>
        <v>0</v>
      </c>
      <c r="BL315" s="18" t="s">
        <v>228</v>
      </c>
      <c r="BM315" s="256" t="s">
        <v>4779</v>
      </c>
    </row>
    <row r="316" s="2" customFormat="1" ht="24.15" customHeight="1">
      <c r="A316" s="39"/>
      <c r="B316" s="40"/>
      <c r="C316" s="244" t="s">
        <v>605</v>
      </c>
      <c r="D316" s="244" t="s">
        <v>224</v>
      </c>
      <c r="E316" s="245" t="s">
        <v>4585</v>
      </c>
      <c r="F316" s="246" t="s">
        <v>4586</v>
      </c>
      <c r="G316" s="247" t="s">
        <v>526</v>
      </c>
      <c r="H316" s="248">
        <v>2</v>
      </c>
      <c r="I316" s="249"/>
      <c r="J316" s="250">
        <f>ROUND(I316*H316,2)</f>
        <v>0</v>
      </c>
      <c r="K316" s="251"/>
      <c r="L316" s="45"/>
      <c r="M316" s="317" t="s">
        <v>1</v>
      </c>
      <c r="N316" s="318" t="s">
        <v>41</v>
      </c>
      <c r="O316" s="319"/>
      <c r="P316" s="320">
        <f>O316*H316</f>
        <v>0</v>
      </c>
      <c r="Q316" s="320">
        <v>0</v>
      </c>
      <c r="R316" s="320">
        <f>Q316*H316</f>
        <v>0</v>
      </c>
      <c r="S316" s="320">
        <v>0</v>
      </c>
      <c r="T316" s="321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56" t="s">
        <v>228</v>
      </c>
      <c r="AT316" s="256" t="s">
        <v>224</v>
      </c>
      <c r="AU316" s="256" t="s">
        <v>84</v>
      </c>
      <c r="AY316" s="18" t="s">
        <v>222</v>
      </c>
      <c r="BE316" s="257">
        <f>IF(N316="základní",J316,0)</f>
        <v>0</v>
      </c>
      <c r="BF316" s="257">
        <f>IF(N316="snížená",J316,0)</f>
        <v>0</v>
      </c>
      <c r="BG316" s="257">
        <f>IF(N316="zákl. přenesená",J316,0)</f>
        <v>0</v>
      </c>
      <c r="BH316" s="257">
        <f>IF(N316="sníž. přenesená",J316,0)</f>
        <v>0</v>
      </c>
      <c r="BI316" s="257">
        <f>IF(N316="nulová",J316,0)</f>
        <v>0</v>
      </c>
      <c r="BJ316" s="18" t="s">
        <v>84</v>
      </c>
      <c r="BK316" s="257">
        <f>ROUND(I316*H316,2)</f>
        <v>0</v>
      </c>
      <c r="BL316" s="18" t="s">
        <v>228</v>
      </c>
      <c r="BM316" s="256" t="s">
        <v>4780</v>
      </c>
    </row>
    <row r="317" s="2" customFormat="1" ht="6.96" customHeight="1">
      <c r="A317" s="39"/>
      <c r="B317" s="67"/>
      <c r="C317" s="68"/>
      <c r="D317" s="68"/>
      <c r="E317" s="68"/>
      <c r="F317" s="68"/>
      <c r="G317" s="68"/>
      <c r="H317" s="68"/>
      <c r="I317" s="68"/>
      <c r="J317" s="68"/>
      <c r="K317" s="68"/>
      <c r="L317" s="45"/>
      <c r="M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</sheetData>
  <sheetProtection sheet="1" autoFilter="0" formatColumns="0" formatRows="0" objects="1" scenarios="1" spinCount="100000" saltValue="MjxPguqQStVgo7nDE3ttUhnd0C3R5LWT3Czym6/T+lwyI0oSomWaJnvJPFmaOE8ahh2XtaaxN8qKbiVd60yqsg==" hashValue="/JXICWwmQpnYimcnkwlA4e2+3ykQtw7WabTXtQdwiz1UqqGplw+D2DeeujevMVsqwqqmdYv/994/rG0zx/waQw==" algorithmName="SHA-512" password="9942"/>
  <autoFilter ref="C143:K316"/>
  <mergeCells count="20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D114:F114"/>
    <mergeCell ref="D115:F115"/>
    <mergeCell ref="D116:F116"/>
    <mergeCell ref="D117:F117"/>
    <mergeCell ref="D118:F118"/>
    <mergeCell ref="E130:H130"/>
    <mergeCell ref="E134:H134"/>
    <mergeCell ref="E132:H132"/>
    <mergeCell ref="E136:H13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85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153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OU - STAVEBNÍ ÚPRAVY BUDOVY E, ČS.LEGIÍ 9, OSTRAVA</v>
      </c>
      <c r="F7" s="152"/>
      <c r="G7" s="152"/>
      <c r="H7" s="152"/>
      <c r="L7" s="21"/>
    </row>
    <row r="8" s="2" customFormat="1" ht="12" customHeight="1">
      <c r="A8" s="39"/>
      <c r="B8" s="45"/>
      <c r="C8" s="39"/>
      <c r="D8" s="152" t="s">
        <v>154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54" t="s">
        <v>155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52" t="s">
        <v>18</v>
      </c>
      <c r="E11" s="39"/>
      <c r="F11" s="142" t="s">
        <v>1</v>
      </c>
      <c r="G11" s="39"/>
      <c r="H11" s="39"/>
      <c r="I11" s="152" t="s">
        <v>19</v>
      </c>
      <c r="J11" s="142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20</v>
      </c>
      <c r="E12" s="39"/>
      <c r="F12" s="142" t="s">
        <v>34</v>
      </c>
      <c r="G12" s="39"/>
      <c r="H12" s="39"/>
      <c r="I12" s="152" t="s">
        <v>22</v>
      </c>
      <c r="J12" s="155" t="str">
        <f>'Rekapitulace stavby'!AN8</f>
        <v>30. 3. 2022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24</v>
      </c>
      <c r="E14" s="39"/>
      <c r="F14" s="39"/>
      <c r="G14" s="39"/>
      <c r="H14" s="39"/>
      <c r="I14" s="152" t="s">
        <v>25</v>
      </c>
      <c r="J14" s="142" t="str">
        <f>IF('Rekapitulace stavby'!AN10="","",'Rekapitulace stavby'!AN10)</f>
        <v/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2" t="str">
        <f>IF('Rekapitulace stavby'!E11="","",'Rekapitulace stavby'!E11)</f>
        <v>Ostravská univerzita</v>
      </c>
      <c r="F15" s="39"/>
      <c r="G15" s="39"/>
      <c r="H15" s="39"/>
      <c r="I15" s="152" t="s">
        <v>27</v>
      </c>
      <c r="J15" s="142" t="str">
        <f>IF('Rekapitulace stavby'!AN11="","",'Rekapitulace stavby'!AN11)</f>
        <v/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52" t="s">
        <v>28</v>
      </c>
      <c r="E17" s="39"/>
      <c r="F17" s="39"/>
      <c r="G17" s="39"/>
      <c r="H17" s="39"/>
      <c r="I17" s="152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2"/>
      <c r="G18" s="142"/>
      <c r="H18" s="142"/>
      <c r="I18" s="152" t="s">
        <v>27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52" t="s">
        <v>30</v>
      </c>
      <c r="E20" s="39"/>
      <c r="F20" s="39"/>
      <c r="G20" s="39"/>
      <c r="H20" s="39"/>
      <c r="I20" s="152" t="s">
        <v>25</v>
      </c>
      <c r="J20" s="142" t="str">
        <f>IF('Rekapitulace stavby'!AN16="","",'Rekapitulace stavby'!AN16)</f>
        <v/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2" t="str">
        <f>IF('Rekapitulace stavby'!E17="","",'Rekapitulace stavby'!E17)</f>
        <v>MARPO s.r.o.</v>
      </c>
      <c r="F21" s="39"/>
      <c r="G21" s="39"/>
      <c r="H21" s="39"/>
      <c r="I21" s="152" t="s">
        <v>27</v>
      </c>
      <c r="J21" s="142" t="str">
        <f>IF('Rekapitulace stavby'!AN17="","",'Rekapitulace stavby'!AN17)</f>
        <v/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52" t="s">
        <v>33</v>
      </c>
      <c r="E23" s="39"/>
      <c r="F23" s="39"/>
      <c r="G23" s="39"/>
      <c r="H23" s="39"/>
      <c r="I23" s="152" t="s">
        <v>25</v>
      </c>
      <c r="J23" s="142" t="str">
        <f>IF('Rekapitulace stavby'!AN19="","",'Rekapitulace stavby'!AN19)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2" t="str">
        <f>IF('Rekapitulace stavby'!E20="","",'Rekapitulace stavby'!E20)</f>
        <v xml:space="preserve"> </v>
      </c>
      <c r="F24" s="39"/>
      <c r="G24" s="39"/>
      <c r="H24" s="39"/>
      <c r="I24" s="152" t="s">
        <v>27</v>
      </c>
      <c r="J24" s="142" t="str">
        <f>IF('Rekapitulace stavby'!AN20="","",'Rekapitulace stavby'!AN20)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52" t="s">
        <v>35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56"/>
      <c r="B27" s="157"/>
      <c r="C27" s="156"/>
      <c r="D27" s="156"/>
      <c r="E27" s="158" t="s">
        <v>1</v>
      </c>
      <c r="F27" s="158"/>
      <c r="G27" s="158"/>
      <c r="H27" s="158"/>
      <c r="I27" s="156"/>
      <c r="J27" s="156"/>
      <c r="K27" s="156"/>
      <c r="L27" s="159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60"/>
      <c r="E29" s="160"/>
      <c r="F29" s="160"/>
      <c r="G29" s="160"/>
      <c r="H29" s="160"/>
      <c r="I29" s="160"/>
      <c r="J29" s="160"/>
      <c r="K29" s="16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4.4" customHeight="1">
      <c r="A30" s="39"/>
      <c r="B30" s="45"/>
      <c r="C30" s="39"/>
      <c r="D30" s="142" t="s">
        <v>156</v>
      </c>
      <c r="E30" s="39"/>
      <c r="F30" s="39"/>
      <c r="G30" s="39"/>
      <c r="H30" s="39"/>
      <c r="I30" s="39"/>
      <c r="J30" s="161">
        <f>J96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14.4" customHeight="1">
      <c r="A31" s="39"/>
      <c r="B31" s="45"/>
      <c r="C31" s="39"/>
      <c r="D31" s="162" t="s">
        <v>157</v>
      </c>
      <c r="E31" s="39"/>
      <c r="F31" s="39"/>
      <c r="G31" s="39"/>
      <c r="H31" s="39"/>
      <c r="I31" s="39"/>
      <c r="J31" s="161">
        <f>J133</f>
        <v>0</v>
      </c>
      <c r="K31" s="3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3" t="s">
        <v>36</v>
      </c>
      <c r="E32" s="39"/>
      <c r="F32" s="39"/>
      <c r="G32" s="39"/>
      <c r="H32" s="39"/>
      <c r="I32" s="39"/>
      <c r="J32" s="164">
        <f>ROUND(J30 + J31,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5" t="s">
        <v>38</v>
      </c>
      <c r="G34" s="39"/>
      <c r="H34" s="39"/>
      <c r="I34" s="165" t="s">
        <v>37</v>
      </c>
      <c r="J34" s="165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6" t="s">
        <v>40</v>
      </c>
      <c r="E35" s="152" t="s">
        <v>41</v>
      </c>
      <c r="F35" s="167">
        <f>ROUND((SUM(BE133:BE140) + SUM(BE160:BE1999)),  2)</f>
        <v>0</v>
      </c>
      <c r="G35" s="39"/>
      <c r="H35" s="39"/>
      <c r="I35" s="168">
        <v>0.20999999999999999</v>
      </c>
      <c r="J35" s="167">
        <f>ROUND(((SUM(BE133:BE140) + SUM(BE160:BE1999))*I35),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7">
        <f>ROUND((SUM(BF133:BF140) + SUM(BF160:BF1999)),  2)</f>
        <v>0</v>
      </c>
      <c r="G36" s="39"/>
      <c r="H36" s="39"/>
      <c r="I36" s="168">
        <v>0.14999999999999999</v>
      </c>
      <c r="J36" s="167">
        <f>ROUND(((SUM(BF133:BF140) + SUM(BF160:BF1999))*I36),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7">
        <f>ROUND((SUM(BG133:BG140) + SUM(BG160:BG1999)),  2)</f>
        <v>0</v>
      </c>
      <c r="G37" s="39"/>
      <c r="H37" s="39"/>
      <c r="I37" s="168">
        <v>0.20999999999999999</v>
      </c>
      <c r="J37" s="167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7">
        <f>ROUND((SUM(BH133:BH140) + SUM(BH160:BH1999)),  2)</f>
        <v>0</v>
      </c>
      <c r="G38" s="39"/>
      <c r="H38" s="39"/>
      <c r="I38" s="168">
        <v>0.14999999999999999</v>
      </c>
      <c r="J38" s="167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7">
        <f>ROUND((SUM(BI133:BI140) + SUM(BI160:BI1999)),  2)</f>
        <v>0</v>
      </c>
      <c r="G39" s="39"/>
      <c r="H39" s="39"/>
      <c r="I39" s="168">
        <v>0</v>
      </c>
      <c r="J39" s="167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9"/>
      <c r="D41" s="170" t="s">
        <v>46</v>
      </c>
      <c r="E41" s="171"/>
      <c r="F41" s="171"/>
      <c r="G41" s="172" t="s">
        <v>47</v>
      </c>
      <c r="H41" s="173" t="s">
        <v>48</v>
      </c>
      <c r="I41" s="171"/>
      <c r="J41" s="174">
        <f>SUM(J32:J39)</f>
        <v>0</v>
      </c>
      <c r="K41" s="175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6" t="s">
        <v>49</v>
      </c>
      <c r="E50" s="177"/>
      <c r="F50" s="177"/>
      <c r="G50" s="176" t="s">
        <v>50</v>
      </c>
      <c r="H50" s="177"/>
      <c r="I50" s="177"/>
      <c r="J50" s="177"/>
      <c r="K50" s="177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8" t="s">
        <v>51</v>
      </c>
      <c r="E61" s="179"/>
      <c r="F61" s="180" t="s">
        <v>52</v>
      </c>
      <c r="G61" s="178" t="s">
        <v>51</v>
      </c>
      <c r="H61" s="179"/>
      <c r="I61" s="179"/>
      <c r="J61" s="181" t="s">
        <v>52</v>
      </c>
      <c r="K61" s="179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6" t="s">
        <v>53</v>
      </c>
      <c r="E65" s="182"/>
      <c r="F65" s="182"/>
      <c r="G65" s="176" t="s">
        <v>54</v>
      </c>
      <c r="H65" s="182"/>
      <c r="I65" s="182"/>
      <c r="J65" s="182"/>
      <c r="K65" s="182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8" t="s">
        <v>51</v>
      </c>
      <c r="E76" s="179"/>
      <c r="F76" s="180" t="s">
        <v>52</v>
      </c>
      <c r="G76" s="178" t="s">
        <v>51</v>
      </c>
      <c r="H76" s="179"/>
      <c r="I76" s="179"/>
      <c r="J76" s="181" t="s">
        <v>52</v>
      </c>
      <c r="K76" s="179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5"/>
      <c r="C81" s="186"/>
      <c r="D81" s="186"/>
      <c r="E81" s="186"/>
      <c r="F81" s="186"/>
      <c r="G81" s="186"/>
      <c r="H81" s="186"/>
      <c r="I81" s="186"/>
      <c r="J81" s="186"/>
      <c r="K81" s="186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158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7" t="str">
        <f>E7</f>
        <v>OU - STAVEBNÍ ÚPRAVY BUDOVY E, ČS.LEGIÍ 9, OSTRAVA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154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D.1.1 - ARCHITEKTONICKO-STAVEBNÍ ŘEŠENÍ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 xml:space="preserve"> </v>
      </c>
      <c r="G89" s="41"/>
      <c r="H89" s="41"/>
      <c r="I89" s="33" t="s">
        <v>22</v>
      </c>
      <c r="J89" s="80" t="str">
        <f>IF(J12="","",J12)</f>
        <v>30. 3. 2022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Ostravská univerzita</v>
      </c>
      <c r="G91" s="41"/>
      <c r="H91" s="41"/>
      <c r="I91" s="33" t="s">
        <v>30</v>
      </c>
      <c r="J91" s="37" t="str">
        <f>E21</f>
        <v>MARPO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28</v>
      </c>
      <c r="D92" s="41"/>
      <c r="E92" s="41"/>
      <c r="F92" s="28" t="str">
        <f>IF(E18="","",E18)</f>
        <v>Vyplň údaj</v>
      </c>
      <c r="G92" s="41"/>
      <c r="H92" s="41"/>
      <c r="I92" s="33" t="s">
        <v>33</v>
      </c>
      <c r="J92" s="37" t="str">
        <f>E24</f>
        <v xml:space="preserve"> 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88" t="s">
        <v>159</v>
      </c>
      <c r="D94" s="189"/>
      <c r="E94" s="189"/>
      <c r="F94" s="189"/>
      <c r="G94" s="189"/>
      <c r="H94" s="189"/>
      <c r="I94" s="189"/>
      <c r="J94" s="190" t="s">
        <v>160</v>
      </c>
      <c r="K94" s="189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91" t="s">
        <v>161</v>
      </c>
      <c r="D96" s="41"/>
      <c r="E96" s="41"/>
      <c r="F96" s="41"/>
      <c r="G96" s="41"/>
      <c r="H96" s="41"/>
      <c r="I96" s="41"/>
      <c r="J96" s="111">
        <f>J160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162</v>
      </c>
    </row>
    <row r="97" s="9" customFormat="1" ht="24.96" customHeight="1">
      <c r="A97" s="9"/>
      <c r="B97" s="192"/>
      <c r="C97" s="193"/>
      <c r="D97" s="194" t="s">
        <v>163</v>
      </c>
      <c r="E97" s="195"/>
      <c r="F97" s="195"/>
      <c r="G97" s="195"/>
      <c r="H97" s="195"/>
      <c r="I97" s="195"/>
      <c r="J97" s="196">
        <f>J161</f>
        <v>0</v>
      </c>
      <c r="K97" s="193"/>
      <c r="L97" s="19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8"/>
      <c r="C98" s="134"/>
      <c r="D98" s="199" t="s">
        <v>164</v>
      </c>
      <c r="E98" s="200"/>
      <c r="F98" s="200"/>
      <c r="G98" s="200"/>
      <c r="H98" s="200"/>
      <c r="I98" s="200"/>
      <c r="J98" s="201">
        <f>J162</f>
        <v>0</v>
      </c>
      <c r="K98" s="134"/>
      <c r="L98" s="202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98"/>
      <c r="C99" s="134"/>
      <c r="D99" s="199" t="s">
        <v>165</v>
      </c>
      <c r="E99" s="200"/>
      <c r="F99" s="200"/>
      <c r="G99" s="200"/>
      <c r="H99" s="200"/>
      <c r="I99" s="200"/>
      <c r="J99" s="201">
        <f>J248</f>
        <v>0</v>
      </c>
      <c r="K99" s="134"/>
      <c r="L99" s="202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98"/>
      <c r="C100" s="134"/>
      <c r="D100" s="199" t="s">
        <v>166</v>
      </c>
      <c r="E100" s="200"/>
      <c r="F100" s="200"/>
      <c r="G100" s="200"/>
      <c r="H100" s="200"/>
      <c r="I100" s="200"/>
      <c r="J100" s="201">
        <f>J268</f>
        <v>0</v>
      </c>
      <c r="K100" s="134"/>
      <c r="L100" s="20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8"/>
      <c r="C101" s="134"/>
      <c r="D101" s="199" t="s">
        <v>167</v>
      </c>
      <c r="E101" s="200"/>
      <c r="F101" s="200"/>
      <c r="G101" s="200"/>
      <c r="H101" s="200"/>
      <c r="I101" s="200"/>
      <c r="J101" s="201">
        <f>J273</f>
        <v>0</v>
      </c>
      <c r="K101" s="134"/>
      <c r="L101" s="20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8"/>
      <c r="C102" s="134"/>
      <c r="D102" s="199" t="s">
        <v>168</v>
      </c>
      <c r="E102" s="200"/>
      <c r="F102" s="200"/>
      <c r="G102" s="200"/>
      <c r="H102" s="200"/>
      <c r="I102" s="200"/>
      <c r="J102" s="201">
        <f>J361</f>
        <v>0</v>
      </c>
      <c r="K102" s="134"/>
      <c r="L102" s="20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8"/>
      <c r="C103" s="134"/>
      <c r="D103" s="199" t="s">
        <v>169</v>
      </c>
      <c r="E103" s="200"/>
      <c r="F103" s="200"/>
      <c r="G103" s="200"/>
      <c r="H103" s="200"/>
      <c r="I103" s="200"/>
      <c r="J103" s="201">
        <f>J363</f>
        <v>0</v>
      </c>
      <c r="K103" s="134"/>
      <c r="L103" s="20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8"/>
      <c r="C104" s="134"/>
      <c r="D104" s="199" t="s">
        <v>170</v>
      </c>
      <c r="E104" s="200"/>
      <c r="F104" s="200"/>
      <c r="G104" s="200"/>
      <c r="H104" s="200"/>
      <c r="I104" s="200"/>
      <c r="J104" s="201">
        <f>J390</f>
        <v>0</v>
      </c>
      <c r="K104" s="134"/>
      <c r="L104" s="20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8"/>
      <c r="C105" s="134"/>
      <c r="D105" s="199" t="s">
        <v>171</v>
      </c>
      <c r="E105" s="200"/>
      <c r="F105" s="200"/>
      <c r="G105" s="200"/>
      <c r="H105" s="200"/>
      <c r="I105" s="200"/>
      <c r="J105" s="201">
        <f>J564</f>
        <v>0</v>
      </c>
      <c r="K105" s="134"/>
      <c r="L105" s="202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8"/>
      <c r="C106" s="134"/>
      <c r="D106" s="199" t="s">
        <v>172</v>
      </c>
      <c r="E106" s="200"/>
      <c r="F106" s="200"/>
      <c r="G106" s="200"/>
      <c r="H106" s="200"/>
      <c r="I106" s="200"/>
      <c r="J106" s="201">
        <f>J819</f>
        <v>0</v>
      </c>
      <c r="K106" s="134"/>
      <c r="L106" s="202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8"/>
      <c r="C107" s="134"/>
      <c r="D107" s="199" t="s">
        <v>173</v>
      </c>
      <c r="E107" s="200"/>
      <c r="F107" s="200"/>
      <c r="G107" s="200"/>
      <c r="H107" s="200"/>
      <c r="I107" s="200"/>
      <c r="J107" s="201">
        <f>J838</f>
        <v>0</v>
      </c>
      <c r="K107" s="134"/>
      <c r="L107" s="202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92"/>
      <c r="C108" s="193"/>
      <c r="D108" s="194" t="s">
        <v>174</v>
      </c>
      <c r="E108" s="195"/>
      <c r="F108" s="195"/>
      <c r="G108" s="195"/>
      <c r="H108" s="195"/>
      <c r="I108" s="195"/>
      <c r="J108" s="196">
        <f>J848</f>
        <v>0</v>
      </c>
      <c r="K108" s="193"/>
      <c r="L108" s="197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98"/>
      <c r="C109" s="134"/>
      <c r="D109" s="199" t="s">
        <v>175</v>
      </c>
      <c r="E109" s="200"/>
      <c r="F109" s="200"/>
      <c r="G109" s="200"/>
      <c r="H109" s="200"/>
      <c r="I109" s="200"/>
      <c r="J109" s="201">
        <f>J849</f>
        <v>0</v>
      </c>
      <c r="K109" s="134"/>
      <c r="L109" s="202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8"/>
      <c r="C110" s="134"/>
      <c r="D110" s="199" t="s">
        <v>176</v>
      </c>
      <c r="E110" s="200"/>
      <c r="F110" s="200"/>
      <c r="G110" s="200"/>
      <c r="H110" s="200"/>
      <c r="I110" s="200"/>
      <c r="J110" s="201">
        <f>J884</f>
        <v>0</v>
      </c>
      <c r="K110" s="134"/>
      <c r="L110" s="202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8"/>
      <c r="C111" s="134"/>
      <c r="D111" s="199" t="s">
        <v>177</v>
      </c>
      <c r="E111" s="200"/>
      <c r="F111" s="200"/>
      <c r="G111" s="200"/>
      <c r="H111" s="200"/>
      <c r="I111" s="200"/>
      <c r="J111" s="201">
        <f>J953</f>
        <v>0</v>
      </c>
      <c r="K111" s="134"/>
      <c r="L111" s="202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8"/>
      <c r="C112" s="134"/>
      <c r="D112" s="199" t="s">
        <v>178</v>
      </c>
      <c r="E112" s="200"/>
      <c r="F112" s="200"/>
      <c r="G112" s="200"/>
      <c r="H112" s="200"/>
      <c r="I112" s="200"/>
      <c r="J112" s="201">
        <f>J1039</f>
        <v>0</v>
      </c>
      <c r="K112" s="134"/>
      <c r="L112" s="202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8"/>
      <c r="C113" s="134"/>
      <c r="D113" s="199" t="s">
        <v>179</v>
      </c>
      <c r="E113" s="200"/>
      <c r="F113" s="200"/>
      <c r="G113" s="200"/>
      <c r="H113" s="200"/>
      <c r="I113" s="200"/>
      <c r="J113" s="201">
        <f>J1042</f>
        <v>0</v>
      </c>
      <c r="K113" s="134"/>
      <c r="L113" s="202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8"/>
      <c r="C114" s="134"/>
      <c r="D114" s="199" t="s">
        <v>180</v>
      </c>
      <c r="E114" s="200"/>
      <c r="F114" s="200"/>
      <c r="G114" s="200"/>
      <c r="H114" s="200"/>
      <c r="I114" s="200"/>
      <c r="J114" s="201">
        <f>J1149</f>
        <v>0</v>
      </c>
      <c r="K114" s="134"/>
      <c r="L114" s="202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8"/>
      <c r="C115" s="134"/>
      <c r="D115" s="199" t="s">
        <v>181</v>
      </c>
      <c r="E115" s="200"/>
      <c r="F115" s="200"/>
      <c r="G115" s="200"/>
      <c r="H115" s="200"/>
      <c r="I115" s="200"/>
      <c r="J115" s="201">
        <f>J1315</f>
        <v>0</v>
      </c>
      <c r="K115" s="134"/>
      <c r="L115" s="202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8"/>
      <c r="C116" s="134"/>
      <c r="D116" s="199" t="s">
        <v>182</v>
      </c>
      <c r="E116" s="200"/>
      <c r="F116" s="200"/>
      <c r="G116" s="200"/>
      <c r="H116" s="200"/>
      <c r="I116" s="200"/>
      <c r="J116" s="201">
        <f>J1390</f>
        <v>0</v>
      </c>
      <c r="K116" s="134"/>
      <c r="L116" s="202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98"/>
      <c r="C117" s="134"/>
      <c r="D117" s="199" t="s">
        <v>183</v>
      </c>
      <c r="E117" s="200"/>
      <c r="F117" s="200"/>
      <c r="G117" s="200"/>
      <c r="H117" s="200"/>
      <c r="I117" s="200"/>
      <c r="J117" s="201">
        <f>J1595</f>
        <v>0</v>
      </c>
      <c r="K117" s="134"/>
      <c r="L117" s="202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8"/>
      <c r="C118" s="134"/>
      <c r="D118" s="199" t="s">
        <v>184</v>
      </c>
      <c r="E118" s="200"/>
      <c r="F118" s="200"/>
      <c r="G118" s="200"/>
      <c r="H118" s="200"/>
      <c r="I118" s="200"/>
      <c r="J118" s="201">
        <f>J1750</f>
        <v>0</v>
      </c>
      <c r="K118" s="134"/>
      <c r="L118" s="202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98"/>
      <c r="C119" s="134"/>
      <c r="D119" s="199" t="s">
        <v>185</v>
      </c>
      <c r="E119" s="200"/>
      <c r="F119" s="200"/>
      <c r="G119" s="200"/>
      <c r="H119" s="200"/>
      <c r="I119" s="200"/>
      <c r="J119" s="201">
        <f>J1798</f>
        <v>0</v>
      </c>
      <c r="K119" s="134"/>
      <c r="L119" s="202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8"/>
      <c r="C120" s="134"/>
      <c r="D120" s="199" t="s">
        <v>186</v>
      </c>
      <c r="E120" s="200"/>
      <c r="F120" s="200"/>
      <c r="G120" s="200"/>
      <c r="H120" s="200"/>
      <c r="I120" s="200"/>
      <c r="J120" s="201">
        <f>J1812</f>
        <v>0</v>
      </c>
      <c r="K120" s="134"/>
      <c r="L120" s="202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98"/>
      <c r="C121" s="134"/>
      <c r="D121" s="199" t="s">
        <v>187</v>
      </c>
      <c r="E121" s="200"/>
      <c r="F121" s="200"/>
      <c r="G121" s="200"/>
      <c r="H121" s="200"/>
      <c r="I121" s="200"/>
      <c r="J121" s="201">
        <f>J1825</f>
        <v>0</v>
      </c>
      <c r="K121" s="134"/>
      <c r="L121" s="202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98"/>
      <c r="C122" s="134"/>
      <c r="D122" s="199" t="s">
        <v>188</v>
      </c>
      <c r="E122" s="200"/>
      <c r="F122" s="200"/>
      <c r="G122" s="200"/>
      <c r="H122" s="200"/>
      <c r="I122" s="200"/>
      <c r="J122" s="201">
        <f>J1913</f>
        <v>0</v>
      </c>
      <c r="K122" s="134"/>
      <c r="L122" s="202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98"/>
      <c r="C123" s="134"/>
      <c r="D123" s="199" t="s">
        <v>189</v>
      </c>
      <c r="E123" s="200"/>
      <c r="F123" s="200"/>
      <c r="G123" s="200"/>
      <c r="H123" s="200"/>
      <c r="I123" s="200"/>
      <c r="J123" s="201">
        <f>J1922</f>
        <v>0</v>
      </c>
      <c r="K123" s="134"/>
      <c r="L123" s="202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98"/>
      <c r="C124" s="134"/>
      <c r="D124" s="199" t="s">
        <v>190</v>
      </c>
      <c r="E124" s="200"/>
      <c r="F124" s="200"/>
      <c r="G124" s="200"/>
      <c r="H124" s="200"/>
      <c r="I124" s="200"/>
      <c r="J124" s="201">
        <f>J1967</f>
        <v>0</v>
      </c>
      <c r="K124" s="134"/>
      <c r="L124" s="202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9.92" customHeight="1">
      <c r="A125" s="10"/>
      <c r="B125" s="198"/>
      <c r="C125" s="134"/>
      <c r="D125" s="199" t="s">
        <v>191</v>
      </c>
      <c r="E125" s="200"/>
      <c r="F125" s="200"/>
      <c r="G125" s="200"/>
      <c r="H125" s="200"/>
      <c r="I125" s="200"/>
      <c r="J125" s="201">
        <f>J1977</f>
        <v>0</v>
      </c>
      <c r="K125" s="134"/>
      <c r="L125" s="202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9" customFormat="1" ht="24.96" customHeight="1">
      <c r="A126" s="9"/>
      <c r="B126" s="192"/>
      <c r="C126" s="193"/>
      <c r="D126" s="194" t="s">
        <v>192</v>
      </c>
      <c r="E126" s="195"/>
      <c r="F126" s="195"/>
      <c r="G126" s="195"/>
      <c r="H126" s="195"/>
      <c r="I126" s="195"/>
      <c r="J126" s="196">
        <f>J1980</f>
        <v>0</v>
      </c>
      <c r="K126" s="193"/>
      <c r="L126" s="197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</row>
    <row r="127" s="9" customFormat="1" ht="24.96" customHeight="1">
      <c r="A127" s="9"/>
      <c r="B127" s="192"/>
      <c r="C127" s="193"/>
      <c r="D127" s="194" t="s">
        <v>193</v>
      </c>
      <c r="E127" s="195"/>
      <c r="F127" s="195"/>
      <c r="G127" s="195"/>
      <c r="H127" s="195"/>
      <c r="I127" s="195"/>
      <c r="J127" s="196">
        <f>J1984</f>
        <v>0</v>
      </c>
      <c r="K127" s="193"/>
      <c r="L127" s="197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</row>
    <row r="128" s="10" customFormat="1" ht="19.92" customHeight="1">
      <c r="A128" s="10"/>
      <c r="B128" s="198"/>
      <c r="C128" s="134"/>
      <c r="D128" s="199" t="s">
        <v>194</v>
      </c>
      <c r="E128" s="200"/>
      <c r="F128" s="200"/>
      <c r="G128" s="200"/>
      <c r="H128" s="200"/>
      <c r="I128" s="200"/>
      <c r="J128" s="201">
        <f>J1985</f>
        <v>0</v>
      </c>
      <c r="K128" s="134"/>
      <c r="L128" s="202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98"/>
      <c r="C129" s="134"/>
      <c r="D129" s="199" t="s">
        <v>195</v>
      </c>
      <c r="E129" s="200"/>
      <c r="F129" s="200"/>
      <c r="G129" s="200"/>
      <c r="H129" s="200"/>
      <c r="I129" s="200"/>
      <c r="J129" s="201">
        <f>J1991</f>
        <v>0</v>
      </c>
      <c r="K129" s="134"/>
      <c r="L129" s="202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9.92" customHeight="1">
      <c r="A130" s="10"/>
      <c r="B130" s="198"/>
      <c r="C130" s="134"/>
      <c r="D130" s="199" t="s">
        <v>196</v>
      </c>
      <c r="E130" s="200"/>
      <c r="F130" s="200"/>
      <c r="G130" s="200"/>
      <c r="H130" s="200"/>
      <c r="I130" s="200"/>
      <c r="J130" s="201">
        <f>J1996</f>
        <v>0</v>
      </c>
      <c r="K130" s="134"/>
      <c r="L130" s="202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2" customFormat="1" ht="21.84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6.96" customHeight="1">
      <c r="A132" s="39"/>
      <c r="B132" s="40"/>
      <c r="C132" s="41"/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29.28" customHeight="1">
      <c r="A133" s="39"/>
      <c r="B133" s="40"/>
      <c r="C133" s="191" t="s">
        <v>197</v>
      </c>
      <c r="D133" s="41"/>
      <c r="E133" s="41"/>
      <c r="F133" s="41"/>
      <c r="G133" s="41"/>
      <c r="H133" s="41"/>
      <c r="I133" s="41"/>
      <c r="J133" s="203">
        <f>ROUND(J134 + J135 + J136 + J137 + J138 + J139,2)</f>
        <v>0</v>
      </c>
      <c r="K133" s="41"/>
      <c r="L133" s="64"/>
      <c r="N133" s="204" t="s">
        <v>40</v>
      </c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8" customHeight="1">
      <c r="A134" s="39"/>
      <c r="B134" s="40"/>
      <c r="C134" s="41"/>
      <c r="D134" s="205" t="s">
        <v>198</v>
      </c>
      <c r="E134" s="206"/>
      <c r="F134" s="206"/>
      <c r="G134" s="41"/>
      <c r="H134" s="41"/>
      <c r="I134" s="41"/>
      <c r="J134" s="207">
        <v>0</v>
      </c>
      <c r="K134" s="41"/>
      <c r="L134" s="208"/>
      <c r="M134" s="209"/>
      <c r="N134" s="210" t="s">
        <v>41</v>
      </c>
      <c r="O134" s="209"/>
      <c r="P134" s="209"/>
      <c r="Q134" s="209"/>
      <c r="R134" s="209"/>
      <c r="S134" s="211"/>
      <c r="T134" s="211"/>
      <c r="U134" s="211"/>
      <c r="V134" s="211"/>
      <c r="W134" s="211"/>
      <c r="X134" s="211"/>
      <c r="Y134" s="211"/>
      <c r="Z134" s="211"/>
      <c r="AA134" s="211"/>
      <c r="AB134" s="211"/>
      <c r="AC134" s="211"/>
      <c r="AD134" s="211"/>
      <c r="AE134" s="211"/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12" t="s">
        <v>199</v>
      </c>
      <c r="AZ134" s="209"/>
      <c r="BA134" s="209"/>
      <c r="BB134" s="209"/>
      <c r="BC134" s="209"/>
      <c r="BD134" s="209"/>
      <c r="BE134" s="213">
        <f>IF(N134="základní",J134,0)</f>
        <v>0</v>
      </c>
      <c r="BF134" s="213">
        <f>IF(N134="snížená",J134,0)</f>
        <v>0</v>
      </c>
      <c r="BG134" s="213">
        <f>IF(N134="zákl. přenesená",J134,0)</f>
        <v>0</v>
      </c>
      <c r="BH134" s="213">
        <f>IF(N134="sníž. přenesená",J134,0)</f>
        <v>0</v>
      </c>
      <c r="BI134" s="213">
        <f>IF(N134="nulová",J134,0)</f>
        <v>0</v>
      </c>
      <c r="BJ134" s="212" t="s">
        <v>84</v>
      </c>
      <c r="BK134" s="209"/>
      <c r="BL134" s="209"/>
      <c r="BM134" s="209"/>
    </row>
    <row r="135" s="2" customFormat="1" ht="18" customHeight="1">
      <c r="A135" s="39"/>
      <c r="B135" s="40"/>
      <c r="C135" s="41"/>
      <c r="D135" s="205" t="s">
        <v>200</v>
      </c>
      <c r="E135" s="206"/>
      <c r="F135" s="206"/>
      <c r="G135" s="41"/>
      <c r="H135" s="41"/>
      <c r="I135" s="41"/>
      <c r="J135" s="207">
        <v>0</v>
      </c>
      <c r="K135" s="41"/>
      <c r="L135" s="208"/>
      <c r="M135" s="209"/>
      <c r="N135" s="210" t="s">
        <v>41</v>
      </c>
      <c r="O135" s="209"/>
      <c r="P135" s="209"/>
      <c r="Q135" s="209"/>
      <c r="R135" s="209"/>
      <c r="S135" s="211"/>
      <c r="T135" s="211"/>
      <c r="U135" s="211"/>
      <c r="V135" s="211"/>
      <c r="W135" s="211"/>
      <c r="X135" s="211"/>
      <c r="Y135" s="211"/>
      <c r="Z135" s="211"/>
      <c r="AA135" s="211"/>
      <c r="AB135" s="211"/>
      <c r="AC135" s="211"/>
      <c r="AD135" s="211"/>
      <c r="AE135" s="211"/>
      <c r="AF135" s="209"/>
      <c r="AG135" s="209"/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12" t="s">
        <v>199</v>
      </c>
      <c r="AZ135" s="209"/>
      <c r="BA135" s="209"/>
      <c r="BB135" s="209"/>
      <c r="BC135" s="209"/>
      <c r="BD135" s="209"/>
      <c r="BE135" s="213">
        <f>IF(N135="základní",J135,0)</f>
        <v>0</v>
      </c>
      <c r="BF135" s="213">
        <f>IF(N135="snížená",J135,0)</f>
        <v>0</v>
      </c>
      <c r="BG135" s="213">
        <f>IF(N135="zákl. přenesená",J135,0)</f>
        <v>0</v>
      </c>
      <c r="BH135" s="213">
        <f>IF(N135="sníž. přenesená",J135,0)</f>
        <v>0</v>
      </c>
      <c r="BI135" s="213">
        <f>IF(N135="nulová",J135,0)</f>
        <v>0</v>
      </c>
      <c r="BJ135" s="212" t="s">
        <v>84</v>
      </c>
      <c r="BK135" s="209"/>
      <c r="BL135" s="209"/>
      <c r="BM135" s="209"/>
    </row>
    <row r="136" s="2" customFormat="1" ht="18" customHeight="1">
      <c r="A136" s="39"/>
      <c r="B136" s="40"/>
      <c r="C136" s="41"/>
      <c r="D136" s="205" t="s">
        <v>201</v>
      </c>
      <c r="E136" s="206"/>
      <c r="F136" s="206"/>
      <c r="G136" s="41"/>
      <c r="H136" s="41"/>
      <c r="I136" s="41"/>
      <c r="J136" s="207">
        <v>0</v>
      </c>
      <c r="K136" s="41"/>
      <c r="L136" s="208"/>
      <c r="M136" s="209"/>
      <c r="N136" s="210" t="s">
        <v>41</v>
      </c>
      <c r="O136" s="209"/>
      <c r="P136" s="209"/>
      <c r="Q136" s="209"/>
      <c r="R136" s="209"/>
      <c r="S136" s="211"/>
      <c r="T136" s="211"/>
      <c r="U136" s="211"/>
      <c r="V136" s="211"/>
      <c r="W136" s="211"/>
      <c r="X136" s="211"/>
      <c r="Y136" s="211"/>
      <c r="Z136" s="211"/>
      <c r="AA136" s="211"/>
      <c r="AB136" s="211"/>
      <c r="AC136" s="211"/>
      <c r="AD136" s="211"/>
      <c r="AE136" s="211"/>
      <c r="AF136" s="209"/>
      <c r="AG136" s="209"/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12" t="s">
        <v>199</v>
      </c>
      <c r="AZ136" s="209"/>
      <c r="BA136" s="209"/>
      <c r="BB136" s="209"/>
      <c r="BC136" s="209"/>
      <c r="BD136" s="209"/>
      <c r="BE136" s="213">
        <f>IF(N136="základní",J136,0)</f>
        <v>0</v>
      </c>
      <c r="BF136" s="213">
        <f>IF(N136="snížená",J136,0)</f>
        <v>0</v>
      </c>
      <c r="BG136" s="213">
        <f>IF(N136="zákl. přenesená",J136,0)</f>
        <v>0</v>
      </c>
      <c r="BH136" s="213">
        <f>IF(N136="sníž. přenesená",J136,0)</f>
        <v>0</v>
      </c>
      <c r="BI136" s="213">
        <f>IF(N136="nulová",J136,0)</f>
        <v>0</v>
      </c>
      <c r="BJ136" s="212" t="s">
        <v>84</v>
      </c>
      <c r="BK136" s="209"/>
      <c r="BL136" s="209"/>
      <c r="BM136" s="209"/>
    </row>
    <row r="137" s="2" customFormat="1" ht="18" customHeight="1">
      <c r="A137" s="39"/>
      <c r="B137" s="40"/>
      <c r="C137" s="41"/>
      <c r="D137" s="205" t="s">
        <v>202</v>
      </c>
      <c r="E137" s="206"/>
      <c r="F137" s="206"/>
      <c r="G137" s="41"/>
      <c r="H137" s="41"/>
      <c r="I137" s="41"/>
      <c r="J137" s="207">
        <v>0</v>
      </c>
      <c r="K137" s="41"/>
      <c r="L137" s="208"/>
      <c r="M137" s="209"/>
      <c r="N137" s="210" t="s">
        <v>41</v>
      </c>
      <c r="O137" s="209"/>
      <c r="P137" s="209"/>
      <c r="Q137" s="209"/>
      <c r="R137" s="209"/>
      <c r="S137" s="211"/>
      <c r="T137" s="211"/>
      <c r="U137" s="211"/>
      <c r="V137" s="211"/>
      <c r="W137" s="211"/>
      <c r="X137" s="211"/>
      <c r="Y137" s="211"/>
      <c r="Z137" s="211"/>
      <c r="AA137" s="211"/>
      <c r="AB137" s="211"/>
      <c r="AC137" s="211"/>
      <c r="AD137" s="211"/>
      <c r="AE137" s="211"/>
      <c r="AF137" s="209"/>
      <c r="AG137" s="209"/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12" t="s">
        <v>199</v>
      </c>
      <c r="AZ137" s="209"/>
      <c r="BA137" s="209"/>
      <c r="BB137" s="209"/>
      <c r="BC137" s="209"/>
      <c r="BD137" s="209"/>
      <c r="BE137" s="213">
        <f>IF(N137="základní",J137,0)</f>
        <v>0</v>
      </c>
      <c r="BF137" s="213">
        <f>IF(N137="snížená",J137,0)</f>
        <v>0</v>
      </c>
      <c r="BG137" s="213">
        <f>IF(N137="zákl. přenesená",J137,0)</f>
        <v>0</v>
      </c>
      <c r="BH137" s="213">
        <f>IF(N137="sníž. přenesená",J137,0)</f>
        <v>0</v>
      </c>
      <c r="BI137" s="213">
        <f>IF(N137="nulová",J137,0)</f>
        <v>0</v>
      </c>
      <c r="BJ137" s="212" t="s">
        <v>84</v>
      </c>
      <c r="BK137" s="209"/>
      <c r="BL137" s="209"/>
      <c r="BM137" s="209"/>
    </row>
    <row r="138" s="2" customFormat="1" ht="18" customHeight="1">
      <c r="A138" s="39"/>
      <c r="B138" s="40"/>
      <c r="C138" s="41"/>
      <c r="D138" s="205" t="s">
        <v>203</v>
      </c>
      <c r="E138" s="206"/>
      <c r="F138" s="206"/>
      <c r="G138" s="41"/>
      <c r="H138" s="41"/>
      <c r="I138" s="41"/>
      <c r="J138" s="207">
        <v>0</v>
      </c>
      <c r="K138" s="41"/>
      <c r="L138" s="208"/>
      <c r="M138" s="209"/>
      <c r="N138" s="210" t="s">
        <v>41</v>
      </c>
      <c r="O138" s="209"/>
      <c r="P138" s="209"/>
      <c r="Q138" s="209"/>
      <c r="R138" s="209"/>
      <c r="S138" s="211"/>
      <c r="T138" s="211"/>
      <c r="U138" s="211"/>
      <c r="V138" s="211"/>
      <c r="W138" s="211"/>
      <c r="X138" s="211"/>
      <c r="Y138" s="211"/>
      <c r="Z138" s="211"/>
      <c r="AA138" s="211"/>
      <c r="AB138" s="211"/>
      <c r="AC138" s="211"/>
      <c r="AD138" s="211"/>
      <c r="AE138" s="211"/>
      <c r="AF138" s="209"/>
      <c r="AG138" s="209"/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12" t="s">
        <v>199</v>
      </c>
      <c r="AZ138" s="209"/>
      <c r="BA138" s="209"/>
      <c r="BB138" s="209"/>
      <c r="BC138" s="209"/>
      <c r="BD138" s="209"/>
      <c r="BE138" s="213">
        <f>IF(N138="základní",J138,0)</f>
        <v>0</v>
      </c>
      <c r="BF138" s="213">
        <f>IF(N138="snížená",J138,0)</f>
        <v>0</v>
      </c>
      <c r="BG138" s="213">
        <f>IF(N138="zákl. přenesená",J138,0)</f>
        <v>0</v>
      </c>
      <c r="BH138" s="213">
        <f>IF(N138="sníž. přenesená",J138,0)</f>
        <v>0</v>
      </c>
      <c r="BI138" s="213">
        <f>IF(N138="nulová",J138,0)</f>
        <v>0</v>
      </c>
      <c r="BJ138" s="212" t="s">
        <v>84</v>
      </c>
      <c r="BK138" s="209"/>
      <c r="BL138" s="209"/>
      <c r="BM138" s="209"/>
    </row>
    <row r="139" s="2" customFormat="1" ht="18" customHeight="1">
      <c r="A139" s="39"/>
      <c r="B139" s="40"/>
      <c r="C139" s="41"/>
      <c r="D139" s="206" t="s">
        <v>204</v>
      </c>
      <c r="E139" s="41"/>
      <c r="F139" s="41"/>
      <c r="G139" s="41"/>
      <c r="H139" s="41"/>
      <c r="I139" s="41"/>
      <c r="J139" s="207">
        <f>ROUND(J30*T139,2)</f>
        <v>0</v>
      </c>
      <c r="K139" s="41"/>
      <c r="L139" s="208"/>
      <c r="M139" s="209"/>
      <c r="N139" s="210" t="s">
        <v>41</v>
      </c>
      <c r="O139" s="209"/>
      <c r="P139" s="209"/>
      <c r="Q139" s="209"/>
      <c r="R139" s="209"/>
      <c r="S139" s="211"/>
      <c r="T139" s="211"/>
      <c r="U139" s="211"/>
      <c r="V139" s="211"/>
      <c r="W139" s="211"/>
      <c r="X139" s="211"/>
      <c r="Y139" s="211"/>
      <c r="Z139" s="211"/>
      <c r="AA139" s="211"/>
      <c r="AB139" s="211"/>
      <c r="AC139" s="211"/>
      <c r="AD139" s="211"/>
      <c r="AE139" s="211"/>
      <c r="AF139" s="209"/>
      <c r="AG139" s="209"/>
      <c r="AH139" s="209"/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  <c r="AU139" s="209"/>
      <c r="AV139" s="209"/>
      <c r="AW139" s="209"/>
      <c r="AX139" s="209"/>
      <c r="AY139" s="212" t="s">
        <v>205</v>
      </c>
      <c r="AZ139" s="209"/>
      <c r="BA139" s="209"/>
      <c r="BB139" s="209"/>
      <c r="BC139" s="209"/>
      <c r="BD139" s="209"/>
      <c r="BE139" s="213">
        <f>IF(N139="základní",J139,0)</f>
        <v>0</v>
      </c>
      <c r="BF139" s="213">
        <f>IF(N139="snížená",J139,0)</f>
        <v>0</v>
      </c>
      <c r="BG139" s="213">
        <f>IF(N139="zákl. přenesená",J139,0)</f>
        <v>0</v>
      </c>
      <c r="BH139" s="213">
        <f>IF(N139="sníž. přenesená",J139,0)</f>
        <v>0</v>
      </c>
      <c r="BI139" s="213">
        <f>IF(N139="nulová",J139,0)</f>
        <v>0</v>
      </c>
      <c r="BJ139" s="212" t="s">
        <v>84</v>
      </c>
      <c r="BK139" s="209"/>
      <c r="BL139" s="209"/>
      <c r="BM139" s="209"/>
    </row>
    <row r="140" s="2" customFormat="1">
      <c r="A140" s="39"/>
      <c r="B140" s="40"/>
      <c r="C140" s="41"/>
      <c r="D140" s="41"/>
      <c r="E140" s="41"/>
      <c r="F140" s="41"/>
      <c r="G140" s="41"/>
      <c r="H140" s="41"/>
      <c r="I140" s="41"/>
      <c r="J140" s="41"/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2" customFormat="1" ht="29.28" customHeight="1">
      <c r="A141" s="39"/>
      <c r="B141" s="40"/>
      <c r="C141" s="214" t="s">
        <v>206</v>
      </c>
      <c r="D141" s="189"/>
      <c r="E141" s="189"/>
      <c r="F141" s="189"/>
      <c r="G141" s="189"/>
      <c r="H141" s="189"/>
      <c r="I141" s="189"/>
      <c r="J141" s="215">
        <f>ROUND(J96+J133,2)</f>
        <v>0</v>
      </c>
      <c r="K141" s="189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2" customFormat="1" ht="6.96" customHeight="1">
      <c r="A142" s="39"/>
      <c r="B142" s="67"/>
      <c r="C142" s="68"/>
      <c r="D142" s="68"/>
      <c r="E142" s="68"/>
      <c r="F142" s="68"/>
      <c r="G142" s="68"/>
      <c r="H142" s="68"/>
      <c r="I142" s="68"/>
      <c r="J142" s="68"/>
      <c r="K142" s="68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6" s="2" customFormat="1" ht="6.96" customHeight="1">
      <c r="A146" s="39"/>
      <c r="B146" s="69"/>
      <c r="C146" s="70"/>
      <c r="D146" s="70"/>
      <c r="E146" s="70"/>
      <c r="F146" s="70"/>
      <c r="G146" s="70"/>
      <c r="H146" s="70"/>
      <c r="I146" s="70"/>
      <c r="J146" s="70"/>
      <c r="K146" s="70"/>
      <c r="L146" s="64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="2" customFormat="1" ht="24.96" customHeight="1">
      <c r="A147" s="39"/>
      <c r="B147" s="40"/>
      <c r="C147" s="24" t="s">
        <v>207</v>
      </c>
      <c r="D147" s="41"/>
      <c r="E147" s="41"/>
      <c r="F147" s="41"/>
      <c r="G147" s="41"/>
      <c r="H147" s="41"/>
      <c r="I147" s="41"/>
      <c r="J147" s="41"/>
      <c r="K147" s="41"/>
      <c r="L147" s="64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="2" customFormat="1" ht="6.96" customHeight="1">
      <c r="A148" s="39"/>
      <c r="B148" s="40"/>
      <c r="C148" s="41"/>
      <c r="D148" s="41"/>
      <c r="E148" s="41"/>
      <c r="F148" s="41"/>
      <c r="G148" s="41"/>
      <c r="H148" s="41"/>
      <c r="I148" s="41"/>
      <c r="J148" s="41"/>
      <c r="K148" s="41"/>
      <c r="L148" s="64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="2" customFormat="1" ht="12" customHeight="1">
      <c r="A149" s="39"/>
      <c r="B149" s="40"/>
      <c r="C149" s="33" t="s">
        <v>16</v>
      </c>
      <c r="D149" s="41"/>
      <c r="E149" s="41"/>
      <c r="F149" s="41"/>
      <c r="G149" s="41"/>
      <c r="H149" s="41"/>
      <c r="I149" s="41"/>
      <c r="J149" s="41"/>
      <c r="K149" s="41"/>
      <c r="L149" s="64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="2" customFormat="1" ht="16.5" customHeight="1">
      <c r="A150" s="39"/>
      <c r="B150" s="40"/>
      <c r="C150" s="41"/>
      <c r="D150" s="41"/>
      <c r="E150" s="187" t="str">
        <f>E7</f>
        <v>OU - STAVEBNÍ ÚPRAVY BUDOVY E, ČS.LEGIÍ 9, OSTRAVA</v>
      </c>
      <c r="F150" s="33"/>
      <c r="G150" s="33"/>
      <c r="H150" s="33"/>
      <c r="I150" s="41"/>
      <c r="J150" s="41"/>
      <c r="K150" s="41"/>
      <c r="L150" s="64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="2" customFormat="1" ht="12" customHeight="1">
      <c r="A151" s="39"/>
      <c r="B151" s="40"/>
      <c r="C151" s="33" t="s">
        <v>154</v>
      </c>
      <c r="D151" s="41"/>
      <c r="E151" s="41"/>
      <c r="F151" s="41"/>
      <c r="G151" s="41"/>
      <c r="H151" s="41"/>
      <c r="I151" s="41"/>
      <c r="J151" s="41"/>
      <c r="K151" s="41"/>
      <c r="L151" s="64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="2" customFormat="1" ht="16.5" customHeight="1">
      <c r="A152" s="39"/>
      <c r="B152" s="40"/>
      <c r="C152" s="41"/>
      <c r="D152" s="41"/>
      <c r="E152" s="77" t="str">
        <f>E9</f>
        <v>D.1.1 - ARCHITEKTONICKO-STAVEBNÍ ŘEŠENÍ</v>
      </c>
      <c r="F152" s="41"/>
      <c r="G152" s="41"/>
      <c r="H152" s="41"/>
      <c r="I152" s="41"/>
      <c r="J152" s="41"/>
      <c r="K152" s="41"/>
      <c r="L152" s="64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="2" customFormat="1" ht="6.96" customHeight="1">
      <c r="A153" s="39"/>
      <c r="B153" s="40"/>
      <c r="C153" s="41"/>
      <c r="D153" s="41"/>
      <c r="E153" s="41"/>
      <c r="F153" s="41"/>
      <c r="G153" s="41"/>
      <c r="H153" s="41"/>
      <c r="I153" s="41"/>
      <c r="J153" s="41"/>
      <c r="K153" s="41"/>
      <c r="L153" s="64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="2" customFormat="1" ht="12" customHeight="1">
      <c r="A154" s="39"/>
      <c r="B154" s="40"/>
      <c r="C154" s="33" t="s">
        <v>20</v>
      </c>
      <c r="D154" s="41"/>
      <c r="E154" s="41"/>
      <c r="F154" s="28" t="str">
        <f>F12</f>
        <v xml:space="preserve"> </v>
      </c>
      <c r="G154" s="41"/>
      <c r="H154" s="41"/>
      <c r="I154" s="33" t="s">
        <v>22</v>
      </c>
      <c r="J154" s="80" t="str">
        <f>IF(J12="","",J12)</f>
        <v>30. 3. 2022</v>
      </c>
      <c r="K154" s="41"/>
      <c r="L154" s="64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="2" customFormat="1" ht="6.96" customHeight="1">
      <c r="A155" s="39"/>
      <c r="B155" s="40"/>
      <c r="C155" s="41"/>
      <c r="D155" s="41"/>
      <c r="E155" s="41"/>
      <c r="F155" s="41"/>
      <c r="G155" s="41"/>
      <c r="H155" s="41"/>
      <c r="I155" s="41"/>
      <c r="J155" s="41"/>
      <c r="K155" s="41"/>
      <c r="L155" s="64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="2" customFormat="1" ht="15.15" customHeight="1">
      <c r="A156" s="39"/>
      <c r="B156" s="40"/>
      <c r="C156" s="33" t="s">
        <v>24</v>
      </c>
      <c r="D156" s="41"/>
      <c r="E156" s="41"/>
      <c r="F156" s="28" t="str">
        <f>E15</f>
        <v>Ostravská univerzita</v>
      </c>
      <c r="G156" s="41"/>
      <c r="H156" s="41"/>
      <c r="I156" s="33" t="s">
        <v>30</v>
      </c>
      <c r="J156" s="37" t="str">
        <f>E21</f>
        <v>MARPO s.r.o.</v>
      </c>
      <c r="K156" s="41"/>
      <c r="L156" s="64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="2" customFormat="1" ht="15.15" customHeight="1">
      <c r="A157" s="39"/>
      <c r="B157" s="40"/>
      <c r="C157" s="33" t="s">
        <v>28</v>
      </c>
      <c r="D157" s="41"/>
      <c r="E157" s="41"/>
      <c r="F157" s="28" t="str">
        <f>IF(E18="","",E18)</f>
        <v>Vyplň údaj</v>
      </c>
      <c r="G157" s="41"/>
      <c r="H157" s="41"/>
      <c r="I157" s="33" t="s">
        <v>33</v>
      </c>
      <c r="J157" s="37" t="str">
        <f>E24</f>
        <v xml:space="preserve"> </v>
      </c>
      <c r="K157" s="41"/>
      <c r="L157" s="64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="2" customFormat="1" ht="10.32" customHeight="1">
      <c r="A158" s="39"/>
      <c r="B158" s="40"/>
      <c r="C158" s="41"/>
      <c r="D158" s="41"/>
      <c r="E158" s="41"/>
      <c r="F158" s="41"/>
      <c r="G158" s="41"/>
      <c r="H158" s="41"/>
      <c r="I158" s="41"/>
      <c r="J158" s="41"/>
      <c r="K158" s="41"/>
      <c r="L158" s="64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="11" customFormat="1" ht="29.28" customHeight="1">
      <c r="A159" s="216"/>
      <c r="B159" s="217"/>
      <c r="C159" s="218" t="s">
        <v>208</v>
      </c>
      <c r="D159" s="219" t="s">
        <v>61</v>
      </c>
      <c r="E159" s="219" t="s">
        <v>57</v>
      </c>
      <c r="F159" s="219" t="s">
        <v>58</v>
      </c>
      <c r="G159" s="219" t="s">
        <v>209</v>
      </c>
      <c r="H159" s="219" t="s">
        <v>210</v>
      </c>
      <c r="I159" s="219" t="s">
        <v>211</v>
      </c>
      <c r="J159" s="220" t="s">
        <v>160</v>
      </c>
      <c r="K159" s="221" t="s">
        <v>212</v>
      </c>
      <c r="L159" s="222"/>
      <c r="M159" s="101" t="s">
        <v>1</v>
      </c>
      <c r="N159" s="102" t="s">
        <v>40</v>
      </c>
      <c r="O159" s="102" t="s">
        <v>213</v>
      </c>
      <c r="P159" s="102" t="s">
        <v>214</v>
      </c>
      <c r="Q159" s="102" t="s">
        <v>215</v>
      </c>
      <c r="R159" s="102" t="s">
        <v>216</v>
      </c>
      <c r="S159" s="102" t="s">
        <v>217</v>
      </c>
      <c r="T159" s="103" t="s">
        <v>218</v>
      </c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</row>
    <row r="160" s="2" customFormat="1" ht="22.8" customHeight="1">
      <c r="A160" s="39"/>
      <c r="B160" s="40"/>
      <c r="C160" s="108" t="s">
        <v>219</v>
      </c>
      <c r="D160" s="41"/>
      <c r="E160" s="41"/>
      <c r="F160" s="41"/>
      <c r="G160" s="41"/>
      <c r="H160" s="41"/>
      <c r="I160" s="41"/>
      <c r="J160" s="223">
        <f>BK160</f>
        <v>0</v>
      </c>
      <c r="K160" s="41"/>
      <c r="L160" s="45"/>
      <c r="M160" s="104"/>
      <c r="N160" s="224"/>
      <c r="O160" s="105"/>
      <c r="P160" s="225">
        <f>P161+P848+P1980+P1984</f>
        <v>0</v>
      </c>
      <c r="Q160" s="105"/>
      <c r="R160" s="225">
        <f>R161+R848+R1980+R1984</f>
        <v>10.375536</v>
      </c>
      <c r="S160" s="105"/>
      <c r="T160" s="226">
        <f>T161+T848+T1980+T1984</f>
        <v>1.0065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75</v>
      </c>
      <c r="AU160" s="18" t="s">
        <v>162</v>
      </c>
      <c r="BK160" s="227">
        <f>BK161+BK848+BK1980+BK1984</f>
        <v>0</v>
      </c>
    </row>
    <row r="161" s="12" customFormat="1" ht="25.92" customHeight="1">
      <c r="A161" s="12"/>
      <c r="B161" s="228"/>
      <c r="C161" s="229"/>
      <c r="D161" s="230" t="s">
        <v>75</v>
      </c>
      <c r="E161" s="231" t="s">
        <v>220</v>
      </c>
      <c r="F161" s="231" t="s">
        <v>221</v>
      </c>
      <c r="G161" s="229"/>
      <c r="H161" s="229"/>
      <c r="I161" s="232"/>
      <c r="J161" s="233">
        <f>BK161</f>
        <v>0</v>
      </c>
      <c r="K161" s="229"/>
      <c r="L161" s="234"/>
      <c r="M161" s="235"/>
      <c r="N161" s="236"/>
      <c r="O161" s="236"/>
      <c r="P161" s="237">
        <f>P162+P248+P268+P273+P361+P363+P390+P564+P819+P838</f>
        <v>0</v>
      </c>
      <c r="Q161" s="236"/>
      <c r="R161" s="237">
        <f>R162+R248+R268+R273+R361+R363+R390+R564+R819+R838</f>
        <v>3.25</v>
      </c>
      <c r="S161" s="236"/>
      <c r="T161" s="238">
        <f>T162+T248+T268+T273+T361+T363+T390+T564+T819+T838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39" t="s">
        <v>84</v>
      </c>
      <c r="AT161" s="240" t="s">
        <v>75</v>
      </c>
      <c r="AU161" s="240" t="s">
        <v>76</v>
      </c>
      <c r="AY161" s="239" t="s">
        <v>222</v>
      </c>
      <c r="BK161" s="241">
        <f>BK162+BK248+BK268+BK273+BK361+BK363+BK390+BK564+BK819+BK838</f>
        <v>0</v>
      </c>
    </row>
    <row r="162" s="12" customFormat="1" ht="22.8" customHeight="1">
      <c r="A162" s="12"/>
      <c r="B162" s="228"/>
      <c r="C162" s="229"/>
      <c r="D162" s="230" t="s">
        <v>75</v>
      </c>
      <c r="E162" s="242" t="s">
        <v>84</v>
      </c>
      <c r="F162" s="242" t="s">
        <v>223</v>
      </c>
      <c r="G162" s="229"/>
      <c r="H162" s="229"/>
      <c r="I162" s="232"/>
      <c r="J162" s="243">
        <f>BK162</f>
        <v>0</v>
      </c>
      <c r="K162" s="229"/>
      <c r="L162" s="234"/>
      <c r="M162" s="235"/>
      <c r="N162" s="236"/>
      <c r="O162" s="236"/>
      <c r="P162" s="237">
        <f>SUM(P163:P247)</f>
        <v>0</v>
      </c>
      <c r="Q162" s="236"/>
      <c r="R162" s="237">
        <f>SUM(R163:R247)</f>
        <v>0</v>
      </c>
      <c r="S162" s="236"/>
      <c r="T162" s="238">
        <f>SUM(T163:T247)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39" t="s">
        <v>84</v>
      </c>
      <c r="AT162" s="240" t="s">
        <v>75</v>
      </c>
      <c r="AU162" s="240" t="s">
        <v>84</v>
      </c>
      <c r="AY162" s="239" t="s">
        <v>222</v>
      </c>
      <c r="BK162" s="241">
        <f>SUM(BK163:BK247)</f>
        <v>0</v>
      </c>
    </row>
    <row r="163" s="2" customFormat="1" ht="24.15" customHeight="1">
      <c r="A163" s="39"/>
      <c r="B163" s="40"/>
      <c r="C163" s="244" t="s">
        <v>84</v>
      </c>
      <c r="D163" s="244" t="s">
        <v>224</v>
      </c>
      <c r="E163" s="245" t="s">
        <v>225</v>
      </c>
      <c r="F163" s="246" t="s">
        <v>226</v>
      </c>
      <c r="G163" s="247" t="s">
        <v>227</v>
      </c>
      <c r="H163" s="248">
        <v>73</v>
      </c>
      <c r="I163" s="249"/>
      <c r="J163" s="250">
        <f>ROUND(I163*H163,2)</f>
        <v>0</v>
      </c>
      <c r="K163" s="251"/>
      <c r="L163" s="45"/>
      <c r="M163" s="252" t="s">
        <v>1</v>
      </c>
      <c r="N163" s="253" t="s">
        <v>41</v>
      </c>
      <c r="O163" s="92"/>
      <c r="P163" s="254">
        <f>O163*H163</f>
        <v>0</v>
      </c>
      <c r="Q163" s="254">
        <v>0</v>
      </c>
      <c r="R163" s="254">
        <f>Q163*H163</f>
        <v>0</v>
      </c>
      <c r="S163" s="254">
        <v>0</v>
      </c>
      <c r="T163" s="255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56" t="s">
        <v>228</v>
      </c>
      <c r="AT163" s="256" t="s">
        <v>224</v>
      </c>
      <c r="AU163" s="256" t="s">
        <v>86</v>
      </c>
      <c r="AY163" s="18" t="s">
        <v>222</v>
      </c>
      <c r="BE163" s="257">
        <f>IF(N163="základní",J163,0)</f>
        <v>0</v>
      </c>
      <c r="BF163" s="257">
        <f>IF(N163="snížená",J163,0)</f>
        <v>0</v>
      </c>
      <c r="BG163" s="257">
        <f>IF(N163="zákl. přenesená",J163,0)</f>
        <v>0</v>
      </c>
      <c r="BH163" s="257">
        <f>IF(N163="sníž. přenesená",J163,0)</f>
        <v>0</v>
      </c>
      <c r="BI163" s="257">
        <f>IF(N163="nulová",J163,0)</f>
        <v>0</v>
      </c>
      <c r="BJ163" s="18" t="s">
        <v>84</v>
      </c>
      <c r="BK163" s="257">
        <f>ROUND(I163*H163,2)</f>
        <v>0</v>
      </c>
      <c r="BL163" s="18" t="s">
        <v>228</v>
      </c>
      <c r="BM163" s="256" t="s">
        <v>86</v>
      </c>
    </row>
    <row r="164" s="13" customFormat="1">
      <c r="A164" s="13"/>
      <c r="B164" s="258"/>
      <c r="C164" s="259"/>
      <c r="D164" s="260" t="s">
        <v>229</v>
      </c>
      <c r="E164" s="261" t="s">
        <v>1</v>
      </c>
      <c r="F164" s="262" t="s">
        <v>230</v>
      </c>
      <c r="G164" s="259"/>
      <c r="H164" s="261" t="s">
        <v>1</v>
      </c>
      <c r="I164" s="263"/>
      <c r="J164" s="259"/>
      <c r="K164" s="259"/>
      <c r="L164" s="264"/>
      <c r="M164" s="265"/>
      <c r="N164" s="266"/>
      <c r="O164" s="266"/>
      <c r="P164" s="266"/>
      <c r="Q164" s="266"/>
      <c r="R164" s="266"/>
      <c r="S164" s="266"/>
      <c r="T164" s="267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68" t="s">
        <v>229</v>
      </c>
      <c r="AU164" s="268" t="s">
        <v>86</v>
      </c>
      <c r="AV164" s="13" t="s">
        <v>84</v>
      </c>
      <c r="AW164" s="13" t="s">
        <v>32</v>
      </c>
      <c r="AX164" s="13" t="s">
        <v>76</v>
      </c>
      <c r="AY164" s="268" t="s">
        <v>222</v>
      </c>
    </row>
    <row r="165" s="14" customFormat="1">
      <c r="A165" s="14"/>
      <c r="B165" s="269"/>
      <c r="C165" s="270"/>
      <c r="D165" s="260" t="s">
        <v>229</v>
      </c>
      <c r="E165" s="271" t="s">
        <v>1</v>
      </c>
      <c r="F165" s="272" t="s">
        <v>231</v>
      </c>
      <c r="G165" s="270"/>
      <c r="H165" s="273">
        <v>73</v>
      </c>
      <c r="I165" s="274"/>
      <c r="J165" s="270"/>
      <c r="K165" s="270"/>
      <c r="L165" s="275"/>
      <c r="M165" s="276"/>
      <c r="N165" s="277"/>
      <c r="O165" s="277"/>
      <c r="P165" s="277"/>
      <c r="Q165" s="277"/>
      <c r="R165" s="277"/>
      <c r="S165" s="277"/>
      <c r="T165" s="278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79" t="s">
        <v>229</v>
      </c>
      <c r="AU165" s="279" t="s">
        <v>86</v>
      </c>
      <c r="AV165" s="14" t="s">
        <v>86</v>
      </c>
      <c r="AW165" s="14" t="s">
        <v>32</v>
      </c>
      <c r="AX165" s="14" t="s">
        <v>76</v>
      </c>
      <c r="AY165" s="279" t="s">
        <v>222</v>
      </c>
    </row>
    <row r="166" s="15" customFormat="1">
      <c r="A166" s="15"/>
      <c r="B166" s="280"/>
      <c r="C166" s="281"/>
      <c r="D166" s="260" t="s">
        <v>229</v>
      </c>
      <c r="E166" s="282" t="s">
        <v>1</v>
      </c>
      <c r="F166" s="283" t="s">
        <v>232</v>
      </c>
      <c r="G166" s="281"/>
      <c r="H166" s="284">
        <v>73</v>
      </c>
      <c r="I166" s="285"/>
      <c r="J166" s="281"/>
      <c r="K166" s="281"/>
      <c r="L166" s="286"/>
      <c r="M166" s="287"/>
      <c r="N166" s="288"/>
      <c r="O166" s="288"/>
      <c r="P166" s="288"/>
      <c r="Q166" s="288"/>
      <c r="R166" s="288"/>
      <c r="S166" s="288"/>
      <c r="T166" s="289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90" t="s">
        <v>229</v>
      </c>
      <c r="AU166" s="290" t="s">
        <v>86</v>
      </c>
      <c r="AV166" s="15" t="s">
        <v>228</v>
      </c>
      <c r="AW166" s="15" t="s">
        <v>32</v>
      </c>
      <c r="AX166" s="15" t="s">
        <v>84</v>
      </c>
      <c r="AY166" s="290" t="s">
        <v>222</v>
      </c>
    </row>
    <row r="167" s="2" customFormat="1" ht="21.75" customHeight="1">
      <c r="A167" s="39"/>
      <c r="B167" s="40"/>
      <c r="C167" s="244" t="s">
        <v>86</v>
      </c>
      <c r="D167" s="244" t="s">
        <v>224</v>
      </c>
      <c r="E167" s="245" t="s">
        <v>233</v>
      </c>
      <c r="F167" s="246" t="s">
        <v>234</v>
      </c>
      <c r="G167" s="247" t="s">
        <v>227</v>
      </c>
      <c r="H167" s="248">
        <v>73</v>
      </c>
      <c r="I167" s="249"/>
      <c r="J167" s="250">
        <f>ROUND(I167*H167,2)</f>
        <v>0</v>
      </c>
      <c r="K167" s="251"/>
      <c r="L167" s="45"/>
      <c r="M167" s="252" t="s">
        <v>1</v>
      </c>
      <c r="N167" s="253" t="s">
        <v>41</v>
      </c>
      <c r="O167" s="92"/>
      <c r="P167" s="254">
        <f>O167*H167</f>
        <v>0</v>
      </c>
      <c r="Q167" s="254">
        <v>0</v>
      </c>
      <c r="R167" s="254">
        <f>Q167*H167</f>
        <v>0</v>
      </c>
      <c r="S167" s="254">
        <v>0</v>
      </c>
      <c r="T167" s="255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56" t="s">
        <v>228</v>
      </c>
      <c r="AT167" s="256" t="s">
        <v>224</v>
      </c>
      <c r="AU167" s="256" t="s">
        <v>86</v>
      </c>
      <c r="AY167" s="18" t="s">
        <v>222</v>
      </c>
      <c r="BE167" s="257">
        <f>IF(N167="základní",J167,0)</f>
        <v>0</v>
      </c>
      <c r="BF167" s="257">
        <f>IF(N167="snížená",J167,0)</f>
        <v>0</v>
      </c>
      <c r="BG167" s="257">
        <f>IF(N167="zákl. přenesená",J167,0)</f>
        <v>0</v>
      </c>
      <c r="BH167" s="257">
        <f>IF(N167="sníž. přenesená",J167,0)</f>
        <v>0</v>
      </c>
      <c r="BI167" s="257">
        <f>IF(N167="nulová",J167,0)</f>
        <v>0</v>
      </c>
      <c r="BJ167" s="18" t="s">
        <v>84</v>
      </c>
      <c r="BK167" s="257">
        <f>ROUND(I167*H167,2)</f>
        <v>0</v>
      </c>
      <c r="BL167" s="18" t="s">
        <v>228</v>
      </c>
      <c r="BM167" s="256" t="s">
        <v>228</v>
      </c>
    </row>
    <row r="168" s="13" customFormat="1">
      <c r="A168" s="13"/>
      <c r="B168" s="258"/>
      <c r="C168" s="259"/>
      <c r="D168" s="260" t="s">
        <v>229</v>
      </c>
      <c r="E168" s="261" t="s">
        <v>1</v>
      </c>
      <c r="F168" s="262" t="s">
        <v>230</v>
      </c>
      <c r="G168" s="259"/>
      <c r="H168" s="261" t="s">
        <v>1</v>
      </c>
      <c r="I168" s="263"/>
      <c r="J168" s="259"/>
      <c r="K168" s="259"/>
      <c r="L168" s="264"/>
      <c r="M168" s="265"/>
      <c r="N168" s="266"/>
      <c r="O168" s="266"/>
      <c r="P168" s="266"/>
      <c r="Q168" s="266"/>
      <c r="R168" s="266"/>
      <c r="S168" s="266"/>
      <c r="T168" s="267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68" t="s">
        <v>229</v>
      </c>
      <c r="AU168" s="268" t="s">
        <v>86</v>
      </c>
      <c r="AV168" s="13" t="s">
        <v>84</v>
      </c>
      <c r="AW168" s="13" t="s">
        <v>32</v>
      </c>
      <c r="AX168" s="13" t="s">
        <v>76</v>
      </c>
      <c r="AY168" s="268" t="s">
        <v>222</v>
      </c>
    </row>
    <row r="169" s="14" customFormat="1">
      <c r="A169" s="14"/>
      <c r="B169" s="269"/>
      <c r="C169" s="270"/>
      <c r="D169" s="260" t="s">
        <v>229</v>
      </c>
      <c r="E169" s="271" t="s">
        <v>1</v>
      </c>
      <c r="F169" s="272" t="s">
        <v>231</v>
      </c>
      <c r="G169" s="270"/>
      <c r="H169" s="273">
        <v>73</v>
      </c>
      <c r="I169" s="274"/>
      <c r="J169" s="270"/>
      <c r="K169" s="270"/>
      <c r="L169" s="275"/>
      <c r="M169" s="276"/>
      <c r="N169" s="277"/>
      <c r="O169" s="277"/>
      <c r="P169" s="277"/>
      <c r="Q169" s="277"/>
      <c r="R169" s="277"/>
      <c r="S169" s="277"/>
      <c r="T169" s="278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79" t="s">
        <v>229</v>
      </c>
      <c r="AU169" s="279" t="s">
        <v>86</v>
      </c>
      <c r="AV169" s="14" t="s">
        <v>86</v>
      </c>
      <c r="AW169" s="14" t="s">
        <v>32</v>
      </c>
      <c r="AX169" s="14" t="s">
        <v>76</v>
      </c>
      <c r="AY169" s="279" t="s">
        <v>222</v>
      </c>
    </row>
    <row r="170" s="15" customFormat="1">
      <c r="A170" s="15"/>
      <c r="B170" s="280"/>
      <c r="C170" s="281"/>
      <c r="D170" s="260" t="s">
        <v>229</v>
      </c>
      <c r="E170" s="282" t="s">
        <v>1</v>
      </c>
      <c r="F170" s="283" t="s">
        <v>232</v>
      </c>
      <c r="G170" s="281"/>
      <c r="H170" s="284">
        <v>73</v>
      </c>
      <c r="I170" s="285"/>
      <c r="J170" s="281"/>
      <c r="K170" s="281"/>
      <c r="L170" s="286"/>
      <c r="M170" s="287"/>
      <c r="N170" s="288"/>
      <c r="O170" s="288"/>
      <c r="P170" s="288"/>
      <c r="Q170" s="288"/>
      <c r="R170" s="288"/>
      <c r="S170" s="288"/>
      <c r="T170" s="289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90" t="s">
        <v>229</v>
      </c>
      <c r="AU170" s="290" t="s">
        <v>86</v>
      </c>
      <c r="AV170" s="15" t="s">
        <v>228</v>
      </c>
      <c r="AW170" s="15" t="s">
        <v>32</v>
      </c>
      <c r="AX170" s="15" t="s">
        <v>84</v>
      </c>
      <c r="AY170" s="290" t="s">
        <v>222</v>
      </c>
    </row>
    <row r="171" s="2" customFormat="1" ht="16.5" customHeight="1">
      <c r="A171" s="39"/>
      <c r="B171" s="40"/>
      <c r="C171" s="244" t="s">
        <v>107</v>
      </c>
      <c r="D171" s="244" t="s">
        <v>224</v>
      </c>
      <c r="E171" s="245" t="s">
        <v>235</v>
      </c>
      <c r="F171" s="246" t="s">
        <v>236</v>
      </c>
      <c r="G171" s="247" t="s">
        <v>227</v>
      </c>
      <c r="H171" s="248">
        <v>23</v>
      </c>
      <c r="I171" s="249"/>
      <c r="J171" s="250">
        <f>ROUND(I171*H171,2)</f>
        <v>0</v>
      </c>
      <c r="K171" s="251"/>
      <c r="L171" s="45"/>
      <c r="M171" s="252" t="s">
        <v>1</v>
      </c>
      <c r="N171" s="253" t="s">
        <v>41</v>
      </c>
      <c r="O171" s="92"/>
      <c r="P171" s="254">
        <f>O171*H171</f>
        <v>0</v>
      </c>
      <c r="Q171" s="254">
        <v>0</v>
      </c>
      <c r="R171" s="254">
        <f>Q171*H171</f>
        <v>0</v>
      </c>
      <c r="S171" s="254">
        <v>0</v>
      </c>
      <c r="T171" s="255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56" t="s">
        <v>228</v>
      </c>
      <c r="AT171" s="256" t="s">
        <v>224</v>
      </c>
      <c r="AU171" s="256" t="s">
        <v>86</v>
      </c>
      <c r="AY171" s="18" t="s">
        <v>222</v>
      </c>
      <c r="BE171" s="257">
        <f>IF(N171="základní",J171,0)</f>
        <v>0</v>
      </c>
      <c r="BF171" s="257">
        <f>IF(N171="snížená",J171,0)</f>
        <v>0</v>
      </c>
      <c r="BG171" s="257">
        <f>IF(N171="zákl. přenesená",J171,0)</f>
        <v>0</v>
      </c>
      <c r="BH171" s="257">
        <f>IF(N171="sníž. přenesená",J171,0)</f>
        <v>0</v>
      </c>
      <c r="BI171" s="257">
        <f>IF(N171="nulová",J171,0)</f>
        <v>0</v>
      </c>
      <c r="BJ171" s="18" t="s">
        <v>84</v>
      </c>
      <c r="BK171" s="257">
        <f>ROUND(I171*H171,2)</f>
        <v>0</v>
      </c>
      <c r="BL171" s="18" t="s">
        <v>228</v>
      </c>
      <c r="BM171" s="256" t="s">
        <v>237</v>
      </c>
    </row>
    <row r="172" s="13" customFormat="1">
      <c r="A172" s="13"/>
      <c r="B172" s="258"/>
      <c r="C172" s="259"/>
      <c r="D172" s="260" t="s">
        <v>229</v>
      </c>
      <c r="E172" s="261" t="s">
        <v>1</v>
      </c>
      <c r="F172" s="262" t="s">
        <v>230</v>
      </c>
      <c r="G172" s="259"/>
      <c r="H172" s="261" t="s">
        <v>1</v>
      </c>
      <c r="I172" s="263"/>
      <c r="J172" s="259"/>
      <c r="K172" s="259"/>
      <c r="L172" s="264"/>
      <c r="M172" s="265"/>
      <c r="N172" s="266"/>
      <c r="O172" s="266"/>
      <c r="P172" s="266"/>
      <c r="Q172" s="266"/>
      <c r="R172" s="266"/>
      <c r="S172" s="266"/>
      <c r="T172" s="267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68" t="s">
        <v>229</v>
      </c>
      <c r="AU172" s="268" t="s">
        <v>86</v>
      </c>
      <c r="AV172" s="13" t="s">
        <v>84</v>
      </c>
      <c r="AW172" s="13" t="s">
        <v>32</v>
      </c>
      <c r="AX172" s="13" t="s">
        <v>76</v>
      </c>
      <c r="AY172" s="268" t="s">
        <v>222</v>
      </c>
    </row>
    <row r="173" s="14" customFormat="1">
      <c r="A173" s="14"/>
      <c r="B173" s="269"/>
      <c r="C173" s="270"/>
      <c r="D173" s="260" t="s">
        <v>229</v>
      </c>
      <c r="E173" s="271" t="s">
        <v>1</v>
      </c>
      <c r="F173" s="272" t="s">
        <v>238</v>
      </c>
      <c r="G173" s="270"/>
      <c r="H173" s="273">
        <v>23</v>
      </c>
      <c r="I173" s="274"/>
      <c r="J173" s="270"/>
      <c r="K173" s="270"/>
      <c r="L173" s="275"/>
      <c r="M173" s="276"/>
      <c r="N173" s="277"/>
      <c r="O173" s="277"/>
      <c r="P173" s="277"/>
      <c r="Q173" s="277"/>
      <c r="R173" s="277"/>
      <c r="S173" s="277"/>
      <c r="T173" s="278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79" t="s">
        <v>229</v>
      </c>
      <c r="AU173" s="279" t="s">
        <v>86</v>
      </c>
      <c r="AV173" s="14" t="s">
        <v>86</v>
      </c>
      <c r="AW173" s="14" t="s">
        <v>32</v>
      </c>
      <c r="AX173" s="14" t="s">
        <v>76</v>
      </c>
      <c r="AY173" s="279" t="s">
        <v>222</v>
      </c>
    </row>
    <row r="174" s="15" customFormat="1">
      <c r="A174" s="15"/>
      <c r="B174" s="280"/>
      <c r="C174" s="281"/>
      <c r="D174" s="260" t="s">
        <v>229</v>
      </c>
      <c r="E174" s="282" t="s">
        <v>1</v>
      </c>
      <c r="F174" s="283" t="s">
        <v>232</v>
      </c>
      <c r="G174" s="281"/>
      <c r="H174" s="284">
        <v>23</v>
      </c>
      <c r="I174" s="285"/>
      <c r="J174" s="281"/>
      <c r="K174" s="281"/>
      <c r="L174" s="286"/>
      <c r="M174" s="287"/>
      <c r="N174" s="288"/>
      <c r="O174" s="288"/>
      <c r="P174" s="288"/>
      <c r="Q174" s="288"/>
      <c r="R174" s="288"/>
      <c r="S174" s="288"/>
      <c r="T174" s="289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90" t="s">
        <v>229</v>
      </c>
      <c r="AU174" s="290" t="s">
        <v>86</v>
      </c>
      <c r="AV174" s="15" t="s">
        <v>228</v>
      </c>
      <c r="AW174" s="15" t="s">
        <v>32</v>
      </c>
      <c r="AX174" s="15" t="s">
        <v>84</v>
      </c>
      <c r="AY174" s="290" t="s">
        <v>222</v>
      </c>
    </row>
    <row r="175" s="2" customFormat="1" ht="24.15" customHeight="1">
      <c r="A175" s="39"/>
      <c r="B175" s="40"/>
      <c r="C175" s="244" t="s">
        <v>228</v>
      </c>
      <c r="D175" s="244" t="s">
        <v>224</v>
      </c>
      <c r="E175" s="245" t="s">
        <v>239</v>
      </c>
      <c r="F175" s="246" t="s">
        <v>240</v>
      </c>
      <c r="G175" s="247" t="s">
        <v>241</v>
      </c>
      <c r="H175" s="248">
        <v>67.549999999999997</v>
      </c>
      <c r="I175" s="249"/>
      <c r="J175" s="250">
        <f>ROUND(I175*H175,2)</f>
        <v>0</v>
      </c>
      <c r="K175" s="251"/>
      <c r="L175" s="45"/>
      <c r="M175" s="252" t="s">
        <v>1</v>
      </c>
      <c r="N175" s="253" t="s">
        <v>41</v>
      </c>
      <c r="O175" s="92"/>
      <c r="P175" s="254">
        <f>O175*H175</f>
        <v>0</v>
      </c>
      <c r="Q175" s="254">
        <v>0</v>
      </c>
      <c r="R175" s="254">
        <f>Q175*H175</f>
        <v>0</v>
      </c>
      <c r="S175" s="254">
        <v>0</v>
      </c>
      <c r="T175" s="255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56" t="s">
        <v>228</v>
      </c>
      <c r="AT175" s="256" t="s">
        <v>224</v>
      </c>
      <c r="AU175" s="256" t="s">
        <v>86</v>
      </c>
      <c r="AY175" s="18" t="s">
        <v>222</v>
      </c>
      <c r="BE175" s="257">
        <f>IF(N175="základní",J175,0)</f>
        <v>0</v>
      </c>
      <c r="BF175" s="257">
        <f>IF(N175="snížená",J175,0)</f>
        <v>0</v>
      </c>
      <c r="BG175" s="257">
        <f>IF(N175="zákl. přenesená",J175,0)</f>
        <v>0</v>
      </c>
      <c r="BH175" s="257">
        <f>IF(N175="sníž. přenesená",J175,0)</f>
        <v>0</v>
      </c>
      <c r="BI175" s="257">
        <f>IF(N175="nulová",J175,0)</f>
        <v>0</v>
      </c>
      <c r="BJ175" s="18" t="s">
        <v>84</v>
      </c>
      <c r="BK175" s="257">
        <f>ROUND(I175*H175,2)</f>
        <v>0</v>
      </c>
      <c r="BL175" s="18" t="s">
        <v>228</v>
      </c>
      <c r="BM175" s="256" t="s">
        <v>242</v>
      </c>
    </row>
    <row r="176" s="13" customFormat="1">
      <c r="A176" s="13"/>
      <c r="B176" s="258"/>
      <c r="C176" s="259"/>
      <c r="D176" s="260" t="s">
        <v>229</v>
      </c>
      <c r="E176" s="261" t="s">
        <v>1</v>
      </c>
      <c r="F176" s="262" t="s">
        <v>230</v>
      </c>
      <c r="G176" s="259"/>
      <c r="H176" s="261" t="s">
        <v>1</v>
      </c>
      <c r="I176" s="263"/>
      <c r="J176" s="259"/>
      <c r="K176" s="259"/>
      <c r="L176" s="264"/>
      <c r="M176" s="265"/>
      <c r="N176" s="266"/>
      <c r="O176" s="266"/>
      <c r="P176" s="266"/>
      <c r="Q176" s="266"/>
      <c r="R176" s="266"/>
      <c r="S176" s="266"/>
      <c r="T176" s="267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68" t="s">
        <v>229</v>
      </c>
      <c r="AU176" s="268" t="s">
        <v>86</v>
      </c>
      <c r="AV176" s="13" t="s">
        <v>84</v>
      </c>
      <c r="AW176" s="13" t="s">
        <v>32</v>
      </c>
      <c r="AX176" s="13" t="s">
        <v>76</v>
      </c>
      <c r="AY176" s="268" t="s">
        <v>222</v>
      </c>
    </row>
    <row r="177" s="14" customFormat="1">
      <c r="A177" s="14"/>
      <c r="B177" s="269"/>
      <c r="C177" s="270"/>
      <c r="D177" s="260" t="s">
        <v>229</v>
      </c>
      <c r="E177" s="271" t="s">
        <v>1</v>
      </c>
      <c r="F177" s="272" t="s">
        <v>243</v>
      </c>
      <c r="G177" s="270"/>
      <c r="H177" s="273">
        <v>49.149999999999999</v>
      </c>
      <c r="I177" s="274"/>
      <c r="J177" s="270"/>
      <c r="K177" s="270"/>
      <c r="L177" s="275"/>
      <c r="M177" s="276"/>
      <c r="N177" s="277"/>
      <c r="O177" s="277"/>
      <c r="P177" s="277"/>
      <c r="Q177" s="277"/>
      <c r="R177" s="277"/>
      <c r="S177" s="277"/>
      <c r="T177" s="278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79" t="s">
        <v>229</v>
      </c>
      <c r="AU177" s="279" t="s">
        <v>86</v>
      </c>
      <c r="AV177" s="14" t="s">
        <v>86</v>
      </c>
      <c r="AW177" s="14" t="s">
        <v>32</v>
      </c>
      <c r="AX177" s="14" t="s">
        <v>76</v>
      </c>
      <c r="AY177" s="279" t="s">
        <v>222</v>
      </c>
    </row>
    <row r="178" s="14" customFormat="1">
      <c r="A178" s="14"/>
      <c r="B178" s="269"/>
      <c r="C178" s="270"/>
      <c r="D178" s="260" t="s">
        <v>229</v>
      </c>
      <c r="E178" s="271" t="s">
        <v>1</v>
      </c>
      <c r="F178" s="272" t="s">
        <v>244</v>
      </c>
      <c r="G178" s="270"/>
      <c r="H178" s="273">
        <v>18.399999999999999</v>
      </c>
      <c r="I178" s="274"/>
      <c r="J178" s="270"/>
      <c r="K178" s="270"/>
      <c r="L178" s="275"/>
      <c r="M178" s="276"/>
      <c r="N178" s="277"/>
      <c r="O178" s="277"/>
      <c r="P178" s="277"/>
      <c r="Q178" s="277"/>
      <c r="R178" s="277"/>
      <c r="S178" s="277"/>
      <c r="T178" s="278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79" t="s">
        <v>229</v>
      </c>
      <c r="AU178" s="279" t="s">
        <v>86</v>
      </c>
      <c r="AV178" s="14" t="s">
        <v>86</v>
      </c>
      <c r="AW178" s="14" t="s">
        <v>32</v>
      </c>
      <c r="AX178" s="14" t="s">
        <v>76</v>
      </c>
      <c r="AY178" s="279" t="s">
        <v>222</v>
      </c>
    </row>
    <row r="179" s="15" customFormat="1">
      <c r="A179" s="15"/>
      <c r="B179" s="280"/>
      <c r="C179" s="281"/>
      <c r="D179" s="260" t="s">
        <v>229</v>
      </c>
      <c r="E179" s="282" t="s">
        <v>1</v>
      </c>
      <c r="F179" s="283" t="s">
        <v>232</v>
      </c>
      <c r="G179" s="281"/>
      <c r="H179" s="284">
        <v>67.549999999999997</v>
      </c>
      <c r="I179" s="285"/>
      <c r="J179" s="281"/>
      <c r="K179" s="281"/>
      <c r="L179" s="286"/>
      <c r="M179" s="287"/>
      <c r="N179" s="288"/>
      <c r="O179" s="288"/>
      <c r="P179" s="288"/>
      <c r="Q179" s="288"/>
      <c r="R179" s="288"/>
      <c r="S179" s="288"/>
      <c r="T179" s="289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90" t="s">
        <v>229</v>
      </c>
      <c r="AU179" s="290" t="s">
        <v>86</v>
      </c>
      <c r="AV179" s="15" t="s">
        <v>228</v>
      </c>
      <c r="AW179" s="15" t="s">
        <v>32</v>
      </c>
      <c r="AX179" s="15" t="s">
        <v>84</v>
      </c>
      <c r="AY179" s="290" t="s">
        <v>222</v>
      </c>
    </row>
    <row r="180" s="2" customFormat="1" ht="24.15" customHeight="1">
      <c r="A180" s="39"/>
      <c r="B180" s="40"/>
      <c r="C180" s="244" t="s">
        <v>245</v>
      </c>
      <c r="D180" s="244" t="s">
        <v>224</v>
      </c>
      <c r="E180" s="245" t="s">
        <v>246</v>
      </c>
      <c r="F180" s="246" t="s">
        <v>247</v>
      </c>
      <c r="G180" s="247" t="s">
        <v>241</v>
      </c>
      <c r="H180" s="248">
        <v>37.600000000000001</v>
      </c>
      <c r="I180" s="249"/>
      <c r="J180" s="250">
        <f>ROUND(I180*H180,2)</f>
        <v>0</v>
      </c>
      <c r="K180" s="251"/>
      <c r="L180" s="45"/>
      <c r="M180" s="252" t="s">
        <v>1</v>
      </c>
      <c r="N180" s="253" t="s">
        <v>41</v>
      </c>
      <c r="O180" s="92"/>
      <c r="P180" s="254">
        <f>O180*H180</f>
        <v>0</v>
      </c>
      <c r="Q180" s="254">
        <v>0</v>
      </c>
      <c r="R180" s="254">
        <f>Q180*H180</f>
        <v>0</v>
      </c>
      <c r="S180" s="254">
        <v>0</v>
      </c>
      <c r="T180" s="255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56" t="s">
        <v>228</v>
      </c>
      <c r="AT180" s="256" t="s">
        <v>224</v>
      </c>
      <c r="AU180" s="256" t="s">
        <v>86</v>
      </c>
      <c r="AY180" s="18" t="s">
        <v>222</v>
      </c>
      <c r="BE180" s="257">
        <f>IF(N180="základní",J180,0)</f>
        <v>0</v>
      </c>
      <c r="BF180" s="257">
        <f>IF(N180="snížená",J180,0)</f>
        <v>0</v>
      </c>
      <c r="BG180" s="257">
        <f>IF(N180="zákl. přenesená",J180,0)</f>
        <v>0</v>
      </c>
      <c r="BH180" s="257">
        <f>IF(N180="sníž. přenesená",J180,0)</f>
        <v>0</v>
      </c>
      <c r="BI180" s="257">
        <f>IF(N180="nulová",J180,0)</f>
        <v>0</v>
      </c>
      <c r="BJ180" s="18" t="s">
        <v>84</v>
      </c>
      <c r="BK180" s="257">
        <f>ROUND(I180*H180,2)</f>
        <v>0</v>
      </c>
      <c r="BL180" s="18" t="s">
        <v>228</v>
      </c>
      <c r="BM180" s="256" t="s">
        <v>248</v>
      </c>
    </row>
    <row r="181" s="13" customFormat="1">
      <c r="A181" s="13"/>
      <c r="B181" s="258"/>
      <c r="C181" s="259"/>
      <c r="D181" s="260" t="s">
        <v>229</v>
      </c>
      <c r="E181" s="261" t="s">
        <v>1</v>
      </c>
      <c r="F181" s="262" t="s">
        <v>249</v>
      </c>
      <c r="G181" s="259"/>
      <c r="H181" s="261" t="s">
        <v>1</v>
      </c>
      <c r="I181" s="263"/>
      <c r="J181" s="259"/>
      <c r="K181" s="259"/>
      <c r="L181" s="264"/>
      <c r="M181" s="265"/>
      <c r="N181" s="266"/>
      <c r="O181" s="266"/>
      <c r="P181" s="266"/>
      <c r="Q181" s="266"/>
      <c r="R181" s="266"/>
      <c r="S181" s="266"/>
      <c r="T181" s="267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68" t="s">
        <v>229</v>
      </c>
      <c r="AU181" s="268" t="s">
        <v>86</v>
      </c>
      <c r="AV181" s="13" t="s">
        <v>84</v>
      </c>
      <c r="AW181" s="13" t="s">
        <v>32</v>
      </c>
      <c r="AX181" s="13" t="s">
        <v>76</v>
      </c>
      <c r="AY181" s="268" t="s">
        <v>222</v>
      </c>
    </row>
    <row r="182" s="14" customFormat="1">
      <c r="A182" s="14"/>
      <c r="B182" s="269"/>
      <c r="C182" s="270"/>
      <c r="D182" s="260" t="s">
        <v>229</v>
      </c>
      <c r="E182" s="271" t="s">
        <v>1</v>
      </c>
      <c r="F182" s="272" t="s">
        <v>250</v>
      </c>
      <c r="G182" s="270"/>
      <c r="H182" s="273">
        <v>37.600000000000001</v>
      </c>
      <c r="I182" s="274"/>
      <c r="J182" s="270"/>
      <c r="K182" s="270"/>
      <c r="L182" s="275"/>
      <c r="M182" s="276"/>
      <c r="N182" s="277"/>
      <c r="O182" s="277"/>
      <c r="P182" s="277"/>
      <c r="Q182" s="277"/>
      <c r="R182" s="277"/>
      <c r="S182" s="277"/>
      <c r="T182" s="278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79" t="s">
        <v>229</v>
      </c>
      <c r="AU182" s="279" t="s">
        <v>86</v>
      </c>
      <c r="AV182" s="14" t="s">
        <v>86</v>
      </c>
      <c r="AW182" s="14" t="s">
        <v>32</v>
      </c>
      <c r="AX182" s="14" t="s">
        <v>76</v>
      </c>
      <c r="AY182" s="279" t="s">
        <v>222</v>
      </c>
    </row>
    <row r="183" s="15" customFormat="1">
      <c r="A183" s="15"/>
      <c r="B183" s="280"/>
      <c r="C183" s="281"/>
      <c r="D183" s="260" t="s">
        <v>229</v>
      </c>
      <c r="E183" s="282" t="s">
        <v>1</v>
      </c>
      <c r="F183" s="283" t="s">
        <v>232</v>
      </c>
      <c r="G183" s="281"/>
      <c r="H183" s="284">
        <v>37.600000000000001</v>
      </c>
      <c r="I183" s="285"/>
      <c r="J183" s="281"/>
      <c r="K183" s="281"/>
      <c r="L183" s="286"/>
      <c r="M183" s="287"/>
      <c r="N183" s="288"/>
      <c r="O183" s="288"/>
      <c r="P183" s="288"/>
      <c r="Q183" s="288"/>
      <c r="R183" s="288"/>
      <c r="S183" s="288"/>
      <c r="T183" s="289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90" t="s">
        <v>229</v>
      </c>
      <c r="AU183" s="290" t="s">
        <v>86</v>
      </c>
      <c r="AV183" s="15" t="s">
        <v>228</v>
      </c>
      <c r="AW183" s="15" t="s">
        <v>32</v>
      </c>
      <c r="AX183" s="15" t="s">
        <v>84</v>
      </c>
      <c r="AY183" s="290" t="s">
        <v>222</v>
      </c>
    </row>
    <row r="184" s="2" customFormat="1" ht="33" customHeight="1">
      <c r="A184" s="39"/>
      <c r="B184" s="40"/>
      <c r="C184" s="244" t="s">
        <v>237</v>
      </c>
      <c r="D184" s="244" t="s">
        <v>224</v>
      </c>
      <c r="E184" s="245" t="s">
        <v>251</v>
      </c>
      <c r="F184" s="246" t="s">
        <v>252</v>
      </c>
      <c r="G184" s="247" t="s">
        <v>241</v>
      </c>
      <c r="H184" s="248">
        <v>37.600000000000001</v>
      </c>
      <c r="I184" s="249"/>
      <c r="J184" s="250">
        <f>ROUND(I184*H184,2)</f>
        <v>0</v>
      </c>
      <c r="K184" s="251"/>
      <c r="L184" s="45"/>
      <c r="M184" s="252" t="s">
        <v>1</v>
      </c>
      <c r="N184" s="253" t="s">
        <v>41</v>
      </c>
      <c r="O184" s="92"/>
      <c r="P184" s="254">
        <f>O184*H184</f>
        <v>0</v>
      </c>
      <c r="Q184" s="254">
        <v>0</v>
      </c>
      <c r="R184" s="254">
        <f>Q184*H184</f>
        <v>0</v>
      </c>
      <c r="S184" s="254">
        <v>0</v>
      </c>
      <c r="T184" s="255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56" t="s">
        <v>228</v>
      </c>
      <c r="AT184" s="256" t="s">
        <v>224</v>
      </c>
      <c r="AU184" s="256" t="s">
        <v>86</v>
      </c>
      <c r="AY184" s="18" t="s">
        <v>222</v>
      </c>
      <c r="BE184" s="257">
        <f>IF(N184="základní",J184,0)</f>
        <v>0</v>
      </c>
      <c r="BF184" s="257">
        <f>IF(N184="snížená",J184,0)</f>
        <v>0</v>
      </c>
      <c r="BG184" s="257">
        <f>IF(N184="zákl. přenesená",J184,0)</f>
        <v>0</v>
      </c>
      <c r="BH184" s="257">
        <f>IF(N184="sníž. přenesená",J184,0)</f>
        <v>0</v>
      </c>
      <c r="BI184" s="257">
        <f>IF(N184="nulová",J184,0)</f>
        <v>0</v>
      </c>
      <c r="BJ184" s="18" t="s">
        <v>84</v>
      </c>
      <c r="BK184" s="257">
        <f>ROUND(I184*H184,2)</f>
        <v>0</v>
      </c>
      <c r="BL184" s="18" t="s">
        <v>228</v>
      </c>
      <c r="BM184" s="256" t="s">
        <v>253</v>
      </c>
    </row>
    <row r="185" s="13" customFormat="1">
      <c r="A185" s="13"/>
      <c r="B185" s="258"/>
      <c r="C185" s="259"/>
      <c r="D185" s="260" t="s">
        <v>229</v>
      </c>
      <c r="E185" s="261" t="s">
        <v>1</v>
      </c>
      <c r="F185" s="262" t="s">
        <v>249</v>
      </c>
      <c r="G185" s="259"/>
      <c r="H185" s="261" t="s">
        <v>1</v>
      </c>
      <c r="I185" s="263"/>
      <c r="J185" s="259"/>
      <c r="K185" s="259"/>
      <c r="L185" s="264"/>
      <c r="M185" s="265"/>
      <c r="N185" s="266"/>
      <c r="O185" s="266"/>
      <c r="P185" s="266"/>
      <c r="Q185" s="266"/>
      <c r="R185" s="266"/>
      <c r="S185" s="266"/>
      <c r="T185" s="267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68" t="s">
        <v>229</v>
      </c>
      <c r="AU185" s="268" t="s">
        <v>86</v>
      </c>
      <c r="AV185" s="13" t="s">
        <v>84</v>
      </c>
      <c r="AW185" s="13" t="s">
        <v>32</v>
      </c>
      <c r="AX185" s="13" t="s">
        <v>76</v>
      </c>
      <c r="AY185" s="268" t="s">
        <v>222</v>
      </c>
    </row>
    <row r="186" s="14" customFormat="1">
      <c r="A186" s="14"/>
      <c r="B186" s="269"/>
      <c r="C186" s="270"/>
      <c r="D186" s="260" t="s">
        <v>229</v>
      </c>
      <c r="E186" s="271" t="s">
        <v>1</v>
      </c>
      <c r="F186" s="272" t="s">
        <v>250</v>
      </c>
      <c r="G186" s="270"/>
      <c r="H186" s="273">
        <v>37.600000000000001</v>
      </c>
      <c r="I186" s="274"/>
      <c r="J186" s="270"/>
      <c r="K186" s="270"/>
      <c r="L186" s="275"/>
      <c r="M186" s="276"/>
      <c r="N186" s="277"/>
      <c r="O186" s="277"/>
      <c r="P186" s="277"/>
      <c r="Q186" s="277"/>
      <c r="R186" s="277"/>
      <c r="S186" s="277"/>
      <c r="T186" s="278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79" t="s">
        <v>229</v>
      </c>
      <c r="AU186" s="279" t="s">
        <v>86</v>
      </c>
      <c r="AV186" s="14" t="s">
        <v>86</v>
      </c>
      <c r="AW186" s="14" t="s">
        <v>32</v>
      </c>
      <c r="AX186" s="14" t="s">
        <v>76</v>
      </c>
      <c r="AY186" s="279" t="s">
        <v>222</v>
      </c>
    </row>
    <row r="187" s="15" customFormat="1">
      <c r="A187" s="15"/>
      <c r="B187" s="280"/>
      <c r="C187" s="281"/>
      <c r="D187" s="260" t="s">
        <v>229</v>
      </c>
      <c r="E187" s="282" t="s">
        <v>1</v>
      </c>
      <c r="F187" s="283" t="s">
        <v>232</v>
      </c>
      <c r="G187" s="281"/>
      <c r="H187" s="284">
        <v>37.600000000000001</v>
      </c>
      <c r="I187" s="285"/>
      <c r="J187" s="281"/>
      <c r="K187" s="281"/>
      <c r="L187" s="286"/>
      <c r="M187" s="287"/>
      <c r="N187" s="288"/>
      <c r="O187" s="288"/>
      <c r="P187" s="288"/>
      <c r="Q187" s="288"/>
      <c r="R187" s="288"/>
      <c r="S187" s="288"/>
      <c r="T187" s="289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90" t="s">
        <v>229</v>
      </c>
      <c r="AU187" s="290" t="s">
        <v>86</v>
      </c>
      <c r="AV187" s="15" t="s">
        <v>228</v>
      </c>
      <c r="AW187" s="15" t="s">
        <v>32</v>
      </c>
      <c r="AX187" s="15" t="s">
        <v>84</v>
      </c>
      <c r="AY187" s="290" t="s">
        <v>222</v>
      </c>
    </row>
    <row r="188" s="2" customFormat="1" ht="37.8" customHeight="1">
      <c r="A188" s="39"/>
      <c r="B188" s="40"/>
      <c r="C188" s="244" t="s">
        <v>254</v>
      </c>
      <c r="D188" s="244" t="s">
        <v>224</v>
      </c>
      <c r="E188" s="245" t="s">
        <v>255</v>
      </c>
      <c r="F188" s="246" t="s">
        <v>256</v>
      </c>
      <c r="G188" s="247" t="s">
        <v>241</v>
      </c>
      <c r="H188" s="248">
        <v>37.600000000000001</v>
      </c>
      <c r="I188" s="249"/>
      <c r="J188" s="250">
        <f>ROUND(I188*H188,2)</f>
        <v>0</v>
      </c>
      <c r="K188" s="251"/>
      <c r="L188" s="45"/>
      <c r="M188" s="252" t="s">
        <v>1</v>
      </c>
      <c r="N188" s="253" t="s">
        <v>41</v>
      </c>
      <c r="O188" s="92"/>
      <c r="P188" s="254">
        <f>O188*H188</f>
        <v>0</v>
      </c>
      <c r="Q188" s="254">
        <v>0</v>
      </c>
      <c r="R188" s="254">
        <f>Q188*H188</f>
        <v>0</v>
      </c>
      <c r="S188" s="254">
        <v>0</v>
      </c>
      <c r="T188" s="255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56" t="s">
        <v>228</v>
      </c>
      <c r="AT188" s="256" t="s">
        <v>224</v>
      </c>
      <c r="AU188" s="256" t="s">
        <v>86</v>
      </c>
      <c r="AY188" s="18" t="s">
        <v>222</v>
      </c>
      <c r="BE188" s="257">
        <f>IF(N188="základní",J188,0)</f>
        <v>0</v>
      </c>
      <c r="BF188" s="257">
        <f>IF(N188="snížená",J188,0)</f>
        <v>0</v>
      </c>
      <c r="BG188" s="257">
        <f>IF(N188="zákl. přenesená",J188,0)</f>
        <v>0</v>
      </c>
      <c r="BH188" s="257">
        <f>IF(N188="sníž. přenesená",J188,0)</f>
        <v>0</v>
      </c>
      <c r="BI188" s="257">
        <f>IF(N188="nulová",J188,0)</f>
        <v>0</v>
      </c>
      <c r="BJ188" s="18" t="s">
        <v>84</v>
      </c>
      <c r="BK188" s="257">
        <f>ROUND(I188*H188,2)</f>
        <v>0</v>
      </c>
      <c r="BL188" s="18" t="s">
        <v>228</v>
      </c>
      <c r="BM188" s="256" t="s">
        <v>257</v>
      </c>
    </row>
    <row r="189" s="13" customFormat="1">
      <c r="A189" s="13"/>
      <c r="B189" s="258"/>
      <c r="C189" s="259"/>
      <c r="D189" s="260" t="s">
        <v>229</v>
      </c>
      <c r="E189" s="261" t="s">
        <v>1</v>
      </c>
      <c r="F189" s="262" t="s">
        <v>249</v>
      </c>
      <c r="G189" s="259"/>
      <c r="H189" s="261" t="s">
        <v>1</v>
      </c>
      <c r="I189" s="263"/>
      <c r="J189" s="259"/>
      <c r="K189" s="259"/>
      <c r="L189" s="264"/>
      <c r="M189" s="265"/>
      <c r="N189" s="266"/>
      <c r="O189" s="266"/>
      <c r="P189" s="266"/>
      <c r="Q189" s="266"/>
      <c r="R189" s="266"/>
      <c r="S189" s="266"/>
      <c r="T189" s="267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68" t="s">
        <v>229</v>
      </c>
      <c r="AU189" s="268" t="s">
        <v>86</v>
      </c>
      <c r="AV189" s="13" t="s">
        <v>84</v>
      </c>
      <c r="AW189" s="13" t="s">
        <v>32</v>
      </c>
      <c r="AX189" s="13" t="s">
        <v>76</v>
      </c>
      <c r="AY189" s="268" t="s">
        <v>222</v>
      </c>
    </row>
    <row r="190" s="14" customFormat="1">
      <c r="A190" s="14"/>
      <c r="B190" s="269"/>
      <c r="C190" s="270"/>
      <c r="D190" s="260" t="s">
        <v>229</v>
      </c>
      <c r="E190" s="271" t="s">
        <v>1</v>
      </c>
      <c r="F190" s="272" t="s">
        <v>250</v>
      </c>
      <c r="G190" s="270"/>
      <c r="H190" s="273">
        <v>37.600000000000001</v>
      </c>
      <c r="I190" s="274"/>
      <c r="J190" s="270"/>
      <c r="K190" s="270"/>
      <c r="L190" s="275"/>
      <c r="M190" s="276"/>
      <c r="N190" s="277"/>
      <c r="O190" s="277"/>
      <c r="P190" s="277"/>
      <c r="Q190" s="277"/>
      <c r="R190" s="277"/>
      <c r="S190" s="277"/>
      <c r="T190" s="278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79" t="s">
        <v>229</v>
      </c>
      <c r="AU190" s="279" t="s">
        <v>86</v>
      </c>
      <c r="AV190" s="14" t="s">
        <v>86</v>
      </c>
      <c r="AW190" s="14" t="s">
        <v>32</v>
      </c>
      <c r="AX190" s="14" t="s">
        <v>76</v>
      </c>
      <c r="AY190" s="279" t="s">
        <v>222</v>
      </c>
    </row>
    <row r="191" s="15" customFormat="1">
      <c r="A191" s="15"/>
      <c r="B191" s="280"/>
      <c r="C191" s="281"/>
      <c r="D191" s="260" t="s">
        <v>229</v>
      </c>
      <c r="E191" s="282" t="s">
        <v>1</v>
      </c>
      <c r="F191" s="283" t="s">
        <v>232</v>
      </c>
      <c r="G191" s="281"/>
      <c r="H191" s="284">
        <v>37.600000000000001</v>
      </c>
      <c r="I191" s="285"/>
      <c r="J191" s="281"/>
      <c r="K191" s="281"/>
      <c r="L191" s="286"/>
      <c r="M191" s="287"/>
      <c r="N191" s="288"/>
      <c r="O191" s="288"/>
      <c r="P191" s="288"/>
      <c r="Q191" s="288"/>
      <c r="R191" s="288"/>
      <c r="S191" s="288"/>
      <c r="T191" s="289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90" t="s">
        <v>229</v>
      </c>
      <c r="AU191" s="290" t="s">
        <v>86</v>
      </c>
      <c r="AV191" s="15" t="s">
        <v>228</v>
      </c>
      <c r="AW191" s="15" t="s">
        <v>32</v>
      </c>
      <c r="AX191" s="15" t="s">
        <v>84</v>
      </c>
      <c r="AY191" s="290" t="s">
        <v>222</v>
      </c>
    </row>
    <row r="192" s="2" customFormat="1" ht="37.8" customHeight="1">
      <c r="A192" s="39"/>
      <c r="B192" s="40"/>
      <c r="C192" s="244" t="s">
        <v>242</v>
      </c>
      <c r="D192" s="244" t="s">
        <v>224</v>
      </c>
      <c r="E192" s="245" t="s">
        <v>258</v>
      </c>
      <c r="F192" s="246" t="s">
        <v>259</v>
      </c>
      <c r="G192" s="247" t="s">
        <v>241</v>
      </c>
      <c r="H192" s="248">
        <v>150.40000000000001</v>
      </c>
      <c r="I192" s="249"/>
      <c r="J192" s="250">
        <f>ROUND(I192*H192,2)</f>
        <v>0</v>
      </c>
      <c r="K192" s="251"/>
      <c r="L192" s="45"/>
      <c r="M192" s="252" t="s">
        <v>1</v>
      </c>
      <c r="N192" s="253" t="s">
        <v>41</v>
      </c>
      <c r="O192" s="92"/>
      <c r="P192" s="254">
        <f>O192*H192</f>
        <v>0</v>
      </c>
      <c r="Q192" s="254">
        <v>0</v>
      </c>
      <c r="R192" s="254">
        <f>Q192*H192</f>
        <v>0</v>
      </c>
      <c r="S192" s="254">
        <v>0</v>
      </c>
      <c r="T192" s="255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56" t="s">
        <v>228</v>
      </c>
      <c r="AT192" s="256" t="s">
        <v>224</v>
      </c>
      <c r="AU192" s="256" t="s">
        <v>86</v>
      </c>
      <c r="AY192" s="18" t="s">
        <v>222</v>
      </c>
      <c r="BE192" s="257">
        <f>IF(N192="základní",J192,0)</f>
        <v>0</v>
      </c>
      <c r="BF192" s="257">
        <f>IF(N192="snížená",J192,0)</f>
        <v>0</v>
      </c>
      <c r="BG192" s="257">
        <f>IF(N192="zákl. přenesená",J192,0)</f>
        <v>0</v>
      </c>
      <c r="BH192" s="257">
        <f>IF(N192="sníž. přenesená",J192,0)</f>
        <v>0</v>
      </c>
      <c r="BI192" s="257">
        <f>IF(N192="nulová",J192,0)</f>
        <v>0</v>
      </c>
      <c r="BJ192" s="18" t="s">
        <v>84</v>
      </c>
      <c r="BK192" s="257">
        <f>ROUND(I192*H192,2)</f>
        <v>0</v>
      </c>
      <c r="BL192" s="18" t="s">
        <v>228</v>
      </c>
      <c r="BM192" s="256" t="s">
        <v>260</v>
      </c>
    </row>
    <row r="193" s="14" customFormat="1">
      <c r="A193" s="14"/>
      <c r="B193" s="269"/>
      <c r="C193" s="270"/>
      <c r="D193" s="260" t="s">
        <v>229</v>
      </c>
      <c r="E193" s="271" t="s">
        <v>1</v>
      </c>
      <c r="F193" s="272" t="s">
        <v>261</v>
      </c>
      <c r="G193" s="270"/>
      <c r="H193" s="273">
        <v>150.40000000000001</v>
      </c>
      <c r="I193" s="274"/>
      <c r="J193" s="270"/>
      <c r="K193" s="270"/>
      <c r="L193" s="275"/>
      <c r="M193" s="276"/>
      <c r="N193" s="277"/>
      <c r="O193" s="277"/>
      <c r="P193" s="277"/>
      <c r="Q193" s="277"/>
      <c r="R193" s="277"/>
      <c r="S193" s="277"/>
      <c r="T193" s="278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79" t="s">
        <v>229</v>
      </c>
      <c r="AU193" s="279" t="s">
        <v>86</v>
      </c>
      <c r="AV193" s="14" t="s">
        <v>86</v>
      </c>
      <c r="AW193" s="14" t="s">
        <v>32</v>
      </c>
      <c r="AX193" s="14" t="s">
        <v>76</v>
      </c>
      <c r="AY193" s="279" t="s">
        <v>222</v>
      </c>
    </row>
    <row r="194" s="15" customFormat="1">
      <c r="A194" s="15"/>
      <c r="B194" s="280"/>
      <c r="C194" s="281"/>
      <c r="D194" s="260" t="s">
        <v>229</v>
      </c>
      <c r="E194" s="282" t="s">
        <v>1</v>
      </c>
      <c r="F194" s="283" t="s">
        <v>232</v>
      </c>
      <c r="G194" s="281"/>
      <c r="H194" s="284">
        <v>150.40000000000001</v>
      </c>
      <c r="I194" s="285"/>
      <c r="J194" s="281"/>
      <c r="K194" s="281"/>
      <c r="L194" s="286"/>
      <c r="M194" s="287"/>
      <c r="N194" s="288"/>
      <c r="O194" s="288"/>
      <c r="P194" s="288"/>
      <c r="Q194" s="288"/>
      <c r="R194" s="288"/>
      <c r="S194" s="288"/>
      <c r="T194" s="289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90" t="s">
        <v>229</v>
      </c>
      <c r="AU194" s="290" t="s">
        <v>86</v>
      </c>
      <c r="AV194" s="15" t="s">
        <v>228</v>
      </c>
      <c r="AW194" s="15" t="s">
        <v>32</v>
      </c>
      <c r="AX194" s="15" t="s">
        <v>84</v>
      </c>
      <c r="AY194" s="290" t="s">
        <v>222</v>
      </c>
    </row>
    <row r="195" s="2" customFormat="1" ht="24.15" customHeight="1">
      <c r="A195" s="39"/>
      <c r="B195" s="40"/>
      <c r="C195" s="244" t="s">
        <v>262</v>
      </c>
      <c r="D195" s="244" t="s">
        <v>224</v>
      </c>
      <c r="E195" s="245" t="s">
        <v>263</v>
      </c>
      <c r="F195" s="246" t="s">
        <v>264</v>
      </c>
      <c r="G195" s="247" t="s">
        <v>241</v>
      </c>
      <c r="H195" s="248">
        <v>25.600000000000001</v>
      </c>
      <c r="I195" s="249"/>
      <c r="J195" s="250">
        <f>ROUND(I195*H195,2)</f>
        <v>0</v>
      </c>
      <c r="K195" s="251"/>
      <c r="L195" s="45"/>
      <c r="M195" s="252" t="s">
        <v>1</v>
      </c>
      <c r="N195" s="253" t="s">
        <v>41</v>
      </c>
      <c r="O195" s="92"/>
      <c r="P195" s="254">
        <f>O195*H195</f>
        <v>0</v>
      </c>
      <c r="Q195" s="254">
        <v>0</v>
      </c>
      <c r="R195" s="254">
        <f>Q195*H195</f>
        <v>0</v>
      </c>
      <c r="S195" s="254">
        <v>0</v>
      </c>
      <c r="T195" s="255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56" t="s">
        <v>228</v>
      </c>
      <c r="AT195" s="256" t="s">
        <v>224</v>
      </c>
      <c r="AU195" s="256" t="s">
        <v>86</v>
      </c>
      <c r="AY195" s="18" t="s">
        <v>222</v>
      </c>
      <c r="BE195" s="257">
        <f>IF(N195="základní",J195,0)</f>
        <v>0</v>
      </c>
      <c r="BF195" s="257">
        <f>IF(N195="snížená",J195,0)</f>
        <v>0</v>
      </c>
      <c r="BG195" s="257">
        <f>IF(N195="zákl. přenesená",J195,0)</f>
        <v>0</v>
      </c>
      <c r="BH195" s="257">
        <f>IF(N195="sníž. přenesená",J195,0)</f>
        <v>0</v>
      </c>
      <c r="BI195" s="257">
        <f>IF(N195="nulová",J195,0)</f>
        <v>0</v>
      </c>
      <c r="BJ195" s="18" t="s">
        <v>84</v>
      </c>
      <c r="BK195" s="257">
        <f>ROUND(I195*H195,2)</f>
        <v>0</v>
      </c>
      <c r="BL195" s="18" t="s">
        <v>228</v>
      </c>
      <c r="BM195" s="256" t="s">
        <v>265</v>
      </c>
    </row>
    <row r="196" s="2" customFormat="1">
      <c r="A196" s="39"/>
      <c r="B196" s="40"/>
      <c r="C196" s="41"/>
      <c r="D196" s="260" t="s">
        <v>266</v>
      </c>
      <c r="E196" s="41"/>
      <c r="F196" s="291" t="s">
        <v>267</v>
      </c>
      <c r="G196" s="41"/>
      <c r="H196" s="41"/>
      <c r="I196" s="211"/>
      <c r="J196" s="41"/>
      <c r="K196" s="41"/>
      <c r="L196" s="45"/>
      <c r="M196" s="292"/>
      <c r="N196" s="293"/>
      <c r="O196" s="92"/>
      <c r="P196" s="92"/>
      <c r="Q196" s="92"/>
      <c r="R196" s="92"/>
      <c r="S196" s="92"/>
      <c r="T196" s="93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266</v>
      </c>
      <c r="AU196" s="18" t="s">
        <v>86</v>
      </c>
    </row>
    <row r="197" s="14" customFormat="1">
      <c r="A197" s="14"/>
      <c r="B197" s="269"/>
      <c r="C197" s="270"/>
      <c r="D197" s="260" t="s">
        <v>229</v>
      </c>
      <c r="E197" s="271" t="s">
        <v>1</v>
      </c>
      <c r="F197" s="272" t="s">
        <v>268</v>
      </c>
      <c r="G197" s="270"/>
      <c r="H197" s="273">
        <v>25.600000000000001</v>
      </c>
      <c r="I197" s="274"/>
      <c r="J197" s="270"/>
      <c r="K197" s="270"/>
      <c r="L197" s="275"/>
      <c r="M197" s="276"/>
      <c r="N197" s="277"/>
      <c r="O197" s="277"/>
      <c r="P197" s="277"/>
      <c r="Q197" s="277"/>
      <c r="R197" s="277"/>
      <c r="S197" s="277"/>
      <c r="T197" s="278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79" t="s">
        <v>229</v>
      </c>
      <c r="AU197" s="279" t="s">
        <v>86</v>
      </c>
      <c r="AV197" s="14" t="s">
        <v>86</v>
      </c>
      <c r="AW197" s="14" t="s">
        <v>32</v>
      </c>
      <c r="AX197" s="14" t="s">
        <v>76</v>
      </c>
      <c r="AY197" s="279" t="s">
        <v>222</v>
      </c>
    </row>
    <row r="198" s="15" customFormat="1">
      <c r="A198" s="15"/>
      <c r="B198" s="280"/>
      <c r="C198" s="281"/>
      <c r="D198" s="260" t="s">
        <v>229</v>
      </c>
      <c r="E198" s="282" t="s">
        <v>1</v>
      </c>
      <c r="F198" s="283" t="s">
        <v>232</v>
      </c>
      <c r="G198" s="281"/>
      <c r="H198" s="284">
        <v>25.600000000000001</v>
      </c>
      <c r="I198" s="285"/>
      <c r="J198" s="281"/>
      <c r="K198" s="281"/>
      <c r="L198" s="286"/>
      <c r="M198" s="287"/>
      <c r="N198" s="288"/>
      <c r="O198" s="288"/>
      <c r="P198" s="288"/>
      <c r="Q198" s="288"/>
      <c r="R198" s="288"/>
      <c r="S198" s="288"/>
      <c r="T198" s="289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90" t="s">
        <v>229</v>
      </c>
      <c r="AU198" s="290" t="s">
        <v>86</v>
      </c>
      <c r="AV198" s="15" t="s">
        <v>228</v>
      </c>
      <c r="AW198" s="15" t="s">
        <v>32</v>
      </c>
      <c r="AX198" s="15" t="s">
        <v>84</v>
      </c>
      <c r="AY198" s="290" t="s">
        <v>222</v>
      </c>
    </row>
    <row r="199" s="2" customFormat="1" ht="33" customHeight="1">
      <c r="A199" s="39"/>
      <c r="B199" s="40"/>
      <c r="C199" s="244" t="s">
        <v>248</v>
      </c>
      <c r="D199" s="244" t="s">
        <v>224</v>
      </c>
      <c r="E199" s="245" t="s">
        <v>269</v>
      </c>
      <c r="F199" s="246" t="s">
        <v>270</v>
      </c>
      <c r="G199" s="247" t="s">
        <v>241</v>
      </c>
      <c r="H199" s="248">
        <v>49.149999999999999</v>
      </c>
      <c r="I199" s="249"/>
      <c r="J199" s="250">
        <f>ROUND(I199*H199,2)</f>
        <v>0</v>
      </c>
      <c r="K199" s="251"/>
      <c r="L199" s="45"/>
      <c r="M199" s="252" t="s">
        <v>1</v>
      </c>
      <c r="N199" s="253" t="s">
        <v>41</v>
      </c>
      <c r="O199" s="92"/>
      <c r="P199" s="254">
        <f>O199*H199</f>
        <v>0</v>
      </c>
      <c r="Q199" s="254">
        <v>0</v>
      </c>
      <c r="R199" s="254">
        <f>Q199*H199</f>
        <v>0</v>
      </c>
      <c r="S199" s="254">
        <v>0</v>
      </c>
      <c r="T199" s="255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56" t="s">
        <v>228</v>
      </c>
      <c r="AT199" s="256" t="s">
        <v>224</v>
      </c>
      <c r="AU199" s="256" t="s">
        <v>86</v>
      </c>
      <c r="AY199" s="18" t="s">
        <v>222</v>
      </c>
      <c r="BE199" s="257">
        <f>IF(N199="základní",J199,0)</f>
        <v>0</v>
      </c>
      <c r="BF199" s="257">
        <f>IF(N199="snížená",J199,0)</f>
        <v>0</v>
      </c>
      <c r="BG199" s="257">
        <f>IF(N199="zákl. přenesená",J199,0)</f>
        <v>0</v>
      </c>
      <c r="BH199" s="257">
        <f>IF(N199="sníž. přenesená",J199,0)</f>
        <v>0</v>
      </c>
      <c r="BI199" s="257">
        <f>IF(N199="nulová",J199,0)</f>
        <v>0</v>
      </c>
      <c r="BJ199" s="18" t="s">
        <v>84</v>
      </c>
      <c r="BK199" s="257">
        <f>ROUND(I199*H199,2)</f>
        <v>0</v>
      </c>
      <c r="BL199" s="18" t="s">
        <v>228</v>
      </c>
      <c r="BM199" s="256" t="s">
        <v>271</v>
      </c>
    </row>
    <row r="200" s="13" customFormat="1">
      <c r="A200" s="13"/>
      <c r="B200" s="258"/>
      <c r="C200" s="259"/>
      <c r="D200" s="260" t="s">
        <v>229</v>
      </c>
      <c r="E200" s="261" t="s">
        <v>1</v>
      </c>
      <c r="F200" s="262" t="s">
        <v>230</v>
      </c>
      <c r="G200" s="259"/>
      <c r="H200" s="261" t="s">
        <v>1</v>
      </c>
      <c r="I200" s="263"/>
      <c r="J200" s="259"/>
      <c r="K200" s="259"/>
      <c r="L200" s="264"/>
      <c r="M200" s="265"/>
      <c r="N200" s="266"/>
      <c r="O200" s="266"/>
      <c r="P200" s="266"/>
      <c r="Q200" s="266"/>
      <c r="R200" s="266"/>
      <c r="S200" s="266"/>
      <c r="T200" s="267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68" t="s">
        <v>229</v>
      </c>
      <c r="AU200" s="268" t="s">
        <v>86</v>
      </c>
      <c r="AV200" s="13" t="s">
        <v>84</v>
      </c>
      <c r="AW200" s="13" t="s">
        <v>32</v>
      </c>
      <c r="AX200" s="13" t="s">
        <v>76</v>
      </c>
      <c r="AY200" s="268" t="s">
        <v>222</v>
      </c>
    </row>
    <row r="201" s="14" customFormat="1">
      <c r="A201" s="14"/>
      <c r="B201" s="269"/>
      <c r="C201" s="270"/>
      <c r="D201" s="260" t="s">
        <v>229</v>
      </c>
      <c r="E201" s="271" t="s">
        <v>1</v>
      </c>
      <c r="F201" s="272" t="s">
        <v>243</v>
      </c>
      <c r="G201" s="270"/>
      <c r="H201" s="273">
        <v>49.149999999999999</v>
      </c>
      <c r="I201" s="274"/>
      <c r="J201" s="270"/>
      <c r="K201" s="270"/>
      <c r="L201" s="275"/>
      <c r="M201" s="276"/>
      <c r="N201" s="277"/>
      <c r="O201" s="277"/>
      <c r="P201" s="277"/>
      <c r="Q201" s="277"/>
      <c r="R201" s="277"/>
      <c r="S201" s="277"/>
      <c r="T201" s="278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79" t="s">
        <v>229</v>
      </c>
      <c r="AU201" s="279" t="s">
        <v>86</v>
      </c>
      <c r="AV201" s="14" t="s">
        <v>86</v>
      </c>
      <c r="AW201" s="14" t="s">
        <v>32</v>
      </c>
      <c r="AX201" s="14" t="s">
        <v>76</v>
      </c>
      <c r="AY201" s="279" t="s">
        <v>222</v>
      </c>
    </row>
    <row r="202" s="15" customFormat="1">
      <c r="A202" s="15"/>
      <c r="B202" s="280"/>
      <c r="C202" s="281"/>
      <c r="D202" s="260" t="s">
        <v>229</v>
      </c>
      <c r="E202" s="282" t="s">
        <v>1</v>
      </c>
      <c r="F202" s="283" t="s">
        <v>232</v>
      </c>
      <c r="G202" s="281"/>
      <c r="H202" s="284">
        <v>49.149999999999999</v>
      </c>
      <c r="I202" s="285"/>
      <c r="J202" s="281"/>
      <c r="K202" s="281"/>
      <c r="L202" s="286"/>
      <c r="M202" s="287"/>
      <c r="N202" s="288"/>
      <c r="O202" s="288"/>
      <c r="P202" s="288"/>
      <c r="Q202" s="288"/>
      <c r="R202" s="288"/>
      <c r="S202" s="288"/>
      <c r="T202" s="289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90" t="s">
        <v>229</v>
      </c>
      <c r="AU202" s="290" t="s">
        <v>86</v>
      </c>
      <c r="AV202" s="15" t="s">
        <v>228</v>
      </c>
      <c r="AW202" s="15" t="s">
        <v>32</v>
      </c>
      <c r="AX202" s="15" t="s">
        <v>84</v>
      </c>
      <c r="AY202" s="290" t="s">
        <v>222</v>
      </c>
    </row>
    <row r="203" s="2" customFormat="1" ht="33" customHeight="1">
      <c r="A203" s="39"/>
      <c r="B203" s="40"/>
      <c r="C203" s="244" t="s">
        <v>272</v>
      </c>
      <c r="D203" s="244" t="s">
        <v>224</v>
      </c>
      <c r="E203" s="245" t="s">
        <v>269</v>
      </c>
      <c r="F203" s="246" t="s">
        <v>270</v>
      </c>
      <c r="G203" s="247" t="s">
        <v>241</v>
      </c>
      <c r="H203" s="248">
        <v>37.600000000000001</v>
      </c>
      <c r="I203" s="249"/>
      <c r="J203" s="250">
        <f>ROUND(I203*H203,2)</f>
        <v>0</v>
      </c>
      <c r="K203" s="251"/>
      <c r="L203" s="45"/>
      <c r="M203" s="252" t="s">
        <v>1</v>
      </c>
      <c r="N203" s="253" t="s">
        <v>41</v>
      </c>
      <c r="O203" s="92"/>
      <c r="P203" s="254">
        <f>O203*H203</f>
        <v>0</v>
      </c>
      <c r="Q203" s="254">
        <v>0</v>
      </c>
      <c r="R203" s="254">
        <f>Q203*H203</f>
        <v>0</v>
      </c>
      <c r="S203" s="254">
        <v>0</v>
      </c>
      <c r="T203" s="255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56" t="s">
        <v>228</v>
      </c>
      <c r="AT203" s="256" t="s">
        <v>224</v>
      </c>
      <c r="AU203" s="256" t="s">
        <v>86</v>
      </c>
      <c r="AY203" s="18" t="s">
        <v>222</v>
      </c>
      <c r="BE203" s="257">
        <f>IF(N203="základní",J203,0)</f>
        <v>0</v>
      </c>
      <c r="BF203" s="257">
        <f>IF(N203="snížená",J203,0)</f>
        <v>0</v>
      </c>
      <c r="BG203" s="257">
        <f>IF(N203="zákl. přenesená",J203,0)</f>
        <v>0</v>
      </c>
      <c r="BH203" s="257">
        <f>IF(N203="sníž. přenesená",J203,0)</f>
        <v>0</v>
      </c>
      <c r="BI203" s="257">
        <f>IF(N203="nulová",J203,0)</f>
        <v>0</v>
      </c>
      <c r="BJ203" s="18" t="s">
        <v>84</v>
      </c>
      <c r="BK203" s="257">
        <f>ROUND(I203*H203,2)</f>
        <v>0</v>
      </c>
      <c r="BL203" s="18" t="s">
        <v>228</v>
      </c>
      <c r="BM203" s="256" t="s">
        <v>273</v>
      </c>
    </row>
    <row r="204" s="13" customFormat="1">
      <c r="A204" s="13"/>
      <c r="B204" s="258"/>
      <c r="C204" s="259"/>
      <c r="D204" s="260" t="s">
        <v>229</v>
      </c>
      <c r="E204" s="261" t="s">
        <v>1</v>
      </c>
      <c r="F204" s="262" t="s">
        <v>249</v>
      </c>
      <c r="G204" s="259"/>
      <c r="H204" s="261" t="s">
        <v>1</v>
      </c>
      <c r="I204" s="263"/>
      <c r="J204" s="259"/>
      <c r="K204" s="259"/>
      <c r="L204" s="264"/>
      <c r="M204" s="265"/>
      <c r="N204" s="266"/>
      <c r="O204" s="266"/>
      <c r="P204" s="266"/>
      <c r="Q204" s="266"/>
      <c r="R204" s="266"/>
      <c r="S204" s="266"/>
      <c r="T204" s="267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68" t="s">
        <v>229</v>
      </c>
      <c r="AU204" s="268" t="s">
        <v>86</v>
      </c>
      <c r="AV204" s="13" t="s">
        <v>84</v>
      </c>
      <c r="AW204" s="13" t="s">
        <v>32</v>
      </c>
      <c r="AX204" s="13" t="s">
        <v>76</v>
      </c>
      <c r="AY204" s="268" t="s">
        <v>222</v>
      </c>
    </row>
    <row r="205" s="14" customFormat="1">
      <c r="A205" s="14"/>
      <c r="B205" s="269"/>
      <c r="C205" s="270"/>
      <c r="D205" s="260" t="s">
        <v>229</v>
      </c>
      <c r="E205" s="271" t="s">
        <v>1</v>
      </c>
      <c r="F205" s="272" t="s">
        <v>250</v>
      </c>
      <c r="G205" s="270"/>
      <c r="H205" s="273">
        <v>37.600000000000001</v>
      </c>
      <c r="I205" s="274"/>
      <c r="J205" s="270"/>
      <c r="K205" s="270"/>
      <c r="L205" s="275"/>
      <c r="M205" s="276"/>
      <c r="N205" s="277"/>
      <c r="O205" s="277"/>
      <c r="P205" s="277"/>
      <c r="Q205" s="277"/>
      <c r="R205" s="277"/>
      <c r="S205" s="277"/>
      <c r="T205" s="278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79" t="s">
        <v>229</v>
      </c>
      <c r="AU205" s="279" t="s">
        <v>86</v>
      </c>
      <c r="AV205" s="14" t="s">
        <v>86</v>
      </c>
      <c r="AW205" s="14" t="s">
        <v>32</v>
      </c>
      <c r="AX205" s="14" t="s">
        <v>76</v>
      </c>
      <c r="AY205" s="279" t="s">
        <v>222</v>
      </c>
    </row>
    <row r="206" s="15" customFormat="1">
      <c r="A206" s="15"/>
      <c r="B206" s="280"/>
      <c r="C206" s="281"/>
      <c r="D206" s="260" t="s">
        <v>229</v>
      </c>
      <c r="E206" s="282" t="s">
        <v>1</v>
      </c>
      <c r="F206" s="283" t="s">
        <v>232</v>
      </c>
      <c r="G206" s="281"/>
      <c r="H206" s="284">
        <v>37.600000000000001</v>
      </c>
      <c r="I206" s="285"/>
      <c r="J206" s="281"/>
      <c r="K206" s="281"/>
      <c r="L206" s="286"/>
      <c r="M206" s="287"/>
      <c r="N206" s="288"/>
      <c r="O206" s="288"/>
      <c r="P206" s="288"/>
      <c r="Q206" s="288"/>
      <c r="R206" s="288"/>
      <c r="S206" s="288"/>
      <c r="T206" s="289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90" t="s">
        <v>229</v>
      </c>
      <c r="AU206" s="290" t="s">
        <v>86</v>
      </c>
      <c r="AV206" s="15" t="s">
        <v>228</v>
      </c>
      <c r="AW206" s="15" t="s">
        <v>32</v>
      </c>
      <c r="AX206" s="15" t="s">
        <v>84</v>
      </c>
      <c r="AY206" s="290" t="s">
        <v>222</v>
      </c>
    </row>
    <row r="207" s="2" customFormat="1" ht="37.8" customHeight="1">
      <c r="A207" s="39"/>
      <c r="B207" s="40"/>
      <c r="C207" s="244" t="s">
        <v>253</v>
      </c>
      <c r="D207" s="244" t="s">
        <v>224</v>
      </c>
      <c r="E207" s="245" t="s">
        <v>274</v>
      </c>
      <c r="F207" s="246" t="s">
        <v>275</v>
      </c>
      <c r="G207" s="247" t="s">
        <v>241</v>
      </c>
      <c r="H207" s="248">
        <v>376</v>
      </c>
      <c r="I207" s="249"/>
      <c r="J207" s="250">
        <f>ROUND(I207*H207,2)</f>
        <v>0</v>
      </c>
      <c r="K207" s="251"/>
      <c r="L207" s="45"/>
      <c r="M207" s="252" t="s">
        <v>1</v>
      </c>
      <c r="N207" s="253" t="s">
        <v>41</v>
      </c>
      <c r="O207" s="92"/>
      <c r="P207" s="254">
        <f>O207*H207</f>
        <v>0</v>
      </c>
      <c r="Q207" s="254">
        <v>0</v>
      </c>
      <c r="R207" s="254">
        <f>Q207*H207</f>
        <v>0</v>
      </c>
      <c r="S207" s="254">
        <v>0</v>
      </c>
      <c r="T207" s="255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56" t="s">
        <v>228</v>
      </c>
      <c r="AT207" s="256" t="s">
        <v>224</v>
      </c>
      <c r="AU207" s="256" t="s">
        <v>86</v>
      </c>
      <c r="AY207" s="18" t="s">
        <v>222</v>
      </c>
      <c r="BE207" s="257">
        <f>IF(N207="základní",J207,0)</f>
        <v>0</v>
      </c>
      <c r="BF207" s="257">
        <f>IF(N207="snížená",J207,0)</f>
        <v>0</v>
      </c>
      <c r="BG207" s="257">
        <f>IF(N207="zákl. přenesená",J207,0)</f>
        <v>0</v>
      </c>
      <c r="BH207" s="257">
        <f>IF(N207="sníž. přenesená",J207,0)</f>
        <v>0</v>
      </c>
      <c r="BI207" s="257">
        <f>IF(N207="nulová",J207,0)</f>
        <v>0</v>
      </c>
      <c r="BJ207" s="18" t="s">
        <v>84</v>
      </c>
      <c r="BK207" s="257">
        <f>ROUND(I207*H207,2)</f>
        <v>0</v>
      </c>
      <c r="BL207" s="18" t="s">
        <v>228</v>
      </c>
      <c r="BM207" s="256" t="s">
        <v>276</v>
      </c>
    </row>
    <row r="208" s="14" customFormat="1">
      <c r="A208" s="14"/>
      <c r="B208" s="269"/>
      <c r="C208" s="270"/>
      <c r="D208" s="260" t="s">
        <v>229</v>
      </c>
      <c r="E208" s="271" t="s">
        <v>1</v>
      </c>
      <c r="F208" s="272" t="s">
        <v>277</v>
      </c>
      <c r="G208" s="270"/>
      <c r="H208" s="273">
        <v>376</v>
      </c>
      <c r="I208" s="274"/>
      <c r="J208" s="270"/>
      <c r="K208" s="270"/>
      <c r="L208" s="275"/>
      <c r="M208" s="276"/>
      <c r="N208" s="277"/>
      <c r="O208" s="277"/>
      <c r="P208" s="277"/>
      <c r="Q208" s="277"/>
      <c r="R208" s="277"/>
      <c r="S208" s="277"/>
      <c r="T208" s="278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79" t="s">
        <v>229</v>
      </c>
      <c r="AU208" s="279" t="s">
        <v>86</v>
      </c>
      <c r="AV208" s="14" t="s">
        <v>86</v>
      </c>
      <c r="AW208" s="14" t="s">
        <v>32</v>
      </c>
      <c r="AX208" s="14" t="s">
        <v>76</v>
      </c>
      <c r="AY208" s="279" t="s">
        <v>222</v>
      </c>
    </row>
    <row r="209" s="15" customFormat="1">
      <c r="A209" s="15"/>
      <c r="B209" s="280"/>
      <c r="C209" s="281"/>
      <c r="D209" s="260" t="s">
        <v>229</v>
      </c>
      <c r="E209" s="282" t="s">
        <v>1</v>
      </c>
      <c r="F209" s="283" t="s">
        <v>232</v>
      </c>
      <c r="G209" s="281"/>
      <c r="H209" s="284">
        <v>376</v>
      </c>
      <c r="I209" s="285"/>
      <c r="J209" s="281"/>
      <c r="K209" s="281"/>
      <c r="L209" s="286"/>
      <c r="M209" s="287"/>
      <c r="N209" s="288"/>
      <c r="O209" s="288"/>
      <c r="P209" s="288"/>
      <c r="Q209" s="288"/>
      <c r="R209" s="288"/>
      <c r="S209" s="288"/>
      <c r="T209" s="289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90" t="s">
        <v>229</v>
      </c>
      <c r="AU209" s="290" t="s">
        <v>86</v>
      </c>
      <c r="AV209" s="15" t="s">
        <v>228</v>
      </c>
      <c r="AW209" s="15" t="s">
        <v>32</v>
      </c>
      <c r="AX209" s="15" t="s">
        <v>84</v>
      </c>
      <c r="AY209" s="290" t="s">
        <v>222</v>
      </c>
    </row>
    <row r="210" s="2" customFormat="1" ht="37.8" customHeight="1">
      <c r="A210" s="39"/>
      <c r="B210" s="40"/>
      <c r="C210" s="244" t="s">
        <v>278</v>
      </c>
      <c r="D210" s="244" t="s">
        <v>224</v>
      </c>
      <c r="E210" s="245" t="s">
        <v>274</v>
      </c>
      <c r="F210" s="246" t="s">
        <v>275</v>
      </c>
      <c r="G210" s="247" t="s">
        <v>241</v>
      </c>
      <c r="H210" s="248">
        <v>491.5</v>
      </c>
      <c r="I210" s="249"/>
      <c r="J210" s="250">
        <f>ROUND(I210*H210,2)</f>
        <v>0</v>
      </c>
      <c r="K210" s="251"/>
      <c r="L210" s="45"/>
      <c r="M210" s="252" t="s">
        <v>1</v>
      </c>
      <c r="N210" s="253" t="s">
        <v>41</v>
      </c>
      <c r="O210" s="92"/>
      <c r="P210" s="254">
        <f>O210*H210</f>
        <v>0</v>
      </c>
      <c r="Q210" s="254">
        <v>0</v>
      </c>
      <c r="R210" s="254">
        <f>Q210*H210</f>
        <v>0</v>
      </c>
      <c r="S210" s="254">
        <v>0</v>
      </c>
      <c r="T210" s="255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56" t="s">
        <v>228</v>
      </c>
      <c r="AT210" s="256" t="s">
        <v>224</v>
      </c>
      <c r="AU210" s="256" t="s">
        <v>86</v>
      </c>
      <c r="AY210" s="18" t="s">
        <v>222</v>
      </c>
      <c r="BE210" s="257">
        <f>IF(N210="základní",J210,0)</f>
        <v>0</v>
      </c>
      <c r="BF210" s="257">
        <f>IF(N210="snížená",J210,0)</f>
        <v>0</v>
      </c>
      <c r="BG210" s="257">
        <f>IF(N210="zákl. přenesená",J210,0)</f>
        <v>0</v>
      </c>
      <c r="BH210" s="257">
        <f>IF(N210="sníž. přenesená",J210,0)</f>
        <v>0</v>
      </c>
      <c r="BI210" s="257">
        <f>IF(N210="nulová",J210,0)</f>
        <v>0</v>
      </c>
      <c r="BJ210" s="18" t="s">
        <v>84</v>
      </c>
      <c r="BK210" s="257">
        <f>ROUND(I210*H210,2)</f>
        <v>0</v>
      </c>
      <c r="BL210" s="18" t="s">
        <v>228</v>
      </c>
      <c r="BM210" s="256" t="s">
        <v>279</v>
      </c>
    </row>
    <row r="211" s="14" customFormat="1">
      <c r="A211" s="14"/>
      <c r="B211" s="269"/>
      <c r="C211" s="270"/>
      <c r="D211" s="260" t="s">
        <v>229</v>
      </c>
      <c r="E211" s="271" t="s">
        <v>1</v>
      </c>
      <c r="F211" s="272" t="s">
        <v>280</v>
      </c>
      <c r="G211" s="270"/>
      <c r="H211" s="273">
        <v>491.5</v>
      </c>
      <c r="I211" s="274"/>
      <c r="J211" s="270"/>
      <c r="K211" s="270"/>
      <c r="L211" s="275"/>
      <c r="M211" s="276"/>
      <c r="N211" s="277"/>
      <c r="O211" s="277"/>
      <c r="P211" s="277"/>
      <c r="Q211" s="277"/>
      <c r="R211" s="277"/>
      <c r="S211" s="277"/>
      <c r="T211" s="278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79" t="s">
        <v>229</v>
      </c>
      <c r="AU211" s="279" t="s">
        <v>86</v>
      </c>
      <c r="AV211" s="14" t="s">
        <v>86</v>
      </c>
      <c r="AW211" s="14" t="s">
        <v>32</v>
      </c>
      <c r="AX211" s="14" t="s">
        <v>76</v>
      </c>
      <c r="AY211" s="279" t="s">
        <v>222</v>
      </c>
    </row>
    <row r="212" s="15" customFormat="1">
      <c r="A212" s="15"/>
      <c r="B212" s="280"/>
      <c r="C212" s="281"/>
      <c r="D212" s="260" t="s">
        <v>229</v>
      </c>
      <c r="E212" s="282" t="s">
        <v>1</v>
      </c>
      <c r="F212" s="283" t="s">
        <v>232</v>
      </c>
      <c r="G212" s="281"/>
      <c r="H212" s="284">
        <v>491.5</v>
      </c>
      <c r="I212" s="285"/>
      <c r="J212" s="281"/>
      <c r="K212" s="281"/>
      <c r="L212" s="286"/>
      <c r="M212" s="287"/>
      <c r="N212" s="288"/>
      <c r="O212" s="288"/>
      <c r="P212" s="288"/>
      <c r="Q212" s="288"/>
      <c r="R212" s="288"/>
      <c r="S212" s="288"/>
      <c r="T212" s="289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90" t="s">
        <v>229</v>
      </c>
      <c r="AU212" s="290" t="s">
        <v>86</v>
      </c>
      <c r="AV212" s="15" t="s">
        <v>228</v>
      </c>
      <c r="AW212" s="15" t="s">
        <v>32</v>
      </c>
      <c r="AX212" s="15" t="s">
        <v>84</v>
      </c>
      <c r="AY212" s="290" t="s">
        <v>222</v>
      </c>
    </row>
    <row r="213" s="2" customFormat="1" ht="24.15" customHeight="1">
      <c r="A213" s="39"/>
      <c r="B213" s="40"/>
      <c r="C213" s="244" t="s">
        <v>257</v>
      </c>
      <c r="D213" s="244" t="s">
        <v>224</v>
      </c>
      <c r="E213" s="245" t="s">
        <v>281</v>
      </c>
      <c r="F213" s="246" t="s">
        <v>282</v>
      </c>
      <c r="G213" s="247" t="s">
        <v>283</v>
      </c>
      <c r="H213" s="248">
        <v>88.469999999999999</v>
      </c>
      <c r="I213" s="249"/>
      <c r="J213" s="250">
        <f>ROUND(I213*H213,2)</f>
        <v>0</v>
      </c>
      <c r="K213" s="251"/>
      <c r="L213" s="45"/>
      <c r="M213" s="252" t="s">
        <v>1</v>
      </c>
      <c r="N213" s="253" t="s">
        <v>41</v>
      </c>
      <c r="O213" s="92"/>
      <c r="P213" s="254">
        <f>O213*H213</f>
        <v>0</v>
      </c>
      <c r="Q213" s="254">
        <v>0</v>
      </c>
      <c r="R213" s="254">
        <f>Q213*H213</f>
        <v>0</v>
      </c>
      <c r="S213" s="254">
        <v>0</v>
      </c>
      <c r="T213" s="255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56" t="s">
        <v>228</v>
      </c>
      <c r="AT213" s="256" t="s">
        <v>224</v>
      </c>
      <c r="AU213" s="256" t="s">
        <v>86</v>
      </c>
      <c r="AY213" s="18" t="s">
        <v>222</v>
      </c>
      <c r="BE213" s="257">
        <f>IF(N213="základní",J213,0)</f>
        <v>0</v>
      </c>
      <c r="BF213" s="257">
        <f>IF(N213="snížená",J213,0)</f>
        <v>0</v>
      </c>
      <c r="BG213" s="257">
        <f>IF(N213="zákl. přenesená",J213,0)</f>
        <v>0</v>
      </c>
      <c r="BH213" s="257">
        <f>IF(N213="sníž. přenesená",J213,0)</f>
        <v>0</v>
      </c>
      <c r="BI213" s="257">
        <f>IF(N213="nulová",J213,0)</f>
        <v>0</v>
      </c>
      <c r="BJ213" s="18" t="s">
        <v>84</v>
      </c>
      <c r="BK213" s="257">
        <f>ROUND(I213*H213,2)</f>
        <v>0</v>
      </c>
      <c r="BL213" s="18" t="s">
        <v>228</v>
      </c>
      <c r="BM213" s="256" t="s">
        <v>284</v>
      </c>
    </row>
    <row r="214" s="14" customFormat="1">
      <c r="A214" s="14"/>
      <c r="B214" s="269"/>
      <c r="C214" s="270"/>
      <c r="D214" s="260" t="s">
        <v>229</v>
      </c>
      <c r="E214" s="271" t="s">
        <v>1</v>
      </c>
      <c r="F214" s="272" t="s">
        <v>285</v>
      </c>
      <c r="G214" s="270"/>
      <c r="H214" s="273">
        <v>88.469999999999999</v>
      </c>
      <c r="I214" s="274"/>
      <c r="J214" s="270"/>
      <c r="K214" s="270"/>
      <c r="L214" s="275"/>
      <c r="M214" s="276"/>
      <c r="N214" s="277"/>
      <c r="O214" s="277"/>
      <c r="P214" s="277"/>
      <c r="Q214" s="277"/>
      <c r="R214" s="277"/>
      <c r="S214" s="277"/>
      <c r="T214" s="278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79" t="s">
        <v>229</v>
      </c>
      <c r="AU214" s="279" t="s">
        <v>86</v>
      </c>
      <c r="AV214" s="14" t="s">
        <v>86</v>
      </c>
      <c r="AW214" s="14" t="s">
        <v>32</v>
      </c>
      <c r="AX214" s="14" t="s">
        <v>76</v>
      </c>
      <c r="AY214" s="279" t="s">
        <v>222</v>
      </c>
    </row>
    <row r="215" s="15" customFormat="1">
      <c r="A215" s="15"/>
      <c r="B215" s="280"/>
      <c r="C215" s="281"/>
      <c r="D215" s="260" t="s">
        <v>229</v>
      </c>
      <c r="E215" s="282" t="s">
        <v>1</v>
      </c>
      <c r="F215" s="283" t="s">
        <v>232</v>
      </c>
      <c r="G215" s="281"/>
      <c r="H215" s="284">
        <v>88.469999999999999</v>
      </c>
      <c r="I215" s="285"/>
      <c r="J215" s="281"/>
      <c r="K215" s="281"/>
      <c r="L215" s="286"/>
      <c r="M215" s="287"/>
      <c r="N215" s="288"/>
      <c r="O215" s="288"/>
      <c r="P215" s="288"/>
      <c r="Q215" s="288"/>
      <c r="R215" s="288"/>
      <c r="S215" s="288"/>
      <c r="T215" s="289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90" t="s">
        <v>229</v>
      </c>
      <c r="AU215" s="290" t="s">
        <v>86</v>
      </c>
      <c r="AV215" s="15" t="s">
        <v>228</v>
      </c>
      <c r="AW215" s="15" t="s">
        <v>32</v>
      </c>
      <c r="AX215" s="15" t="s">
        <v>84</v>
      </c>
      <c r="AY215" s="290" t="s">
        <v>222</v>
      </c>
    </row>
    <row r="216" s="2" customFormat="1" ht="24.15" customHeight="1">
      <c r="A216" s="39"/>
      <c r="B216" s="40"/>
      <c r="C216" s="244" t="s">
        <v>8</v>
      </c>
      <c r="D216" s="244" t="s">
        <v>224</v>
      </c>
      <c r="E216" s="245" t="s">
        <v>281</v>
      </c>
      <c r="F216" s="246" t="s">
        <v>282</v>
      </c>
      <c r="G216" s="247" t="s">
        <v>283</v>
      </c>
      <c r="H216" s="248">
        <v>67.680000000000007</v>
      </c>
      <c r="I216" s="249"/>
      <c r="J216" s="250">
        <f>ROUND(I216*H216,2)</f>
        <v>0</v>
      </c>
      <c r="K216" s="251"/>
      <c r="L216" s="45"/>
      <c r="M216" s="252" t="s">
        <v>1</v>
      </c>
      <c r="N216" s="253" t="s">
        <v>41</v>
      </c>
      <c r="O216" s="92"/>
      <c r="P216" s="254">
        <f>O216*H216</f>
        <v>0</v>
      </c>
      <c r="Q216" s="254">
        <v>0</v>
      </c>
      <c r="R216" s="254">
        <f>Q216*H216</f>
        <v>0</v>
      </c>
      <c r="S216" s="254">
        <v>0</v>
      </c>
      <c r="T216" s="255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56" t="s">
        <v>228</v>
      </c>
      <c r="AT216" s="256" t="s">
        <v>224</v>
      </c>
      <c r="AU216" s="256" t="s">
        <v>86</v>
      </c>
      <c r="AY216" s="18" t="s">
        <v>222</v>
      </c>
      <c r="BE216" s="257">
        <f>IF(N216="základní",J216,0)</f>
        <v>0</v>
      </c>
      <c r="BF216" s="257">
        <f>IF(N216="snížená",J216,0)</f>
        <v>0</v>
      </c>
      <c r="BG216" s="257">
        <f>IF(N216="zákl. přenesená",J216,0)</f>
        <v>0</v>
      </c>
      <c r="BH216" s="257">
        <f>IF(N216="sníž. přenesená",J216,0)</f>
        <v>0</v>
      </c>
      <c r="BI216" s="257">
        <f>IF(N216="nulová",J216,0)</f>
        <v>0</v>
      </c>
      <c r="BJ216" s="18" t="s">
        <v>84</v>
      </c>
      <c r="BK216" s="257">
        <f>ROUND(I216*H216,2)</f>
        <v>0</v>
      </c>
      <c r="BL216" s="18" t="s">
        <v>228</v>
      </c>
      <c r="BM216" s="256" t="s">
        <v>286</v>
      </c>
    </row>
    <row r="217" s="14" customFormat="1">
      <c r="A217" s="14"/>
      <c r="B217" s="269"/>
      <c r="C217" s="270"/>
      <c r="D217" s="260" t="s">
        <v>229</v>
      </c>
      <c r="E217" s="271" t="s">
        <v>1</v>
      </c>
      <c r="F217" s="272" t="s">
        <v>287</v>
      </c>
      <c r="G217" s="270"/>
      <c r="H217" s="273">
        <v>67.680000000000007</v>
      </c>
      <c r="I217" s="274"/>
      <c r="J217" s="270"/>
      <c r="K217" s="270"/>
      <c r="L217" s="275"/>
      <c r="M217" s="276"/>
      <c r="N217" s="277"/>
      <c r="O217" s="277"/>
      <c r="P217" s="277"/>
      <c r="Q217" s="277"/>
      <c r="R217" s="277"/>
      <c r="S217" s="277"/>
      <c r="T217" s="278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79" t="s">
        <v>229</v>
      </c>
      <c r="AU217" s="279" t="s">
        <v>86</v>
      </c>
      <c r="AV217" s="14" t="s">
        <v>86</v>
      </c>
      <c r="AW217" s="14" t="s">
        <v>32</v>
      </c>
      <c r="AX217" s="14" t="s">
        <v>76</v>
      </c>
      <c r="AY217" s="279" t="s">
        <v>222</v>
      </c>
    </row>
    <row r="218" s="15" customFormat="1">
      <c r="A218" s="15"/>
      <c r="B218" s="280"/>
      <c r="C218" s="281"/>
      <c r="D218" s="260" t="s">
        <v>229</v>
      </c>
      <c r="E218" s="282" t="s">
        <v>1</v>
      </c>
      <c r="F218" s="283" t="s">
        <v>232</v>
      </c>
      <c r="G218" s="281"/>
      <c r="H218" s="284">
        <v>67.680000000000007</v>
      </c>
      <c r="I218" s="285"/>
      <c r="J218" s="281"/>
      <c r="K218" s="281"/>
      <c r="L218" s="286"/>
      <c r="M218" s="287"/>
      <c r="N218" s="288"/>
      <c r="O218" s="288"/>
      <c r="P218" s="288"/>
      <c r="Q218" s="288"/>
      <c r="R218" s="288"/>
      <c r="S218" s="288"/>
      <c r="T218" s="289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90" t="s">
        <v>229</v>
      </c>
      <c r="AU218" s="290" t="s">
        <v>86</v>
      </c>
      <c r="AV218" s="15" t="s">
        <v>228</v>
      </c>
      <c r="AW218" s="15" t="s">
        <v>32</v>
      </c>
      <c r="AX218" s="15" t="s">
        <v>84</v>
      </c>
      <c r="AY218" s="290" t="s">
        <v>222</v>
      </c>
    </row>
    <row r="219" s="2" customFormat="1" ht="16.5" customHeight="1">
      <c r="A219" s="39"/>
      <c r="B219" s="40"/>
      <c r="C219" s="244" t="s">
        <v>260</v>
      </c>
      <c r="D219" s="244" t="s">
        <v>224</v>
      </c>
      <c r="E219" s="245" t="s">
        <v>288</v>
      </c>
      <c r="F219" s="246" t="s">
        <v>289</v>
      </c>
      <c r="G219" s="247" t="s">
        <v>241</v>
      </c>
      <c r="H219" s="248">
        <v>37.600000000000001</v>
      </c>
      <c r="I219" s="249"/>
      <c r="J219" s="250">
        <f>ROUND(I219*H219,2)</f>
        <v>0</v>
      </c>
      <c r="K219" s="251"/>
      <c r="L219" s="45"/>
      <c r="M219" s="252" t="s">
        <v>1</v>
      </c>
      <c r="N219" s="253" t="s">
        <v>41</v>
      </c>
      <c r="O219" s="92"/>
      <c r="P219" s="254">
        <f>O219*H219</f>
        <v>0</v>
      </c>
      <c r="Q219" s="254">
        <v>0</v>
      </c>
      <c r="R219" s="254">
        <f>Q219*H219</f>
        <v>0</v>
      </c>
      <c r="S219" s="254">
        <v>0</v>
      </c>
      <c r="T219" s="255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56" t="s">
        <v>228</v>
      </c>
      <c r="AT219" s="256" t="s">
        <v>224</v>
      </c>
      <c r="AU219" s="256" t="s">
        <v>86</v>
      </c>
      <c r="AY219" s="18" t="s">
        <v>222</v>
      </c>
      <c r="BE219" s="257">
        <f>IF(N219="základní",J219,0)</f>
        <v>0</v>
      </c>
      <c r="BF219" s="257">
        <f>IF(N219="snížená",J219,0)</f>
        <v>0</v>
      </c>
      <c r="BG219" s="257">
        <f>IF(N219="zákl. přenesená",J219,0)</f>
        <v>0</v>
      </c>
      <c r="BH219" s="257">
        <f>IF(N219="sníž. přenesená",J219,0)</f>
        <v>0</v>
      </c>
      <c r="BI219" s="257">
        <f>IF(N219="nulová",J219,0)</f>
        <v>0</v>
      </c>
      <c r="BJ219" s="18" t="s">
        <v>84</v>
      </c>
      <c r="BK219" s="257">
        <f>ROUND(I219*H219,2)</f>
        <v>0</v>
      </c>
      <c r="BL219" s="18" t="s">
        <v>228</v>
      </c>
      <c r="BM219" s="256" t="s">
        <v>290</v>
      </c>
    </row>
    <row r="220" s="13" customFormat="1">
      <c r="A220" s="13"/>
      <c r="B220" s="258"/>
      <c r="C220" s="259"/>
      <c r="D220" s="260" t="s">
        <v>229</v>
      </c>
      <c r="E220" s="261" t="s">
        <v>1</v>
      </c>
      <c r="F220" s="262" t="s">
        <v>249</v>
      </c>
      <c r="G220" s="259"/>
      <c r="H220" s="261" t="s">
        <v>1</v>
      </c>
      <c r="I220" s="263"/>
      <c r="J220" s="259"/>
      <c r="K220" s="259"/>
      <c r="L220" s="264"/>
      <c r="M220" s="265"/>
      <c r="N220" s="266"/>
      <c r="O220" s="266"/>
      <c r="P220" s="266"/>
      <c r="Q220" s="266"/>
      <c r="R220" s="266"/>
      <c r="S220" s="266"/>
      <c r="T220" s="267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68" t="s">
        <v>229</v>
      </c>
      <c r="AU220" s="268" t="s">
        <v>86</v>
      </c>
      <c r="AV220" s="13" t="s">
        <v>84</v>
      </c>
      <c r="AW220" s="13" t="s">
        <v>32</v>
      </c>
      <c r="AX220" s="13" t="s">
        <v>76</v>
      </c>
      <c r="AY220" s="268" t="s">
        <v>222</v>
      </c>
    </row>
    <row r="221" s="14" customFormat="1">
      <c r="A221" s="14"/>
      <c r="B221" s="269"/>
      <c r="C221" s="270"/>
      <c r="D221" s="260" t="s">
        <v>229</v>
      </c>
      <c r="E221" s="271" t="s">
        <v>1</v>
      </c>
      <c r="F221" s="272" t="s">
        <v>250</v>
      </c>
      <c r="G221" s="270"/>
      <c r="H221" s="273">
        <v>37.600000000000001</v>
      </c>
      <c r="I221" s="274"/>
      <c r="J221" s="270"/>
      <c r="K221" s="270"/>
      <c r="L221" s="275"/>
      <c r="M221" s="276"/>
      <c r="N221" s="277"/>
      <c r="O221" s="277"/>
      <c r="P221" s="277"/>
      <c r="Q221" s="277"/>
      <c r="R221" s="277"/>
      <c r="S221" s="277"/>
      <c r="T221" s="278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79" t="s">
        <v>229</v>
      </c>
      <c r="AU221" s="279" t="s">
        <v>86</v>
      </c>
      <c r="AV221" s="14" t="s">
        <v>86</v>
      </c>
      <c r="AW221" s="14" t="s">
        <v>32</v>
      </c>
      <c r="AX221" s="14" t="s">
        <v>76</v>
      </c>
      <c r="AY221" s="279" t="s">
        <v>222</v>
      </c>
    </row>
    <row r="222" s="15" customFormat="1">
      <c r="A222" s="15"/>
      <c r="B222" s="280"/>
      <c r="C222" s="281"/>
      <c r="D222" s="260" t="s">
        <v>229</v>
      </c>
      <c r="E222" s="282" t="s">
        <v>1</v>
      </c>
      <c r="F222" s="283" t="s">
        <v>232</v>
      </c>
      <c r="G222" s="281"/>
      <c r="H222" s="284">
        <v>37.600000000000001</v>
      </c>
      <c r="I222" s="285"/>
      <c r="J222" s="281"/>
      <c r="K222" s="281"/>
      <c r="L222" s="286"/>
      <c r="M222" s="287"/>
      <c r="N222" s="288"/>
      <c r="O222" s="288"/>
      <c r="P222" s="288"/>
      <c r="Q222" s="288"/>
      <c r="R222" s="288"/>
      <c r="S222" s="288"/>
      <c r="T222" s="289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90" t="s">
        <v>229</v>
      </c>
      <c r="AU222" s="290" t="s">
        <v>86</v>
      </c>
      <c r="AV222" s="15" t="s">
        <v>228</v>
      </c>
      <c r="AW222" s="15" t="s">
        <v>32</v>
      </c>
      <c r="AX222" s="15" t="s">
        <v>84</v>
      </c>
      <c r="AY222" s="290" t="s">
        <v>222</v>
      </c>
    </row>
    <row r="223" s="2" customFormat="1" ht="16.5" customHeight="1">
      <c r="A223" s="39"/>
      <c r="B223" s="40"/>
      <c r="C223" s="244" t="s">
        <v>291</v>
      </c>
      <c r="D223" s="244" t="s">
        <v>224</v>
      </c>
      <c r="E223" s="245" t="s">
        <v>288</v>
      </c>
      <c r="F223" s="246" t="s">
        <v>289</v>
      </c>
      <c r="G223" s="247" t="s">
        <v>241</v>
      </c>
      <c r="H223" s="248">
        <v>49.149999999999999</v>
      </c>
      <c r="I223" s="249"/>
      <c r="J223" s="250">
        <f>ROUND(I223*H223,2)</f>
        <v>0</v>
      </c>
      <c r="K223" s="251"/>
      <c r="L223" s="45"/>
      <c r="M223" s="252" t="s">
        <v>1</v>
      </c>
      <c r="N223" s="253" t="s">
        <v>41</v>
      </c>
      <c r="O223" s="92"/>
      <c r="P223" s="254">
        <f>O223*H223</f>
        <v>0</v>
      </c>
      <c r="Q223" s="254">
        <v>0</v>
      </c>
      <c r="R223" s="254">
        <f>Q223*H223</f>
        <v>0</v>
      </c>
      <c r="S223" s="254">
        <v>0</v>
      </c>
      <c r="T223" s="255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56" t="s">
        <v>228</v>
      </c>
      <c r="AT223" s="256" t="s">
        <v>224</v>
      </c>
      <c r="AU223" s="256" t="s">
        <v>86</v>
      </c>
      <c r="AY223" s="18" t="s">
        <v>222</v>
      </c>
      <c r="BE223" s="257">
        <f>IF(N223="základní",J223,0)</f>
        <v>0</v>
      </c>
      <c r="BF223" s="257">
        <f>IF(N223="snížená",J223,0)</f>
        <v>0</v>
      </c>
      <c r="BG223" s="257">
        <f>IF(N223="zákl. přenesená",J223,0)</f>
        <v>0</v>
      </c>
      <c r="BH223" s="257">
        <f>IF(N223="sníž. přenesená",J223,0)</f>
        <v>0</v>
      </c>
      <c r="BI223" s="257">
        <f>IF(N223="nulová",J223,0)</f>
        <v>0</v>
      </c>
      <c r="BJ223" s="18" t="s">
        <v>84</v>
      </c>
      <c r="BK223" s="257">
        <f>ROUND(I223*H223,2)</f>
        <v>0</v>
      </c>
      <c r="BL223" s="18" t="s">
        <v>228</v>
      </c>
      <c r="BM223" s="256" t="s">
        <v>292</v>
      </c>
    </row>
    <row r="224" s="2" customFormat="1" ht="24.15" customHeight="1">
      <c r="A224" s="39"/>
      <c r="B224" s="40"/>
      <c r="C224" s="244" t="s">
        <v>265</v>
      </c>
      <c r="D224" s="244" t="s">
        <v>224</v>
      </c>
      <c r="E224" s="245" t="s">
        <v>293</v>
      </c>
      <c r="F224" s="246" t="s">
        <v>294</v>
      </c>
      <c r="G224" s="247" t="s">
        <v>241</v>
      </c>
      <c r="H224" s="248">
        <v>12.800000000000001</v>
      </c>
      <c r="I224" s="249"/>
      <c r="J224" s="250">
        <f>ROUND(I224*H224,2)</f>
        <v>0</v>
      </c>
      <c r="K224" s="251"/>
      <c r="L224" s="45"/>
      <c r="M224" s="252" t="s">
        <v>1</v>
      </c>
      <c r="N224" s="253" t="s">
        <v>41</v>
      </c>
      <c r="O224" s="92"/>
      <c r="P224" s="254">
        <f>O224*H224</f>
        <v>0</v>
      </c>
      <c r="Q224" s="254">
        <v>0</v>
      </c>
      <c r="R224" s="254">
        <f>Q224*H224</f>
        <v>0</v>
      </c>
      <c r="S224" s="254">
        <v>0</v>
      </c>
      <c r="T224" s="255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56" t="s">
        <v>228</v>
      </c>
      <c r="AT224" s="256" t="s">
        <v>224</v>
      </c>
      <c r="AU224" s="256" t="s">
        <v>86</v>
      </c>
      <c r="AY224" s="18" t="s">
        <v>222</v>
      </c>
      <c r="BE224" s="257">
        <f>IF(N224="základní",J224,0)</f>
        <v>0</v>
      </c>
      <c r="BF224" s="257">
        <f>IF(N224="snížená",J224,0)</f>
        <v>0</v>
      </c>
      <c r="BG224" s="257">
        <f>IF(N224="zákl. přenesená",J224,0)</f>
        <v>0</v>
      </c>
      <c r="BH224" s="257">
        <f>IF(N224="sníž. přenesená",J224,0)</f>
        <v>0</v>
      </c>
      <c r="BI224" s="257">
        <f>IF(N224="nulová",J224,0)</f>
        <v>0</v>
      </c>
      <c r="BJ224" s="18" t="s">
        <v>84</v>
      </c>
      <c r="BK224" s="257">
        <f>ROUND(I224*H224,2)</f>
        <v>0</v>
      </c>
      <c r="BL224" s="18" t="s">
        <v>228</v>
      </c>
      <c r="BM224" s="256" t="s">
        <v>295</v>
      </c>
    </row>
    <row r="225" s="13" customFormat="1">
      <c r="A225" s="13"/>
      <c r="B225" s="258"/>
      <c r="C225" s="259"/>
      <c r="D225" s="260" t="s">
        <v>229</v>
      </c>
      <c r="E225" s="261" t="s">
        <v>1</v>
      </c>
      <c r="F225" s="262" t="s">
        <v>230</v>
      </c>
      <c r="G225" s="259"/>
      <c r="H225" s="261" t="s">
        <v>1</v>
      </c>
      <c r="I225" s="263"/>
      <c r="J225" s="259"/>
      <c r="K225" s="259"/>
      <c r="L225" s="264"/>
      <c r="M225" s="265"/>
      <c r="N225" s="266"/>
      <c r="O225" s="266"/>
      <c r="P225" s="266"/>
      <c r="Q225" s="266"/>
      <c r="R225" s="266"/>
      <c r="S225" s="266"/>
      <c r="T225" s="267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68" t="s">
        <v>229</v>
      </c>
      <c r="AU225" s="268" t="s">
        <v>86</v>
      </c>
      <c r="AV225" s="13" t="s">
        <v>84</v>
      </c>
      <c r="AW225" s="13" t="s">
        <v>32</v>
      </c>
      <c r="AX225" s="13" t="s">
        <v>76</v>
      </c>
      <c r="AY225" s="268" t="s">
        <v>222</v>
      </c>
    </row>
    <row r="226" s="14" customFormat="1">
      <c r="A226" s="14"/>
      <c r="B226" s="269"/>
      <c r="C226" s="270"/>
      <c r="D226" s="260" t="s">
        <v>229</v>
      </c>
      <c r="E226" s="271" t="s">
        <v>1</v>
      </c>
      <c r="F226" s="272" t="s">
        <v>296</v>
      </c>
      <c r="G226" s="270"/>
      <c r="H226" s="273">
        <v>12.800000000000001</v>
      </c>
      <c r="I226" s="274"/>
      <c r="J226" s="270"/>
      <c r="K226" s="270"/>
      <c r="L226" s="275"/>
      <c r="M226" s="276"/>
      <c r="N226" s="277"/>
      <c r="O226" s="277"/>
      <c r="P226" s="277"/>
      <c r="Q226" s="277"/>
      <c r="R226" s="277"/>
      <c r="S226" s="277"/>
      <c r="T226" s="278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79" t="s">
        <v>229</v>
      </c>
      <c r="AU226" s="279" t="s">
        <v>86</v>
      </c>
      <c r="AV226" s="14" t="s">
        <v>86</v>
      </c>
      <c r="AW226" s="14" t="s">
        <v>32</v>
      </c>
      <c r="AX226" s="14" t="s">
        <v>76</v>
      </c>
      <c r="AY226" s="279" t="s">
        <v>222</v>
      </c>
    </row>
    <row r="227" s="15" customFormat="1">
      <c r="A227" s="15"/>
      <c r="B227" s="280"/>
      <c r="C227" s="281"/>
      <c r="D227" s="260" t="s">
        <v>229</v>
      </c>
      <c r="E227" s="282" t="s">
        <v>1</v>
      </c>
      <c r="F227" s="283" t="s">
        <v>232</v>
      </c>
      <c r="G227" s="281"/>
      <c r="H227" s="284">
        <v>12.800000000000001</v>
      </c>
      <c r="I227" s="285"/>
      <c r="J227" s="281"/>
      <c r="K227" s="281"/>
      <c r="L227" s="286"/>
      <c r="M227" s="287"/>
      <c r="N227" s="288"/>
      <c r="O227" s="288"/>
      <c r="P227" s="288"/>
      <c r="Q227" s="288"/>
      <c r="R227" s="288"/>
      <c r="S227" s="288"/>
      <c r="T227" s="289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90" t="s">
        <v>229</v>
      </c>
      <c r="AU227" s="290" t="s">
        <v>86</v>
      </c>
      <c r="AV227" s="15" t="s">
        <v>228</v>
      </c>
      <c r="AW227" s="15" t="s">
        <v>32</v>
      </c>
      <c r="AX227" s="15" t="s">
        <v>84</v>
      </c>
      <c r="AY227" s="290" t="s">
        <v>222</v>
      </c>
    </row>
    <row r="228" s="2" customFormat="1" ht="24.15" customHeight="1">
      <c r="A228" s="39"/>
      <c r="B228" s="40"/>
      <c r="C228" s="244" t="s">
        <v>297</v>
      </c>
      <c r="D228" s="244" t="s">
        <v>224</v>
      </c>
      <c r="E228" s="245" t="s">
        <v>293</v>
      </c>
      <c r="F228" s="246" t="s">
        <v>294</v>
      </c>
      <c r="G228" s="247" t="s">
        <v>241</v>
      </c>
      <c r="H228" s="248">
        <v>51.149999999999999</v>
      </c>
      <c r="I228" s="249"/>
      <c r="J228" s="250">
        <f>ROUND(I228*H228,2)</f>
        <v>0</v>
      </c>
      <c r="K228" s="251"/>
      <c r="L228" s="45"/>
      <c r="M228" s="252" t="s">
        <v>1</v>
      </c>
      <c r="N228" s="253" t="s">
        <v>41</v>
      </c>
      <c r="O228" s="92"/>
      <c r="P228" s="254">
        <f>O228*H228</f>
        <v>0</v>
      </c>
      <c r="Q228" s="254">
        <v>0</v>
      </c>
      <c r="R228" s="254">
        <f>Q228*H228</f>
        <v>0</v>
      </c>
      <c r="S228" s="254">
        <v>0</v>
      </c>
      <c r="T228" s="255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56" t="s">
        <v>228</v>
      </c>
      <c r="AT228" s="256" t="s">
        <v>224</v>
      </c>
      <c r="AU228" s="256" t="s">
        <v>86</v>
      </c>
      <c r="AY228" s="18" t="s">
        <v>222</v>
      </c>
      <c r="BE228" s="257">
        <f>IF(N228="základní",J228,0)</f>
        <v>0</v>
      </c>
      <c r="BF228" s="257">
        <f>IF(N228="snížená",J228,0)</f>
        <v>0</v>
      </c>
      <c r="BG228" s="257">
        <f>IF(N228="zákl. přenesená",J228,0)</f>
        <v>0</v>
      </c>
      <c r="BH228" s="257">
        <f>IF(N228="sníž. přenesená",J228,0)</f>
        <v>0</v>
      </c>
      <c r="BI228" s="257">
        <f>IF(N228="nulová",J228,0)</f>
        <v>0</v>
      </c>
      <c r="BJ228" s="18" t="s">
        <v>84</v>
      </c>
      <c r="BK228" s="257">
        <f>ROUND(I228*H228,2)</f>
        <v>0</v>
      </c>
      <c r="BL228" s="18" t="s">
        <v>228</v>
      </c>
      <c r="BM228" s="256" t="s">
        <v>298</v>
      </c>
    </row>
    <row r="229" s="13" customFormat="1">
      <c r="A229" s="13"/>
      <c r="B229" s="258"/>
      <c r="C229" s="259"/>
      <c r="D229" s="260" t="s">
        <v>229</v>
      </c>
      <c r="E229" s="261" t="s">
        <v>1</v>
      </c>
      <c r="F229" s="262" t="s">
        <v>230</v>
      </c>
      <c r="G229" s="259"/>
      <c r="H229" s="261" t="s">
        <v>1</v>
      </c>
      <c r="I229" s="263"/>
      <c r="J229" s="259"/>
      <c r="K229" s="259"/>
      <c r="L229" s="264"/>
      <c r="M229" s="265"/>
      <c r="N229" s="266"/>
      <c r="O229" s="266"/>
      <c r="P229" s="266"/>
      <c r="Q229" s="266"/>
      <c r="R229" s="266"/>
      <c r="S229" s="266"/>
      <c r="T229" s="267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68" t="s">
        <v>229</v>
      </c>
      <c r="AU229" s="268" t="s">
        <v>86</v>
      </c>
      <c r="AV229" s="13" t="s">
        <v>84</v>
      </c>
      <c r="AW229" s="13" t="s">
        <v>32</v>
      </c>
      <c r="AX229" s="13" t="s">
        <v>76</v>
      </c>
      <c r="AY229" s="268" t="s">
        <v>222</v>
      </c>
    </row>
    <row r="230" s="14" customFormat="1">
      <c r="A230" s="14"/>
      <c r="B230" s="269"/>
      <c r="C230" s="270"/>
      <c r="D230" s="260" t="s">
        <v>229</v>
      </c>
      <c r="E230" s="271" t="s">
        <v>1</v>
      </c>
      <c r="F230" s="272" t="s">
        <v>299</v>
      </c>
      <c r="G230" s="270"/>
      <c r="H230" s="273">
        <v>51.149999999999999</v>
      </c>
      <c r="I230" s="274"/>
      <c r="J230" s="270"/>
      <c r="K230" s="270"/>
      <c r="L230" s="275"/>
      <c r="M230" s="276"/>
      <c r="N230" s="277"/>
      <c r="O230" s="277"/>
      <c r="P230" s="277"/>
      <c r="Q230" s="277"/>
      <c r="R230" s="277"/>
      <c r="S230" s="277"/>
      <c r="T230" s="278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79" t="s">
        <v>229</v>
      </c>
      <c r="AU230" s="279" t="s">
        <v>86</v>
      </c>
      <c r="AV230" s="14" t="s">
        <v>86</v>
      </c>
      <c r="AW230" s="14" t="s">
        <v>32</v>
      </c>
      <c r="AX230" s="14" t="s">
        <v>76</v>
      </c>
      <c r="AY230" s="279" t="s">
        <v>222</v>
      </c>
    </row>
    <row r="231" s="15" customFormat="1">
      <c r="A231" s="15"/>
      <c r="B231" s="280"/>
      <c r="C231" s="281"/>
      <c r="D231" s="260" t="s">
        <v>229</v>
      </c>
      <c r="E231" s="282" t="s">
        <v>1</v>
      </c>
      <c r="F231" s="283" t="s">
        <v>232</v>
      </c>
      <c r="G231" s="281"/>
      <c r="H231" s="284">
        <v>51.149999999999999</v>
      </c>
      <c r="I231" s="285"/>
      <c r="J231" s="281"/>
      <c r="K231" s="281"/>
      <c r="L231" s="286"/>
      <c r="M231" s="287"/>
      <c r="N231" s="288"/>
      <c r="O231" s="288"/>
      <c r="P231" s="288"/>
      <c r="Q231" s="288"/>
      <c r="R231" s="288"/>
      <c r="S231" s="288"/>
      <c r="T231" s="289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90" t="s">
        <v>229</v>
      </c>
      <c r="AU231" s="290" t="s">
        <v>86</v>
      </c>
      <c r="AV231" s="15" t="s">
        <v>228</v>
      </c>
      <c r="AW231" s="15" t="s">
        <v>32</v>
      </c>
      <c r="AX231" s="15" t="s">
        <v>84</v>
      </c>
      <c r="AY231" s="290" t="s">
        <v>222</v>
      </c>
    </row>
    <row r="232" s="2" customFormat="1" ht="24.15" customHeight="1">
      <c r="A232" s="39"/>
      <c r="B232" s="40"/>
      <c r="C232" s="294" t="s">
        <v>271</v>
      </c>
      <c r="D232" s="294" t="s">
        <v>300</v>
      </c>
      <c r="E232" s="295" t="s">
        <v>301</v>
      </c>
      <c r="F232" s="296" t="s">
        <v>302</v>
      </c>
      <c r="G232" s="297" t="s">
        <v>283</v>
      </c>
      <c r="H232" s="298">
        <v>92.069999999999993</v>
      </c>
      <c r="I232" s="299"/>
      <c r="J232" s="300">
        <f>ROUND(I232*H232,2)</f>
        <v>0</v>
      </c>
      <c r="K232" s="301"/>
      <c r="L232" s="302"/>
      <c r="M232" s="303" t="s">
        <v>1</v>
      </c>
      <c r="N232" s="304" t="s">
        <v>41</v>
      </c>
      <c r="O232" s="92"/>
      <c r="P232" s="254">
        <f>O232*H232</f>
        <v>0</v>
      </c>
      <c r="Q232" s="254">
        <v>0</v>
      </c>
      <c r="R232" s="254">
        <f>Q232*H232</f>
        <v>0</v>
      </c>
      <c r="S232" s="254">
        <v>0</v>
      </c>
      <c r="T232" s="255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56" t="s">
        <v>242</v>
      </c>
      <c r="AT232" s="256" t="s">
        <v>300</v>
      </c>
      <c r="AU232" s="256" t="s">
        <v>86</v>
      </c>
      <c r="AY232" s="18" t="s">
        <v>222</v>
      </c>
      <c r="BE232" s="257">
        <f>IF(N232="základní",J232,0)</f>
        <v>0</v>
      </c>
      <c r="BF232" s="257">
        <f>IF(N232="snížená",J232,0)</f>
        <v>0</v>
      </c>
      <c r="BG232" s="257">
        <f>IF(N232="zákl. přenesená",J232,0)</f>
        <v>0</v>
      </c>
      <c r="BH232" s="257">
        <f>IF(N232="sníž. přenesená",J232,0)</f>
        <v>0</v>
      </c>
      <c r="BI232" s="257">
        <f>IF(N232="nulová",J232,0)</f>
        <v>0</v>
      </c>
      <c r="BJ232" s="18" t="s">
        <v>84</v>
      </c>
      <c r="BK232" s="257">
        <f>ROUND(I232*H232,2)</f>
        <v>0</v>
      </c>
      <c r="BL232" s="18" t="s">
        <v>228</v>
      </c>
      <c r="BM232" s="256" t="s">
        <v>303</v>
      </c>
    </row>
    <row r="233" s="2" customFormat="1">
      <c r="A233" s="39"/>
      <c r="B233" s="40"/>
      <c r="C233" s="41"/>
      <c r="D233" s="260" t="s">
        <v>266</v>
      </c>
      <c r="E233" s="41"/>
      <c r="F233" s="291" t="s">
        <v>304</v>
      </c>
      <c r="G233" s="41"/>
      <c r="H233" s="41"/>
      <c r="I233" s="211"/>
      <c r="J233" s="41"/>
      <c r="K233" s="41"/>
      <c r="L233" s="45"/>
      <c r="M233" s="292"/>
      <c r="N233" s="293"/>
      <c r="O233" s="92"/>
      <c r="P233" s="92"/>
      <c r="Q233" s="92"/>
      <c r="R233" s="92"/>
      <c r="S233" s="92"/>
      <c r="T233" s="93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T233" s="18" t="s">
        <v>266</v>
      </c>
      <c r="AU233" s="18" t="s">
        <v>86</v>
      </c>
    </row>
    <row r="234" s="14" customFormat="1">
      <c r="A234" s="14"/>
      <c r="B234" s="269"/>
      <c r="C234" s="270"/>
      <c r="D234" s="260" t="s">
        <v>229</v>
      </c>
      <c r="E234" s="271" t="s">
        <v>1</v>
      </c>
      <c r="F234" s="272" t="s">
        <v>305</v>
      </c>
      <c r="G234" s="270"/>
      <c r="H234" s="273">
        <v>92.069999999999993</v>
      </c>
      <c r="I234" s="274"/>
      <c r="J234" s="270"/>
      <c r="K234" s="270"/>
      <c r="L234" s="275"/>
      <c r="M234" s="276"/>
      <c r="N234" s="277"/>
      <c r="O234" s="277"/>
      <c r="P234" s="277"/>
      <c r="Q234" s="277"/>
      <c r="R234" s="277"/>
      <c r="S234" s="277"/>
      <c r="T234" s="278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79" t="s">
        <v>229</v>
      </c>
      <c r="AU234" s="279" t="s">
        <v>86</v>
      </c>
      <c r="AV234" s="14" t="s">
        <v>86</v>
      </c>
      <c r="AW234" s="14" t="s">
        <v>32</v>
      </c>
      <c r="AX234" s="14" t="s">
        <v>76</v>
      </c>
      <c r="AY234" s="279" t="s">
        <v>222</v>
      </c>
    </row>
    <row r="235" s="15" customFormat="1">
      <c r="A235" s="15"/>
      <c r="B235" s="280"/>
      <c r="C235" s="281"/>
      <c r="D235" s="260" t="s">
        <v>229</v>
      </c>
      <c r="E235" s="282" t="s">
        <v>1</v>
      </c>
      <c r="F235" s="283" t="s">
        <v>232</v>
      </c>
      <c r="G235" s="281"/>
      <c r="H235" s="284">
        <v>92.069999999999993</v>
      </c>
      <c r="I235" s="285"/>
      <c r="J235" s="281"/>
      <c r="K235" s="281"/>
      <c r="L235" s="286"/>
      <c r="M235" s="287"/>
      <c r="N235" s="288"/>
      <c r="O235" s="288"/>
      <c r="P235" s="288"/>
      <c r="Q235" s="288"/>
      <c r="R235" s="288"/>
      <c r="S235" s="288"/>
      <c r="T235" s="289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90" t="s">
        <v>229</v>
      </c>
      <c r="AU235" s="290" t="s">
        <v>86</v>
      </c>
      <c r="AV235" s="15" t="s">
        <v>228</v>
      </c>
      <c r="AW235" s="15" t="s">
        <v>32</v>
      </c>
      <c r="AX235" s="15" t="s">
        <v>84</v>
      </c>
      <c r="AY235" s="290" t="s">
        <v>222</v>
      </c>
    </row>
    <row r="236" s="2" customFormat="1" ht="24.15" customHeight="1">
      <c r="A236" s="39"/>
      <c r="B236" s="40"/>
      <c r="C236" s="244" t="s">
        <v>7</v>
      </c>
      <c r="D236" s="244" t="s">
        <v>224</v>
      </c>
      <c r="E236" s="245" t="s">
        <v>306</v>
      </c>
      <c r="F236" s="246" t="s">
        <v>307</v>
      </c>
      <c r="G236" s="247" t="s">
        <v>241</v>
      </c>
      <c r="H236" s="248">
        <v>32.899999999999999</v>
      </c>
      <c r="I236" s="249"/>
      <c r="J236" s="250">
        <f>ROUND(I236*H236,2)</f>
        <v>0</v>
      </c>
      <c r="K236" s="251"/>
      <c r="L236" s="45"/>
      <c r="M236" s="252" t="s">
        <v>1</v>
      </c>
      <c r="N236" s="253" t="s">
        <v>41</v>
      </c>
      <c r="O236" s="92"/>
      <c r="P236" s="254">
        <f>O236*H236</f>
        <v>0</v>
      </c>
      <c r="Q236" s="254">
        <v>0</v>
      </c>
      <c r="R236" s="254">
        <f>Q236*H236</f>
        <v>0</v>
      </c>
      <c r="S236" s="254">
        <v>0</v>
      </c>
      <c r="T236" s="255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56" t="s">
        <v>228</v>
      </c>
      <c r="AT236" s="256" t="s">
        <v>224</v>
      </c>
      <c r="AU236" s="256" t="s">
        <v>86</v>
      </c>
      <c r="AY236" s="18" t="s">
        <v>222</v>
      </c>
      <c r="BE236" s="257">
        <f>IF(N236="základní",J236,0)</f>
        <v>0</v>
      </c>
      <c r="BF236" s="257">
        <f>IF(N236="snížená",J236,0)</f>
        <v>0</v>
      </c>
      <c r="BG236" s="257">
        <f>IF(N236="zákl. přenesená",J236,0)</f>
        <v>0</v>
      </c>
      <c r="BH236" s="257">
        <f>IF(N236="sníž. přenesená",J236,0)</f>
        <v>0</v>
      </c>
      <c r="BI236" s="257">
        <f>IF(N236="nulová",J236,0)</f>
        <v>0</v>
      </c>
      <c r="BJ236" s="18" t="s">
        <v>84</v>
      </c>
      <c r="BK236" s="257">
        <f>ROUND(I236*H236,2)</f>
        <v>0</v>
      </c>
      <c r="BL236" s="18" t="s">
        <v>228</v>
      </c>
      <c r="BM236" s="256" t="s">
        <v>308</v>
      </c>
    </row>
    <row r="237" s="13" customFormat="1">
      <c r="A237" s="13"/>
      <c r="B237" s="258"/>
      <c r="C237" s="259"/>
      <c r="D237" s="260" t="s">
        <v>229</v>
      </c>
      <c r="E237" s="261" t="s">
        <v>1</v>
      </c>
      <c r="F237" s="262" t="s">
        <v>249</v>
      </c>
      <c r="G237" s="259"/>
      <c r="H237" s="261" t="s">
        <v>1</v>
      </c>
      <c r="I237" s="263"/>
      <c r="J237" s="259"/>
      <c r="K237" s="259"/>
      <c r="L237" s="264"/>
      <c r="M237" s="265"/>
      <c r="N237" s="266"/>
      <c r="O237" s="266"/>
      <c r="P237" s="266"/>
      <c r="Q237" s="266"/>
      <c r="R237" s="266"/>
      <c r="S237" s="266"/>
      <c r="T237" s="267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68" t="s">
        <v>229</v>
      </c>
      <c r="AU237" s="268" t="s">
        <v>86</v>
      </c>
      <c r="AV237" s="13" t="s">
        <v>84</v>
      </c>
      <c r="AW237" s="13" t="s">
        <v>32</v>
      </c>
      <c r="AX237" s="13" t="s">
        <v>76</v>
      </c>
      <c r="AY237" s="268" t="s">
        <v>222</v>
      </c>
    </row>
    <row r="238" s="14" customFormat="1">
      <c r="A238" s="14"/>
      <c r="B238" s="269"/>
      <c r="C238" s="270"/>
      <c r="D238" s="260" t="s">
        <v>229</v>
      </c>
      <c r="E238" s="271" t="s">
        <v>1</v>
      </c>
      <c r="F238" s="272" t="s">
        <v>309</v>
      </c>
      <c r="G238" s="270"/>
      <c r="H238" s="273">
        <v>32.899999999999999</v>
      </c>
      <c r="I238" s="274"/>
      <c r="J238" s="270"/>
      <c r="K238" s="270"/>
      <c r="L238" s="275"/>
      <c r="M238" s="276"/>
      <c r="N238" s="277"/>
      <c r="O238" s="277"/>
      <c r="P238" s="277"/>
      <c r="Q238" s="277"/>
      <c r="R238" s="277"/>
      <c r="S238" s="277"/>
      <c r="T238" s="278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79" t="s">
        <v>229</v>
      </c>
      <c r="AU238" s="279" t="s">
        <v>86</v>
      </c>
      <c r="AV238" s="14" t="s">
        <v>86</v>
      </c>
      <c r="AW238" s="14" t="s">
        <v>32</v>
      </c>
      <c r="AX238" s="14" t="s">
        <v>76</v>
      </c>
      <c r="AY238" s="279" t="s">
        <v>222</v>
      </c>
    </row>
    <row r="239" s="15" customFormat="1">
      <c r="A239" s="15"/>
      <c r="B239" s="280"/>
      <c r="C239" s="281"/>
      <c r="D239" s="260" t="s">
        <v>229</v>
      </c>
      <c r="E239" s="282" t="s">
        <v>1</v>
      </c>
      <c r="F239" s="283" t="s">
        <v>232</v>
      </c>
      <c r="G239" s="281"/>
      <c r="H239" s="284">
        <v>32.899999999999999</v>
      </c>
      <c r="I239" s="285"/>
      <c r="J239" s="281"/>
      <c r="K239" s="281"/>
      <c r="L239" s="286"/>
      <c r="M239" s="287"/>
      <c r="N239" s="288"/>
      <c r="O239" s="288"/>
      <c r="P239" s="288"/>
      <c r="Q239" s="288"/>
      <c r="R239" s="288"/>
      <c r="S239" s="288"/>
      <c r="T239" s="289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90" t="s">
        <v>229</v>
      </c>
      <c r="AU239" s="290" t="s">
        <v>86</v>
      </c>
      <c r="AV239" s="15" t="s">
        <v>228</v>
      </c>
      <c r="AW239" s="15" t="s">
        <v>32</v>
      </c>
      <c r="AX239" s="15" t="s">
        <v>84</v>
      </c>
      <c r="AY239" s="290" t="s">
        <v>222</v>
      </c>
    </row>
    <row r="240" s="2" customFormat="1" ht="16.5" customHeight="1">
      <c r="A240" s="39"/>
      <c r="B240" s="40"/>
      <c r="C240" s="294" t="s">
        <v>273</v>
      </c>
      <c r="D240" s="294" t="s">
        <v>300</v>
      </c>
      <c r="E240" s="295" t="s">
        <v>310</v>
      </c>
      <c r="F240" s="296" t="s">
        <v>311</v>
      </c>
      <c r="G240" s="297" t="s">
        <v>283</v>
      </c>
      <c r="H240" s="298">
        <v>65.799999999999997</v>
      </c>
      <c r="I240" s="299"/>
      <c r="J240" s="300">
        <f>ROUND(I240*H240,2)</f>
        <v>0</v>
      </c>
      <c r="K240" s="301"/>
      <c r="L240" s="302"/>
      <c r="M240" s="303" t="s">
        <v>1</v>
      </c>
      <c r="N240" s="304" t="s">
        <v>41</v>
      </c>
      <c r="O240" s="92"/>
      <c r="P240" s="254">
        <f>O240*H240</f>
        <v>0</v>
      </c>
      <c r="Q240" s="254">
        <v>0</v>
      </c>
      <c r="R240" s="254">
        <f>Q240*H240</f>
        <v>0</v>
      </c>
      <c r="S240" s="254">
        <v>0</v>
      </c>
      <c r="T240" s="255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56" t="s">
        <v>242</v>
      </c>
      <c r="AT240" s="256" t="s">
        <v>300</v>
      </c>
      <c r="AU240" s="256" t="s">
        <v>86</v>
      </c>
      <c r="AY240" s="18" t="s">
        <v>222</v>
      </c>
      <c r="BE240" s="257">
        <f>IF(N240="základní",J240,0)</f>
        <v>0</v>
      </c>
      <c r="BF240" s="257">
        <f>IF(N240="snížená",J240,0)</f>
        <v>0</v>
      </c>
      <c r="BG240" s="257">
        <f>IF(N240="zákl. přenesená",J240,0)</f>
        <v>0</v>
      </c>
      <c r="BH240" s="257">
        <f>IF(N240="sníž. přenesená",J240,0)</f>
        <v>0</v>
      </c>
      <c r="BI240" s="257">
        <f>IF(N240="nulová",J240,0)</f>
        <v>0</v>
      </c>
      <c r="BJ240" s="18" t="s">
        <v>84</v>
      </c>
      <c r="BK240" s="257">
        <f>ROUND(I240*H240,2)</f>
        <v>0</v>
      </c>
      <c r="BL240" s="18" t="s">
        <v>228</v>
      </c>
      <c r="BM240" s="256" t="s">
        <v>312</v>
      </c>
    </row>
    <row r="241" s="14" customFormat="1">
      <c r="A241" s="14"/>
      <c r="B241" s="269"/>
      <c r="C241" s="270"/>
      <c r="D241" s="260" t="s">
        <v>229</v>
      </c>
      <c r="E241" s="271" t="s">
        <v>1</v>
      </c>
      <c r="F241" s="272" t="s">
        <v>313</v>
      </c>
      <c r="G241" s="270"/>
      <c r="H241" s="273">
        <v>65.799999999999997</v>
      </c>
      <c r="I241" s="274"/>
      <c r="J241" s="270"/>
      <c r="K241" s="270"/>
      <c r="L241" s="275"/>
      <c r="M241" s="276"/>
      <c r="N241" s="277"/>
      <c r="O241" s="277"/>
      <c r="P241" s="277"/>
      <c r="Q241" s="277"/>
      <c r="R241" s="277"/>
      <c r="S241" s="277"/>
      <c r="T241" s="278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79" t="s">
        <v>229</v>
      </c>
      <c r="AU241" s="279" t="s">
        <v>86</v>
      </c>
      <c r="AV241" s="14" t="s">
        <v>86</v>
      </c>
      <c r="AW241" s="14" t="s">
        <v>32</v>
      </c>
      <c r="AX241" s="14" t="s">
        <v>76</v>
      </c>
      <c r="AY241" s="279" t="s">
        <v>222</v>
      </c>
    </row>
    <row r="242" s="15" customFormat="1">
      <c r="A242" s="15"/>
      <c r="B242" s="280"/>
      <c r="C242" s="281"/>
      <c r="D242" s="260" t="s">
        <v>229</v>
      </c>
      <c r="E242" s="282" t="s">
        <v>1</v>
      </c>
      <c r="F242" s="283" t="s">
        <v>232</v>
      </c>
      <c r="G242" s="281"/>
      <c r="H242" s="284">
        <v>65.799999999999997</v>
      </c>
      <c r="I242" s="285"/>
      <c r="J242" s="281"/>
      <c r="K242" s="281"/>
      <c r="L242" s="286"/>
      <c r="M242" s="287"/>
      <c r="N242" s="288"/>
      <c r="O242" s="288"/>
      <c r="P242" s="288"/>
      <c r="Q242" s="288"/>
      <c r="R242" s="288"/>
      <c r="S242" s="288"/>
      <c r="T242" s="289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90" t="s">
        <v>229</v>
      </c>
      <c r="AU242" s="290" t="s">
        <v>86</v>
      </c>
      <c r="AV242" s="15" t="s">
        <v>228</v>
      </c>
      <c r="AW242" s="15" t="s">
        <v>32</v>
      </c>
      <c r="AX242" s="15" t="s">
        <v>84</v>
      </c>
      <c r="AY242" s="290" t="s">
        <v>222</v>
      </c>
    </row>
    <row r="243" s="2" customFormat="1" ht="33" customHeight="1">
      <c r="A243" s="39"/>
      <c r="B243" s="40"/>
      <c r="C243" s="244" t="s">
        <v>314</v>
      </c>
      <c r="D243" s="244" t="s">
        <v>224</v>
      </c>
      <c r="E243" s="245" t="s">
        <v>315</v>
      </c>
      <c r="F243" s="246" t="s">
        <v>316</v>
      </c>
      <c r="G243" s="247" t="s">
        <v>227</v>
      </c>
      <c r="H243" s="248">
        <v>93</v>
      </c>
      <c r="I243" s="249"/>
      <c r="J243" s="250">
        <f>ROUND(I243*H243,2)</f>
        <v>0</v>
      </c>
      <c r="K243" s="251"/>
      <c r="L243" s="45"/>
      <c r="M243" s="252" t="s">
        <v>1</v>
      </c>
      <c r="N243" s="253" t="s">
        <v>41</v>
      </c>
      <c r="O243" s="92"/>
      <c r="P243" s="254">
        <f>O243*H243</f>
        <v>0</v>
      </c>
      <c r="Q243" s="254">
        <v>0</v>
      </c>
      <c r="R243" s="254">
        <f>Q243*H243</f>
        <v>0</v>
      </c>
      <c r="S243" s="254">
        <v>0</v>
      </c>
      <c r="T243" s="255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56" t="s">
        <v>228</v>
      </c>
      <c r="AT243" s="256" t="s">
        <v>224</v>
      </c>
      <c r="AU243" s="256" t="s">
        <v>86</v>
      </c>
      <c r="AY243" s="18" t="s">
        <v>222</v>
      </c>
      <c r="BE243" s="257">
        <f>IF(N243="základní",J243,0)</f>
        <v>0</v>
      </c>
      <c r="BF243" s="257">
        <f>IF(N243="snížená",J243,0)</f>
        <v>0</v>
      </c>
      <c r="BG243" s="257">
        <f>IF(N243="zákl. přenesená",J243,0)</f>
        <v>0</v>
      </c>
      <c r="BH243" s="257">
        <f>IF(N243="sníž. přenesená",J243,0)</f>
        <v>0</v>
      </c>
      <c r="BI243" s="257">
        <f>IF(N243="nulová",J243,0)</f>
        <v>0</v>
      </c>
      <c r="BJ243" s="18" t="s">
        <v>84</v>
      </c>
      <c r="BK243" s="257">
        <f>ROUND(I243*H243,2)</f>
        <v>0</v>
      </c>
      <c r="BL243" s="18" t="s">
        <v>228</v>
      </c>
      <c r="BM243" s="256" t="s">
        <v>317</v>
      </c>
    </row>
    <row r="244" s="13" customFormat="1">
      <c r="A244" s="13"/>
      <c r="B244" s="258"/>
      <c r="C244" s="259"/>
      <c r="D244" s="260" t="s">
        <v>229</v>
      </c>
      <c r="E244" s="261" t="s">
        <v>1</v>
      </c>
      <c r="F244" s="262" t="s">
        <v>230</v>
      </c>
      <c r="G244" s="259"/>
      <c r="H244" s="261" t="s">
        <v>1</v>
      </c>
      <c r="I244" s="263"/>
      <c r="J244" s="259"/>
      <c r="K244" s="259"/>
      <c r="L244" s="264"/>
      <c r="M244" s="265"/>
      <c r="N244" s="266"/>
      <c r="O244" s="266"/>
      <c r="P244" s="266"/>
      <c r="Q244" s="266"/>
      <c r="R244" s="266"/>
      <c r="S244" s="266"/>
      <c r="T244" s="267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68" t="s">
        <v>229</v>
      </c>
      <c r="AU244" s="268" t="s">
        <v>86</v>
      </c>
      <c r="AV244" s="13" t="s">
        <v>84</v>
      </c>
      <c r="AW244" s="13" t="s">
        <v>32</v>
      </c>
      <c r="AX244" s="13" t="s">
        <v>76</v>
      </c>
      <c r="AY244" s="268" t="s">
        <v>222</v>
      </c>
    </row>
    <row r="245" s="14" customFormat="1">
      <c r="A245" s="14"/>
      <c r="B245" s="269"/>
      <c r="C245" s="270"/>
      <c r="D245" s="260" t="s">
        <v>229</v>
      </c>
      <c r="E245" s="271" t="s">
        <v>1</v>
      </c>
      <c r="F245" s="272" t="s">
        <v>318</v>
      </c>
      <c r="G245" s="270"/>
      <c r="H245" s="273">
        <v>93</v>
      </c>
      <c r="I245" s="274"/>
      <c r="J245" s="270"/>
      <c r="K245" s="270"/>
      <c r="L245" s="275"/>
      <c r="M245" s="276"/>
      <c r="N245" s="277"/>
      <c r="O245" s="277"/>
      <c r="P245" s="277"/>
      <c r="Q245" s="277"/>
      <c r="R245" s="277"/>
      <c r="S245" s="277"/>
      <c r="T245" s="278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79" t="s">
        <v>229</v>
      </c>
      <c r="AU245" s="279" t="s">
        <v>86</v>
      </c>
      <c r="AV245" s="14" t="s">
        <v>86</v>
      </c>
      <c r="AW245" s="14" t="s">
        <v>32</v>
      </c>
      <c r="AX245" s="14" t="s">
        <v>76</v>
      </c>
      <c r="AY245" s="279" t="s">
        <v>222</v>
      </c>
    </row>
    <row r="246" s="15" customFormat="1">
      <c r="A246" s="15"/>
      <c r="B246" s="280"/>
      <c r="C246" s="281"/>
      <c r="D246" s="260" t="s">
        <v>229</v>
      </c>
      <c r="E246" s="282" t="s">
        <v>1</v>
      </c>
      <c r="F246" s="283" t="s">
        <v>232</v>
      </c>
      <c r="G246" s="281"/>
      <c r="H246" s="284">
        <v>93</v>
      </c>
      <c r="I246" s="285"/>
      <c r="J246" s="281"/>
      <c r="K246" s="281"/>
      <c r="L246" s="286"/>
      <c r="M246" s="287"/>
      <c r="N246" s="288"/>
      <c r="O246" s="288"/>
      <c r="P246" s="288"/>
      <c r="Q246" s="288"/>
      <c r="R246" s="288"/>
      <c r="S246" s="288"/>
      <c r="T246" s="289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90" t="s">
        <v>229</v>
      </c>
      <c r="AU246" s="290" t="s">
        <v>86</v>
      </c>
      <c r="AV246" s="15" t="s">
        <v>228</v>
      </c>
      <c r="AW246" s="15" t="s">
        <v>32</v>
      </c>
      <c r="AX246" s="15" t="s">
        <v>84</v>
      </c>
      <c r="AY246" s="290" t="s">
        <v>222</v>
      </c>
    </row>
    <row r="247" s="2" customFormat="1" ht="16.5" customHeight="1">
      <c r="A247" s="39"/>
      <c r="B247" s="40"/>
      <c r="C247" s="244" t="s">
        <v>276</v>
      </c>
      <c r="D247" s="244" t="s">
        <v>224</v>
      </c>
      <c r="E247" s="245" t="s">
        <v>319</v>
      </c>
      <c r="F247" s="246" t="s">
        <v>320</v>
      </c>
      <c r="G247" s="247" t="s">
        <v>241</v>
      </c>
      <c r="H247" s="248">
        <v>12.800000000000001</v>
      </c>
      <c r="I247" s="249"/>
      <c r="J247" s="250">
        <f>ROUND(I247*H247,2)</f>
        <v>0</v>
      </c>
      <c r="K247" s="251"/>
      <c r="L247" s="45"/>
      <c r="M247" s="252" t="s">
        <v>1</v>
      </c>
      <c r="N247" s="253" t="s">
        <v>41</v>
      </c>
      <c r="O247" s="92"/>
      <c r="P247" s="254">
        <f>O247*H247</f>
        <v>0</v>
      </c>
      <c r="Q247" s="254">
        <v>0</v>
      </c>
      <c r="R247" s="254">
        <f>Q247*H247</f>
        <v>0</v>
      </c>
      <c r="S247" s="254">
        <v>0</v>
      </c>
      <c r="T247" s="255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56" t="s">
        <v>228</v>
      </c>
      <c r="AT247" s="256" t="s">
        <v>224</v>
      </c>
      <c r="AU247" s="256" t="s">
        <v>86</v>
      </c>
      <c r="AY247" s="18" t="s">
        <v>222</v>
      </c>
      <c r="BE247" s="257">
        <f>IF(N247="základní",J247,0)</f>
        <v>0</v>
      </c>
      <c r="BF247" s="257">
        <f>IF(N247="snížená",J247,0)</f>
        <v>0</v>
      </c>
      <c r="BG247" s="257">
        <f>IF(N247="zákl. přenesená",J247,0)</f>
        <v>0</v>
      </c>
      <c r="BH247" s="257">
        <f>IF(N247="sníž. přenesená",J247,0)</f>
        <v>0</v>
      </c>
      <c r="BI247" s="257">
        <f>IF(N247="nulová",J247,0)</f>
        <v>0</v>
      </c>
      <c r="BJ247" s="18" t="s">
        <v>84</v>
      </c>
      <c r="BK247" s="257">
        <f>ROUND(I247*H247,2)</f>
        <v>0</v>
      </c>
      <c r="BL247" s="18" t="s">
        <v>228</v>
      </c>
      <c r="BM247" s="256" t="s">
        <v>321</v>
      </c>
    </row>
    <row r="248" s="12" customFormat="1" ht="22.8" customHeight="1">
      <c r="A248" s="12"/>
      <c r="B248" s="228"/>
      <c r="C248" s="229"/>
      <c r="D248" s="230" t="s">
        <v>75</v>
      </c>
      <c r="E248" s="242" t="s">
        <v>265</v>
      </c>
      <c r="F248" s="242" t="s">
        <v>322</v>
      </c>
      <c r="G248" s="229"/>
      <c r="H248" s="229"/>
      <c r="I248" s="232"/>
      <c r="J248" s="243">
        <f>BK248</f>
        <v>0</v>
      </c>
      <c r="K248" s="229"/>
      <c r="L248" s="234"/>
      <c r="M248" s="235"/>
      <c r="N248" s="236"/>
      <c r="O248" s="236"/>
      <c r="P248" s="237">
        <f>SUM(P249:P267)</f>
        <v>0</v>
      </c>
      <c r="Q248" s="236"/>
      <c r="R248" s="237">
        <f>SUM(R249:R267)</f>
        <v>0</v>
      </c>
      <c r="S248" s="236"/>
      <c r="T248" s="238">
        <f>SUM(T249:T267)</f>
        <v>0</v>
      </c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R248" s="239" t="s">
        <v>84</v>
      </c>
      <c r="AT248" s="240" t="s">
        <v>75</v>
      </c>
      <c r="AU248" s="240" t="s">
        <v>84</v>
      </c>
      <c r="AY248" s="239" t="s">
        <v>222</v>
      </c>
      <c r="BK248" s="241">
        <f>SUM(BK249:BK267)</f>
        <v>0</v>
      </c>
    </row>
    <row r="249" s="2" customFormat="1" ht="33" customHeight="1">
      <c r="A249" s="39"/>
      <c r="B249" s="40"/>
      <c r="C249" s="244" t="s">
        <v>323</v>
      </c>
      <c r="D249" s="244" t="s">
        <v>224</v>
      </c>
      <c r="E249" s="245" t="s">
        <v>324</v>
      </c>
      <c r="F249" s="246" t="s">
        <v>325</v>
      </c>
      <c r="G249" s="247" t="s">
        <v>227</v>
      </c>
      <c r="H249" s="248">
        <v>16</v>
      </c>
      <c r="I249" s="249"/>
      <c r="J249" s="250">
        <f>ROUND(I249*H249,2)</f>
        <v>0</v>
      </c>
      <c r="K249" s="251"/>
      <c r="L249" s="45"/>
      <c r="M249" s="252" t="s">
        <v>1</v>
      </c>
      <c r="N249" s="253" t="s">
        <v>41</v>
      </c>
      <c r="O249" s="92"/>
      <c r="P249" s="254">
        <f>O249*H249</f>
        <v>0</v>
      </c>
      <c r="Q249" s="254">
        <v>0</v>
      </c>
      <c r="R249" s="254">
        <f>Q249*H249</f>
        <v>0</v>
      </c>
      <c r="S249" s="254">
        <v>0</v>
      </c>
      <c r="T249" s="255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56" t="s">
        <v>228</v>
      </c>
      <c r="AT249" s="256" t="s">
        <v>224</v>
      </c>
      <c r="AU249" s="256" t="s">
        <v>86</v>
      </c>
      <c r="AY249" s="18" t="s">
        <v>222</v>
      </c>
      <c r="BE249" s="257">
        <f>IF(N249="základní",J249,0)</f>
        <v>0</v>
      </c>
      <c r="BF249" s="257">
        <f>IF(N249="snížená",J249,0)</f>
        <v>0</v>
      </c>
      <c r="BG249" s="257">
        <f>IF(N249="zákl. přenesená",J249,0)</f>
        <v>0</v>
      </c>
      <c r="BH249" s="257">
        <f>IF(N249="sníž. přenesená",J249,0)</f>
        <v>0</v>
      </c>
      <c r="BI249" s="257">
        <f>IF(N249="nulová",J249,0)</f>
        <v>0</v>
      </c>
      <c r="BJ249" s="18" t="s">
        <v>84</v>
      </c>
      <c r="BK249" s="257">
        <f>ROUND(I249*H249,2)</f>
        <v>0</v>
      </c>
      <c r="BL249" s="18" t="s">
        <v>228</v>
      </c>
      <c r="BM249" s="256" t="s">
        <v>326</v>
      </c>
    </row>
    <row r="250" s="13" customFormat="1">
      <c r="A250" s="13"/>
      <c r="B250" s="258"/>
      <c r="C250" s="259"/>
      <c r="D250" s="260" t="s">
        <v>229</v>
      </c>
      <c r="E250" s="261" t="s">
        <v>1</v>
      </c>
      <c r="F250" s="262" t="s">
        <v>230</v>
      </c>
      <c r="G250" s="259"/>
      <c r="H250" s="261" t="s">
        <v>1</v>
      </c>
      <c r="I250" s="263"/>
      <c r="J250" s="259"/>
      <c r="K250" s="259"/>
      <c r="L250" s="264"/>
      <c r="M250" s="265"/>
      <c r="N250" s="266"/>
      <c r="O250" s="266"/>
      <c r="P250" s="266"/>
      <c r="Q250" s="266"/>
      <c r="R250" s="266"/>
      <c r="S250" s="266"/>
      <c r="T250" s="267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68" t="s">
        <v>229</v>
      </c>
      <c r="AU250" s="268" t="s">
        <v>86</v>
      </c>
      <c r="AV250" s="13" t="s">
        <v>84</v>
      </c>
      <c r="AW250" s="13" t="s">
        <v>32</v>
      </c>
      <c r="AX250" s="13" t="s">
        <v>76</v>
      </c>
      <c r="AY250" s="268" t="s">
        <v>222</v>
      </c>
    </row>
    <row r="251" s="14" customFormat="1">
      <c r="A251" s="14"/>
      <c r="B251" s="269"/>
      <c r="C251" s="270"/>
      <c r="D251" s="260" t="s">
        <v>229</v>
      </c>
      <c r="E251" s="271" t="s">
        <v>1</v>
      </c>
      <c r="F251" s="272" t="s">
        <v>327</v>
      </c>
      <c r="G251" s="270"/>
      <c r="H251" s="273">
        <v>16</v>
      </c>
      <c r="I251" s="274"/>
      <c r="J251" s="270"/>
      <c r="K251" s="270"/>
      <c r="L251" s="275"/>
      <c r="M251" s="276"/>
      <c r="N251" s="277"/>
      <c r="O251" s="277"/>
      <c r="P251" s="277"/>
      <c r="Q251" s="277"/>
      <c r="R251" s="277"/>
      <c r="S251" s="277"/>
      <c r="T251" s="278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79" t="s">
        <v>229</v>
      </c>
      <c r="AU251" s="279" t="s">
        <v>86</v>
      </c>
      <c r="AV251" s="14" t="s">
        <v>86</v>
      </c>
      <c r="AW251" s="14" t="s">
        <v>32</v>
      </c>
      <c r="AX251" s="14" t="s">
        <v>76</v>
      </c>
      <c r="AY251" s="279" t="s">
        <v>222</v>
      </c>
    </row>
    <row r="252" s="15" customFormat="1">
      <c r="A252" s="15"/>
      <c r="B252" s="280"/>
      <c r="C252" s="281"/>
      <c r="D252" s="260" t="s">
        <v>229</v>
      </c>
      <c r="E252" s="282" t="s">
        <v>1</v>
      </c>
      <c r="F252" s="283" t="s">
        <v>232</v>
      </c>
      <c r="G252" s="281"/>
      <c r="H252" s="284">
        <v>16</v>
      </c>
      <c r="I252" s="285"/>
      <c r="J252" s="281"/>
      <c r="K252" s="281"/>
      <c r="L252" s="286"/>
      <c r="M252" s="287"/>
      <c r="N252" s="288"/>
      <c r="O252" s="288"/>
      <c r="P252" s="288"/>
      <c r="Q252" s="288"/>
      <c r="R252" s="288"/>
      <c r="S252" s="288"/>
      <c r="T252" s="289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90" t="s">
        <v>229</v>
      </c>
      <c r="AU252" s="290" t="s">
        <v>86</v>
      </c>
      <c r="AV252" s="15" t="s">
        <v>228</v>
      </c>
      <c r="AW252" s="15" t="s">
        <v>32</v>
      </c>
      <c r="AX252" s="15" t="s">
        <v>84</v>
      </c>
      <c r="AY252" s="290" t="s">
        <v>222</v>
      </c>
    </row>
    <row r="253" s="2" customFormat="1" ht="24.15" customHeight="1">
      <c r="A253" s="39"/>
      <c r="B253" s="40"/>
      <c r="C253" s="244" t="s">
        <v>279</v>
      </c>
      <c r="D253" s="244" t="s">
        <v>224</v>
      </c>
      <c r="E253" s="245" t="s">
        <v>328</v>
      </c>
      <c r="F253" s="246" t="s">
        <v>329</v>
      </c>
      <c r="G253" s="247" t="s">
        <v>227</v>
      </c>
      <c r="H253" s="248">
        <v>16</v>
      </c>
      <c r="I253" s="249"/>
      <c r="J253" s="250">
        <f>ROUND(I253*H253,2)</f>
        <v>0</v>
      </c>
      <c r="K253" s="251"/>
      <c r="L253" s="45"/>
      <c r="M253" s="252" t="s">
        <v>1</v>
      </c>
      <c r="N253" s="253" t="s">
        <v>41</v>
      </c>
      <c r="O253" s="92"/>
      <c r="P253" s="254">
        <f>O253*H253</f>
        <v>0</v>
      </c>
      <c r="Q253" s="254">
        <v>0</v>
      </c>
      <c r="R253" s="254">
        <f>Q253*H253</f>
        <v>0</v>
      </c>
      <c r="S253" s="254">
        <v>0</v>
      </c>
      <c r="T253" s="255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56" t="s">
        <v>228</v>
      </c>
      <c r="AT253" s="256" t="s">
        <v>224</v>
      </c>
      <c r="AU253" s="256" t="s">
        <v>86</v>
      </c>
      <c r="AY253" s="18" t="s">
        <v>222</v>
      </c>
      <c r="BE253" s="257">
        <f>IF(N253="základní",J253,0)</f>
        <v>0</v>
      </c>
      <c r="BF253" s="257">
        <f>IF(N253="snížená",J253,0)</f>
        <v>0</v>
      </c>
      <c r="BG253" s="257">
        <f>IF(N253="zákl. přenesená",J253,0)</f>
        <v>0</v>
      </c>
      <c r="BH253" s="257">
        <f>IF(N253="sníž. přenesená",J253,0)</f>
        <v>0</v>
      </c>
      <c r="BI253" s="257">
        <f>IF(N253="nulová",J253,0)</f>
        <v>0</v>
      </c>
      <c r="BJ253" s="18" t="s">
        <v>84</v>
      </c>
      <c r="BK253" s="257">
        <f>ROUND(I253*H253,2)</f>
        <v>0</v>
      </c>
      <c r="BL253" s="18" t="s">
        <v>228</v>
      </c>
      <c r="BM253" s="256" t="s">
        <v>330</v>
      </c>
    </row>
    <row r="254" s="13" customFormat="1">
      <c r="A254" s="13"/>
      <c r="B254" s="258"/>
      <c r="C254" s="259"/>
      <c r="D254" s="260" t="s">
        <v>229</v>
      </c>
      <c r="E254" s="261" t="s">
        <v>1</v>
      </c>
      <c r="F254" s="262" t="s">
        <v>230</v>
      </c>
      <c r="G254" s="259"/>
      <c r="H254" s="261" t="s">
        <v>1</v>
      </c>
      <c r="I254" s="263"/>
      <c r="J254" s="259"/>
      <c r="K254" s="259"/>
      <c r="L254" s="264"/>
      <c r="M254" s="265"/>
      <c r="N254" s="266"/>
      <c r="O254" s="266"/>
      <c r="P254" s="266"/>
      <c r="Q254" s="266"/>
      <c r="R254" s="266"/>
      <c r="S254" s="266"/>
      <c r="T254" s="267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68" t="s">
        <v>229</v>
      </c>
      <c r="AU254" s="268" t="s">
        <v>86</v>
      </c>
      <c r="AV254" s="13" t="s">
        <v>84</v>
      </c>
      <c r="AW254" s="13" t="s">
        <v>32</v>
      </c>
      <c r="AX254" s="13" t="s">
        <v>76</v>
      </c>
      <c r="AY254" s="268" t="s">
        <v>222</v>
      </c>
    </row>
    <row r="255" s="14" customFormat="1">
      <c r="A255" s="14"/>
      <c r="B255" s="269"/>
      <c r="C255" s="270"/>
      <c r="D255" s="260" t="s">
        <v>229</v>
      </c>
      <c r="E255" s="271" t="s">
        <v>1</v>
      </c>
      <c r="F255" s="272" t="s">
        <v>327</v>
      </c>
      <c r="G255" s="270"/>
      <c r="H255" s="273">
        <v>16</v>
      </c>
      <c r="I255" s="274"/>
      <c r="J255" s="270"/>
      <c r="K255" s="270"/>
      <c r="L255" s="275"/>
      <c r="M255" s="276"/>
      <c r="N255" s="277"/>
      <c r="O255" s="277"/>
      <c r="P255" s="277"/>
      <c r="Q255" s="277"/>
      <c r="R255" s="277"/>
      <c r="S255" s="277"/>
      <c r="T255" s="278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79" t="s">
        <v>229</v>
      </c>
      <c r="AU255" s="279" t="s">
        <v>86</v>
      </c>
      <c r="AV255" s="14" t="s">
        <v>86</v>
      </c>
      <c r="AW255" s="14" t="s">
        <v>32</v>
      </c>
      <c r="AX255" s="14" t="s">
        <v>76</v>
      </c>
      <c r="AY255" s="279" t="s">
        <v>222</v>
      </c>
    </row>
    <row r="256" s="15" customFormat="1">
      <c r="A256" s="15"/>
      <c r="B256" s="280"/>
      <c r="C256" s="281"/>
      <c r="D256" s="260" t="s">
        <v>229</v>
      </c>
      <c r="E256" s="282" t="s">
        <v>1</v>
      </c>
      <c r="F256" s="283" t="s">
        <v>232</v>
      </c>
      <c r="G256" s="281"/>
      <c r="H256" s="284">
        <v>16</v>
      </c>
      <c r="I256" s="285"/>
      <c r="J256" s="281"/>
      <c r="K256" s="281"/>
      <c r="L256" s="286"/>
      <c r="M256" s="287"/>
      <c r="N256" s="288"/>
      <c r="O256" s="288"/>
      <c r="P256" s="288"/>
      <c r="Q256" s="288"/>
      <c r="R256" s="288"/>
      <c r="S256" s="288"/>
      <c r="T256" s="289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90" t="s">
        <v>229</v>
      </c>
      <c r="AU256" s="290" t="s">
        <v>86</v>
      </c>
      <c r="AV256" s="15" t="s">
        <v>228</v>
      </c>
      <c r="AW256" s="15" t="s">
        <v>32</v>
      </c>
      <c r="AX256" s="15" t="s">
        <v>84</v>
      </c>
      <c r="AY256" s="290" t="s">
        <v>222</v>
      </c>
    </row>
    <row r="257" s="2" customFormat="1" ht="24.15" customHeight="1">
      <c r="A257" s="39"/>
      <c r="B257" s="40"/>
      <c r="C257" s="244" t="s">
        <v>331</v>
      </c>
      <c r="D257" s="244" t="s">
        <v>224</v>
      </c>
      <c r="E257" s="245" t="s">
        <v>332</v>
      </c>
      <c r="F257" s="246" t="s">
        <v>333</v>
      </c>
      <c r="G257" s="247" t="s">
        <v>227</v>
      </c>
      <c r="H257" s="248">
        <v>16</v>
      </c>
      <c r="I257" s="249"/>
      <c r="J257" s="250">
        <f>ROUND(I257*H257,2)</f>
        <v>0</v>
      </c>
      <c r="K257" s="251"/>
      <c r="L257" s="45"/>
      <c r="M257" s="252" t="s">
        <v>1</v>
      </c>
      <c r="N257" s="253" t="s">
        <v>41</v>
      </c>
      <c r="O257" s="92"/>
      <c r="P257" s="254">
        <f>O257*H257</f>
        <v>0</v>
      </c>
      <c r="Q257" s="254">
        <v>0</v>
      </c>
      <c r="R257" s="254">
        <f>Q257*H257</f>
        <v>0</v>
      </c>
      <c r="S257" s="254">
        <v>0</v>
      </c>
      <c r="T257" s="255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56" t="s">
        <v>228</v>
      </c>
      <c r="AT257" s="256" t="s">
        <v>224</v>
      </c>
      <c r="AU257" s="256" t="s">
        <v>86</v>
      </c>
      <c r="AY257" s="18" t="s">
        <v>222</v>
      </c>
      <c r="BE257" s="257">
        <f>IF(N257="základní",J257,0)</f>
        <v>0</v>
      </c>
      <c r="BF257" s="257">
        <f>IF(N257="snížená",J257,0)</f>
        <v>0</v>
      </c>
      <c r="BG257" s="257">
        <f>IF(N257="zákl. přenesená",J257,0)</f>
        <v>0</v>
      </c>
      <c r="BH257" s="257">
        <f>IF(N257="sníž. přenesená",J257,0)</f>
        <v>0</v>
      </c>
      <c r="BI257" s="257">
        <f>IF(N257="nulová",J257,0)</f>
        <v>0</v>
      </c>
      <c r="BJ257" s="18" t="s">
        <v>84</v>
      </c>
      <c r="BK257" s="257">
        <f>ROUND(I257*H257,2)</f>
        <v>0</v>
      </c>
      <c r="BL257" s="18" t="s">
        <v>228</v>
      </c>
      <c r="BM257" s="256" t="s">
        <v>334</v>
      </c>
    </row>
    <row r="258" s="13" customFormat="1">
      <c r="A258" s="13"/>
      <c r="B258" s="258"/>
      <c r="C258" s="259"/>
      <c r="D258" s="260" t="s">
        <v>229</v>
      </c>
      <c r="E258" s="261" t="s">
        <v>1</v>
      </c>
      <c r="F258" s="262" t="s">
        <v>230</v>
      </c>
      <c r="G258" s="259"/>
      <c r="H258" s="261" t="s">
        <v>1</v>
      </c>
      <c r="I258" s="263"/>
      <c r="J258" s="259"/>
      <c r="K258" s="259"/>
      <c r="L258" s="264"/>
      <c r="M258" s="265"/>
      <c r="N258" s="266"/>
      <c r="O258" s="266"/>
      <c r="P258" s="266"/>
      <c r="Q258" s="266"/>
      <c r="R258" s="266"/>
      <c r="S258" s="266"/>
      <c r="T258" s="267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68" t="s">
        <v>229</v>
      </c>
      <c r="AU258" s="268" t="s">
        <v>86</v>
      </c>
      <c r="AV258" s="13" t="s">
        <v>84</v>
      </c>
      <c r="AW258" s="13" t="s">
        <v>32</v>
      </c>
      <c r="AX258" s="13" t="s">
        <v>76</v>
      </c>
      <c r="AY258" s="268" t="s">
        <v>222</v>
      </c>
    </row>
    <row r="259" s="14" customFormat="1">
      <c r="A259" s="14"/>
      <c r="B259" s="269"/>
      <c r="C259" s="270"/>
      <c r="D259" s="260" t="s">
        <v>229</v>
      </c>
      <c r="E259" s="271" t="s">
        <v>1</v>
      </c>
      <c r="F259" s="272" t="s">
        <v>327</v>
      </c>
      <c r="G259" s="270"/>
      <c r="H259" s="273">
        <v>16</v>
      </c>
      <c r="I259" s="274"/>
      <c r="J259" s="270"/>
      <c r="K259" s="270"/>
      <c r="L259" s="275"/>
      <c r="M259" s="276"/>
      <c r="N259" s="277"/>
      <c r="O259" s="277"/>
      <c r="P259" s="277"/>
      <c r="Q259" s="277"/>
      <c r="R259" s="277"/>
      <c r="S259" s="277"/>
      <c r="T259" s="278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79" t="s">
        <v>229</v>
      </c>
      <c r="AU259" s="279" t="s">
        <v>86</v>
      </c>
      <c r="AV259" s="14" t="s">
        <v>86</v>
      </c>
      <c r="AW259" s="14" t="s">
        <v>32</v>
      </c>
      <c r="AX259" s="14" t="s">
        <v>76</v>
      </c>
      <c r="AY259" s="279" t="s">
        <v>222</v>
      </c>
    </row>
    <row r="260" s="15" customFormat="1">
      <c r="A260" s="15"/>
      <c r="B260" s="280"/>
      <c r="C260" s="281"/>
      <c r="D260" s="260" t="s">
        <v>229</v>
      </c>
      <c r="E260" s="282" t="s">
        <v>1</v>
      </c>
      <c r="F260" s="283" t="s">
        <v>232</v>
      </c>
      <c r="G260" s="281"/>
      <c r="H260" s="284">
        <v>16</v>
      </c>
      <c r="I260" s="285"/>
      <c r="J260" s="281"/>
      <c r="K260" s="281"/>
      <c r="L260" s="286"/>
      <c r="M260" s="287"/>
      <c r="N260" s="288"/>
      <c r="O260" s="288"/>
      <c r="P260" s="288"/>
      <c r="Q260" s="288"/>
      <c r="R260" s="288"/>
      <c r="S260" s="288"/>
      <c r="T260" s="289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90" t="s">
        <v>229</v>
      </c>
      <c r="AU260" s="290" t="s">
        <v>86</v>
      </c>
      <c r="AV260" s="15" t="s">
        <v>228</v>
      </c>
      <c r="AW260" s="15" t="s">
        <v>32</v>
      </c>
      <c r="AX260" s="15" t="s">
        <v>84</v>
      </c>
      <c r="AY260" s="290" t="s">
        <v>222</v>
      </c>
    </row>
    <row r="261" s="2" customFormat="1" ht="16.5" customHeight="1">
      <c r="A261" s="39"/>
      <c r="B261" s="40"/>
      <c r="C261" s="294" t="s">
        <v>284</v>
      </c>
      <c r="D261" s="294" t="s">
        <v>300</v>
      </c>
      <c r="E261" s="295" t="s">
        <v>335</v>
      </c>
      <c r="F261" s="296" t="s">
        <v>336</v>
      </c>
      <c r="G261" s="297" t="s">
        <v>337</v>
      </c>
      <c r="H261" s="298">
        <v>0.47999999999999998</v>
      </c>
      <c r="I261" s="299"/>
      <c r="J261" s="300">
        <f>ROUND(I261*H261,2)</f>
        <v>0</v>
      </c>
      <c r="K261" s="301"/>
      <c r="L261" s="302"/>
      <c r="M261" s="303" t="s">
        <v>1</v>
      </c>
      <c r="N261" s="304" t="s">
        <v>41</v>
      </c>
      <c r="O261" s="92"/>
      <c r="P261" s="254">
        <f>O261*H261</f>
        <v>0</v>
      </c>
      <c r="Q261" s="254">
        <v>0</v>
      </c>
      <c r="R261" s="254">
        <f>Q261*H261</f>
        <v>0</v>
      </c>
      <c r="S261" s="254">
        <v>0</v>
      </c>
      <c r="T261" s="255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56" t="s">
        <v>242</v>
      </c>
      <c r="AT261" s="256" t="s">
        <v>300</v>
      </c>
      <c r="AU261" s="256" t="s">
        <v>86</v>
      </c>
      <c r="AY261" s="18" t="s">
        <v>222</v>
      </c>
      <c r="BE261" s="257">
        <f>IF(N261="základní",J261,0)</f>
        <v>0</v>
      </c>
      <c r="BF261" s="257">
        <f>IF(N261="snížená",J261,0)</f>
        <v>0</v>
      </c>
      <c r="BG261" s="257">
        <f>IF(N261="zákl. přenesená",J261,0)</f>
        <v>0</v>
      </c>
      <c r="BH261" s="257">
        <f>IF(N261="sníž. přenesená",J261,0)</f>
        <v>0</v>
      </c>
      <c r="BI261" s="257">
        <f>IF(N261="nulová",J261,0)</f>
        <v>0</v>
      </c>
      <c r="BJ261" s="18" t="s">
        <v>84</v>
      </c>
      <c r="BK261" s="257">
        <f>ROUND(I261*H261,2)</f>
        <v>0</v>
      </c>
      <c r="BL261" s="18" t="s">
        <v>228</v>
      </c>
      <c r="BM261" s="256" t="s">
        <v>338</v>
      </c>
    </row>
    <row r="262" s="14" customFormat="1">
      <c r="A262" s="14"/>
      <c r="B262" s="269"/>
      <c r="C262" s="270"/>
      <c r="D262" s="260" t="s">
        <v>229</v>
      </c>
      <c r="E262" s="271" t="s">
        <v>1</v>
      </c>
      <c r="F262" s="272" t="s">
        <v>339</v>
      </c>
      <c r="G262" s="270"/>
      <c r="H262" s="273">
        <v>0.47999999999999998</v>
      </c>
      <c r="I262" s="274"/>
      <c r="J262" s="270"/>
      <c r="K262" s="270"/>
      <c r="L262" s="275"/>
      <c r="M262" s="276"/>
      <c r="N262" s="277"/>
      <c r="O262" s="277"/>
      <c r="P262" s="277"/>
      <c r="Q262" s="277"/>
      <c r="R262" s="277"/>
      <c r="S262" s="277"/>
      <c r="T262" s="278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79" t="s">
        <v>229</v>
      </c>
      <c r="AU262" s="279" t="s">
        <v>86</v>
      </c>
      <c r="AV262" s="14" t="s">
        <v>86</v>
      </c>
      <c r="AW262" s="14" t="s">
        <v>32</v>
      </c>
      <c r="AX262" s="14" t="s">
        <v>76</v>
      </c>
      <c r="AY262" s="279" t="s">
        <v>222</v>
      </c>
    </row>
    <row r="263" s="15" customFormat="1">
      <c r="A263" s="15"/>
      <c r="B263" s="280"/>
      <c r="C263" s="281"/>
      <c r="D263" s="260" t="s">
        <v>229</v>
      </c>
      <c r="E263" s="282" t="s">
        <v>1</v>
      </c>
      <c r="F263" s="283" t="s">
        <v>232</v>
      </c>
      <c r="G263" s="281"/>
      <c r="H263" s="284">
        <v>0.47999999999999998</v>
      </c>
      <c r="I263" s="285"/>
      <c r="J263" s="281"/>
      <c r="K263" s="281"/>
      <c r="L263" s="286"/>
      <c r="M263" s="287"/>
      <c r="N263" s="288"/>
      <c r="O263" s="288"/>
      <c r="P263" s="288"/>
      <c r="Q263" s="288"/>
      <c r="R263" s="288"/>
      <c r="S263" s="288"/>
      <c r="T263" s="289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90" t="s">
        <v>229</v>
      </c>
      <c r="AU263" s="290" t="s">
        <v>86</v>
      </c>
      <c r="AV263" s="15" t="s">
        <v>228</v>
      </c>
      <c r="AW263" s="15" t="s">
        <v>32</v>
      </c>
      <c r="AX263" s="15" t="s">
        <v>84</v>
      </c>
      <c r="AY263" s="290" t="s">
        <v>222</v>
      </c>
    </row>
    <row r="264" s="2" customFormat="1" ht="24.15" customHeight="1">
      <c r="A264" s="39"/>
      <c r="B264" s="40"/>
      <c r="C264" s="244" t="s">
        <v>340</v>
      </c>
      <c r="D264" s="244" t="s">
        <v>224</v>
      </c>
      <c r="E264" s="245" t="s">
        <v>341</v>
      </c>
      <c r="F264" s="246" t="s">
        <v>342</v>
      </c>
      <c r="G264" s="247" t="s">
        <v>227</v>
      </c>
      <c r="H264" s="248">
        <v>16</v>
      </c>
      <c r="I264" s="249"/>
      <c r="J264" s="250">
        <f>ROUND(I264*H264,2)</f>
        <v>0</v>
      </c>
      <c r="K264" s="251"/>
      <c r="L264" s="45"/>
      <c r="M264" s="252" t="s">
        <v>1</v>
      </c>
      <c r="N264" s="253" t="s">
        <v>41</v>
      </c>
      <c r="O264" s="92"/>
      <c r="P264" s="254">
        <f>O264*H264</f>
        <v>0</v>
      </c>
      <c r="Q264" s="254">
        <v>0</v>
      </c>
      <c r="R264" s="254">
        <f>Q264*H264</f>
        <v>0</v>
      </c>
      <c r="S264" s="254">
        <v>0</v>
      </c>
      <c r="T264" s="255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56" t="s">
        <v>228</v>
      </c>
      <c r="AT264" s="256" t="s">
        <v>224</v>
      </c>
      <c r="AU264" s="256" t="s">
        <v>86</v>
      </c>
      <c r="AY264" s="18" t="s">
        <v>222</v>
      </c>
      <c r="BE264" s="257">
        <f>IF(N264="základní",J264,0)</f>
        <v>0</v>
      </c>
      <c r="BF264" s="257">
        <f>IF(N264="snížená",J264,0)</f>
        <v>0</v>
      </c>
      <c r="BG264" s="257">
        <f>IF(N264="zákl. přenesená",J264,0)</f>
        <v>0</v>
      </c>
      <c r="BH264" s="257">
        <f>IF(N264="sníž. přenesená",J264,0)</f>
        <v>0</v>
      </c>
      <c r="BI264" s="257">
        <f>IF(N264="nulová",J264,0)</f>
        <v>0</v>
      </c>
      <c r="BJ264" s="18" t="s">
        <v>84</v>
      </c>
      <c r="BK264" s="257">
        <f>ROUND(I264*H264,2)</f>
        <v>0</v>
      </c>
      <c r="BL264" s="18" t="s">
        <v>228</v>
      </c>
      <c r="BM264" s="256" t="s">
        <v>343</v>
      </c>
    </row>
    <row r="265" s="13" customFormat="1">
      <c r="A265" s="13"/>
      <c r="B265" s="258"/>
      <c r="C265" s="259"/>
      <c r="D265" s="260" t="s">
        <v>229</v>
      </c>
      <c r="E265" s="261" t="s">
        <v>1</v>
      </c>
      <c r="F265" s="262" t="s">
        <v>230</v>
      </c>
      <c r="G265" s="259"/>
      <c r="H265" s="261" t="s">
        <v>1</v>
      </c>
      <c r="I265" s="263"/>
      <c r="J265" s="259"/>
      <c r="K265" s="259"/>
      <c r="L265" s="264"/>
      <c r="M265" s="265"/>
      <c r="N265" s="266"/>
      <c r="O265" s="266"/>
      <c r="P265" s="266"/>
      <c r="Q265" s="266"/>
      <c r="R265" s="266"/>
      <c r="S265" s="266"/>
      <c r="T265" s="267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68" t="s">
        <v>229</v>
      </c>
      <c r="AU265" s="268" t="s">
        <v>86</v>
      </c>
      <c r="AV265" s="13" t="s">
        <v>84</v>
      </c>
      <c r="AW265" s="13" t="s">
        <v>32</v>
      </c>
      <c r="AX265" s="13" t="s">
        <v>76</v>
      </c>
      <c r="AY265" s="268" t="s">
        <v>222</v>
      </c>
    </row>
    <row r="266" s="14" customFormat="1">
      <c r="A266" s="14"/>
      <c r="B266" s="269"/>
      <c r="C266" s="270"/>
      <c r="D266" s="260" t="s">
        <v>229</v>
      </c>
      <c r="E266" s="271" t="s">
        <v>1</v>
      </c>
      <c r="F266" s="272" t="s">
        <v>327</v>
      </c>
      <c r="G266" s="270"/>
      <c r="H266" s="273">
        <v>16</v>
      </c>
      <c r="I266" s="274"/>
      <c r="J266" s="270"/>
      <c r="K266" s="270"/>
      <c r="L266" s="275"/>
      <c r="M266" s="276"/>
      <c r="N266" s="277"/>
      <c r="O266" s="277"/>
      <c r="P266" s="277"/>
      <c r="Q266" s="277"/>
      <c r="R266" s="277"/>
      <c r="S266" s="277"/>
      <c r="T266" s="278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79" t="s">
        <v>229</v>
      </c>
      <c r="AU266" s="279" t="s">
        <v>86</v>
      </c>
      <c r="AV266" s="14" t="s">
        <v>86</v>
      </c>
      <c r="AW266" s="14" t="s">
        <v>32</v>
      </c>
      <c r="AX266" s="14" t="s">
        <v>76</v>
      </c>
      <c r="AY266" s="279" t="s">
        <v>222</v>
      </c>
    </row>
    <row r="267" s="15" customFormat="1">
      <c r="A267" s="15"/>
      <c r="B267" s="280"/>
      <c r="C267" s="281"/>
      <c r="D267" s="260" t="s">
        <v>229</v>
      </c>
      <c r="E267" s="282" t="s">
        <v>1</v>
      </c>
      <c r="F267" s="283" t="s">
        <v>232</v>
      </c>
      <c r="G267" s="281"/>
      <c r="H267" s="284">
        <v>16</v>
      </c>
      <c r="I267" s="285"/>
      <c r="J267" s="281"/>
      <c r="K267" s="281"/>
      <c r="L267" s="286"/>
      <c r="M267" s="287"/>
      <c r="N267" s="288"/>
      <c r="O267" s="288"/>
      <c r="P267" s="288"/>
      <c r="Q267" s="288"/>
      <c r="R267" s="288"/>
      <c r="S267" s="288"/>
      <c r="T267" s="289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90" t="s">
        <v>229</v>
      </c>
      <c r="AU267" s="290" t="s">
        <v>86</v>
      </c>
      <c r="AV267" s="15" t="s">
        <v>228</v>
      </c>
      <c r="AW267" s="15" t="s">
        <v>32</v>
      </c>
      <c r="AX267" s="15" t="s">
        <v>84</v>
      </c>
      <c r="AY267" s="290" t="s">
        <v>222</v>
      </c>
    </row>
    <row r="268" s="12" customFormat="1" ht="22.8" customHeight="1">
      <c r="A268" s="12"/>
      <c r="B268" s="228"/>
      <c r="C268" s="229"/>
      <c r="D268" s="230" t="s">
        <v>75</v>
      </c>
      <c r="E268" s="242" t="s">
        <v>86</v>
      </c>
      <c r="F268" s="242" t="s">
        <v>344</v>
      </c>
      <c r="G268" s="229"/>
      <c r="H268" s="229"/>
      <c r="I268" s="232"/>
      <c r="J268" s="243">
        <f>BK268</f>
        <v>0</v>
      </c>
      <c r="K268" s="229"/>
      <c r="L268" s="234"/>
      <c r="M268" s="235"/>
      <c r="N268" s="236"/>
      <c r="O268" s="236"/>
      <c r="P268" s="237">
        <f>SUM(P269:P272)</f>
        <v>0</v>
      </c>
      <c r="Q268" s="236"/>
      <c r="R268" s="237">
        <f>SUM(R269:R272)</f>
        <v>0</v>
      </c>
      <c r="S268" s="236"/>
      <c r="T268" s="238">
        <f>SUM(T269:T272)</f>
        <v>0</v>
      </c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R268" s="239" t="s">
        <v>84</v>
      </c>
      <c r="AT268" s="240" t="s">
        <v>75</v>
      </c>
      <c r="AU268" s="240" t="s">
        <v>84</v>
      </c>
      <c r="AY268" s="239" t="s">
        <v>222</v>
      </c>
      <c r="BK268" s="241">
        <f>SUM(BK269:BK272)</f>
        <v>0</v>
      </c>
    </row>
    <row r="269" s="2" customFormat="1" ht="24.15" customHeight="1">
      <c r="A269" s="39"/>
      <c r="B269" s="40"/>
      <c r="C269" s="244" t="s">
        <v>286</v>
      </c>
      <c r="D269" s="244" t="s">
        <v>224</v>
      </c>
      <c r="E269" s="245" t="s">
        <v>345</v>
      </c>
      <c r="F269" s="246" t="s">
        <v>346</v>
      </c>
      <c r="G269" s="247" t="s">
        <v>241</v>
      </c>
      <c r="H269" s="248">
        <v>4.7000000000000002</v>
      </c>
      <c r="I269" s="249"/>
      <c r="J269" s="250">
        <f>ROUND(I269*H269,2)</f>
        <v>0</v>
      </c>
      <c r="K269" s="251"/>
      <c r="L269" s="45"/>
      <c r="M269" s="252" t="s">
        <v>1</v>
      </c>
      <c r="N269" s="253" t="s">
        <v>41</v>
      </c>
      <c r="O269" s="92"/>
      <c r="P269" s="254">
        <f>O269*H269</f>
        <v>0</v>
      </c>
      <c r="Q269" s="254">
        <v>0</v>
      </c>
      <c r="R269" s="254">
        <f>Q269*H269</f>
        <v>0</v>
      </c>
      <c r="S269" s="254">
        <v>0</v>
      </c>
      <c r="T269" s="255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56" t="s">
        <v>228</v>
      </c>
      <c r="AT269" s="256" t="s">
        <v>224</v>
      </c>
      <c r="AU269" s="256" t="s">
        <v>86</v>
      </c>
      <c r="AY269" s="18" t="s">
        <v>222</v>
      </c>
      <c r="BE269" s="257">
        <f>IF(N269="základní",J269,0)</f>
        <v>0</v>
      </c>
      <c r="BF269" s="257">
        <f>IF(N269="snížená",J269,0)</f>
        <v>0</v>
      </c>
      <c r="BG269" s="257">
        <f>IF(N269="zákl. přenesená",J269,0)</f>
        <v>0</v>
      </c>
      <c r="BH269" s="257">
        <f>IF(N269="sníž. přenesená",J269,0)</f>
        <v>0</v>
      </c>
      <c r="BI269" s="257">
        <f>IF(N269="nulová",J269,0)</f>
        <v>0</v>
      </c>
      <c r="BJ269" s="18" t="s">
        <v>84</v>
      </c>
      <c r="BK269" s="257">
        <f>ROUND(I269*H269,2)</f>
        <v>0</v>
      </c>
      <c r="BL269" s="18" t="s">
        <v>228</v>
      </c>
      <c r="BM269" s="256" t="s">
        <v>347</v>
      </c>
    </row>
    <row r="270" s="13" customFormat="1">
      <c r="A270" s="13"/>
      <c r="B270" s="258"/>
      <c r="C270" s="259"/>
      <c r="D270" s="260" t="s">
        <v>229</v>
      </c>
      <c r="E270" s="261" t="s">
        <v>1</v>
      </c>
      <c r="F270" s="262" t="s">
        <v>249</v>
      </c>
      <c r="G270" s="259"/>
      <c r="H270" s="261" t="s">
        <v>1</v>
      </c>
      <c r="I270" s="263"/>
      <c r="J270" s="259"/>
      <c r="K270" s="259"/>
      <c r="L270" s="264"/>
      <c r="M270" s="265"/>
      <c r="N270" s="266"/>
      <c r="O270" s="266"/>
      <c r="P270" s="266"/>
      <c r="Q270" s="266"/>
      <c r="R270" s="266"/>
      <c r="S270" s="266"/>
      <c r="T270" s="267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68" t="s">
        <v>229</v>
      </c>
      <c r="AU270" s="268" t="s">
        <v>86</v>
      </c>
      <c r="AV270" s="13" t="s">
        <v>84</v>
      </c>
      <c r="AW270" s="13" t="s">
        <v>32</v>
      </c>
      <c r="AX270" s="13" t="s">
        <v>76</v>
      </c>
      <c r="AY270" s="268" t="s">
        <v>222</v>
      </c>
    </row>
    <row r="271" s="14" customFormat="1">
      <c r="A271" s="14"/>
      <c r="B271" s="269"/>
      <c r="C271" s="270"/>
      <c r="D271" s="260" t="s">
        <v>229</v>
      </c>
      <c r="E271" s="271" t="s">
        <v>1</v>
      </c>
      <c r="F271" s="272" t="s">
        <v>348</v>
      </c>
      <c r="G271" s="270"/>
      <c r="H271" s="273">
        <v>4.7000000000000002</v>
      </c>
      <c r="I271" s="274"/>
      <c r="J271" s="270"/>
      <c r="K271" s="270"/>
      <c r="L271" s="275"/>
      <c r="M271" s="276"/>
      <c r="N271" s="277"/>
      <c r="O271" s="277"/>
      <c r="P271" s="277"/>
      <c r="Q271" s="277"/>
      <c r="R271" s="277"/>
      <c r="S271" s="277"/>
      <c r="T271" s="278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79" t="s">
        <v>229</v>
      </c>
      <c r="AU271" s="279" t="s">
        <v>86</v>
      </c>
      <c r="AV271" s="14" t="s">
        <v>86</v>
      </c>
      <c r="AW271" s="14" t="s">
        <v>32</v>
      </c>
      <c r="AX271" s="14" t="s">
        <v>76</v>
      </c>
      <c r="AY271" s="279" t="s">
        <v>222</v>
      </c>
    </row>
    <row r="272" s="15" customFormat="1">
      <c r="A272" s="15"/>
      <c r="B272" s="280"/>
      <c r="C272" s="281"/>
      <c r="D272" s="260" t="s">
        <v>229</v>
      </c>
      <c r="E272" s="282" t="s">
        <v>1</v>
      </c>
      <c r="F272" s="283" t="s">
        <v>232</v>
      </c>
      <c r="G272" s="281"/>
      <c r="H272" s="284">
        <v>4.7000000000000002</v>
      </c>
      <c r="I272" s="285"/>
      <c r="J272" s="281"/>
      <c r="K272" s="281"/>
      <c r="L272" s="286"/>
      <c r="M272" s="287"/>
      <c r="N272" s="288"/>
      <c r="O272" s="288"/>
      <c r="P272" s="288"/>
      <c r="Q272" s="288"/>
      <c r="R272" s="288"/>
      <c r="S272" s="288"/>
      <c r="T272" s="289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90" t="s">
        <v>229</v>
      </c>
      <c r="AU272" s="290" t="s">
        <v>86</v>
      </c>
      <c r="AV272" s="15" t="s">
        <v>228</v>
      </c>
      <c r="AW272" s="15" t="s">
        <v>32</v>
      </c>
      <c r="AX272" s="15" t="s">
        <v>84</v>
      </c>
      <c r="AY272" s="290" t="s">
        <v>222</v>
      </c>
    </row>
    <row r="273" s="12" customFormat="1" ht="22.8" customHeight="1">
      <c r="A273" s="12"/>
      <c r="B273" s="228"/>
      <c r="C273" s="229"/>
      <c r="D273" s="230" t="s">
        <v>75</v>
      </c>
      <c r="E273" s="242" t="s">
        <v>107</v>
      </c>
      <c r="F273" s="242" t="s">
        <v>349</v>
      </c>
      <c r="G273" s="229"/>
      <c r="H273" s="229"/>
      <c r="I273" s="232"/>
      <c r="J273" s="243">
        <f>BK273</f>
        <v>0</v>
      </c>
      <c r="K273" s="229"/>
      <c r="L273" s="234"/>
      <c r="M273" s="235"/>
      <c r="N273" s="236"/>
      <c r="O273" s="236"/>
      <c r="P273" s="237">
        <f>SUM(P274:P360)</f>
        <v>0</v>
      </c>
      <c r="Q273" s="236"/>
      <c r="R273" s="237">
        <f>SUM(R274:R360)</f>
        <v>0</v>
      </c>
      <c r="S273" s="236"/>
      <c r="T273" s="238">
        <f>SUM(T274:T360)</f>
        <v>0</v>
      </c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R273" s="239" t="s">
        <v>84</v>
      </c>
      <c r="AT273" s="240" t="s">
        <v>75</v>
      </c>
      <c r="AU273" s="240" t="s">
        <v>84</v>
      </c>
      <c r="AY273" s="239" t="s">
        <v>222</v>
      </c>
      <c r="BK273" s="241">
        <f>SUM(BK274:BK360)</f>
        <v>0</v>
      </c>
    </row>
    <row r="274" s="2" customFormat="1" ht="24.15" customHeight="1">
      <c r="A274" s="39"/>
      <c r="B274" s="40"/>
      <c r="C274" s="244" t="s">
        <v>350</v>
      </c>
      <c r="D274" s="244" t="s">
        <v>224</v>
      </c>
      <c r="E274" s="245" t="s">
        <v>351</v>
      </c>
      <c r="F274" s="246" t="s">
        <v>352</v>
      </c>
      <c r="G274" s="247" t="s">
        <v>353</v>
      </c>
      <c r="H274" s="248">
        <v>399</v>
      </c>
      <c r="I274" s="249"/>
      <c r="J274" s="250">
        <f>ROUND(I274*H274,2)</f>
        <v>0</v>
      </c>
      <c r="K274" s="251"/>
      <c r="L274" s="45"/>
      <c r="M274" s="252" t="s">
        <v>1</v>
      </c>
      <c r="N274" s="253" t="s">
        <v>41</v>
      </c>
      <c r="O274" s="92"/>
      <c r="P274" s="254">
        <f>O274*H274</f>
        <v>0</v>
      </c>
      <c r="Q274" s="254">
        <v>0</v>
      </c>
      <c r="R274" s="254">
        <f>Q274*H274</f>
        <v>0</v>
      </c>
      <c r="S274" s="254">
        <v>0</v>
      </c>
      <c r="T274" s="255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56" t="s">
        <v>228</v>
      </c>
      <c r="AT274" s="256" t="s">
        <v>224</v>
      </c>
      <c r="AU274" s="256" t="s">
        <v>86</v>
      </c>
      <c r="AY274" s="18" t="s">
        <v>222</v>
      </c>
      <c r="BE274" s="257">
        <f>IF(N274="základní",J274,0)</f>
        <v>0</v>
      </c>
      <c r="BF274" s="257">
        <f>IF(N274="snížená",J274,0)</f>
        <v>0</v>
      </c>
      <c r="BG274" s="257">
        <f>IF(N274="zákl. přenesená",J274,0)</f>
        <v>0</v>
      </c>
      <c r="BH274" s="257">
        <f>IF(N274="sníž. přenesená",J274,0)</f>
        <v>0</v>
      </c>
      <c r="BI274" s="257">
        <f>IF(N274="nulová",J274,0)</f>
        <v>0</v>
      </c>
      <c r="BJ274" s="18" t="s">
        <v>84</v>
      </c>
      <c r="BK274" s="257">
        <f>ROUND(I274*H274,2)</f>
        <v>0</v>
      </c>
      <c r="BL274" s="18" t="s">
        <v>228</v>
      </c>
      <c r="BM274" s="256" t="s">
        <v>354</v>
      </c>
    </row>
    <row r="275" s="13" customFormat="1">
      <c r="A275" s="13"/>
      <c r="B275" s="258"/>
      <c r="C275" s="259"/>
      <c r="D275" s="260" t="s">
        <v>229</v>
      </c>
      <c r="E275" s="261" t="s">
        <v>1</v>
      </c>
      <c r="F275" s="262" t="s">
        <v>355</v>
      </c>
      <c r="G275" s="259"/>
      <c r="H275" s="261" t="s">
        <v>1</v>
      </c>
      <c r="I275" s="263"/>
      <c r="J275" s="259"/>
      <c r="K275" s="259"/>
      <c r="L275" s="264"/>
      <c r="M275" s="265"/>
      <c r="N275" s="266"/>
      <c r="O275" s="266"/>
      <c r="P275" s="266"/>
      <c r="Q275" s="266"/>
      <c r="R275" s="266"/>
      <c r="S275" s="266"/>
      <c r="T275" s="267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68" t="s">
        <v>229</v>
      </c>
      <c r="AU275" s="268" t="s">
        <v>86</v>
      </c>
      <c r="AV275" s="13" t="s">
        <v>84</v>
      </c>
      <c r="AW275" s="13" t="s">
        <v>32</v>
      </c>
      <c r="AX275" s="13" t="s">
        <v>76</v>
      </c>
      <c r="AY275" s="268" t="s">
        <v>222</v>
      </c>
    </row>
    <row r="276" s="13" customFormat="1">
      <c r="A276" s="13"/>
      <c r="B276" s="258"/>
      <c r="C276" s="259"/>
      <c r="D276" s="260" t="s">
        <v>229</v>
      </c>
      <c r="E276" s="261" t="s">
        <v>1</v>
      </c>
      <c r="F276" s="262" t="s">
        <v>356</v>
      </c>
      <c r="G276" s="259"/>
      <c r="H276" s="261" t="s">
        <v>1</v>
      </c>
      <c r="I276" s="263"/>
      <c r="J276" s="259"/>
      <c r="K276" s="259"/>
      <c r="L276" s="264"/>
      <c r="M276" s="265"/>
      <c r="N276" s="266"/>
      <c r="O276" s="266"/>
      <c r="P276" s="266"/>
      <c r="Q276" s="266"/>
      <c r="R276" s="266"/>
      <c r="S276" s="266"/>
      <c r="T276" s="267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68" t="s">
        <v>229</v>
      </c>
      <c r="AU276" s="268" t="s">
        <v>86</v>
      </c>
      <c r="AV276" s="13" t="s">
        <v>84</v>
      </c>
      <c r="AW276" s="13" t="s">
        <v>32</v>
      </c>
      <c r="AX276" s="13" t="s">
        <v>76</v>
      </c>
      <c r="AY276" s="268" t="s">
        <v>222</v>
      </c>
    </row>
    <row r="277" s="14" customFormat="1">
      <c r="A277" s="14"/>
      <c r="B277" s="269"/>
      <c r="C277" s="270"/>
      <c r="D277" s="260" t="s">
        <v>229</v>
      </c>
      <c r="E277" s="271" t="s">
        <v>1</v>
      </c>
      <c r="F277" s="272" t="s">
        <v>357</v>
      </c>
      <c r="G277" s="270"/>
      <c r="H277" s="273">
        <v>399</v>
      </c>
      <c r="I277" s="274"/>
      <c r="J277" s="270"/>
      <c r="K277" s="270"/>
      <c r="L277" s="275"/>
      <c r="M277" s="276"/>
      <c r="N277" s="277"/>
      <c r="O277" s="277"/>
      <c r="P277" s="277"/>
      <c r="Q277" s="277"/>
      <c r="R277" s="277"/>
      <c r="S277" s="277"/>
      <c r="T277" s="278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79" t="s">
        <v>229</v>
      </c>
      <c r="AU277" s="279" t="s">
        <v>86</v>
      </c>
      <c r="AV277" s="14" t="s">
        <v>86</v>
      </c>
      <c r="AW277" s="14" t="s">
        <v>32</v>
      </c>
      <c r="AX277" s="14" t="s">
        <v>76</v>
      </c>
      <c r="AY277" s="279" t="s">
        <v>222</v>
      </c>
    </row>
    <row r="278" s="15" customFormat="1">
      <c r="A278" s="15"/>
      <c r="B278" s="280"/>
      <c r="C278" s="281"/>
      <c r="D278" s="260" t="s">
        <v>229</v>
      </c>
      <c r="E278" s="282" t="s">
        <v>1</v>
      </c>
      <c r="F278" s="283" t="s">
        <v>232</v>
      </c>
      <c r="G278" s="281"/>
      <c r="H278" s="284">
        <v>399</v>
      </c>
      <c r="I278" s="285"/>
      <c r="J278" s="281"/>
      <c r="K278" s="281"/>
      <c r="L278" s="286"/>
      <c r="M278" s="287"/>
      <c r="N278" s="288"/>
      <c r="O278" s="288"/>
      <c r="P278" s="288"/>
      <c r="Q278" s="288"/>
      <c r="R278" s="288"/>
      <c r="S278" s="288"/>
      <c r="T278" s="289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90" t="s">
        <v>229</v>
      </c>
      <c r="AU278" s="290" t="s">
        <v>86</v>
      </c>
      <c r="AV278" s="15" t="s">
        <v>228</v>
      </c>
      <c r="AW278" s="15" t="s">
        <v>32</v>
      </c>
      <c r="AX278" s="15" t="s">
        <v>84</v>
      </c>
      <c r="AY278" s="290" t="s">
        <v>222</v>
      </c>
    </row>
    <row r="279" s="2" customFormat="1" ht="24.15" customHeight="1">
      <c r="A279" s="39"/>
      <c r="B279" s="40"/>
      <c r="C279" s="244" t="s">
        <v>290</v>
      </c>
      <c r="D279" s="244" t="s">
        <v>224</v>
      </c>
      <c r="E279" s="245" t="s">
        <v>358</v>
      </c>
      <c r="F279" s="246" t="s">
        <v>359</v>
      </c>
      <c r="G279" s="247" t="s">
        <v>353</v>
      </c>
      <c r="H279" s="248">
        <v>588</v>
      </c>
      <c r="I279" s="249"/>
      <c r="J279" s="250">
        <f>ROUND(I279*H279,2)</f>
        <v>0</v>
      </c>
      <c r="K279" s="251"/>
      <c r="L279" s="45"/>
      <c r="M279" s="252" t="s">
        <v>1</v>
      </c>
      <c r="N279" s="253" t="s">
        <v>41</v>
      </c>
      <c r="O279" s="92"/>
      <c r="P279" s="254">
        <f>O279*H279</f>
        <v>0</v>
      </c>
      <c r="Q279" s="254">
        <v>0</v>
      </c>
      <c r="R279" s="254">
        <f>Q279*H279</f>
        <v>0</v>
      </c>
      <c r="S279" s="254">
        <v>0</v>
      </c>
      <c r="T279" s="255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56" t="s">
        <v>228</v>
      </c>
      <c r="AT279" s="256" t="s">
        <v>224</v>
      </c>
      <c r="AU279" s="256" t="s">
        <v>86</v>
      </c>
      <c r="AY279" s="18" t="s">
        <v>222</v>
      </c>
      <c r="BE279" s="257">
        <f>IF(N279="základní",J279,0)</f>
        <v>0</v>
      </c>
      <c r="BF279" s="257">
        <f>IF(N279="snížená",J279,0)</f>
        <v>0</v>
      </c>
      <c r="BG279" s="257">
        <f>IF(N279="zákl. přenesená",J279,0)</f>
        <v>0</v>
      </c>
      <c r="BH279" s="257">
        <f>IF(N279="sníž. přenesená",J279,0)</f>
        <v>0</v>
      </c>
      <c r="BI279" s="257">
        <f>IF(N279="nulová",J279,0)</f>
        <v>0</v>
      </c>
      <c r="BJ279" s="18" t="s">
        <v>84</v>
      </c>
      <c r="BK279" s="257">
        <f>ROUND(I279*H279,2)</f>
        <v>0</v>
      </c>
      <c r="BL279" s="18" t="s">
        <v>228</v>
      </c>
      <c r="BM279" s="256" t="s">
        <v>360</v>
      </c>
    </row>
    <row r="280" s="13" customFormat="1">
      <c r="A280" s="13"/>
      <c r="B280" s="258"/>
      <c r="C280" s="259"/>
      <c r="D280" s="260" t="s">
        <v>229</v>
      </c>
      <c r="E280" s="261" t="s">
        <v>1</v>
      </c>
      <c r="F280" s="262" t="s">
        <v>355</v>
      </c>
      <c r="G280" s="259"/>
      <c r="H280" s="261" t="s">
        <v>1</v>
      </c>
      <c r="I280" s="263"/>
      <c r="J280" s="259"/>
      <c r="K280" s="259"/>
      <c r="L280" s="264"/>
      <c r="M280" s="265"/>
      <c r="N280" s="266"/>
      <c r="O280" s="266"/>
      <c r="P280" s="266"/>
      <c r="Q280" s="266"/>
      <c r="R280" s="266"/>
      <c r="S280" s="266"/>
      <c r="T280" s="267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68" t="s">
        <v>229</v>
      </c>
      <c r="AU280" s="268" t="s">
        <v>86</v>
      </c>
      <c r="AV280" s="13" t="s">
        <v>84</v>
      </c>
      <c r="AW280" s="13" t="s">
        <v>32</v>
      </c>
      <c r="AX280" s="13" t="s">
        <v>76</v>
      </c>
      <c r="AY280" s="268" t="s">
        <v>222</v>
      </c>
    </row>
    <row r="281" s="13" customFormat="1">
      <c r="A281" s="13"/>
      <c r="B281" s="258"/>
      <c r="C281" s="259"/>
      <c r="D281" s="260" t="s">
        <v>229</v>
      </c>
      <c r="E281" s="261" t="s">
        <v>1</v>
      </c>
      <c r="F281" s="262" t="s">
        <v>356</v>
      </c>
      <c r="G281" s="259"/>
      <c r="H281" s="261" t="s">
        <v>1</v>
      </c>
      <c r="I281" s="263"/>
      <c r="J281" s="259"/>
      <c r="K281" s="259"/>
      <c r="L281" s="264"/>
      <c r="M281" s="265"/>
      <c r="N281" s="266"/>
      <c r="O281" s="266"/>
      <c r="P281" s="266"/>
      <c r="Q281" s="266"/>
      <c r="R281" s="266"/>
      <c r="S281" s="266"/>
      <c r="T281" s="267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68" t="s">
        <v>229</v>
      </c>
      <c r="AU281" s="268" t="s">
        <v>86</v>
      </c>
      <c r="AV281" s="13" t="s">
        <v>84</v>
      </c>
      <c r="AW281" s="13" t="s">
        <v>32</v>
      </c>
      <c r="AX281" s="13" t="s">
        <v>76</v>
      </c>
      <c r="AY281" s="268" t="s">
        <v>222</v>
      </c>
    </row>
    <row r="282" s="14" customFormat="1">
      <c r="A282" s="14"/>
      <c r="B282" s="269"/>
      <c r="C282" s="270"/>
      <c r="D282" s="260" t="s">
        <v>229</v>
      </c>
      <c r="E282" s="271" t="s">
        <v>1</v>
      </c>
      <c r="F282" s="272" t="s">
        <v>361</v>
      </c>
      <c r="G282" s="270"/>
      <c r="H282" s="273">
        <v>0</v>
      </c>
      <c r="I282" s="274"/>
      <c r="J282" s="270"/>
      <c r="K282" s="270"/>
      <c r="L282" s="275"/>
      <c r="M282" s="276"/>
      <c r="N282" s="277"/>
      <c r="O282" s="277"/>
      <c r="P282" s="277"/>
      <c r="Q282" s="277"/>
      <c r="R282" s="277"/>
      <c r="S282" s="277"/>
      <c r="T282" s="278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79" t="s">
        <v>229</v>
      </c>
      <c r="AU282" s="279" t="s">
        <v>86</v>
      </c>
      <c r="AV282" s="14" t="s">
        <v>86</v>
      </c>
      <c r="AW282" s="14" t="s">
        <v>32</v>
      </c>
      <c r="AX282" s="14" t="s">
        <v>76</v>
      </c>
      <c r="AY282" s="279" t="s">
        <v>222</v>
      </c>
    </row>
    <row r="283" s="14" customFormat="1">
      <c r="A283" s="14"/>
      <c r="B283" s="269"/>
      <c r="C283" s="270"/>
      <c r="D283" s="260" t="s">
        <v>229</v>
      </c>
      <c r="E283" s="271" t="s">
        <v>1</v>
      </c>
      <c r="F283" s="272" t="s">
        <v>362</v>
      </c>
      <c r="G283" s="270"/>
      <c r="H283" s="273">
        <v>308</v>
      </c>
      <c r="I283" s="274"/>
      <c r="J283" s="270"/>
      <c r="K283" s="270"/>
      <c r="L283" s="275"/>
      <c r="M283" s="276"/>
      <c r="N283" s="277"/>
      <c r="O283" s="277"/>
      <c r="P283" s="277"/>
      <c r="Q283" s="277"/>
      <c r="R283" s="277"/>
      <c r="S283" s="277"/>
      <c r="T283" s="278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79" t="s">
        <v>229</v>
      </c>
      <c r="AU283" s="279" t="s">
        <v>86</v>
      </c>
      <c r="AV283" s="14" t="s">
        <v>86</v>
      </c>
      <c r="AW283" s="14" t="s">
        <v>32</v>
      </c>
      <c r="AX283" s="14" t="s">
        <v>76</v>
      </c>
      <c r="AY283" s="279" t="s">
        <v>222</v>
      </c>
    </row>
    <row r="284" s="14" customFormat="1">
      <c r="A284" s="14"/>
      <c r="B284" s="269"/>
      <c r="C284" s="270"/>
      <c r="D284" s="260" t="s">
        <v>229</v>
      </c>
      <c r="E284" s="271" t="s">
        <v>1</v>
      </c>
      <c r="F284" s="272" t="s">
        <v>363</v>
      </c>
      <c r="G284" s="270"/>
      <c r="H284" s="273">
        <v>280</v>
      </c>
      <c r="I284" s="274"/>
      <c r="J284" s="270"/>
      <c r="K284" s="270"/>
      <c r="L284" s="275"/>
      <c r="M284" s="276"/>
      <c r="N284" s="277"/>
      <c r="O284" s="277"/>
      <c r="P284" s="277"/>
      <c r="Q284" s="277"/>
      <c r="R284" s="277"/>
      <c r="S284" s="277"/>
      <c r="T284" s="278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79" t="s">
        <v>229</v>
      </c>
      <c r="AU284" s="279" t="s">
        <v>86</v>
      </c>
      <c r="AV284" s="14" t="s">
        <v>86</v>
      </c>
      <c r="AW284" s="14" t="s">
        <v>32</v>
      </c>
      <c r="AX284" s="14" t="s">
        <v>76</v>
      </c>
      <c r="AY284" s="279" t="s">
        <v>222</v>
      </c>
    </row>
    <row r="285" s="15" customFormat="1">
      <c r="A285" s="15"/>
      <c r="B285" s="280"/>
      <c r="C285" s="281"/>
      <c r="D285" s="260" t="s">
        <v>229</v>
      </c>
      <c r="E285" s="282" t="s">
        <v>1</v>
      </c>
      <c r="F285" s="283" t="s">
        <v>232</v>
      </c>
      <c r="G285" s="281"/>
      <c r="H285" s="284">
        <v>588</v>
      </c>
      <c r="I285" s="285"/>
      <c r="J285" s="281"/>
      <c r="K285" s="281"/>
      <c r="L285" s="286"/>
      <c r="M285" s="287"/>
      <c r="N285" s="288"/>
      <c r="O285" s="288"/>
      <c r="P285" s="288"/>
      <c r="Q285" s="288"/>
      <c r="R285" s="288"/>
      <c r="S285" s="288"/>
      <c r="T285" s="289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90" t="s">
        <v>229</v>
      </c>
      <c r="AU285" s="290" t="s">
        <v>86</v>
      </c>
      <c r="AV285" s="15" t="s">
        <v>228</v>
      </c>
      <c r="AW285" s="15" t="s">
        <v>32</v>
      </c>
      <c r="AX285" s="15" t="s">
        <v>84</v>
      </c>
      <c r="AY285" s="290" t="s">
        <v>222</v>
      </c>
    </row>
    <row r="286" s="2" customFormat="1" ht="24.15" customHeight="1">
      <c r="A286" s="39"/>
      <c r="B286" s="40"/>
      <c r="C286" s="244" t="s">
        <v>364</v>
      </c>
      <c r="D286" s="244" t="s">
        <v>224</v>
      </c>
      <c r="E286" s="245" t="s">
        <v>365</v>
      </c>
      <c r="F286" s="246" t="s">
        <v>366</v>
      </c>
      <c r="G286" s="247" t="s">
        <v>241</v>
      </c>
      <c r="H286" s="248">
        <v>5</v>
      </c>
      <c r="I286" s="249"/>
      <c r="J286" s="250">
        <f>ROUND(I286*H286,2)</f>
        <v>0</v>
      </c>
      <c r="K286" s="251"/>
      <c r="L286" s="45"/>
      <c r="M286" s="252" t="s">
        <v>1</v>
      </c>
      <c r="N286" s="253" t="s">
        <v>41</v>
      </c>
      <c r="O286" s="92"/>
      <c r="P286" s="254">
        <f>O286*H286</f>
        <v>0</v>
      </c>
      <c r="Q286" s="254">
        <v>0</v>
      </c>
      <c r="R286" s="254">
        <f>Q286*H286</f>
        <v>0</v>
      </c>
      <c r="S286" s="254">
        <v>0</v>
      </c>
      <c r="T286" s="255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56" t="s">
        <v>228</v>
      </c>
      <c r="AT286" s="256" t="s">
        <v>224</v>
      </c>
      <c r="AU286" s="256" t="s">
        <v>86</v>
      </c>
      <c r="AY286" s="18" t="s">
        <v>222</v>
      </c>
      <c r="BE286" s="257">
        <f>IF(N286="základní",J286,0)</f>
        <v>0</v>
      </c>
      <c r="BF286" s="257">
        <f>IF(N286="snížená",J286,0)</f>
        <v>0</v>
      </c>
      <c r="BG286" s="257">
        <f>IF(N286="zákl. přenesená",J286,0)</f>
        <v>0</v>
      </c>
      <c r="BH286" s="257">
        <f>IF(N286="sníž. přenesená",J286,0)</f>
        <v>0</v>
      </c>
      <c r="BI286" s="257">
        <f>IF(N286="nulová",J286,0)</f>
        <v>0</v>
      </c>
      <c r="BJ286" s="18" t="s">
        <v>84</v>
      </c>
      <c r="BK286" s="257">
        <f>ROUND(I286*H286,2)</f>
        <v>0</v>
      </c>
      <c r="BL286" s="18" t="s">
        <v>228</v>
      </c>
      <c r="BM286" s="256" t="s">
        <v>367</v>
      </c>
    </row>
    <row r="287" s="13" customFormat="1">
      <c r="A287" s="13"/>
      <c r="B287" s="258"/>
      <c r="C287" s="259"/>
      <c r="D287" s="260" t="s">
        <v>229</v>
      </c>
      <c r="E287" s="261" t="s">
        <v>1</v>
      </c>
      <c r="F287" s="262" t="s">
        <v>368</v>
      </c>
      <c r="G287" s="259"/>
      <c r="H287" s="261" t="s">
        <v>1</v>
      </c>
      <c r="I287" s="263"/>
      <c r="J287" s="259"/>
      <c r="K287" s="259"/>
      <c r="L287" s="264"/>
      <c r="M287" s="265"/>
      <c r="N287" s="266"/>
      <c r="O287" s="266"/>
      <c r="P287" s="266"/>
      <c r="Q287" s="266"/>
      <c r="R287" s="266"/>
      <c r="S287" s="266"/>
      <c r="T287" s="267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68" t="s">
        <v>229</v>
      </c>
      <c r="AU287" s="268" t="s">
        <v>86</v>
      </c>
      <c r="AV287" s="13" t="s">
        <v>84</v>
      </c>
      <c r="AW287" s="13" t="s">
        <v>32</v>
      </c>
      <c r="AX287" s="13" t="s">
        <v>76</v>
      </c>
      <c r="AY287" s="268" t="s">
        <v>222</v>
      </c>
    </row>
    <row r="288" s="14" customFormat="1">
      <c r="A288" s="14"/>
      <c r="B288" s="269"/>
      <c r="C288" s="270"/>
      <c r="D288" s="260" t="s">
        <v>229</v>
      </c>
      <c r="E288" s="271" t="s">
        <v>1</v>
      </c>
      <c r="F288" s="272" t="s">
        <v>369</v>
      </c>
      <c r="G288" s="270"/>
      <c r="H288" s="273">
        <v>5</v>
      </c>
      <c r="I288" s="274"/>
      <c r="J288" s="270"/>
      <c r="K288" s="270"/>
      <c r="L288" s="275"/>
      <c r="M288" s="276"/>
      <c r="N288" s="277"/>
      <c r="O288" s="277"/>
      <c r="P288" s="277"/>
      <c r="Q288" s="277"/>
      <c r="R288" s="277"/>
      <c r="S288" s="277"/>
      <c r="T288" s="278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79" t="s">
        <v>229</v>
      </c>
      <c r="AU288" s="279" t="s">
        <v>86</v>
      </c>
      <c r="AV288" s="14" t="s">
        <v>86</v>
      </c>
      <c r="AW288" s="14" t="s">
        <v>32</v>
      </c>
      <c r="AX288" s="14" t="s">
        <v>76</v>
      </c>
      <c r="AY288" s="279" t="s">
        <v>222</v>
      </c>
    </row>
    <row r="289" s="15" customFormat="1">
      <c r="A289" s="15"/>
      <c r="B289" s="280"/>
      <c r="C289" s="281"/>
      <c r="D289" s="260" t="s">
        <v>229</v>
      </c>
      <c r="E289" s="282" t="s">
        <v>1</v>
      </c>
      <c r="F289" s="283" t="s">
        <v>232</v>
      </c>
      <c r="G289" s="281"/>
      <c r="H289" s="284">
        <v>5</v>
      </c>
      <c r="I289" s="285"/>
      <c r="J289" s="281"/>
      <c r="K289" s="281"/>
      <c r="L289" s="286"/>
      <c r="M289" s="287"/>
      <c r="N289" s="288"/>
      <c r="O289" s="288"/>
      <c r="P289" s="288"/>
      <c r="Q289" s="288"/>
      <c r="R289" s="288"/>
      <c r="S289" s="288"/>
      <c r="T289" s="289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90" t="s">
        <v>229</v>
      </c>
      <c r="AU289" s="290" t="s">
        <v>86</v>
      </c>
      <c r="AV289" s="15" t="s">
        <v>228</v>
      </c>
      <c r="AW289" s="15" t="s">
        <v>32</v>
      </c>
      <c r="AX289" s="15" t="s">
        <v>84</v>
      </c>
      <c r="AY289" s="290" t="s">
        <v>222</v>
      </c>
    </row>
    <row r="290" s="2" customFormat="1" ht="24.15" customHeight="1">
      <c r="A290" s="39"/>
      <c r="B290" s="40"/>
      <c r="C290" s="244" t="s">
        <v>292</v>
      </c>
      <c r="D290" s="244" t="s">
        <v>224</v>
      </c>
      <c r="E290" s="245" t="s">
        <v>365</v>
      </c>
      <c r="F290" s="246" t="s">
        <v>366</v>
      </c>
      <c r="G290" s="247" t="s">
        <v>241</v>
      </c>
      <c r="H290" s="248">
        <v>31.98</v>
      </c>
      <c r="I290" s="249"/>
      <c r="J290" s="250">
        <f>ROUND(I290*H290,2)</f>
        <v>0</v>
      </c>
      <c r="K290" s="251"/>
      <c r="L290" s="45"/>
      <c r="M290" s="252" t="s">
        <v>1</v>
      </c>
      <c r="N290" s="253" t="s">
        <v>41</v>
      </c>
      <c r="O290" s="92"/>
      <c r="P290" s="254">
        <f>O290*H290</f>
        <v>0</v>
      </c>
      <c r="Q290" s="254">
        <v>0</v>
      </c>
      <c r="R290" s="254">
        <f>Q290*H290</f>
        <v>0</v>
      </c>
      <c r="S290" s="254">
        <v>0</v>
      </c>
      <c r="T290" s="255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56" t="s">
        <v>228</v>
      </c>
      <c r="AT290" s="256" t="s">
        <v>224</v>
      </c>
      <c r="AU290" s="256" t="s">
        <v>86</v>
      </c>
      <c r="AY290" s="18" t="s">
        <v>222</v>
      </c>
      <c r="BE290" s="257">
        <f>IF(N290="základní",J290,0)</f>
        <v>0</v>
      </c>
      <c r="BF290" s="257">
        <f>IF(N290="snížená",J290,0)</f>
        <v>0</v>
      </c>
      <c r="BG290" s="257">
        <f>IF(N290="zákl. přenesená",J290,0)</f>
        <v>0</v>
      </c>
      <c r="BH290" s="257">
        <f>IF(N290="sníž. přenesená",J290,0)</f>
        <v>0</v>
      </c>
      <c r="BI290" s="257">
        <f>IF(N290="nulová",J290,0)</f>
        <v>0</v>
      </c>
      <c r="BJ290" s="18" t="s">
        <v>84</v>
      </c>
      <c r="BK290" s="257">
        <f>ROUND(I290*H290,2)</f>
        <v>0</v>
      </c>
      <c r="BL290" s="18" t="s">
        <v>228</v>
      </c>
      <c r="BM290" s="256" t="s">
        <v>370</v>
      </c>
    </row>
    <row r="291" s="13" customFormat="1">
      <c r="A291" s="13"/>
      <c r="B291" s="258"/>
      <c r="C291" s="259"/>
      <c r="D291" s="260" t="s">
        <v>229</v>
      </c>
      <c r="E291" s="261" t="s">
        <v>1</v>
      </c>
      <c r="F291" s="262" t="s">
        <v>371</v>
      </c>
      <c r="G291" s="259"/>
      <c r="H291" s="261" t="s">
        <v>1</v>
      </c>
      <c r="I291" s="263"/>
      <c r="J291" s="259"/>
      <c r="K291" s="259"/>
      <c r="L291" s="264"/>
      <c r="M291" s="265"/>
      <c r="N291" s="266"/>
      <c r="O291" s="266"/>
      <c r="P291" s="266"/>
      <c r="Q291" s="266"/>
      <c r="R291" s="266"/>
      <c r="S291" s="266"/>
      <c r="T291" s="267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68" t="s">
        <v>229</v>
      </c>
      <c r="AU291" s="268" t="s">
        <v>86</v>
      </c>
      <c r="AV291" s="13" t="s">
        <v>84</v>
      </c>
      <c r="AW291" s="13" t="s">
        <v>32</v>
      </c>
      <c r="AX291" s="13" t="s">
        <v>76</v>
      </c>
      <c r="AY291" s="268" t="s">
        <v>222</v>
      </c>
    </row>
    <row r="292" s="14" customFormat="1">
      <c r="A292" s="14"/>
      <c r="B292" s="269"/>
      <c r="C292" s="270"/>
      <c r="D292" s="260" t="s">
        <v>229</v>
      </c>
      <c r="E292" s="271" t="s">
        <v>1</v>
      </c>
      <c r="F292" s="272" t="s">
        <v>372</v>
      </c>
      <c r="G292" s="270"/>
      <c r="H292" s="273">
        <v>18.48</v>
      </c>
      <c r="I292" s="274"/>
      <c r="J292" s="270"/>
      <c r="K292" s="270"/>
      <c r="L292" s="275"/>
      <c r="M292" s="276"/>
      <c r="N292" s="277"/>
      <c r="O292" s="277"/>
      <c r="P292" s="277"/>
      <c r="Q292" s="277"/>
      <c r="R292" s="277"/>
      <c r="S292" s="277"/>
      <c r="T292" s="278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79" t="s">
        <v>229</v>
      </c>
      <c r="AU292" s="279" t="s">
        <v>86</v>
      </c>
      <c r="AV292" s="14" t="s">
        <v>86</v>
      </c>
      <c r="AW292" s="14" t="s">
        <v>32</v>
      </c>
      <c r="AX292" s="14" t="s">
        <v>76</v>
      </c>
      <c r="AY292" s="279" t="s">
        <v>222</v>
      </c>
    </row>
    <row r="293" s="16" customFormat="1">
      <c r="A293" s="16"/>
      <c r="B293" s="305"/>
      <c r="C293" s="306"/>
      <c r="D293" s="260" t="s">
        <v>229</v>
      </c>
      <c r="E293" s="307" t="s">
        <v>1</v>
      </c>
      <c r="F293" s="308" t="s">
        <v>373</v>
      </c>
      <c r="G293" s="306"/>
      <c r="H293" s="309">
        <v>18.48</v>
      </c>
      <c r="I293" s="310"/>
      <c r="J293" s="306"/>
      <c r="K293" s="306"/>
      <c r="L293" s="311"/>
      <c r="M293" s="312"/>
      <c r="N293" s="313"/>
      <c r="O293" s="313"/>
      <c r="P293" s="313"/>
      <c r="Q293" s="313"/>
      <c r="R293" s="313"/>
      <c r="S293" s="313"/>
      <c r="T293" s="314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T293" s="315" t="s">
        <v>229</v>
      </c>
      <c r="AU293" s="315" t="s">
        <v>86</v>
      </c>
      <c r="AV293" s="16" t="s">
        <v>107</v>
      </c>
      <c r="AW293" s="16" t="s">
        <v>32</v>
      </c>
      <c r="AX293" s="16" t="s">
        <v>76</v>
      </c>
      <c r="AY293" s="315" t="s">
        <v>222</v>
      </c>
    </row>
    <row r="294" s="14" customFormat="1">
      <c r="A294" s="14"/>
      <c r="B294" s="269"/>
      <c r="C294" s="270"/>
      <c r="D294" s="260" t="s">
        <v>229</v>
      </c>
      <c r="E294" s="271" t="s">
        <v>1</v>
      </c>
      <c r="F294" s="272" t="s">
        <v>374</v>
      </c>
      <c r="G294" s="270"/>
      <c r="H294" s="273">
        <v>13.5</v>
      </c>
      <c r="I294" s="274"/>
      <c r="J294" s="270"/>
      <c r="K294" s="270"/>
      <c r="L294" s="275"/>
      <c r="M294" s="276"/>
      <c r="N294" s="277"/>
      <c r="O294" s="277"/>
      <c r="P294" s="277"/>
      <c r="Q294" s="277"/>
      <c r="R294" s="277"/>
      <c r="S294" s="277"/>
      <c r="T294" s="278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79" t="s">
        <v>229</v>
      </c>
      <c r="AU294" s="279" t="s">
        <v>86</v>
      </c>
      <c r="AV294" s="14" t="s">
        <v>86</v>
      </c>
      <c r="AW294" s="14" t="s">
        <v>32</v>
      </c>
      <c r="AX294" s="14" t="s">
        <v>76</v>
      </c>
      <c r="AY294" s="279" t="s">
        <v>222</v>
      </c>
    </row>
    <row r="295" s="15" customFormat="1">
      <c r="A295" s="15"/>
      <c r="B295" s="280"/>
      <c r="C295" s="281"/>
      <c r="D295" s="260" t="s">
        <v>229</v>
      </c>
      <c r="E295" s="282" t="s">
        <v>1</v>
      </c>
      <c r="F295" s="283" t="s">
        <v>232</v>
      </c>
      <c r="G295" s="281"/>
      <c r="H295" s="284">
        <v>31.98</v>
      </c>
      <c r="I295" s="285"/>
      <c r="J295" s="281"/>
      <c r="K295" s="281"/>
      <c r="L295" s="286"/>
      <c r="M295" s="287"/>
      <c r="N295" s="288"/>
      <c r="O295" s="288"/>
      <c r="P295" s="288"/>
      <c r="Q295" s="288"/>
      <c r="R295" s="288"/>
      <c r="S295" s="288"/>
      <c r="T295" s="289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90" t="s">
        <v>229</v>
      </c>
      <c r="AU295" s="290" t="s">
        <v>86</v>
      </c>
      <c r="AV295" s="15" t="s">
        <v>228</v>
      </c>
      <c r="AW295" s="15" t="s">
        <v>32</v>
      </c>
      <c r="AX295" s="15" t="s">
        <v>84</v>
      </c>
      <c r="AY295" s="290" t="s">
        <v>222</v>
      </c>
    </row>
    <row r="296" s="2" customFormat="1" ht="37.8" customHeight="1">
      <c r="A296" s="39"/>
      <c r="B296" s="40"/>
      <c r="C296" s="244" t="s">
        <v>375</v>
      </c>
      <c r="D296" s="244" t="s">
        <v>224</v>
      </c>
      <c r="E296" s="245" t="s">
        <v>376</v>
      </c>
      <c r="F296" s="246" t="s">
        <v>377</v>
      </c>
      <c r="G296" s="247" t="s">
        <v>227</v>
      </c>
      <c r="H296" s="248">
        <v>15.839</v>
      </c>
      <c r="I296" s="249"/>
      <c r="J296" s="250">
        <f>ROUND(I296*H296,2)</f>
        <v>0</v>
      </c>
      <c r="K296" s="251"/>
      <c r="L296" s="45"/>
      <c r="M296" s="252" t="s">
        <v>1</v>
      </c>
      <c r="N296" s="253" t="s">
        <v>41</v>
      </c>
      <c r="O296" s="92"/>
      <c r="P296" s="254">
        <f>O296*H296</f>
        <v>0</v>
      </c>
      <c r="Q296" s="254">
        <v>0</v>
      </c>
      <c r="R296" s="254">
        <f>Q296*H296</f>
        <v>0</v>
      </c>
      <c r="S296" s="254">
        <v>0</v>
      </c>
      <c r="T296" s="255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56" t="s">
        <v>228</v>
      </c>
      <c r="AT296" s="256" t="s">
        <v>224</v>
      </c>
      <c r="AU296" s="256" t="s">
        <v>86</v>
      </c>
      <c r="AY296" s="18" t="s">
        <v>222</v>
      </c>
      <c r="BE296" s="257">
        <f>IF(N296="základní",J296,0)</f>
        <v>0</v>
      </c>
      <c r="BF296" s="257">
        <f>IF(N296="snížená",J296,0)</f>
        <v>0</v>
      </c>
      <c r="BG296" s="257">
        <f>IF(N296="zákl. přenesená",J296,0)</f>
        <v>0</v>
      </c>
      <c r="BH296" s="257">
        <f>IF(N296="sníž. přenesená",J296,0)</f>
        <v>0</v>
      </c>
      <c r="BI296" s="257">
        <f>IF(N296="nulová",J296,0)</f>
        <v>0</v>
      </c>
      <c r="BJ296" s="18" t="s">
        <v>84</v>
      </c>
      <c r="BK296" s="257">
        <f>ROUND(I296*H296,2)</f>
        <v>0</v>
      </c>
      <c r="BL296" s="18" t="s">
        <v>228</v>
      </c>
      <c r="BM296" s="256" t="s">
        <v>378</v>
      </c>
    </row>
    <row r="297" s="13" customFormat="1">
      <c r="A297" s="13"/>
      <c r="B297" s="258"/>
      <c r="C297" s="259"/>
      <c r="D297" s="260" t="s">
        <v>229</v>
      </c>
      <c r="E297" s="261" t="s">
        <v>1</v>
      </c>
      <c r="F297" s="262" t="s">
        <v>371</v>
      </c>
      <c r="G297" s="259"/>
      <c r="H297" s="261" t="s">
        <v>1</v>
      </c>
      <c r="I297" s="263"/>
      <c r="J297" s="259"/>
      <c r="K297" s="259"/>
      <c r="L297" s="264"/>
      <c r="M297" s="265"/>
      <c r="N297" s="266"/>
      <c r="O297" s="266"/>
      <c r="P297" s="266"/>
      <c r="Q297" s="266"/>
      <c r="R297" s="266"/>
      <c r="S297" s="266"/>
      <c r="T297" s="267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68" t="s">
        <v>229</v>
      </c>
      <c r="AU297" s="268" t="s">
        <v>86</v>
      </c>
      <c r="AV297" s="13" t="s">
        <v>84</v>
      </c>
      <c r="AW297" s="13" t="s">
        <v>32</v>
      </c>
      <c r="AX297" s="13" t="s">
        <v>76</v>
      </c>
      <c r="AY297" s="268" t="s">
        <v>222</v>
      </c>
    </row>
    <row r="298" s="14" customFormat="1">
      <c r="A298" s="14"/>
      <c r="B298" s="269"/>
      <c r="C298" s="270"/>
      <c r="D298" s="260" t="s">
        <v>229</v>
      </c>
      <c r="E298" s="271" t="s">
        <v>1</v>
      </c>
      <c r="F298" s="272" t="s">
        <v>379</v>
      </c>
      <c r="G298" s="270"/>
      <c r="H298" s="273">
        <v>15.839</v>
      </c>
      <c r="I298" s="274"/>
      <c r="J298" s="270"/>
      <c r="K298" s="270"/>
      <c r="L298" s="275"/>
      <c r="M298" s="276"/>
      <c r="N298" s="277"/>
      <c r="O298" s="277"/>
      <c r="P298" s="277"/>
      <c r="Q298" s="277"/>
      <c r="R298" s="277"/>
      <c r="S298" s="277"/>
      <c r="T298" s="278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79" t="s">
        <v>229</v>
      </c>
      <c r="AU298" s="279" t="s">
        <v>86</v>
      </c>
      <c r="AV298" s="14" t="s">
        <v>86</v>
      </c>
      <c r="AW298" s="14" t="s">
        <v>32</v>
      </c>
      <c r="AX298" s="14" t="s">
        <v>76</v>
      </c>
      <c r="AY298" s="279" t="s">
        <v>222</v>
      </c>
    </row>
    <row r="299" s="15" customFormat="1">
      <c r="A299" s="15"/>
      <c r="B299" s="280"/>
      <c r="C299" s="281"/>
      <c r="D299" s="260" t="s">
        <v>229</v>
      </c>
      <c r="E299" s="282" t="s">
        <v>1</v>
      </c>
      <c r="F299" s="283" t="s">
        <v>232</v>
      </c>
      <c r="G299" s="281"/>
      <c r="H299" s="284">
        <v>15.839</v>
      </c>
      <c r="I299" s="285"/>
      <c r="J299" s="281"/>
      <c r="K299" s="281"/>
      <c r="L299" s="286"/>
      <c r="M299" s="287"/>
      <c r="N299" s="288"/>
      <c r="O299" s="288"/>
      <c r="P299" s="288"/>
      <c r="Q299" s="288"/>
      <c r="R299" s="288"/>
      <c r="S299" s="288"/>
      <c r="T299" s="289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90" t="s">
        <v>229</v>
      </c>
      <c r="AU299" s="290" t="s">
        <v>86</v>
      </c>
      <c r="AV299" s="15" t="s">
        <v>228</v>
      </c>
      <c r="AW299" s="15" t="s">
        <v>32</v>
      </c>
      <c r="AX299" s="15" t="s">
        <v>84</v>
      </c>
      <c r="AY299" s="290" t="s">
        <v>222</v>
      </c>
    </row>
    <row r="300" s="2" customFormat="1" ht="21.75" customHeight="1">
      <c r="A300" s="39"/>
      <c r="B300" s="40"/>
      <c r="C300" s="244" t="s">
        <v>295</v>
      </c>
      <c r="D300" s="244" t="s">
        <v>224</v>
      </c>
      <c r="E300" s="245" t="s">
        <v>380</v>
      </c>
      <c r="F300" s="246" t="s">
        <v>381</v>
      </c>
      <c r="G300" s="247" t="s">
        <v>353</v>
      </c>
      <c r="H300" s="248">
        <v>21</v>
      </c>
      <c r="I300" s="249"/>
      <c r="J300" s="250">
        <f>ROUND(I300*H300,2)</f>
        <v>0</v>
      </c>
      <c r="K300" s="251"/>
      <c r="L300" s="45"/>
      <c r="M300" s="252" t="s">
        <v>1</v>
      </c>
      <c r="N300" s="253" t="s">
        <v>41</v>
      </c>
      <c r="O300" s="92"/>
      <c r="P300" s="254">
        <f>O300*H300</f>
        <v>0</v>
      </c>
      <c r="Q300" s="254">
        <v>0</v>
      </c>
      <c r="R300" s="254">
        <f>Q300*H300</f>
        <v>0</v>
      </c>
      <c r="S300" s="254">
        <v>0</v>
      </c>
      <c r="T300" s="255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56" t="s">
        <v>228</v>
      </c>
      <c r="AT300" s="256" t="s">
        <v>224</v>
      </c>
      <c r="AU300" s="256" t="s">
        <v>86</v>
      </c>
      <c r="AY300" s="18" t="s">
        <v>222</v>
      </c>
      <c r="BE300" s="257">
        <f>IF(N300="základní",J300,0)</f>
        <v>0</v>
      </c>
      <c r="BF300" s="257">
        <f>IF(N300="snížená",J300,0)</f>
        <v>0</v>
      </c>
      <c r="BG300" s="257">
        <f>IF(N300="zákl. přenesená",J300,0)</f>
        <v>0</v>
      </c>
      <c r="BH300" s="257">
        <f>IF(N300="sníž. přenesená",J300,0)</f>
        <v>0</v>
      </c>
      <c r="BI300" s="257">
        <f>IF(N300="nulová",J300,0)</f>
        <v>0</v>
      </c>
      <c r="BJ300" s="18" t="s">
        <v>84</v>
      </c>
      <c r="BK300" s="257">
        <f>ROUND(I300*H300,2)</f>
        <v>0</v>
      </c>
      <c r="BL300" s="18" t="s">
        <v>228</v>
      </c>
      <c r="BM300" s="256" t="s">
        <v>382</v>
      </c>
    </row>
    <row r="301" s="2" customFormat="1" ht="21.75" customHeight="1">
      <c r="A301" s="39"/>
      <c r="B301" s="40"/>
      <c r="C301" s="244" t="s">
        <v>383</v>
      </c>
      <c r="D301" s="244" t="s">
        <v>224</v>
      </c>
      <c r="E301" s="245" t="s">
        <v>384</v>
      </c>
      <c r="F301" s="246" t="s">
        <v>385</v>
      </c>
      <c r="G301" s="247" t="s">
        <v>353</v>
      </c>
      <c r="H301" s="248">
        <v>7</v>
      </c>
      <c r="I301" s="249"/>
      <c r="J301" s="250">
        <f>ROUND(I301*H301,2)</f>
        <v>0</v>
      </c>
      <c r="K301" s="251"/>
      <c r="L301" s="45"/>
      <c r="M301" s="252" t="s">
        <v>1</v>
      </c>
      <c r="N301" s="253" t="s">
        <v>41</v>
      </c>
      <c r="O301" s="92"/>
      <c r="P301" s="254">
        <f>O301*H301</f>
        <v>0</v>
      </c>
      <c r="Q301" s="254">
        <v>0</v>
      </c>
      <c r="R301" s="254">
        <f>Q301*H301</f>
        <v>0</v>
      </c>
      <c r="S301" s="254">
        <v>0</v>
      </c>
      <c r="T301" s="255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56" t="s">
        <v>228</v>
      </c>
      <c r="AT301" s="256" t="s">
        <v>224</v>
      </c>
      <c r="AU301" s="256" t="s">
        <v>86</v>
      </c>
      <c r="AY301" s="18" t="s">
        <v>222</v>
      </c>
      <c r="BE301" s="257">
        <f>IF(N301="základní",J301,0)</f>
        <v>0</v>
      </c>
      <c r="BF301" s="257">
        <f>IF(N301="snížená",J301,0)</f>
        <v>0</v>
      </c>
      <c r="BG301" s="257">
        <f>IF(N301="zákl. přenesená",J301,0)</f>
        <v>0</v>
      </c>
      <c r="BH301" s="257">
        <f>IF(N301="sníž. přenesená",J301,0)</f>
        <v>0</v>
      </c>
      <c r="BI301" s="257">
        <f>IF(N301="nulová",J301,0)</f>
        <v>0</v>
      </c>
      <c r="BJ301" s="18" t="s">
        <v>84</v>
      </c>
      <c r="BK301" s="257">
        <f>ROUND(I301*H301,2)</f>
        <v>0</v>
      </c>
      <c r="BL301" s="18" t="s">
        <v>228</v>
      </c>
      <c r="BM301" s="256" t="s">
        <v>386</v>
      </c>
    </row>
    <row r="302" s="2" customFormat="1" ht="21.75" customHeight="1">
      <c r="A302" s="39"/>
      <c r="B302" s="40"/>
      <c r="C302" s="244" t="s">
        <v>298</v>
      </c>
      <c r="D302" s="244" t="s">
        <v>224</v>
      </c>
      <c r="E302" s="245" t="s">
        <v>387</v>
      </c>
      <c r="F302" s="246" t="s">
        <v>388</v>
      </c>
      <c r="G302" s="247" t="s">
        <v>353</v>
      </c>
      <c r="H302" s="248">
        <v>1</v>
      </c>
      <c r="I302" s="249"/>
      <c r="J302" s="250">
        <f>ROUND(I302*H302,2)</f>
        <v>0</v>
      </c>
      <c r="K302" s="251"/>
      <c r="L302" s="45"/>
      <c r="M302" s="252" t="s">
        <v>1</v>
      </c>
      <c r="N302" s="253" t="s">
        <v>41</v>
      </c>
      <c r="O302" s="92"/>
      <c r="P302" s="254">
        <f>O302*H302</f>
        <v>0</v>
      </c>
      <c r="Q302" s="254">
        <v>0</v>
      </c>
      <c r="R302" s="254">
        <f>Q302*H302</f>
        <v>0</v>
      </c>
      <c r="S302" s="254">
        <v>0</v>
      </c>
      <c r="T302" s="255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56" t="s">
        <v>228</v>
      </c>
      <c r="AT302" s="256" t="s">
        <v>224</v>
      </c>
      <c r="AU302" s="256" t="s">
        <v>86</v>
      </c>
      <c r="AY302" s="18" t="s">
        <v>222</v>
      </c>
      <c r="BE302" s="257">
        <f>IF(N302="základní",J302,0)</f>
        <v>0</v>
      </c>
      <c r="BF302" s="257">
        <f>IF(N302="snížená",J302,0)</f>
        <v>0</v>
      </c>
      <c r="BG302" s="257">
        <f>IF(N302="zákl. přenesená",J302,0)</f>
        <v>0</v>
      </c>
      <c r="BH302" s="257">
        <f>IF(N302="sníž. přenesená",J302,0)</f>
        <v>0</v>
      </c>
      <c r="BI302" s="257">
        <f>IF(N302="nulová",J302,0)</f>
        <v>0</v>
      </c>
      <c r="BJ302" s="18" t="s">
        <v>84</v>
      </c>
      <c r="BK302" s="257">
        <f>ROUND(I302*H302,2)</f>
        <v>0</v>
      </c>
      <c r="BL302" s="18" t="s">
        <v>228</v>
      </c>
      <c r="BM302" s="256" t="s">
        <v>389</v>
      </c>
    </row>
    <row r="303" s="2" customFormat="1" ht="24.15" customHeight="1">
      <c r="A303" s="39"/>
      <c r="B303" s="40"/>
      <c r="C303" s="244" t="s">
        <v>390</v>
      </c>
      <c r="D303" s="244" t="s">
        <v>224</v>
      </c>
      <c r="E303" s="245" t="s">
        <v>391</v>
      </c>
      <c r="F303" s="246" t="s">
        <v>392</v>
      </c>
      <c r="G303" s="247" t="s">
        <v>283</v>
      </c>
      <c r="H303" s="248">
        <v>0.27500000000000002</v>
      </c>
      <c r="I303" s="249"/>
      <c r="J303" s="250">
        <f>ROUND(I303*H303,2)</f>
        <v>0</v>
      </c>
      <c r="K303" s="251"/>
      <c r="L303" s="45"/>
      <c r="M303" s="252" t="s">
        <v>1</v>
      </c>
      <c r="N303" s="253" t="s">
        <v>41</v>
      </c>
      <c r="O303" s="92"/>
      <c r="P303" s="254">
        <f>O303*H303</f>
        <v>0</v>
      </c>
      <c r="Q303" s="254">
        <v>0</v>
      </c>
      <c r="R303" s="254">
        <f>Q303*H303</f>
        <v>0</v>
      </c>
      <c r="S303" s="254">
        <v>0</v>
      </c>
      <c r="T303" s="255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56" t="s">
        <v>228</v>
      </c>
      <c r="AT303" s="256" t="s">
        <v>224</v>
      </c>
      <c r="AU303" s="256" t="s">
        <v>86</v>
      </c>
      <c r="AY303" s="18" t="s">
        <v>222</v>
      </c>
      <c r="BE303" s="257">
        <f>IF(N303="základní",J303,0)</f>
        <v>0</v>
      </c>
      <c r="BF303" s="257">
        <f>IF(N303="snížená",J303,0)</f>
        <v>0</v>
      </c>
      <c r="BG303" s="257">
        <f>IF(N303="zákl. přenesená",J303,0)</f>
        <v>0</v>
      </c>
      <c r="BH303" s="257">
        <f>IF(N303="sníž. přenesená",J303,0)</f>
        <v>0</v>
      </c>
      <c r="BI303" s="257">
        <f>IF(N303="nulová",J303,0)</f>
        <v>0</v>
      </c>
      <c r="BJ303" s="18" t="s">
        <v>84</v>
      </c>
      <c r="BK303" s="257">
        <f>ROUND(I303*H303,2)</f>
        <v>0</v>
      </c>
      <c r="BL303" s="18" t="s">
        <v>228</v>
      </c>
      <c r="BM303" s="256" t="s">
        <v>393</v>
      </c>
    </row>
    <row r="304" s="13" customFormat="1">
      <c r="A304" s="13"/>
      <c r="B304" s="258"/>
      <c r="C304" s="259"/>
      <c r="D304" s="260" t="s">
        <v>229</v>
      </c>
      <c r="E304" s="261" t="s">
        <v>1</v>
      </c>
      <c r="F304" s="262" t="s">
        <v>371</v>
      </c>
      <c r="G304" s="259"/>
      <c r="H304" s="261" t="s">
        <v>1</v>
      </c>
      <c r="I304" s="263"/>
      <c r="J304" s="259"/>
      <c r="K304" s="259"/>
      <c r="L304" s="264"/>
      <c r="M304" s="265"/>
      <c r="N304" s="266"/>
      <c r="O304" s="266"/>
      <c r="P304" s="266"/>
      <c r="Q304" s="266"/>
      <c r="R304" s="266"/>
      <c r="S304" s="266"/>
      <c r="T304" s="267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68" t="s">
        <v>229</v>
      </c>
      <c r="AU304" s="268" t="s">
        <v>86</v>
      </c>
      <c r="AV304" s="13" t="s">
        <v>84</v>
      </c>
      <c r="AW304" s="13" t="s">
        <v>32</v>
      </c>
      <c r="AX304" s="13" t="s">
        <v>76</v>
      </c>
      <c r="AY304" s="268" t="s">
        <v>222</v>
      </c>
    </row>
    <row r="305" s="14" customFormat="1">
      <c r="A305" s="14"/>
      <c r="B305" s="269"/>
      <c r="C305" s="270"/>
      <c r="D305" s="260" t="s">
        <v>229</v>
      </c>
      <c r="E305" s="271" t="s">
        <v>1</v>
      </c>
      <c r="F305" s="272" t="s">
        <v>394</v>
      </c>
      <c r="G305" s="270"/>
      <c r="H305" s="273">
        <v>0.029999999999999999</v>
      </c>
      <c r="I305" s="274"/>
      <c r="J305" s="270"/>
      <c r="K305" s="270"/>
      <c r="L305" s="275"/>
      <c r="M305" s="276"/>
      <c r="N305" s="277"/>
      <c r="O305" s="277"/>
      <c r="P305" s="277"/>
      <c r="Q305" s="277"/>
      <c r="R305" s="277"/>
      <c r="S305" s="277"/>
      <c r="T305" s="278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79" t="s">
        <v>229</v>
      </c>
      <c r="AU305" s="279" t="s">
        <v>86</v>
      </c>
      <c r="AV305" s="14" t="s">
        <v>86</v>
      </c>
      <c r="AW305" s="14" t="s">
        <v>32</v>
      </c>
      <c r="AX305" s="14" t="s">
        <v>76</v>
      </c>
      <c r="AY305" s="279" t="s">
        <v>222</v>
      </c>
    </row>
    <row r="306" s="14" customFormat="1">
      <c r="A306" s="14"/>
      <c r="B306" s="269"/>
      <c r="C306" s="270"/>
      <c r="D306" s="260" t="s">
        <v>229</v>
      </c>
      <c r="E306" s="271" t="s">
        <v>1</v>
      </c>
      <c r="F306" s="272" t="s">
        <v>395</v>
      </c>
      <c r="G306" s="270"/>
      <c r="H306" s="273">
        <v>0.098000000000000004</v>
      </c>
      <c r="I306" s="274"/>
      <c r="J306" s="270"/>
      <c r="K306" s="270"/>
      <c r="L306" s="275"/>
      <c r="M306" s="276"/>
      <c r="N306" s="277"/>
      <c r="O306" s="277"/>
      <c r="P306" s="277"/>
      <c r="Q306" s="277"/>
      <c r="R306" s="277"/>
      <c r="S306" s="277"/>
      <c r="T306" s="278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79" t="s">
        <v>229</v>
      </c>
      <c r="AU306" s="279" t="s">
        <v>86</v>
      </c>
      <c r="AV306" s="14" t="s">
        <v>86</v>
      </c>
      <c r="AW306" s="14" t="s">
        <v>32</v>
      </c>
      <c r="AX306" s="14" t="s">
        <v>76</v>
      </c>
      <c r="AY306" s="279" t="s">
        <v>222</v>
      </c>
    </row>
    <row r="307" s="14" customFormat="1">
      <c r="A307" s="14"/>
      <c r="B307" s="269"/>
      <c r="C307" s="270"/>
      <c r="D307" s="260" t="s">
        <v>229</v>
      </c>
      <c r="E307" s="271" t="s">
        <v>1</v>
      </c>
      <c r="F307" s="272" t="s">
        <v>396</v>
      </c>
      <c r="G307" s="270"/>
      <c r="H307" s="273">
        <v>0.014</v>
      </c>
      <c r="I307" s="274"/>
      <c r="J307" s="270"/>
      <c r="K307" s="270"/>
      <c r="L307" s="275"/>
      <c r="M307" s="276"/>
      <c r="N307" s="277"/>
      <c r="O307" s="277"/>
      <c r="P307" s="277"/>
      <c r="Q307" s="277"/>
      <c r="R307" s="277"/>
      <c r="S307" s="277"/>
      <c r="T307" s="278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79" t="s">
        <v>229</v>
      </c>
      <c r="AU307" s="279" t="s">
        <v>86</v>
      </c>
      <c r="AV307" s="14" t="s">
        <v>86</v>
      </c>
      <c r="AW307" s="14" t="s">
        <v>32</v>
      </c>
      <c r="AX307" s="14" t="s">
        <v>76</v>
      </c>
      <c r="AY307" s="279" t="s">
        <v>222</v>
      </c>
    </row>
    <row r="308" s="14" customFormat="1">
      <c r="A308" s="14"/>
      <c r="B308" s="269"/>
      <c r="C308" s="270"/>
      <c r="D308" s="260" t="s">
        <v>229</v>
      </c>
      <c r="E308" s="271" t="s">
        <v>1</v>
      </c>
      <c r="F308" s="272" t="s">
        <v>397</v>
      </c>
      <c r="G308" s="270"/>
      <c r="H308" s="273">
        <v>0.021000000000000001</v>
      </c>
      <c r="I308" s="274"/>
      <c r="J308" s="270"/>
      <c r="K308" s="270"/>
      <c r="L308" s="275"/>
      <c r="M308" s="276"/>
      <c r="N308" s="277"/>
      <c r="O308" s="277"/>
      <c r="P308" s="277"/>
      <c r="Q308" s="277"/>
      <c r="R308" s="277"/>
      <c r="S308" s="277"/>
      <c r="T308" s="278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79" t="s">
        <v>229</v>
      </c>
      <c r="AU308" s="279" t="s">
        <v>86</v>
      </c>
      <c r="AV308" s="14" t="s">
        <v>86</v>
      </c>
      <c r="AW308" s="14" t="s">
        <v>32</v>
      </c>
      <c r="AX308" s="14" t="s">
        <v>76</v>
      </c>
      <c r="AY308" s="279" t="s">
        <v>222</v>
      </c>
    </row>
    <row r="309" s="14" customFormat="1">
      <c r="A309" s="14"/>
      <c r="B309" s="269"/>
      <c r="C309" s="270"/>
      <c r="D309" s="260" t="s">
        <v>229</v>
      </c>
      <c r="E309" s="271" t="s">
        <v>1</v>
      </c>
      <c r="F309" s="272" t="s">
        <v>398</v>
      </c>
      <c r="G309" s="270"/>
      <c r="H309" s="273">
        <v>0.057000000000000002</v>
      </c>
      <c r="I309" s="274"/>
      <c r="J309" s="270"/>
      <c r="K309" s="270"/>
      <c r="L309" s="275"/>
      <c r="M309" s="276"/>
      <c r="N309" s="277"/>
      <c r="O309" s="277"/>
      <c r="P309" s="277"/>
      <c r="Q309" s="277"/>
      <c r="R309" s="277"/>
      <c r="S309" s="277"/>
      <c r="T309" s="278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79" t="s">
        <v>229</v>
      </c>
      <c r="AU309" s="279" t="s">
        <v>86</v>
      </c>
      <c r="AV309" s="14" t="s">
        <v>86</v>
      </c>
      <c r="AW309" s="14" t="s">
        <v>32</v>
      </c>
      <c r="AX309" s="14" t="s">
        <v>76</v>
      </c>
      <c r="AY309" s="279" t="s">
        <v>222</v>
      </c>
    </row>
    <row r="310" s="16" customFormat="1">
      <c r="A310" s="16"/>
      <c r="B310" s="305"/>
      <c r="C310" s="306"/>
      <c r="D310" s="260" t="s">
        <v>229</v>
      </c>
      <c r="E310" s="307" t="s">
        <v>1</v>
      </c>
      <c r="F310" s="308" t="s">
        <v>373</v>
      </c>
      <c r="G310" s="306"/>
      <c r="H310" s="309">
        <v>0.22</v>
      </c>
      <c r="I310" s="310"/>
      <c r="J310" s="306"/>
      <c r="K310" s="306"/>
      <c r="L310" s="311"/>
      <c r="M310" s="312"/>
      <c r="N310" s="313"/>
      <c r="O310" s="313"/>
      <c r="P310" s="313"/>
      <c r="Q310" s="313"/>
      <c r="R310" s="313"/>
      <c r="S310" s="313"/>
      <c r="T310" s="314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T310" s="315" t="s">
        <v>229</v>
      </c>
      <c r="AU310" s="315" t="s">
        <v>86</v>
      </c>
      <c r="AV310" s="16" t="s">
        <v>107</v>
      </c>
      <c r="AW310" s="16" t="s">
        <v>32</v>
      </c>
      <c r="AX310" s="16" t="s">
        <v>76</v>
      </c>
      <c r="AY310" s="315" t="s">
        <v>222</v>
      </c>
    </row>
    <row r="311" s="14" customFormat="1">
      <c r="A311" s="14"/>
      <c r="B311" s="269"/>
      <c r="C311" s="270"/>
      <c r="D311" s="260" t="s">
        <v>229</v>
      </c>
      <c r="E311" s="271" t="s">
        <v>1</v>
      </c>
      <c r="F311" s="272" t="s">
        <v>399</v>
      </c>
      <c r="G311" s="270"/>
      <c r="H311" s="273">
        <v>0.055</v>
      </c>
      <c r="I311" s="274"/>
      <c r="J311" s="270"/>
      <c r="K311" s="270"/>
      <c r="L311" s="275"/>
      <c r="M311" s="276"/>
      <c r="N311" s="277"/>
      <c r="O311" s="277"/>
      <c r="P311" s="277"/>
      <c r="Q311" s="277"/>
      <c r="R311" s="277"/>
      <c r="S311" s="277"/>
      <c r="T311" s="278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79" t="s">
        <v>229</v>
      </c>
      <c r="AU311" s="279" t="s">
        <v>86</v>
      </c>
      <c r="AV311" s="14" t="s">
        <v>86</v>
      </c>
      <c r="AW311" s="14" t="s">
        <v>32</v>
      </c>
      <c r="AX311" s="14" t="s">
        <v>76</v>
      </c>
      <c r="AY311" s="279" t="s">
        <v>222</v>
      </c>
    </row>
    <row r="312" s="15" customFormat="1">
      <c r="A312" s="15"/>
      <c r="B312" s="280"/>
      <c r="C312" s="281"/>
      <c r="D312" s="260" t="s">
        <v>229</v>
      </c>
      <c r="E312" s="282" t="s">
        <v>1</v>
      </c>
      <c r="F312" s="283" t="s">
        <v>232</v>
      </c>
      <c r="G312" s="281"/>
      <c r="H312" s="284">
        <v>0.27500000000000002</v>
      </c>
      <c r="I312" s="285"/>
      <c r="J312" s="281"/>
      <c r="K312" s="281"/>
      <c r="L312" s="286"/>
      <c r="M312" s="287"/>
      <c r="N312" s="288"/>
      <c r="O312" s="288"/>
      <c r="P312" s="288"/>
      <c r="Q312" s="288"/>
      <c r="R312" s="288"/>
      <c r="S312" s="288"/>
      <c r="T312" s="289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90" t="s">
        <v>229</v>
      </c>
      <c r="AU312" s="290" t="s">
        <v>86</v>
      </c>
      <c r="AV312" s="15" t="s">
        <v>228</v>
      </c>
      <c r="AW312" s="15" t="s">
        <v>32</v>
      </c>
      <c r="AX312" s="15" t="s">
        <v>84</v>
      </c>
      <c r="AY312" s="290" t="s">
        <v>222</v>
      </c>
    </row>
    <row r="313" s="2" customFormat="1" ht="24.15" customHeight="1">
      <c r="A313" s="39"/>
      <c r="B313" s="40"/>
      <c r="C313" s="244" t="s">
        <v>303</v>
      </c>
      <c r="D313" s="244" t="s">
        <v>224</v>
      </c>
      <c r="E313" s="245" t="s">
        <v>400</v>
      </c>
      <c r="F313" s="246" t="s">
        <v>401</v>
      </c>
      <c r="G313" s="247" t="s">
        <v>283</v>
      </c>
      <c r="H313" s="248">
        <v>3.306</v>
      </c>
      <c r="I313" s="249"/>
      <c r="J313" s="250">
        <f>ROUND(I313*H313,2)</f>
        <v>0</v>
      </c>
      <c r="K313" s="251"/>
      <c r="L313" s="45"/>
      <c r="M313" s="252" t="s">
        <v>1</v>
      </c>
      <c r="N313" s="253" t="s">
        <v>41</v>
      </c>
      <c r="O313" s="92"/>
      <c r="P313" s="254">
        <f>O313*H313</f>
        <v>0</v>
      </c>
      <c r="Q313" s="254">
        <v>0</v>
      </c>
      <c r="R313" s="254">
        <f>Q313*H313</f>
        <v>0</v>
      </c>
      <c r="S313" s="254">
        <v>0</v>
      </c>
      <c r="T313" s="255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56" t="s">
        <v>228</v>
      </c>
      <c r="AT313" s="256" t="s">
        <v>224</v>
      </c>
      <c r="AU313" s="256" t="s">
        <v>86</v>
      </c>
      <c r="AY313" s="18" t="s">
        <v>222</v>
      </c>
      <c r="BE313" s="257">
        <f>IF(N313="základní",J313,0)</f>
        <v>0</v>
      </c>
      <c r="BF313" s="257">
        <f>IF(N313="snížená",J313,0)</f>
        <v>0</v>
      </c>
      <c r="BG313" s="257">
        <f>IF(N313="zákl. přenesená",J313,0)</f>
        <v>0</v>
      </c>
      <c r="BH313" s="257">
        <f>IF(N313="sníž. přenesená",J313,0)</f>
        <v>0</v>
      </c>
      <c r="BI313" s="257">
        <f>IF(N313="nulová",J313,0)</f>
        <v>0</v>
      </c>
      <c r="BJ313" s="18" t="s">
        <v>84</v>
      </c>
      <c r="BK313" s="257">
        <f>ROUND(I313*H313,2)</f>
        <v>0</v>
      </c>
      <c r="BL313" s="18" t="s">
        <v>228</v>
      </c>
      <c r="BM313" s="256" t="s">
        <v>402</v>
      </c>
    </row>
    <row r="314" s="13" customFormat="1">
      <c r="A314" s="13"/>
      <c r="B314" s="258"/>
      <c r="C314" s="259"/>
      <c r="D314" s="260" t="s">
        <v>229</v>
      </c>
      <c r="E314" s="261" t="s">
        <v>1</v>
      </c>
      <c r="F314" s="262" t="s">
        <v>403</v>
      </c>
      <c r="G314" s="259"/>
      <c r="H314" s="261" t="s">
        <v>1</v>
      </c>
      <c r="I314" s="263"/>
      <c r="J314" s="259"/>
      <c r="K314" s="259"/>
      <c r="L314" s="264"/>
      <c r="M314" s="265"/>
      <c r="N314" s="266"/>
      <c r="O314" s="266"/>
      <c r="P314" s="266"/>
      <c r="Q314" s="266"/>
      <c r="R314" s="266"/>
      <c r="S314" s="266"/>
      <c r="T314" s="267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68" t="s">
        <v>229</v>
      </c>
      <c r="AU314" s="268" t="s">
        <v>86</v>
      </c>
      <c r="AV314" s="13" t="s">
        <v>84</v>
      </c>
      <c r="AW314" s="13" t="s">
        <v>32</v>
      </c>
      <c r="AX314" s="13" t="s">
        <v>76</v>
      </c>
      <c r="AY314" s="268" t="s">
        <v>222</v>
      </c>
    </row>
    <row r="315" s="14" customFormat="1">
      <c r="A315" s="14"/>
      <c r="B315" s="269"/>
      <c r="C315" s="270"/>
      <c r="D315" s="260" t="s">
        <v>229</v>
      </c>
      <c r="E315" s="271" t="s">
        <v>1</v>
      </c>
      <c r="F315" s="272" t="s">
        <v>404</v>
      </c>
      <c r="G315" s="270"/>
      <c r="H315" s="273">
        <v>1.746</v>
      </c>
      <c r="I315" s="274"/>
      <c r="J315" s="270"/>
      <c r="K315" s="270"/>
      <c r="L315" s="275"/>
      <c r="M315" s="276"/>
      <c r="N315" s="277"/>
      <c r="O315" s="277"/>
      <c r="P315" s="277"/>
      <c r="Q315" s="277"/>
      <c r="R315" s="277"/>
      <c r="S315" s="277"/>
      <c r="T315" s="278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79" t="s">
        <v>229</v>
      </c>
      <c r="AU315" s="279" t="s">
        <v>86</v>
      </c>
      <c r="AV315" s="14" t="s">
        <v>86</v>
      </c>
      <c r="AW315" s="14" t="s">
        <v>32</v>
      </c>
      <c r="AX315" s="14" t="s">
        <v>76</v>
      </c>
      <c r="AY315" s="279" t="s">
        <v>222</v>
      </c>
    </row>
    <row r="316" s="14" customFormat="1">
      <c r="A316" s="14"/>
      <c r="B316" s="269"/>
      <c r="C316" s="270"/>
      <c r="D316" s="260" t="s">
        <v>229</v>
      </c>
      <c r="E316" s="271" t="s">
        <v>1</v>
      </c>
      <c r="F316" s="272" t="s">
        <v>405</v>
      </c>
      <c r="G316" s="270"/>
      <c r="H316" s="273">
        <v>0.52800000000000002</v>
      </c>
      <c r="I316" s="274"/>
      <c r="J316" s="270"/>
      <c r="K316" s="270"/>
      <c r="L316" s="275"/>
      <c r="M316" s="276"/>
      <c r="N316" s="277"/>
      <c r="O316" s="277"/>
      <c r="P316" s="277"/>
      <c r="Q316" s="277"/>
      <c r="R316" s="277"/>
      <c r="S316" s="277"/>
      <c r="T316" s="278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79" t="s">
        <v>229</v>
      </c>
      <c r="AU316" s="279" t="s">
        <v>86</v>
      </c>
      <c r="AV316" s="14" t="s">
        <v>86</v>
      </c>
      <c r="AW316" s="14" t="s">
        <v>32</v>
      </c>
      <c r="AX316" s="14" t="s">
        <v>76</v>
      </c>
      <c r="AY316" s="279" t="s">
        <v>222</v>
      </c>
    </row>
    <row r="317" s="14" customFormat="1">
      <c r="A317" s="14"/>
      <c r="B317" s="269"/>
      <c r="C317" s="270"/>
      <c r="D317" s="260" t="s">
        <v>229</v>
      </c>
      <c r="E317" s="271" t="s">
        <v>1</v>
      </c>
      <c r="F317" s="272" t="s">
        <v>406</v>
      </c>
      <c r="G317" s="270"/>
      <c r="H317" s="273">
        <v>0.28499999999999998</v>
      </c>
      <c r="I317" s="274"/>
      <c r="J317" s="270"/>
      <c r="K317" s="270"/>
      <c r="L317" s="275"/>
      <c r="M317" s="276"/>
      <c r="N317" s="277"/>
      <c r="O317" s="277"/>
      <c r="P317" s="277"/>
      <c r="Q317" s="277"/>
      <c r="R317" s="277"/>
      <c r="S317" s="277"/>
      <c r="T317" s="278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79" t="s">
        <v>229</v>
      </c>
      <c r="AU317" s="279" t="s">
        <v>86</v>
      </c>
      <c r="AV317" s="14" t="s">
        <v>86</v>
      </c>
      <c r="AW317" s="14" t="s">
        <v>32</v>
      </c>
      <c r="AX317" s="14" t="s">
        <v>76</v>
      </c>
      <c r="AY317" s="279" t="s">
        <v>222</v>
      </c>
    </row>
    <row r="318" s="16" customFormat="1">
      <c r="A318" s="16"/>
      <c r="B318" s="305"/>
      <c r="C318" s="306"/>
      <c r="D318" s="260" t="s">
        <v>229</v>
      </c>
      <c r="E318" s="307" t="s">
        <v>1</v>
      </c>
      <c r="F318" s="308" t="s">
        <v>373</v>
      </c>
      <c r="G318" s="306"/>
      <c r="H318" s="309">
        <v>2.5590000000000002</v>
      </c>
      <c r="I318" s="310"/>
      <c r="J318" s="306"/>
      <c r="K318" s="306"/>
      <c r="L318" s="311"/>
      <c r="M318" s="312"/>
      <c r="N318" s="313"/>
      <c r="O318" s="313"/>
      <c r="P318" s="313"/>
      <c r="Q318" s="313"/>
      <c r="R318" s="313"/>
      <c r="S318" s="313"/>
      <c r="T318" s="314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T318" s="315" t="s">
        <v>229</v>
      </c>
      <c r="AU318" s="315" t="s">
        <v>86</v>
      </c>
      <c r="AV318" s="16" t="s">
        <v>107</v>
      </c>
      <c r="AW318" s="16" t="s">
        <v>32</v>
      </c>
      <c r="AX318" s="16" t="s">
        <v>76</v>
      </c>
      <c r="AY318" s="315" t="s">
        <v>222</v>
      </c>
    </row>
    <row r="319" s="13" customFormat="1">
      <c r="A319" s="13"/>
      <c r="B319" s="258"/>
      <c r="C319" s="259"/>
      <c r="D319" s="260" t="s">
        <v>229</v>
      </c>
      <c r="E319" s="261" t="s">
        <v>1</v>
      </c>
      <c r="F319" s="262" t="s">
        <v>355</v>
      </c>
      <c r="G319" s="259"/>
      <c r="H319" s="261" t="s">
        <v>1</v>
      </c>
      <c r="I319" s="263"/>
      <c r="J319" s="259"/>
      <c r="K319" s="259"/>
      <c r="L319" s="264"/>
      <c r="M319" s="265"/>
      <c r="N319" s="266"/>
      <c r="O319" s="266"/>
      <c r="P319" s="266"/>
      <c r="Q319" s="266"/>
      <c r="R319" s="266"/>
      <c r="S319" s="266"/>
      <c r="T319" s="267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68" t="s">
        <v>229</v>
      </c>
      <c r="AU319" s="268" t="s">
        <v>86</v>
      </c>
      <c r="AV319" s="13" t="s">
        <v>84</v>
      </c>
      <c r="AW319" s="13" t="s">
        <v>32</v>
      </c>
      <c r="AX319" s="13" t="s">
        <v>76</v>
      </c>
      <c r="AY319" s="268" t="s">
        <v>222</v>
      </c>
    </row>
    <row r="320" s="14" customFormat="1">
      <c r="A320" s="14"/>
      <c r="B320" s="269"/>
      <c r="C320" s="270"/>
      <c r="D320" s="260" t="s">
        <v>229</v>
      </c>
      <c r="E320" s="271" t="s">
        <v>1</v>
      </c>
      <c r="F320" s="272" t="s">
        <v>407</v>
      </c>
      <c r="G320" s="270"/>
      <c r="H320" s="273">
        <v>0.085999999999999993</v>
      </c>
      <c r="I320" s="274"/>
      <c r="J320" s="270"/>
      <c r="K320" s="270"/>
      <c r="L320" s="275"/>
      <c r="M320" s="276"/>
      <c r="N320" s="277"/>
      <c r="O320" s="277"/>
      <c r="P320" s="277"/>
      <c r="Q320" s="277"/>
      <c r="R320" s="277"/>
      <c r="S320" s="277"/>
      <c r="T320" s="278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79" t="s">
        <v>229</v>
      </c>
      <c r="AU320" s="279" t="s">
        <v>86</v>
      </c>
      <c r="AV320" s="14" t="s">
        <v>86</v>
      </c>
      <c r="AW320" s="14" t="s">
        <v>32</v>
      </c>
      <c r="AX320" s="14" t="s">
        <v>76</v>
      </c>
      <c r="AY320" s="279" t="s">
        <v>222</v>
      </c>
    </row>
    <row r="321" s="16" customFormat="1">
      <c r="A321" s="16"/>
      <c r="B321" s="305"/>
      <c r="C321" s="306"/>
      <c r="D321" s="260" t="s">
        <v>229</v>
      </c>
      <c r="E321" s="307" t="s">
        <v>1</v>
      </c>
      <c r="F321" s="308" t="s">
        <v>373</v>
      </c>
      <c r="G321" s="306"/>
      <c r="H321" s="309">
        <v>0.085999999999999993</v>
      </c>
      <c r="I321" s="310"/>
      <c r="J321" s="306"/>
      <c r="K321" s="306"/>
      <c r="L321" s="311"/>
      <c r="M321" s="312"/>
      <c r="N321" s="313"/>
      <c r="O321" s="313"/>
      <c r="P321" s="313"/>
      <c r="Q321" s="313"/>
      <c r="R321" s="313"/>
      <c r="S321" s="313"/>
      <c r="T321" s="314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T321" s="315" t="s">
        <v>229</v>
      </c>
      <c r="AU321" s="315" t="s">
        <v>86</v>
      </c>
      <c r="AV321" s="16" t="s">
        <v>107</v>
      </c>
      <c r="AW321" s="16" t="s">
        <v>32</v>
      </c>
      <c r="AX321" s="16" t="s">
        <v>76</v>
      </c>
      <c r="AY321" s="315" t="s">
        <v>222</v>
      </c>
    </row>
    <row r="322" s="14" customFormat="1">
      <c r="A322" s="14"/>
      <c r="B322" s="269"/>
      <c r="C322" s="270"/>
      <c r="D322" s="260" t="s">
        <v>229</v>
      </c>
      <c r="E322" s="271" t="s">
        <v>1</v>
      </c>
      <c r="F322" s="272" t="s">
        <v>408</v>
      </c>
      <c r="G322" s="270"/>
      <c r="H322" s="273">
        <v>0.66100000000000003</v>
      </c>
      <c r="I322" s="274"/>
      <c r="J322" s="270"/>
      <c r="K322" s="270"/>
      <c r="L322" s="275"/>
      <c r="M322" s="276"/>
      <c r="N322" s="277"/>
      <c r="O322" s="277"/>
      <c r="P322" s="277"/>
      <c r="Q322" s="277"/>
      <c r="R322" s="277"/>
      <c r="S322" s="277"/>
      <c r="T322" s="278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79" t="s">
        <v>229</v>
      </c>
      <c r="AU322" s="279" t="s">
        <v>86</v>
      </c>
      <c r="AV322" s="14" t="s">
        <v>86</v>
      </c>
      <c r="AW322" s="14" t="s">
        <v>32</v>
      </c>
      <c r="AX322" s="14" t="s">
        <v>76</v>
      </c>
      <c r="AY322" s="279" t="s">
        <v>222</v>
      </c>
    </row>
    <row r="323" s="15" customFormat="1">
      <c r="A323" s="15"/>
      <c r="B323" s="280"/>
      <c r="C323" s="281"/>
      <c r="D323" s="260" t="s">
        <v>229</v>
      </c>
      <c r="E323" s="282" t="s">
        <v>1</v>
      </c>
      <c r="F323" s="283" t="s">
        <v>232</v>
      </c>
      <c r="G323" s="281"/>
      <c r="H323" s="284">
        <v>3.306</v>
      </c>
      <c r="I323" s="285"/>
      <c r="J323" s="281"/>
      <c r="K323" s="281"/>
      <c r="L323" s="286"/>
      <c r="M323" s="287"/>
      <c r="N323" s="288"/>
      <c r="O323" s="288"/>
      <c r="P323" s="288"/>
      <c r="Q323" s="288"/>
      <c r="R323" s="288"/>
      <c r="S323" s="288"/>
      <c r="T323" s="289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90" t="s">
        <v>229</v>
      </c>
      <c r="AU323" s="290" t="s">
        <v>86</v>
      </c>
      <c r="AV323" s="15" t="s">
        <v>228</v>
      </c>
      <c r="AW323" s="15" t="s">
        <v>32</v>
      </c>
      <c r="AX323" s="15" t="s">
        <v>84</v>
      </c>
      <c r="AY323" s="290" t="s">
        <v>222</v>
      </c>
    </row>
    <row r="324" s="2" customFormat="1" ht="21.75" customHeight="1">
      <c r="A324" s="39"/>
      <c r="B324" s="40"/>
      <c r="C324" s="244" t="s">
        <v>409</v>
      </c>
      <c r="D324" s="244" t="s">
        <v>224</v>
      </c>
      <c r="E324" s="245" t="s">
        <v>410</v>
      </c>
      <c r="F324" s="246" t="s">
        <v>411</v>
      </c>
      <c r="G324" s="247" t="s">
        <v>227</v>
      </c>
      <c r="H324" s="248">
        <v>3006.692</v>
      </c>
      <c r="I324" s="249"/>
      <c r="J324" s="250">
        <f>ROUND(I324*H324,2)</f>
        <v>0</v>
      </c>
      <c r="K324" s="251"/>
      <c r="L324" s="45"/>
      <c r="M324" s="252" t="s">
        <v>1</v>
      </c>
      <c r="N324" s="253" t="s">
        <v>41</v>
      </c>
      <c r="O324" s="92"/>
      <c r="P324" s="254">
        <f>O324*H324</f>
        <v>0</v>
      </c>
      <c r="Q324" s="254">
        <v>0</v>
      </c>
      <c r="R324" s="254">
        <f>Q324*H324</f>
        <v>0</v>
      </c>
      <c r="S324" s="254">
        <v>0</v>
      </c>
      <c r="T324" s="255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56" t="s">
        <v>228</v>
      </c>
      <c r="AT324" s="256" t="s">
        <v>224</v>
      </c>
      <c r="AU324" s="256" t="s">
        <v>86</v>
      </c>
      <c r="AY324" s="18" t="s">
        <v>222</v>
      </c>
      <c r="BE324" s="257">
        <f>IF(N324="základní",J324,0)</f>
        <v>0</v>
      </c>
      <c r="BF324" s="257">
        <f>IF(N324="snížená",J324,0)</f>
        <v>0</v>
      </c>
      <c r="BG324" s="257">
        <f>IF(N324="zákl. přenesená",J324,0)</f>
        <v>0</v>
      </c>
      <c r="BH324" s="257">
        <f>IF(N324="sníž. přenesená",J324,0)</f>
        <v>0</v>
      </c>
      <c r="BI324" s="257">
        <f>IF(N324="nulová",J324,0)</f>
        <v>0</v>
      </c>
      <c r="BJ324" s="18" t="s">
        <v>84</v>
      </c>
      <c r="BK324" s="257">
        <f>ROUND(I324*H324,2)</f>
        <v>0</v>
      </c>
      <c r="BL324" s="18" t="s">
        <v>228</v>
      </c>
      <c r="BM324" s="256" t="s">
        <v>412</v>
      </c>
    </row>
    <row r="325" s="14" customFormat="1">
      <c r="A325" s="14"/>
      <c r="B325" s="269"/>
      <c r="C325" s="270"/>
      <c r="D325" s="260" t="s">
        <v>229</v>
      </c>
      <c r="E325" s="271" t="s">
        <v>1</v>
      </c>
      <c r="F325" s="272" t="s">
        <v>413</v>
      </c>
      <c r="G325" s="270"/>
      <c r="H325" s="273">
        <v>3006.692</v>
      </c>
      <c r="I325" s="274"/>
      <c r="J325" s="270"/>
      <c r="K325" s="270"/>
      <c r="L325" s="275"/>
      <c r="M325" s="276"/>
      <c r="N325" s="277"/>
      <c r="O325" s="277"/>
      <c r="P325" s="277"/>
      <c r="Q325" s="277"/>
      <c r="R325" s="277"/>
      <c r="S325" s="277"/>
      <c r="T325" s="278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79" t="s">
        <v>229</v>
      </c>
      <c r="AU325" s="279" t="s">
        <v>86</v>
      </c>
      <c r="AV325" s="14" t="s">
        <v>86</v>
      </c>
      <c r="AW325" s="14" t="s">
        <v>32</v>
      </c>
      <c r="AX325" s="14" t="s">
        <v>76</v>
      </c>
      <c r="AY325" s="279" t="s">
        <v>222</v>
      </c>
    </row>
    <row r="326" s="15" customFormat="1">
      <c r="A326" s="15"/>
      <c r="B326" s="280"/>
      <c r="C326" s="281"/>
      <c r="D326" s="260" t="s">
        <v>229</v>
      </c>
      <c r="E326" s="282" t="s">
        <v>1</v>
      </c>
      <c r="F326" s="283" t="s">
        <v>232</v>
      </c>
      <c r="G326" s="281"/>
      <c r="H326" s="284">
        <v>3006.692</v>
      </c>
      <c r="I326" s="285"/>
      <c r="J326" s="281"/>
      <c r="K326" s="281"/>
      <c r="L326" s="286"/>
      <c r="M326" s="287"/>
      <c r="N326" s="288"/>
      <c r="O326" s="288"/>
      <c r="P326" s="288"/>
      <c r="Q326" s="288"/>
      <c r="R326" s="288"/>
      <c r="S326" s="288"/>
      <c r="T326" s="289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T326" s="290" t="s">
        <v>229</v>
      </c>
      <c r="AU326" s="290" t="s">
        <v>86</v>
      </c>
      <c r="AV326" s="15" t="s">
        <v>228</v>
      </c>
      <c r="AW326" s="15" t="s">
        <v>32</v>
      </c>
      <c r="AX326" s="15" t="s">
        <v>84</v>
      </c>
      <c r="AY326" s="290" t="s">
        <v>222</v>
      </c>
    </row>
    <row r="327" s="2" customFormat="1" ht="24.15" customHeight="1">
      <c r="A327" s="39"/>
      <c r="B327" s="40"/>
      <c r="C327" s="244" t="s">
        <v>308</v>
      </c>
      <c r="D327" s="244" t="s">
        <v>224</v>
      </c>
      <c r="E327" s="245" t="s">
        <v>414</v>
      </c>
      <c r="F327" s="246" t="s">
        <v>415</v>
      </c>
      <c r="G327" s="247" t="s">
        <v>241</v>
      </c>
      <c r="H327" s="248">
        <v>11.75</v>
      </c>
      <c r="I327" s="249"/>
      <c r="J327" s="250">
        <f>ROUND(I327*H327,2)</f>
        <v>0</v>
      </c>
      <c r="K327" s="251"/>
      <c r="L327" s="45"/>
      <c r="M327" s="252" t="s">
        <v>1</v>
      </c>
      <c r="N327" s="253" t="s">
        <v>41</v>
      </c>
      <c r="O327" s="92"/>
      <c r="P327" s="254">
        <f>O327*H327</f>
        <v>0</v>
      </c>
      <c r="Q327" s="254">
        <v>0</v>
      </c>
      <c r="R327" s="254">
        <f>Q327*H327</f>
        <v>0</v>
      </c>
      <c r="S327" s="254">
        <v>0</v>
      </c>
      <c r="T327" s="255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56" t="s">
        <v>228</v>
      </c>
      <c r="AT327" s="256" t="s">
        <v>224</v>
      </c>
      <c r="AU327" s="256" t="s">
        <v>86</v>
      </c>
      <c r="AY327" s="18" t="s">
        <v>222</v>
      </c>
      <c r="BE327" s="257">
        <f>IF(N327="základní",J327,0)</f>
        <v>0</v>
      </c>
      <c r="BF327" s="257">
        <f>IF(N327="snížená",J327,0)</f>
        <v>0</v>
      </c>
      <c r="BG327" s="257">
        <f>IF(N327="zákl. přenesená",J327,0)</f>
        <v>0</v>
      </c>
      <c r="BH327" s="257">
        <f>IF(N327="sníž. přenesená",J327,0)</f>
        <v>0</v>
      </c>
      <c r="BI327" s="257">
        <f>IF(N327="nulová",J327,0)</f>
        <v>0</v>
      </c>
      <c r="BJ327" s="18" t="s">
        <v>84</v>
      </c>
      <c r="BK327" s="257">
        <f>ROUND(I327*H327,2)</f>
        <v>0</v>
      </c>
      <c r="BL327" s="18" t="s">
        <v>228</v>
      </c>
      <c r="BM327" s="256" t="s">
        <v>416</v>
      </c>
    </row>
    <row r="328" s="13" customFormat="1">
      <c r="A328" s="13"/>
      <c r="B328" s="258"/>
      <c r="C328" s="259"/>
      <c r="D328" s="260" t="s">
        <v>229</v>
      </c>
      <c r="E328" s="261" t="s">
        <v>1</v>
      </c>
      <c r="F328" s="262" t="s">
        <v>403</v>
      </c>
      <c r="G328" s="259"/>
      <c r="H328" s="261" t="s">
        <v>1</v>
      </c>
      <c r="I328" s="263"/>
      <c r="J328" s="259"/>
      <c r="K328" s="259"/>
      <c r="L328" s="264"/>
      <c r="M328" s="265"/>
      <c r="N328" s="266"/>
      <c r="O328" s="266"/>
      <c r="P328" s="266"/>
      <c r="Q328" s="266"/>
      <c r="R328" s="266"/>
      <c r="S328" s="266"/>
      <c r="T328" s="267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68" t="s">
        <v>229</v>
      </c>
      <c r="AU328" s="268" t="s">
        <v>86</v>
      </c>
      <c r="AV328" s="13" t="s">
        <v>84</v>
      </c>
      <c r="AW328" s="13" t="s">
        <v>32</v>
      </c>
      <c r="AX328" s="13" t="s">
        <v>76</v>
      </c>
      <c r="AY328" s="268" t="s">
        <v>222</v>
      </c>
    </row>
    <row r="329" s="14" customFormat="1">
      <c r="A329" s="14"/>
      <c r="B329" s="269"/>
      <c r="C329" s="270"/>
      <c r="D329" s="260" t="s">
        <v>229</v>
      </c>
      <c r="E329" s="271" t="s">
        <v>1</v>
      </c>
      <c r="F329" s="272" t="s">
        <v>417</v>
      </c>
      <c r="G329" s="270"/>
      <c r="H329" s="273">
        <v>11.75</v>
      </c>
      <c r="I329" s="274"/>
      <c r="J329" s="270"/>
      <c r="K329" s="270"/>
      <c r="L329" s="275"/>
      <c r="M329" s="276"/>
      <c r="N329" s="277"/>
      <c r="O329" s="277"/>
      <c r="P329" s="277"/>
      <c r="Q329" s="277"/>
      <c r="R329" s="277"/>
      <c r="S329" s="277"/>
      <c r="T329" s="278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79" t="s">
        <v>229</v>
      </c>
      <c r="AU329" s="279" t="s">
        <v>86</v>
      </c>
      <c r="AV329" s="14" t="s">
        <v>86</v>
      </c>
      <c r="AW329" s="14" t="s">
        <v>32</v>
      </c>
      <c r="AX329" s="14" t="s">
        <v>76</v>
      </c>
      <c r="AY329" s="279" t="s">
        <v>222</v>
      </c>
    </row>
    <row r="330" s="15" customFormat="1">
      <c r="A330" s="15"/>
      <c r="B330" s="280"/>
      <c r="C330" s="281"/>
      <c r="D330" s="260" t="s">
        <v>229</v>
      </c>
      <c r="E330" s="282" t="s">
        <v>1</v>
      </c>
      <c r="F330" s="283" t="s">
        <v>232</v>
      </c>
      <c r="G330" s="281"/>
      <c r="H330" s="284">
        <v>11.75</v>
      </c>
      <c r="I330" s="285"/>
      <c r="J330" s="281"/>
      <c r="K330" s="281"/>
      <c r="L330" s="286"/>
      <c r="M330" s="287"/>
      <c r="N330" s="288"/>
      <c r="O330" s="288"/>
      <c r="P330" s="288"/>
      <c r="Q330" s="288"/>
      <c r="R330" s="288"/>
      <c r="S330" s="288"/>
      <c r="T330" s="289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90" t="s">
        <v>229</v>
      </c>
      <c r="AU330" s="290" t="s">
        <v>86</v>
      </c>
      <c r="AV330" s="15" t="s">
        <v>228</v>
      </c>
      <c r="AW330" s="15" t="s">
        <v>32</v>
      </c>
      <c r="AX330" s="15" t="s">
        <v>84</v>
      </c>
      <c r="AY330" s="290" t="s">
        <v>222</v>
      </c>
    </row>
    <row r="331" s="2" customFormat="1" ht="24.15" customHeight="1">
      <c r="A331" s="39"/>
      <c r="B331" s="40"/>
      <c r="C331" s="244" t="s">
        <v>418</v>
      </c>
      <c r="D331" s="244" t="s">
        <v>224</v>
      </c>
      <c r="E331" s="245" t="s">
        <v>419</v>
      </c>
      <c r="F331" s="246" t="s">
        <v>420</v>
      </c>
      <c r="G331" s="247" t="s">
        <v>227</v>
      </c>
      <c r="H331" s="248">
        <v>396.32100000000003</v>
      </c>
      <c r="I331" s="249"/>
      <c r="J331" s="250">
        <f>ROUND(I331*H331,2)</f>
        <v>0</v>
      </c>
      <c r="K331" s="251"/>
      <c r="L331" s="45"/>
      <c r="M331" s="252" t="s">
        <v>1</v>
      </c>
      <c r="N331" s="253" t="s">
        <v>41</v>
      </c>
      <c r="O331" s="92"/>
      <c r="P331" s="254">
        <f>O331*H331</f>
        <v>0</v>
      </c>
      <c r="Q331" s="254">
        <v>0</v>
      </c>
      <c r="R331" s="254">
        <f>Q331*H331</f>
        <v>0</v>
      </c>
      <c r="S331" s="254">
        <v>0</v>
      </c>
      <c r="T331" s="255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56" t="s">
        <v>228</v>
      </c>
      <c r="AT331" s="256" t="s">
        <v>224</v>
      </c>
      <c r="AU331" s="256" t="s">
        <v>86</v>
      </c>
      <c r="AY331" s="18" t="s">
        <v>222</v>
      </c>
      <c r="BE331" s="257">
        <f>IF(N331="základní",J331,0)</f>
        <v>0</v>
      </c>
      <c r="BF331" s="257">
        <f>IF(N331="snížená",J331,0)</f>
        <v>0</v>
      </c>
      <c r="BG331" s="257">
        <f>IF(N331="zákl. přenesená",J331,0)</f>
        <v>0</v>
      </c>
      <c r="BH331" s="257">
        <f>IF(N331="sníž. přenesená",J331,0)</f>
        <v>0</v>
      </c>
      <c r="BI331" s="257">
        <f>IF(N331="nulová",J331,0)</f>
        <v>0</v>
      </c>
      <c r="BJ331" s="18" t="s">
        <v>84</v>
      </c>
      <c r="BK331" s="257">
        <f>ROUND(I331*H331,2)</f>
        <v>0</v>
      </c>
      <c r="BL331" s="18" t="s">
        <v>228</v>
      </c>
      <c r="BM331" s="256" t="s">
        <v>421</v>
      </c>
    </row>
    <row r="332" s="13" customFormat="1">
      <c r="A332" s="13"/>
      <c r="B332" s="258"/>
      <c r="C332" s="259"/>
      <c r="D332" s="260" t="s">
        <v>229</v>
      </c>
      <c r="E332" s="261" t="s">
        <v>1</v>
      </c>
      <c r="F332" s="262" t="s">
        <v>371</v>
      </c>
      <c r="G332" s="259"/>
      <c r="H332" s="261" t="s">
        <v>1</v>
      </c>
      <c r="I332" s="263"/>
      <c r="J332" s="259"/>
      <c r="K332" s="259"/>
      <c r="L332" s="264"/>
      <c r="M332" s="265"/>
      <c r="N332" s="266"/>
      <c r="O332" s="266"/>
      <c r="P332" s="266"/>
      <c r="Q332" s="266"/>
      <c r="R332" s="266"/>
      <c r="S332" s="266"/>
      <c r="T332" s="267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68" t="s">
        <v>229</v>
      </c>
      <c r="AU332" s="268" t="s">
        <v>86</v>
      </c>
      <c r="AV332" s="13" t="s">
        <v>84</v>
      </c>
      <c r="AW332" s="13" t="s">
        <v>32</v>
      </c>
      <c r="AX332" s="13" t="s">
        <v>76</v>
      </c>
      <c r="AY332" s="268" t="s">
        <v>222</v>
      </c>
    </row>
    <row r="333" s="14" customFormat="1">
      <c r="A333" s="14"/>
      <c r="B333" s="269"/>
      <c r="C333" s="270"/>
      <c r="D333" s="260" t="s">
        <v>229</v>
      </c>
      <c r="E333" s="271" t="s">
        <v>1</v>
      </c>
      <c r="F333" s="272" t="s">
        <v>422</v>
      </c>
      <c r="G333" s="270"/>
      <c r="H333" s="273">
        <v>118.205</v>
      </c>
      <c r="I333" s="274"/>
      <c r="J333" s="270"/>
      <c r="K333" s="270"/>
      <c r="L333" s="275"/>
      <c r="M333" s="276"/>
      <c r="N333" s="277"/>
      <c r="O333" s="277"/>
      <c r="P333" s="277"/>
      <c r="Q333" s="277"/>
      <c r="R333" s="277"/>
      <c r="S333" s="277"/>
      <c r="T333" s="278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79" t="s">
        <v>229</v>
      </c>
      <c r="AU333" s="279" t="s">
        <v>86</v>
      </c>
      <c r="AV333" s="14" t="s">
        <v>86</v>
      </c>
      <c r="AW333" s="14" t="s">
        <v>32</v>
      </c>
      <c r="AX333" s="14" t="s">
        <v>76</v>
      </c>
      <c r="AY333" s="279" t="s">
        <v>222</v>
      </c>
    </row>
    <row r="334" s="14" customFormat="1">
      <c r="A334" s="14"/>
      <c r="B334" s="269"/>
      <c r="C334" s="270"/>
      <c r="D334" s="260" t="s">
        <v>229</v>
      </c>
      <c r="E334" s="271" t="s">
        <v>1</v>
      </c>
      <c r="F334" s="272" t="s">
        <v>423</v>
      </c>
      <c r="G334" s="270"/>
      <c r="H334" s="273">
        <v>166.09800000000001</v>
      </c>
      <c r="I334" s="274"/>
      <c r="J334" s="270"/>
      <c r="K334" s="270"/>
      <c r="L334" s="275"/>
      <c r="M334" s="276"/>
      <c r="N334" s="277"/>
      <c r="O334" s="277"/>
      <c r="P334" s="277"/>
      <c r="Q334" s="277"/>
      <c r="R334" s="277"/>
      <c r="S334" s="277"/>
      <c r="T334" s="278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79" t="s">
        <v>229</v>
      </c>
      <c r="AU334" s="279" t="s">
        <v>86</v>
      </c>
      <c r="AV334" s="14" t="s">
        <v>86</v>
      </c>
      <c r="AW334" s="14" t="s">
        <v>32</v>
      </c>
      <c r="AX334" s="14" t="s">
        <v>76</v>
      </c>
      <c r="AY334" s="279" t="s">
        <v>222</v>
      </c>
    </row>
    <row r="335" s="14" customFormat="1">
      <c r="A335" s="14"/>
      <c r="B335" s="269"/>
      <c r="C335" s="270"/>
      <c r="D335" s="260" t="s">
        <v>229</v>
      </c>
      <c r="E335" s="271" t="s">
        <v>1</v>
      </c>
      <c r="F335" s="272" t="s">
        <v>424</v>
      </c>
      <c r="G335" s="270"/>
      <c r="H335" s="273">
        <v>137.268</v>
      </c>
      <c r="I335" s="274"/>
      <c r="J335" s="270"/>
      <c r="K335" s="270"/>
      <c r="L335" s="275"/>
      <c r="M335" s="276"/>
      <c r="N335" s="277"/>
      <c r="O335" s="277"/>
      <c r="P335" s="277"/>
      <c r="Q335" s="277"/>
      <c r="R335" s="277"/>
      <c r="S335" s="277"/>
      <c r="T335" s="278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79" t="s">
        <v>229</v>
      </c>
      <c r="AU335" s="279" t="s">
        <v>86</v>
      </c>
      <c r="AV335" s="14" t="s">
        <v>86</v>
      </c>
      <c r="AW335" s="14" t="s">
        <v>32</v>
      </c>
      <c r="AX335" s="14" t="s">
        <v>76</v>
      </c>
      <c r="AY335" s="279" t="s">
        <v>222</v>
      </c>
    </row>
    <row r="336" s="16" customFormat="1">
      <c r="A336" s="16"/>
      <c r="B336" s="305"/>
      <c r="C336" s="306"/>
      <c r="D336" s="260" t="s">
        <v>229</v>
      </c>
      <c r="E336" s="307" t="s">
        <v>1</v>
      </c>
      <c r="F336" s="308" t="s">
        <v>373</v>
      </c>
      <c r="G336" s="306"/>
      <c r="H336" s="309">
        <v>421.57100000000003</v>
      </c>
      <c r="I336" s="310"/>
      <c r="J336" s="306"/>
      <c r="K336" s="306"/>
      <c r="L336" s="311"/>
      <c r="M336" s="312"/>
      <c r="N336" s="313"/>
      <c r="O336" s="313"/>
      <c r="P336" s="313"/>
      <c r="Q336" s="313"/>
      <c r="R336" s="313"/>
      <c r="S336" s="313"/>
      <c r="T336" s="314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T336" s="315" t="s">
        <v>229</v>
      </c>
      <c r="AU336" s="315" t="s">
        <v>86</v>
      </c>
      <c r="AV336" s="16" t="s">
        <v>107</v>
      </c>
      <c r="AW336" s="16" t="s">
        <v>32</v>
      </c>
      <c r="AX336" s="16" t="s">
        <v>76</v>
      </c>
      <c r="AY336" s="315" t="s">
        <v>222</v>
      </c>
    </row>
    <row r="337" s="14" customFormat="1">
      <c r="A337" s="14"/>
      <c r="B337" s="269"/>
      <c r="C337" s="270"/>
      <c r="D337" s="260" t="s">
        <v>229</v>
      </c>
      <c r="E337" s="271" t="s">
        <v>1</v>
      </c>
      <c r="F337" s="272" t="s">
        <v>425</v>
      </c>
      <c r="G337" s="270"/>
      <c r="H337" s="273">
        <v>-25.25</v>
      </c>
      <c r="I337" s="274"/>
      <c r="J337" s="270"/>
      <c r="K337" s="270"/>
      <c r="L337" s="275"/>
      <c r="M337" s="276"/>
      <c r="N337" s="277"/>
      <c r="O337" s="277"/>
      <c r="P337" s="277"/>
      <c r="Q337" s="277"/>
      <c r="R337" s="277"/>
      <c r="S337" s="277"/>
      <c r="T337" s="278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79" t="s">
        <v>229</v>
      </c>
      <c r="AU337" s="279" t="s">
        <v>86</v>
      </c>
      <c r="AV337" s="14" t="s">
        <v>86</v>
      </c>
      <c r="AW337" s="14" t="s">
        <v>32</v>
      </c>
      <c r="AX337" s="14" t="s">
        <v>76</v>
      </c>
      <c r="AY337" s="279" t="s">
        <v>222</v>
      </c>
    </row>
    <row r="338" s="15" customFormat="1">
      <c r="A338" s="15"/>
      <c r="B338" s="280"/>
      <c r="C338" s="281"/>
      <c r="D338" s="260" t="s">
        <v>229</v>
      </c>
      <c r="E338" s="282" t="s">
        <v>1</v>
      </c>
      <c r="F338" s="283" t="s">
        <v>232</v>
      </c>
      <c r="G338" s="281"/>
      <c r="H338" s="284">
        <v>396.32100000000003</v>
      </c>
      <c r="I338" s="285"/>
      <c r="J338" s="281"/>
      <c r="K338" s="281"/>
      <c r="L338" s="286"/>
      <c r="M338" s="287"/>
      <c r="N338" s="288"/>
      <c r="O338" s="288"/>
      <c r="P338" s="288"/>
      <c r="Q338" s="288"/>
      <c r="R338" s="288"/>
      <c r="S338" s="288"/>
      <c r="T338" s="289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T338" s="290" t="s">
        <v>229</v>
      </c>
      <c r="AU338" s="290" t="s">
        <v>86</v>
      </c>
      <c r="AV338" s="15" t="s">
        <v>228</v>
      </c>
      <c r="AW338" s="15" t="s">
        <v>32</v>
      </c>
      <c r="AX338" s="15" t="s">
        <v>84</v>
      </c>
      <c r="AY338" s="290" t="s">
        <v>222</v>
      </c>
    </row>
    <row r="339" s="2" customFormat="1" ht="24.15" customHeight="1">
      <c r="A339" s="39"/>
      <c r="B339" s="40"/>
      <c r="C339" s="244" t="s">
        <v>312</v>
      </c>
      <c r="D339" s="244" t="s">
        <v>224</v>
      </c>
      <c r="E339" s="245" t="s">
        <v>426</v>
      </c>
      <c r="F339" s="246" t="s">
        <v>427</v>
      </c>
      <c r="G339" s="247" t="s">
        <v>227</v>
      </c>
      <c r="H339" s="248">
        <v>736.34799999999996</v>
      </c>
      <c r="I339" s="249"/>
      <c r="J339" s="250">
        <f>ROUND(I339*H339,2)</f>
        <v>0</v>
      </c>
      <c r="K339" s="251"/>
      <c r="L339" s="45"/>
      <c r="M339" s="252" t="s">
        <v>1</v>
      </c>
      <c r="N339" s="253" t="s">
        <v>41</v>
      </c>
      <c r="O339" s="92"/>
      <c r="P339" s="254">
        <f>O339*H339</f>
        <v>0</v>
      </c>
      <c r="Q339" s="254">
        <v>0</v>
      </c>
      <c r="R339" s="254">
        <f>Q339*H339</f>
        <v>0</v>
      </c>
      <c r="S339" s="254">
        <v>0</v>
      </c>
      <c r="T339" s="255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56" t="s">
        <v>228</v>
      </c>
      <c r="AT339" s="256" t="s">
        <v>224</v>
      </c>
      <c r="AU339" s="256" t="s">
        <v>86</v>
      </c>
      <c r="AY339" s="18" t="s">
        <v>222</v>
      </c>
      <c r="BE339" s="257">
        <f>IF(N339="základní",J339,0)</f>
        <v>0</v>
      </c>
      <c r="BF339" s="257">
        <f>IF(N339="snížená",J339,0)</f>
        <v>0</v>
      </c>
      <c r="BG339" s="257">
        <f>IF(N339="zákl. přenesená",J339,0)</f>
        <v>0</v>
      </c>
      <c r="BH339" s="257">
        <f>IF(N339="sníž. přenesená",J339,0)</f>
        <v>0</v>
      </c>
      <c r="BI339" s="257">
        <f>IF(N339="nulová",J339,0)</f>
        <v>0</v>
      </c>
      <c r="BJ339" s="18" t="s">
        <v>84</v>
      </c>
      <c r="BK339" s="257">
        <f>ROUND(I339*H339,2)</f>
        <v>0</v>
      </c>
      <c r="BL339" s="18" t="s">
        <v>228</v>
      </c>
      <c r="BM339" s="256" t="s">
        <v>428</v>
      </c>
    </row>
    <row r="340" s="13" customFormat="1">
      <c r="A340" s="13"/>
      <c r="B340" s="258"/>
      <c r="C340" s="259"/>
      <c r="D340" s="260" t="s">
        <v>229</v>
      </c>
      <c r="E340" s="261" t="s">
        <v>1</v>
      </c>
      <c r="F340" s="262" t="s">
        <v>371</v>
      </c>
      <c r="G340" s="259"/>
      <c r="H340" s="261" t="s">
        <v>1</v>
      </c>
      <c r="I340" s="263"/>
      <c r="J340" s="259"/>
      <c r="K340" s="259"/>
      <c r="L340" s="264"/>
      <c r="M340" s="265"/>
      <c r="N340" s="266"/>
      <c r="O340" s="266"/>
      <c r="P340" s="266"/>
      <c r="Q340" s="266"/>
      <c r="R340" s="266"/>
      <c r="S340" s="266"/>
      <c r="T340" s="267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68" t="s">
        <v>229</v>
      </c>
      <c r="AU340" s="268" t="s">
        <v>86</v>
      </c>
      <c r="AV340" s="13" t="s">
        <v>84</v>
      </c>
      <c r="AW340" s="13" t="s">
        <v>32</v>
      </c>
      <c r="AX340" s="13" t="s">
        <v>76</v>
      </c>
      <c r="AY340" s="268" t="s">
        <v>222</v>
      </c>
    </row>
    <row r="341" s="14" customFormat="1">
      <c r="A341" s="14"/>
      <c r="B341" s="269"/>
      <c r="C341" s="270"/>
      <c r="D341" s="260" t="s">
        <v>229</v>
      </c>
      <c r="E341" s="271" t="s">
        <v>1</v>
      </c>
      <c r="F341" s="272" t="s">
        <v>429</v>
      </c>
      <c r="G341" s="270"/>
      <c r="H341" s="273">
        <v>10.058999999999999</v>
      </c>
      <c r="I341" s="274"/>
      <c r="J341" s="270"/>
      <c r="K341" s="270"/>
      <c r="L341" s="275"/>
      <c r="M341" s="276"/>
      <c r="N341" s="277"/>
      <c r="O341" s="277"/>
      <c r="P341" s="277"/>
      <c r="Q341" s="277"/>
      <c r="R341" s="277"/>
      <c r="S341" s="277"/>
      <c r="T341" s="278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79" t="s">
        <v>229</v>
      </c>
      <c r="AU341" s="279" t="s">
        <v>86</v>
      </c>
      <c r="AV341" s="14" t="s">
        <v>86</v>
      </c>
      <c r="AW341" s="14" t="s">
        <v>32</v>
      </c>
      <c r="AX341" s="14" t="s">
        <v>76</v>
      </c>
      <c r="AY341" s="279" t="s">
        <v>222</v>
      </c>
    </row>
    <row r="342" s="14" customFormat="1">
      <c r="A342" s="14"/>
      <c r="B342" s="269"/>
      <c r="C342" s="270"/>
      <c r="D342" s="260" t="s">
        <v>229</v>
      </c>
      <c r="E342" s="271" t="s">
        <v>1</v>
      </c>
      <c r="F342" s="272" t="s">
        <v>430</v>
      </c>
      <c r="G342" s="270"/>
      <c r="H342" s="273">
        <v>331.86700000000002</v>
      </c>
      <c r="I342" s="274"/>
      <c r="J342" s="270"/>
      <c r="K342" s="270"/>
      <c r="L342" s="275"/>
      <c r="M342" s="276"/>
      <c r="N342" s="277"/>
      <c r="O342" s="277"/>
      <c r="P342" s="277"/>
      <c r="Q342" s="277"/>
      <c r="R342" s="277"/>
      <c r="S342" s="277"/>
      <c r="T342" s="278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79" t="s">
        <v>229</v>
      </c>
      <c r="AU342" s="279" t="s">
        <v>86</v>
      </c>
      <c r="AV342" s="14" t="s">
        <v>86</v>
      </c>
      <c r="AW342" s="14" t="s">
        <v>32</v>
      </c>
      <c r="AX342" s="14" t="s">
        <v>76</v>
      </c>
      <c r="AY342" s="279" t="s">
        <v>222</v>
      </c>
    </row>
    <row r="343" s="14" customFormat="1">
      <c r="A343" s="14"/>
      <c r="B343" s="269"/>
      <c r="C343" s="270"/>
      <c r="D343" s="260" t="s">
        <v>229</v>
      </c>
      <c r="E343" s="271" t="s">
        <v>1</v>
      </c>
      <c r="F343" s="272" t="s">
        <v>431</v>
      </c>
      <c r="G343" s="270"/>
      <c r="H343" s="273">
        <v>332.666</v>
      </c>
      <c r="I343" s="274"/>
      <c r="J343" s="270"/>
      <c r="K343" s="270"/>
      <c r="L343" s="275"/>
      <c r="M343" s="276"/>
      <c r="N343" s="277"/>
      <c r="O343" s="277"/>
      <c r="P343" s="277"/>
      <c r="Q343" s="277"/>
      <c r="R343" s="277"/>
      <c r="S343" s="277"/>
      <c r="T343" s="278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79" t="s">
        <v>229</v>
      </c>
      <c r="AU343" s="279" t="s">
        <v>86</v>
      </c>
      <c r="AV343" s="14" t="s">
        <v>86</v>
      </c>
      <c r="AW343" s="14" t="s">
        <v>32</v>
      </c>
      <c r="AX343" s="14" t="s">
        <v>76</v>
      </c>
      <c r="AY343" s="279" t="s">
        <v>222</v>
      </c>
    </row>
    <row r="344" s="14" customFormat="1">
      <c r="A344" s="14"/>
      <c r="B344" s="269"/>
      <c r="C344" s="270"/>
      <c r="D344" s="260" t="s">
        <v>229</v>
      </c>
      <c r="E344" s="271" t="s">
        <v>1</v>
      </c>
      <c r="F344" s="272" t="s">
        <v>432</v>
      </c>
      <c r="G344" s="270"/>
      <c r="H344" s="273">
        <v>57.845999999999997</v>
      </c>
      <c r="I344" s="274"/>
      <c r="J344" s="270"/>
      <c r="K344" s="270"/>
      <c r="L344" s="275"/>
      <c r="M344" s="276"/>
      <c r="N344" s="277"/>
      <c r="O344" s="277"/>
      <c r="P344" s="277"/>
      <c r="Q344" s="277"/>
      <c r="R344" s="277"/>
      <c r="S344" s="277"/>
      <c r="T344" s="278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79" t="s">
        <v>229</v>
      </c>
      <c r="AU344" s="279" t="s">
        <v>86</v>
      </c>
      <c r="AV344" s="14" t="s">
        <v>86</v>
      </c>
      <c r="AW344" s="14" t="s">
        <v>32</v>
      </c>
      <c r="AX344" s="14" t="s">
        <v>76</v>
      </c>
      <c r="AY344" s="279" t="s">
        <v>222</v>
      </c>
    </row>
    <row r="345" s="14" customFormat="1">
      <c r="A345" s="14"/>
      <c r="B345" s="269"/>
      <c r="C345" s="270"/>
      <c r="D345" s="260" t="s">
        <v>229</v>
      </c>
      <c r="E345" s="271" t="s">
        <v>1</v>
      </c>
      <c r="F345" s="272" t="s">
        <v>433</v>
      </c>
      <c r="G345" s="270"/>
      <c r="H345" s="273">
        <v>50.759999999999998</v>
      </c>
      <c r="I345" s="274"/>
      <c r="J345" s="270"/>
      <c r="K345" s="270"/>
      <c r="L345" s="275"/>
      <c r="M345" s="276"/>
      <c r="N345" s="277"/>
      <c r="O345" s="277"/>
      <c r="P345" s="277"/>
      <c r="Q345" s="277"/>
      <c r="R345" s="277"/>
      <c r="S345" s="277"/>
      <c r="T345" s="278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79" t="s">
        <v>229</v>
      </c>
      <c r="AU345" s="279" t="s">
        <v>86</v>
      </c>
      <c r="AV345" s="14" t="s">
        <v>86</v>
      </c>
      <c r="AW345" s="14" t="s">
        <v>32</v>
      </c>
      <c r="AX345" s="14" t="s">
        <v>76</v>
      </c>
      <c r="AY345" s="279" t="s">
        <v>222</v>
      </c>
    </row>
    <row r="346" s="16" customFormat="1">
      <c r="A346" s="16"/>
      <c r="B346" s="305"/>
      <c r="C346" s="306"/>
      <c r="D346" s="260" t="s">
        <v>229</v>
      </c>
      <c r="E346" s="307" t="s">
        <v>1</v>
      </c>
      <c r="F346" s="308" t="s">
        <v>373</v>
      </c>
      <c r="G346" s="306"/>
      <c r="H346" s="309">
        <v>783.19799999999998</v>
      </c>
      <c r="I346" s="310"/>
      <c r="J346" s="306"/>
      <c r="K346" s="306"/>
      <c r="L346" s="311"/>
      <c r="M346" s="312"/>
      <c r="N346" s="313"/>
      <c r="O346" s="313"/>
      <c r="P346" s="313"/>
      <c r="Q346" s="313"/>
      <c r="R346" s="313"/>
      <c r="S346" s="313"/>
      <c r="T346" s="314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T346" s="315" t="s">
        <v>229</v>
      </c>
      <c r="AU346" s="315" t="s">
        <v>86</v>
      </c>
      <c r="AV346" s="16" t="s">
        <v>107</v>
      </c>
      <c r="AW346" s="16" t="s">
        <v>32</v>
      </c>
      <c r="AX346" s="16" t="s">
        <v>76</v>
      </c>
      <c r="AY346" s="315" t="s">
        <v>222</v>
      </c>
    </row>
    <row r="347" s="14" customFormat="1">
      <c r="A347" s="14"/>
      <c r="B347" s="269"/>
      <c r="C347" s="270"/>
      <c r="D347" s="260" t="s">
        <v>229</v>
      </c>
      <c r="E347" s="271" t="s">
        <v>1</v>
      </c>
      <c r="F347" s="272" t="s">
        <v>434</v>
      </c>
      <c r="G347" s="270"/>
      <c r="H347" s="273">
        <v>-46.850000000000001</v>
      </c>
      <c r="I347" s="274"/>
      <c r="J347" s="270"/>
      <c r="K347" s="270"/>
      <c r="L347" s="275"/>
      <c r="M347" s="276"/>
      <c r="N347" s="277"/>
      <c r="O347" s="277"/>
      <c r="P347" s="277"/>
      <c r="Q347" s="277"/>
      <c r="R347" s="277"/>
      <c r="S347" s="277"/>
      <c r="T347" s="278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79" t="s">
        <v>229</v>
      </c>
      <c r="AU347" s="279" t="s">
        <v>86</v>
      </c>
      <c r="AV347" s="14" t="s">
        <v>86</v>
      </c>
      <c r="AW347" s="14" t="s">
        <v>32</v>
      </c>
      <c r="AX347" s="14" t="s">
        <v>76</v>
      </c>
      <c r="AY347" s="279" t="s">
        <v>222</v>
      </c>
    </row>
    <row r="348" s="15" customFormat="1">
      <c r="A348" s="15"/>
      <c r="B348" s="280"/>
      <c r="C348" s="281"/>
      <c r="D348" s="260" t="s">
        <v>229</v>
      </c>
      <c r="E348" s="282" t="s">
        <v>1</v>
      </c>
      <c r="F348" s="283" t="s">
        <v>232</v>
      </c>
      <c r="G348" s="281"/>
      <c r="H348" s="284">
        <v>736.34799999999996</v>
      </c>
      <c r="I348" s="285"/>
      <c r="J348" s="281"/>
      <c r="K348" s="281"/>
      <c r="L348" s="286"/>
      <c r="M348" s="287"/>
      <c r="N348" s="288"/>
      <c r="O348" s="288"/>
      <c r="P348" s="288"/>
      <c r="Q348" s="288"/>
      <c r="R348" s="288"/>
      <c r="S348" s="288"/>
      <c r="T348" s="289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T348" s="290" t="s">
        <v>229</v>
      </c>
      <c r="AU348" s="290" t="s">
        <v>86</v>
      </c>
      <c r="AV348" s="15" t="s">
        <v>228</v>
      </c>
      <c r="AW348" s="15" t="s">
        <v>32</v>
      </c>
      <c r="AX348" s="15" t="s">
        <v>84</v>
      </c>
      <c r="AY348" s="290" t="s">
        <v>222</v>
      </c>
    </row>
    <row r="349" s="2" customFormat="1" ht="24.15" customHeight="1">
      <c r="A349" s="39"/>
      <c r="B349" s="40"/>
      <c r="C349" s="244" t="s">
        <v>435</v>
      </c>
      <c r="D349" s="244" t="s">
        <v>224</v>
      </c>
      <c r="E349" s="245" t="s">
        <v>436</v>
      </c>
      <c r="F349" s="246" t="s">
        <v>437</v>
      </c>
      <c r="G349" s="247" t="s">
        <v>438</v>
      </c>
      <c r="H349" s="248">
        <v>486.44999999999999</v>
      </c>
      <c r="I349" s="249"/>
      <c r="J349" s="250">
        <f>ROUND(I349*H349,2)</f>
        <v>0</v>
      </c>
      <c r="K349" s="251"/>
      <c r="L349" s="45"/>
      <c r="M349" s="252" t="s">
        <v>1</v>
      </c>
      <c r="N349" s="253" t="s">
        <v>41</v>
      </c>
      <c r="O349" s="92"/>
      <c r="P349" s="254">
        <f>O349*H349</f>
        <v>0</v>
      </c>
      <c r="Q349" s="254">
        <v>0</v>
      </c>
      <c r="R349" s="254">
        <f>Q349*H349</f>
        <v>0</v>
      </c>
      <c r="S349" s="254">
        <v>0</v>
      </c>
      <c r="T349" s="255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56" t="s">
        <v>228</v>
      </c>
      <c r="AT349" s="256" t="s">
        <v>224</v>
      </c>
      <c r="AU349" s="256" t="s">
        <v>86</v>
      </c>
      <c r="AY349" s="18" t="s">
        <v>222</v>
      </c>
      <c r="BE349" s="257">
        <f>IF(N349="základní",J349,0)</f>
        <v>0</v>
      </c>
      <c r="BF349" s="257">
        <f>IF(N349="snížená",J349,0)</f>
        <v>0</v>
      </c>
      <c r="BG349" s="257">
        <f>IF(N349="zákl. přenesená",J349,0)</f>
        <v>0</v>
      </c>
      <c r="BH349" s="257">
        <f>IF(N349="sníž. přenesená",J349,0)</f>
        <v>0</v>
      </c>
      <c r="BI349" s="257">
        <f>IF(N349="nulová",J349,0)</f>
        <v>0</v>
      </c>
      <c r="BJ349" s="18" t="s">
        <v>84</v>
      </c>
      <c r="BK349" s="257">
        <f>ROUND(I349*H349,2)</f>
        <v>0</v>
      </c>
      <c r="BL349" s="18" t="s">
        <v>228</v>
      </c>
      <c r="BM349" s="256" t="s">
        <v>439</v>
      </c>
    </row>
    <row r="350" s="2" customFormat="1" ht="16.5" customHeight="1">
      <c r="A350" s="39"/>
      <c r="B350" s="40"/>
      <c r="C350" s="244" t="s">
        <v>317</v>
      </c>
      <c r="D350" s="244" t="s">
        <v>224</v>
      </c>
      <c r="E350" s="245" t="s">
        <v>440</v>
      </c>
      <c r="F350" s="246" t="s">
        <v>441</v>
      </c>
      <c r="G350" s="247" t="s">
        <v>227</v>
      </c>
      <c r="H350" s="248">
        <v>175.25</v>
      </c>
      <c r="I350" s="249"/>
      <c r="J350" s="250">
        <f>ROUND(I350*H350,2)</f>
        <v>0</v>
      </c>
      <c r="K350" s="251"/>
      <c r="L350" s="45"/>
      <c r="M350" s="252" t="s">
        <v>1</v>
      </c>
      <c r="N350" s="253" t="s">
        <v>41</v>
      </c>
      <c r="O350" s="92"/>
      <c r="P350" s="254">
        <f>O350*H350</f>
        <v>0</v>
      </c>
      <c r="Q350" s="254">
        <v>0</v>
      </c>
      <c r="R350" s="254">
        <f>Q350*H350</f>
        <v>0</v>
      </c>
      <c r="S350" s="254">
        <v>0</v>
      </c>
      <c r="T350" s="255">
        <f>S350*H350</f>
        <v>0</v>
      </c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R350" s="256" t="s">
        <v>228</v>
      </c>
      <c r="AT350" s="256" t="s">
        <v>224</v>
      </c>
      <c r="AU350" s="256" t="s">
        <v>86</v>
      </c>
      <c r="AY350" s="18" t="s">
        <v>222</v>
      </c>
      <c r="BE350" s="257">
        <f>IF(N350="základní",J350,0)</f>
        <v>0</v>
      </c>
      <c r="BF350" s="257">
        <f>IF(N350="snížená",J350,0)</f>
        <v>0</v>
      </c>
      <c r="BG350" s="257">
        <f>IF(N350="zákl. přenesená",J350,0)</f>
        <v>0</v>
      </c>
      <c r="BH350" s="257">
        <f>IF(N350="sníž. přenesená",J350,0)</f>
        <v>0</v>
      </c>
      <c r="BI350" s="257">
        <f>IF(N350="nulová",J350,0)</f>
        <v>0</v>
      </c>
      <c r="BJ350" s="18" t="s">
        <v>84</v>
      </c>
      <c r="BK350" s="257">
        <f>ROUND(I350*H350,2)</f>
        <v>0</v>
      </c>
      <c r="BL350" s="18" t="s">
        <v>228</v>
      </c>
      <c r="BM350" s="256" t="s">
        <v>442</v>
      </c>
    </row>
    <row r="351" s="2" customFormat="1" ht="21.75" customHeight="1">
      <c r="A351" s="39"/>
      <c r="B351" s="40"/>
      <c r="C351" s="244" t="s">
        <v>443</v>
      </c>
      <c r="D351" s="244" t="s">
        <v>224</v>
      </c>
      <c r="E351" s="245" t="s">
        <v>444</v>
      </c>
      <c r="F351" s="246" t="s">
        <v>445</v>
      </c>
      <c r="G351" s="247" t="s">
        <v>227</v>
      </c>
      <c r="H351" s="248">
        <v>89.337999999999994</v>
      </c>
      <c r="I351" s="249"/>
      <c r="J351" s="250">
        <f>ROUND(I351*H351,2)</f>
        <v>0</v>
      </c>
      <c r="K351" s="251"/>
      <c r="L351" s="45"/>
      <c r="M351" s="252" t="s">
        <v>1</v>
      </c>
      <c r="N351" s="253" t="s">
        <v>41</v>
      </c>
      <c r="O351" s="92"/>
      <c r="P351" s="254">
        <f>O351*H351</f>
        <v>0</v>
      </c>
      <c r="Q351" s="254">
        <v>0</v>
      </c>
      <c r="R351" s="254">
        <f>Q351*H351</f>
        <v>0</v>
      </c>
      <c r="S351" s="254">
        <v>0</v>
      </c>
      <c r="T351" s="255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56" t="s">
        <v>228</v>
      </c>
      <c r="AT351" s="256" t="s">
        <v>224</v>
      </c>
      <c r="AU351" s="256" t="s">
        <v>86</v>
      </c>
      <c r="AY351" s="18" t="s">
        <v>222</v>
      </c>
      <c r="BE351" s="257">
        <f>IF(N351="základní",J351,0)</f>
        <v>0</v>
      </c>
      <c r="BF351" s="257">
        <f>IF(N351="snížená",J351,0)</f>
        <v>0</v>
      </c>
      <c r="BG351" s="257">
        <f>IF(N351="zákl. přenesená",J351,0)</f>
        <v>0</v>
      </c>
      <c r="BH351" s="257">
        <f>IF(N351="sníž. přenesená",J351,0)</f>
        <v>0</v>
      </c>
      <c r="BI351" s="257">
        <f>IF(N351="nulová",J351,0)</f>
        <v>0</v>
      </c>
      <c r="BJ351" s="18" t="s">
        <v>84</v>
      </c>
      <c r="BK351" s="257">
        <f>ROUND(I351*H351,2)</f>
        <v>0</v>
      </c>
      <c r="BL351" s="18" t="s">
        <v>228</v>
      </c>
      <c r="BM351" s="256" t="s">
        <v>446</v>
      </c>
    </row>
    <row r="352" s="13" customFormat="1">
      <c r="A352" s="13"/>
      <c r="B352" s="258"/>
      <c r="C352" s="259"/>
      <c r="D352" s="260" t="s">
        <v>229</v>
      </c>
      <c r="E352" s="261" t="s">
        <v>1</v>
      </c>
      <c r="F352" s="262" t="s">
        <v>371</v>
      </c>
      <c r="G352" s="259"/>
      <c r="H352" s="261" t="s">
        <v>1</v>
      </c>
      <c r="I352" s="263"/>
      <c r="J352" s="259"/>
      <c r="K352" s="259"/>
      <c r="L352" s="264"/>
      <c r="M352" s="265"/>
      <c r="N352" s="266"/>
      <c r="O352" s="266"/>
      <c r="P352" s="266"/>
      <c r="Q352" s="266"/>
      <c r="R352" s="266"/>
      <c r="S352" s="266"/>
      <c r="T352" s="267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68" t="s">
        <v>229</v>
      </c>
      <c r="AU352" s="268" t="s">
        <v>86</v>
      </c>
      <c r="AV352" s="13" t="s">
        <v>84</v>
      </c>
      <c r="AW352" s="13" t="s">
        <v>32</v>
      </c>
      <c r="AX352" s="13" t="s">
        <v>76</v>
      </c>
      <c r="AY352" s="268" t="s">
        <v>222</v>
      </c>
    </row>
    <row r="353" s="13" customFormat="1">
      <c r="A353" s="13"/>
      <c r="B353" s="258"/>
      <c r="C353" s="259"/>
      <c r="D353" s="260" t="s">
        <v>229</v>
      </c>
      <c r="E353" s="261" t="s">
        <v>1</v>
      </c>
      <c r="F353" s="262" t="s">
        <v>447</v>
      </c>
      <c r="G353" s="259"/>
      <c r="H353" s="261" t="s">
        <v>1</v>
      </c>
      <c r="I353" s="263"/>
      <c r="J353" s="259"/>
      <c r="K353" s="259"/>
      <c r="L353" s="264"/>
      <c r="M353" s="265"/>
      <c r="N353" s="266"/>
      <c r="O353" s="266"/>
      <c r="P353" s="266"/>
      <c r="Q353" s="266"/>
      <c r="R353" s="266"/>
      <c r="S353" s="266"/>
      <c r="T353" s="267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68" t="s">
        <v>229</v>
      </c>
      <c r="AU353" s="268" t="s">
        <v>86</v>
      </c>
      <c r="AV353" s="13" t="s">
        <v>84</v>
      </c>
      <c r="AW353" s="13" t="s">
        <v>32</v>
      </c>
      <c r="AX353" s="13" t="s">
        <v>76</v>
      </c>
      <c r="AY353" s="268" t="s">
        <v>222</v>
      </c>
    </row>
    <row r="354" s="14" customFormat="1">
      <c r="A354" s="14"/>
      <c r="B354" s="269"/>
      <c r="C354" s="270"/>
      <c r="D354" s="260" t="s">
        <v>229</v>
      </c>
      <c r="E354" s="271" t="s">
        <v>1</v>
      </c>
      <c r="F354" s="272" t="s">
        <v>448</v>
      </c>
      <c r="G354" s="270"/>
      <c r="H354" s="273">
        <v>22.556000000000001</v>
      </c>
      <c r="I354" s="274"/>
      <c r="J354" s="270"/>
      <c r="K354" s="270"/>
      <c r="L354" s="275"/>
      <c r="M354" s="276"/>
      <c r="N354" s="277"/>
      <c r="O354" s="277"/>
      <c r="P354" s="277"/>
      <c r="Q354" s="277"/>
      <c r="R354" s="277"/>
      <c r="S354" s="277"/>
      <c r="T354" s="278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79" t="s">
        <v>229</v>
      </c>
      <c r="AU354" s="279" t="s">
        <v>86</v>
      </c>
      <c r="AV354" s="14" t="s">
        <v>86</v>
      </c>
      <c r="AW354" s="14" t="s">
        <v>32</v>
      </c>
      <c r="AX354" s="14" t="s">
        <v>76</v>
      </c>
      <c r="AY354" s="279" t="s">
        <v>222</v>
      </c>
    </row>
    <row r="355" s="14" customFormat="1">
      <c r="A355" s="14"/>
      <c r="B355" s="269"/>
      <c r="C355" s="270"/>
      <c r="D355" s="260" t="s">
        <v>229</v>
      </c>
      <c r="E355" s="271" t="s">
        <v>1</v>
      </c>
      <c r="F355" s="272" t="s">
        <v>449</v>
      </c>
      <c r="G355" s="270"/>
      <c r="H355" s="273">
        <v>34.359000000000002</v>
      </c>
      <c r="I355" s="274"/>
      <c r="J355" s="270"/>
      <c r="K355" s="270"/>
      <c r="L355" s="275"/>
      <c r="M355" s="276"/>
      <c r="N355" s="277"/>
      <c r="O355" s="277"/>
      <c r="P355" s="277"/>
      <c r="Q355" s="277"/>
      <c r="R355" s="277"/>
      <c r="S355" s="277"/>
      <c r="T355" s="278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79" t="s">
        <v>229</v>
      </c>
      <c r="AU355" s="279" t="s">
        <v>86</v>
      </c>
      <c r="AV355" s="14" t="s">
        <v>86</v>
      </c>
      <c r="AW355" s="14" t="s">
        <v>32</v>
      </c>
      <c r="AX355" s="14" t="s">
        <v>76</v>
      </c>
      <c r="AY355" s="279" t="s">
        <v>222</v>
      </c>
    </row>
    <row r="356" s="14" customFormat="1">
      <c r="A356" s="14"/>
      <c r="B356" s="269"/>
      <c r="C356" s="270"/>
      <c r="D356" s="260" t="s">
        <v>229</v>
      </c>
      <c r="E356" s="271" t="s">
        <v>1</v>
      </c>
      <c r="F356" s="272" t="s">
        <v>450</v>
      </c>
      <c r="G356" s="270"/>
      <c r="H356" s="273">
        <v>32.423000000000002</v>
      </c>
      <c r="I356" s="274"/>
      <c r="J356" s="270"/>
      <c r="K356" s="270"/>
      <c r="L356" s="275"/>
      <c r="M356" s="276"/>
      <c r="N356" s="277"/>
      <c r="O356" s="277"/>
      <c r="P356" s="277"/>
      <c r="Q356" s="277"/>
      <c r="R356" s="277"/>
      <c r="S356" s="277"/>
      <c r="T356" s="278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79" t="s">
        <v>229</v>
      </c>
      <c r="AU356" s="279" t="s">
        <v>86</v>
      </c>
      <c r="AV356" s="14" t="s">
        <v>86</v>
      </c>
      <c r="AW356" s="14" t="s">
        <v>32</v>
      </c>
      <c r="AX356" s="14" t="s">
        <v>76</v>
      </c>
      <c r="AY356" s="279" t="s">
        <v>222</v>
      </c>
    </row>
    <row r="357" s="15" customFormat="1">
      <c r="A357" s="15"/>
      <c r="B357" s="280"/>
      <c r="C357" s="281"/>
      <c r="D357" s="260" t="s">
        <v>229</v>
      </c>
      <c r="E357" s="282" t="s">
        <v>1</v>
      </c>
      <c r="F357" s="283" t="s">
        <v>232</v>
      </c>
      <c r="G357" s="281"/>
      <c r="H357" s="284">
        <v>89.337999999999994</v>
      </c>
      <c r="I357" s="285"/>
      <c r="J357" s="281"/>
      <c r="K357" s="281"/>
      <c r="L357" s="286"/>
      <c r="M357" s="287"/>
      <c r="N357" s="288"/>
      <c r="O357" s="288"/>
      <c r="P357" s="288"/>
      <c r="Q357" s="288"/>
      <c r="R357" s="288"/>
      <c r="S357" s="288"/>
      <c r="T357" s="289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T357" s="290" t="s">
        <v>229</v>
      </c>
      <c r="AU357" s="290" t="s">
        <v>86</v>
      </c>
      <c r="AV357" s="15" t="s">
        <v>228</v>
      </c>
      <c r="AW357" s="15" t="s">
        <v>32</v>
      </c>
      <c r="AX357" s="15" t="s">
        <v>84</v>
      </c>
      <c r="AY357" s="290" t="s">
        <v>222</v>
      </c>
    </row>
    <row r="358" s="2" customFormat="1" ht="24.15" customHeight="1">
      <c r="A358" s="39"/>
      <c r="B358" s="40"/>
      <c r="C358" s="244" t="s">
        <v>321</v>
      </c>
      <c r="D358" s="244" t="s">
        <v>224</v>
      </c>
      <c r="E358" s="245" t="s">
        <v>451</v>
      </c>
      <c r="F358" s="246" t="s">
        <v>452</v>
      </c>
      <c r="G358" s="247" t="s">
        <v>241</v>
      </c>
      <c r="H358" s="248">
        <v>12.5</v>
      </c>
      <c r="I358" s="249"/>
      <c r="J358" s="250">
        <f>ROUND(I358*H358,2)</f>
        <v>0</v>
      </c>
      <c r="K358" s="251"/>
      <c r="L358" s="45"/>
      <c r="M358" s="252" t="s">
        <v>1</v>
      </c>
      <c r="N358" s="253" t="s">
        <v>41</v>
      </c>
      <c r="O358" s="92"/>
      <c r="P358" s="254">
        <f>O358*H358</f>
        <v>0</v>
      </c>
      <c r="Q358" s="254">
        <v>0</v>
      </c>
      <c r="R358" s="254">
        <f>Q358*H358</f>
        <v>0</v>
      </c>
      <c r="S358" s="254">
        <v>0</v>
      </c>
      <c r="T358" s="255">
        <f>S358*H358</f>
        <v>0</v>
      </c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R358" s="256" t="s">
        <v>228</v>
      </c>
      <c r="AT358" s="256" t="s">
        <v>224</v>
      </c>
      <c r="AU358" s="256" t="s">
        <v>86</v>
      </c>
      <c r="AY358" s="18" t="s">
        <v>222</v>
      </c>
      <c r="BE358" s="257">
        <f>IF(N358="základní",J358,0)</f>
        <v>0</v>
      </c>
      <c r="BF358" s="257">
        <f>IF(N358="snížená",J358,0)</f>
        <v>0</v>
      </c>
      <c r="BG358" s="257">
        <f>IF(N358="zákl. přenesená",J358,0)</f>
        <v>0</v>
      </c>
      <c r="BH358" s="257">
        <f>IF(N358="sníž. přenesená",J358,0)</f>
        <v>0</v>
      </c>
      <c r="BI358" s="257">
        <f>IF(N358="nulová",J358,0)</f>
        <v>0</v>
      </c>
      <c r="BJ358" s="18" t="s">
        <v>84</v>
      </c>
      <c r="BK358" s="257">
        <f>ROUND(I358*H358,2)</f>
        <v>0</v>
      </c>
      <c r="BL358" s="18" t="s">
        <v>228</v>
      </c>
      <c r="BM358" s="256" t="s">
        <v>453</v>
      </c>
    </row>
    <row r="359" s="14" customFormat="1">
      <c r="A359" s="14"/>
      <c r="B359" s="269"/>
      <c r="C359" s="270"/>
      <c r="D359" s="260" t="s">
        <v>229</v>
      </c>
      <c r="E359" s="271" t="s">
        <v>1</v>
      </c>
      <c r="F359" s="272" t="s">
        <v>454</v>
      </c>
      <c r="G359" s="270"/>
      <c r="H359" s="273">
        <v>12.5</v>
      </c>
      <c r="I359" s="274"/>
      <c r="J359" s="270"/>
      <c r="K359" s="270"/>
      <c r="L359" s="275"/>
      <c r="M359" s="276"/>
      <c r="N359" s="277"/>
      <c r="O359" s="277"/>
      <c r="P359" s="277"/>
      <c r="Q359" s="277"/>
      <c r="R359" s="277"/>
      <c r="S359" s="277"/>
      <c r="T359" s="278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79" t="s">
        <v>229</v>
      </c>
      <c r="AU359" s="279" t="s">
        <v>86</v>
      </c>
      <c r="AV359" s="14" t="s">
        <v>86</v>
      </c>
      <c r="AW359" s="14" t="s">
        <v>32</v>
      </c>
      <c r="AX359" s="14" t="s">
        <v>76</v>
      </c>
      <c r="AY359" s="279" t="s">
        <v>222</v>
      </c>
    </row>
    <row r="360" s="15" customFormat="1">
      <c r="A360" s="15"/>
      <c r="B360" s="280"/>
      <c r="C360" s="281"/>
      <c r="D360" s="260" t="s">
        <v>229</v>
      </c>
      <c r="E360" s="282" t="s">
        <v>1</v>
      </c>
      <c r="F360" s="283" t="s">
        <v>232</v>
      </c>
      <c r="G360" s="281"/>
      <c r="H360" s="284">
        <v>12.5</v>
      </c>
      <c r="I360" s="285"/>
      <c r="J360" s="281"/>
      <c r="K360" s="281"/>
      <c r="L360" s="286"/>
      <c r="M360" s="287"/>
      <c r="N360" s="288"/>
      <c r="O360" s="288"/>
      <c r="P360" s="288"/>
      <c r="Q360" s="288"/>
      <c r="R360" s="288"/>
      <c r="S360" s="288"/>
      <c r="T360" s="289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T360" s="290" t="s">
        <v>229</v>
      </c>
      <c r="AU360" s="290" t="s">
        <v>86</v>
      </c>
      <c r="AV360" s="15" t="s">
        <v>228</v>
      </c>
      <c r="AW360" s="15" t="s">
        <v>32</v>
      </c>
      <c r="AX360" s="15" t="s">
        <v>84</v>
      </c>
      <c r="AY360" s="290" t="s">
        <v>222</v>
      </c>
    </row>
    <row r="361" s="12" customFormat="1" ht="22.8" customHeight="1">
      <c r="A361" s="12"/>
      <c r="B361" s="228"/>
      <c r="C361" s="229"/>
      <c r="D361" s="230" t="s">
        <v>75</v>
      </c>
      <c r="E361" s="242" t="s">
        <v>228</v>
      </c>
      <c r="F361" s="242" t="s">
        <v>455</v>
      </c>
      <c r="G361" s="229"/>
      <c r="H361" s="229"/>
      <c r="I361" s="232"/>
      <c r="J361" s="243">
        <f>BK361</f>
        <v>0</v>
      </c>
      <c r="K361" s="229"/>
      <c r="L361" s="234"/>
      <c r="M361" s="235"/>
      <c r="N361" s="236"/>
      <c r="O361" s="236"/>
      <c r="P361" s="237">
        <f>P362</f>
        <v>0</v>
      </c>
      <c r="Q361" s="236"/>
      <c r="R361" s="237">
        <f>R362</f>
        <v>0</v>
      </c>
      <c r="S361" s="236"/>
      <c r="T361" s="238">
        <f>T362</f>
        <v>0</v>
      </c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R361" s="239" t="s">
        <v>84</v>
      </c>
      <c r="AT361" s="240" t="s">
        <v>75</v>
      </c>
      <c r="AU361" s="240" t="s">
        <v>84</v>
      </c>
      <c r="AY361" s="239" t="s">
        <v>222</v>
      </c>
      <c r="BK361" s="241">
        <f>BK362</f>
        <v>0</v>
      </c>
    </row>
    <row r="362" s="2" customFormat="1" ht="21.75" customHeight="1">
      <c r="A362" s="39"/>
      <c r="B362" s="40"/>
      <c r="C362" s="244" t="s">
        <v>456</v>
      </c>
      <c r="D362" s="244" t="s">
        <v>224</v>
      </c>
      <c r="E362" s="245" t="s">
        <v>457</v>
      </c>
      <c r="F362" s="246" t="s">
        <v>458</v>
      </c>
      <c r="G362" s="247" t="s">
        <v>353</v>
      </c>
      <c r="H362" s="248">
        <v>406</v>
      </c>
      <c r="I362" s="249"/>
      <c r="J362" s="250">
        <f>ROUND(I362*H362,2)</f>
        <v>0</v>
      </c>
      <c r="K362" s="251"/>
      <c r="L362" s="45"/>
      <c r="M362" s="252" t="s">
        <v>1</v>
      </c>
      <c r="N362" s="253" t="s">
        <v>41</v>
      </c>
      <c r="O362" s="92"/>
      <c r="P362" s="254">
        <f>O362*H362</f>
        <v>0</v>
      </c>
      <c r="Q362" s="254">
        <v>0</v>
      </c>
      <c r="R362" s="254">
        <f>Q362*H362</f>
        <v>0</v>
      </c>
      <c r="S362" s="254">
        <v>0</v>
      </c>
      <c r="T362" s="255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56" t="s">
        <v>228</v>
      </c>
      <c r="AT362" s="256" t="s">
        <v>224</v>
      </c>
      <c r="AU362" s="256" t="s">
        <v>86</v>
      </c>
      <c r="AY362" s="18" t="s">
        <v>222</v>
      </c>
      <c r="BE362" s="257">
        <f>IF(N362="základní",J362,0)</f>
        <v>0</v>
      </c>
      <c r="BF362" s="257">
        <f>IF(N362="snížená",J362,0)</f>
        <v>0</v>
      </c>
      <c r="BG362" s="257">
        <f>IF(N362="zákl. přenesená",J362,0)</f>
        <v>0</v>
      </c>
      <c r="BH362" s="257">
        <f>IF(N362="sníž. přenesená",J362,0)</f>
        <v>0</v>
      </c>
      <c r="BI362" s="257">
        <f>IF(N362="nulová",J362,0)</f>
        <v>0</v>
      </c>
      <c r="BJ362" s="18" t="s">
        <v>84</v>
      </c>
      <c r="BK362" s="257">
        <f>ROUND(I362*H362,2)</f>
        <v>0</v>
      </c>
      <c r="BL362" s="18" t="s">
        <v>228</v>
      </c>
      <c r="BM362" s="256" t="s">
        <v>459</v>
      </c>
    </row>
    <row r="363" s="12" customFormat="1" ht="22.8" customHeight="1">
      <c r="A363" s="12"/>
      <c r="B363" s="228"/>
      <c r="C363" s="229"/>
      <c r="D363" s="230" t="s">
        <v>75</v>
      </c>
      <c r="E363" s="242" t="s">
        <v>245</v>
      </c>
      <c r="F363" s="242" t="s">
        <v>460</v>
      </c>
      <c r="G363" s="229"/>
      <c r="H363" s="229"/>
      <c r="I363" s="232"/>
      <c r="J363" s="243">
        <f>BK363</f>
        <v>0</v>
      </c>
      <c r="K363" s="229"/>
      <c r="L363" s="234"/>
      <c r="M363" s="235"/>
      <c r="N363" s="236"/>
      <c r="O363" s="236"/>
      <c r="P363" s="237">
        <f>SUM(P364:P389)</f>
        <v>0</v>
      </c>
      <c r="Q363" s="236"/>
      <c r="R363" s="237">
        <f>SUM(R364:R389)</f>
        <v>0</v>
      </c>
      <c r="S363" s="236"/>
      <c r="T363" s="238">
        <f>SUM(T364:T389)</f>
        <v>0</v>
      </c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R363" s="239" t="s">
        <v>84</v>
      </c>
      <c r="AT363" s="240" t="s">
        <v>75</v>
      </c>
      <c r="AU363" s="240" t="s">
        <v>84</v>
      </c>
      <c r="AY363" s="239" t="s">
        <v>222</v>
      </c>
      <c r="BK363" s="241">
        <f>SUM(BK364:BK389)</f>
        <v>0</v>
      </c>
    </row>
    <row r="364" s="2" customFormat="1" ht="21.75" customHeight="1">
      <c r="A364" s="39"/>
      <c r="B364" s="40"/>
      <c r="C364" s="244" t="s">
        <v>326</v>
      </c>
      <c r="D364" s="244" t="s">
        <v>224</v>
      </c>
      <c r="E364" s="245" t="s">
        <v>461</v>
      </c>
      <c r="F364" s="246" t="s">
        <v>462</v>
      </c>
      <c r="G364" s="247" t="s">
        <v>227</v>
      </c>
      <c r="H364" s="248">
        <v>93</v>
      </c>
      <c r="I364" s="249"/>
      <c r="J364" s="250">
        <f>ROUND(I364*H364,2)</f>
        <v>0</v>
      </c>
      <c r="K364" s="251"/>
      <c r="L364" s="45"/>
      <c r="M364" s="252" t="s">
        <v>1</v>
      </c>
      <c r="N364" s="253" t="s">
        <v>41</v>
      </c>
      <c r="O364" s="92"/>
      <c r="P364" s="254">
        <f>O364*H364</f>
        <v>0</v>
      </c>
      <c r="Q364" s="254">
        <v>0</v>
      </c>
      <c r="R364" s="254">
        <f>Q364*H364</f>
        <v>0</v>
      </c>
      <c r="S364" s="254">
        <v>0</v>
      </c>
      <c r="T364" s="255">
        <f>S364*H364</f>
        <v>0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56" t="s">
        <v>228</v>
      </c>
      <c r="AT364" s="256" t="s">
        <v>224</v>
      </c>
      <c r="AU364" s="256" t="s">
        <v>86</v>
      </c>
      <c r="AY364" s="18" t="s">
        <v>222</v>
      </c>
      <c r="BE364" s="257">
        <f>IF(N364="základní",J364,0)</f>
        <v>0</v>
      </c>
      <c r="BF364" s="257">
        <f>IF(N364="snížená",J364,0)</f>
        <v>0</v>
      </c>
      <c r="BG364" s="257">
        <f>IF(N364="zákl. přenesená",J364,0)</f>
        <v>0</v>
      </c>
      <c r="BH364" s="257">
        <f>IF(N364="sníž. přenesená",J364,0)</f>
        <v>0</v>
      </c>
      <c r="BI364" s="257">
        <f>IF(N364="nulová",J364,0)</f>
        <v>0</v>
      </c>
      <c r="BJ364" s="18" t="s">
        <v>84</v>
      </c>
      <c r="BK364" s="257">
        <f>ROUND(I364*H364,2)</f>
        <v>0</v>
      </c>
      <c r="BL364" s="18" t="s">
        <v>228</v>
      </c>
      <c r="BM364" s="256" t="s">
        <v>463</v>
      </c>
    </row>
    <row r="365" s="13" customFormat="1">
      <c r="A365" s="13"/>
      <c r="B365" s="258"/>
      <c r="C365" s="259"/>
      <c r="D365" s="260" t="s">
        <v>229</v>
      </c>
      <c r="E365" s="261" t="s">
        <v>1</v>
      </c>
      <c r="F365" s="262" t="s">
        <v>230</v>
      </c>
      <c r="G365" s="259"/>
      <c r="H365" s="261" t="s">
        <v>1</v>
      </c>
      <c r="I365" s="263"/>
      <c r="J365" s="259"/>
      <c r="K365" s="259"/>
      <c r="L365" s="264"/>
      <c r="M365" s="265"/>
      <c r="N365" s="266"/>
      <c r="O365" s="266"/>
      <c r="P365" s="266"/>
      <c r="Q365" s="266"/>
      <c r="R365" s="266"/>
      <c r="S365" s="266"/>
      <c r="T365" s="267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68" t="s">
        <v>229</v>
      </c>
      <c r="AU365" s="268" t="s">
        <v>86</v>
      </c>
      <c r="AV365" s="13" t="s">
        <v>84</v>
      </c>
      <c r="AW365" s="13" t="s">
        <v>32</v>
      </c>
      <c r="AX365" s="13" t="s">
        <v>76</v>
      </c>
      <c r="AY365" s="268" t="s">
        <v>222</v>
      </c>
    </row>
    <row r="366" s="14" customFormat="1">
      <c r="A366" s="14"/>
      <c r="B366" s="269"/>
      <c r="C366" s="270"/>
      <c r="D366" s="260" t="s">
        <v>229</v>
      </c>
      <c r="E366" s="271" t="s">
        <v>1</v>
      </c>
      <c r="F366" s="272" t="s">
        <v>318</v>
      </c>
      <c r="G366" s="270"/>
      <c r="H366" s="273">
        <v>93</v>
      </c>
      <c r="I366" s="274"/>
      <c r="J366" s="270"/>
      <c r="K366" s="270"/>
      <c r="L366" s="275"/>
      <c r="M366" s="276"/>
      <c r="N366" s="277"/>
      <c r="O366" s="277"/>
      <c r="P366" s="277"/>
      <c r="Q366" s="277"/>
      <c r="R366" s="277"/>
      <c r="S366" s="277"/>
      <c r="T366" s="278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79" t="s">
        <v>229</v>
      </c>
      <c r="AU366" s="279" t="s">
        <v>86</v>
      </c>
      <c r="AV366" s="14" t="s">
        <v>86</v>
      </c>
      <c r="AW366" s="14" t="s">
        <v>32</v>
      </c>
      <c r="AX366" s="14" t="s">
        <v>76</v>
      </c>
      <c r="AY366" s="279" t="s">
        <v>222</v>
      </c>
    </row>
    <row r="367" s="15" customFormat="1">
      <c r="A367" s="15"/>
      <c r="B367" s="280"/>
      <c r="C367" s="281"/>
      <c r="D367" s="260" t="s">
        <v>229</v>
      </c>
      <c r="E367" s="282" t="s">
        <v>1</v>
      </c>
      <c r="F367" s="283" t="s">
        <v>232</v>
      </c>
      <c r="G367" s="281"/>
      <c r="H367" s="284">
        <v>93</v>
      </c>
      <c r="I367" s="285"/>
      <c r="J367" s="281"/>
      <c r="K367" s="281"/>
      <c r="L367" s="286"/>
      <c r="M367" s="287"/>
      <c r="N367" s="288"/>
      <c r="O367" s="288"/>
      <c r="P367" s="288"/>
      <c r="Q367" s="288"/>
      <c r="R367" s="288"/>
      <c r="S367" s="288"/>
      <c r="T367" s="289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90" t="s">
        <v>229</v>
      </c>
      <c r="AU367" s="290" t="s">
        <v>86</v>
      </c>
      <c r="AV367" s="15" t="s">
        <v>228</v>
      </c>
      <c r="AW367" s="15" t="s">
        <v>32</v>
      </c>
      <c r="AX367" s="15" t="s">
        <v>84</v>
      </c>
      <c r="AY367" s="290" t="s">
        <v>222</v>
      </c>
    </row>
    <row r="368" s="2" customFormat="1" ht="21.75" customHeight="1">
      <c r="A368" s="39"/>
      <c r="B368" s="40"/>
      <c r="C368" s="244" t="s">
        <v>464</v>
      </c>
      <c r="D368" s="244" t="s">
        <v>224</v>
      </c>
      <c r="E368" s="245" t="s">
        <v>465</v>
      </c>
      <c r="F368" s="246" t="s">
        <v>466</v>
      </c>
      <c r="G368" s="247" t="s">
        <v>227</v>
      </c>
      <c r="H368" s="248">
        <v>93</v>
      </c>
      <c r="I368" s="249"/>
      <c r="J368" s="250">
        <f>ROUND(I368*H368,2)</f>
        <v>0</v>
      </c>
      <c r="K368" s="251"/>
      <c r="L368" s="45"/>
      <c r="M368" s="252" t="s">
        <v>1</v>
      </c>
      <c r="N368" s="253" t="s">
        <v>41</v>
      </c>
      <c r="O368" s="92"/>
      <c r="P368" s="254">
        <f>O368*H368</f>
        <v>0</v>
      </c>
      <c r="Q368" s="254">
        <v>0</v>
      </c>
      <c r="R368" s="254">
        <f>Q368*H368</f>
        <v>0</v>
      </c>
      <c r="S368" s="254">
        <v>0</v>
      </c>
      <c r="T368" s="255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56" t="s">
        <v>228</v>
      </c>
      <c r="AT368" s="256" t="s">
        <v>224</v>
      </c>
      <c r="AU368" s="256" t="s">
        <v>86</v>
      </c>
      <c r="AY368" s="18" t="s">
        <v>222</v>
      </c>
      <c r="BE368" s="257">
        <f>IF(N368="základní",J368,0)</f>
        <v>0</v>
      </c>
      <c r="BF368" s="257">
        <f>IF(N368="snížená",J368,0)</f>
        <v>0</v>
      </c>
      <c r="BG368" s="257">
        <f>IF(N368="zákl. přenesená",J368,0)</f>
        <v>0</v>
      </c>
      <c r="BH368" s="257">
        <f>IF(N368="sníž. přenesená",J368,0)</f>
        <v>0</v>
      </c>
      <c r="BI368" s="257">
        <f>IF(N368="nulová",J368,0)</f>
        <v>0</v>
      </c>
      <c r="BJ368" s="18" t="s">
        <v>84</v>
      </c>
      <c r="BK368" s="257">
        <f>ROUND(I368*H368,2)</f>
        <v>0</v>
      </c>
      <c r="BL368" s="18" t="s">
        <v>228</v>
      </c>
      <c r="BM368" s="256" t="s">
        <v>467</v>
      </c>
    </row>
    <row r="369" s="13" customFormat="1">
      <c r="A369" s="13"/>
      <c r="B369" s="258"/>
      <c r="C369" s="259"/>
      <c r="D369" s="260" t="s">
        <v>229</v>
      </c>
      <c r="E369" s="261" t="s">
        <v>1</v>
      </c>
      <c r="F369" s="262" t="s">
        <v>230</v>
      </c>
      <c r="G369" s="259"/>
      <c r="H369" s="261" t="s">
        <v>1</v>
      </c>
      <c r="I369" s="263"/>
      <c r="J369" s="259"/>
      <c r="K369" s="259"/>
      <c r="L369" s="264"/>
      <c r="M369" s="265"/>
      <c r="N369" s="266"/>
      <c r="O369" s="266"/>
      <c r="P369" s="266"/>
      <c r="Q369" s="266"/>
      <c r="R369" s="266"/>
      <c r="S369" s="266"/>
      <c r="T369" s="267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68" t="s">
        <v>229</v>
      </c>
      <c r="AU369" s="268" t="s">
        <v>86</v>
      </c>
      <c r="AV369" s="13" t="s">
        <v>84</v>
      </c>
      <c r="AW369" s="13" t="s">
        <v>32</v>
      </c>
      <c r="AX369" s="13" t="s">
        <v>76</v>
      </c>
      <c r="AY369" s="268" t="s">
        <v>222</v>
      </c>
    </row>
    <row r="370" s="14" customFormat="1">
      <c r="A370" s="14"/>
      <c r="B370" s="269"/>
      <c r="C370" s="270"/>
      <c r="D370" s="260" t="s">
        <v>229</v>
      </c>
      <c r="E370" s="271" t="s">
        <v>1</v>
      </c>
      <c r="F370" s="272" t="s">
        <v>318</v>
      </c>
      <c r="G370" s="270"/>
      <c r="H370" s="273">
        <v>93</v>
      </c>
      <c r="I370" s="274"/>
      <c r="J370" s="270"/>
      <c r="K370" s="270"/>
      <c r="L370" s="275"/>
      <c r="M370" s="276"/>
      <c r="N370" s="277"/>
      <c r="O370" s="277"/>
      <c r="P370" s="277"/>
      <c r="Q370" s="277"/>
      <c r="R370" s="277"/>
      <c r="S370" s="277"/>
      <c r="T370" s="278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79" t="s">
        <v>229</v>
      </c>
      <c r="AU370" s="279" t="s">
        <v>86</v>
      </c>
      <c r="AV370" s="14" t="s">
        <v>86</v>
      </c>
      <c r="AW370" s="14" t="s">
        <v>32</v>
      </c>
      <c r="AX370" s="14" t="s">
        <v>76</v>
      </c>
      <c r="AY370" s="279" t="s">
        <v>222</v>
      </c>
    </row>
    <row r="371" s="15" customFormat="1">
      <c r="A371" s="15"/>
      <c r="B371" s="280"/>
      <c r="C371" s="281"/>
      <c r="D371" s="260" t="s">
        <v>229</v>
      </c>
      <c r="E371" s="282" t="s">
        <v>1</v>
      </c>
      <c r="F371" s="283" t="s">
        <v>232</v>
      </c>
      <c r="G371" s="281"/>
      <c r="H371" s="284">
        <v>93</v>
      </c>
      <c r="I371" s="285"/>
      <c r="J371" s="281"/>
      <c r="K371" s="281"/>
      <c r="L371" s="286"/>
      <c r="M371" s="287"/>
      <c r="N371" s="288"/>
      <c r="O371" s="288"/>
      <c r="P371" s="288"/>
      <c r="Q371" s="288"/>
      <c r="R371" s="288"/>
      <c r="S371" s="288"/>
      <c r="T371" s="289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T371" s="290" t="s">
        <v>229</v>
      </c>
      <c r="AU371" s="290" t="s">
        <v>86</v>
      </c>
      <c r="AV371" s="15" t="s">
        <v>228</v>
      </c>
      <c r="AW371" s="15" t="s">
        <v>32</v>
      </c>
      <c r="AX371" s="15" t="s">
        <v>84</v>
      </c>
      <c r="AY371" s="290" t="s">
        <v>222</v>
      </c>
    </row>
    <row r="372" s="2" customFormat="1" ht="16.5" customHeight="1">
      <c r="A372" s="39"/>
      <c r="B372" s="40"/>
      <c r="C372" s="244" t="s">
        <v>330</v>
      </c>
      <c r="D372" s="244" t="s">
        <v>224</v>
      </c>
      <c r="E372" s="245" t="s">
        <v>468</v>
      </c>
      <c r="F372" s="246" t="s">
        <v>469</v>
      </c>
      <c r="G372" s="247" t="s">
        <v>227</v>
      </c>
      <c r="H372" s="248">
        <v>93</v>
      </c>
      <c r="I372" s="249"/>
      <c r="J372" s="250">
        <f>ROUND(I372*H372,2)</f>
        <v>0</v>
      </c>
      <c r="K372" s="251"/>
      <c r="L372" s="45"/>
      <c r="M372" s="252" t="s">
        <v>1</v>
      </c>
      <c r="N372" s="253" t="s">
        <v>41</v>
      </c>
      <c r="O372" s="92"/>
      <c r="P372" s="254">
        <f>O372*H372</f>
        <v>0</v>
      </c>
      <c r="Q372" s="254">
        <v>0</v>
      </c>
      <c r="R372" s="254">
        <f>Q372*H372</f>
        <v>0</v>
      </c>
      <c r="S372" s="254">
        <v>0</v>
      </c>
      <c r="T372" s="255">
        <f>S372*H372</f>
        <v>0</v>
      </c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R372" s="256" t="s">
        <v>228</v>
      </c>
      <c r="AT372" s="256" t="s">
        <v>224</v>
      </c>
      <c r="AU372" s="256" t="s">
        <v>86</v>
      </c>
      <c r="AY372" s="18" t="s">
        <v>222</v>
      </c>
      <c r="BE372" s="257">
        <f>IF(N372="základní",J372,0)</f>
        <v>0</v>
      </c>
      <c r="BF372" s="257">
        <f>IF(N372="snížená",J372,0)</f>
        <v>0</v>
      </c>
      <c r="BG372" s="257">
        <f>IF(N372="zákl. přenesená",J372,0)</f>
        <v>0</v>
      </c>
      <c r="BH372" s="257">
        <f>IF(N372="sníž. přenesená",J372,0)</f>
        <v>0</v>
      </c>
      <c r="BI372" s="257">
        <f>IF(N372="nulová",J372,0)</f>
        <v>0</v>
      </c>
      <c r="BJ372" s="18" t="s">
        <v>84</v>
      </c>
      <c r="BK372" s="257">
        <f>ROUND(I372*H372,2)</f>
        <v>0</v>
      </c>
      <c r="BL372" s="18" t="s">
        <v>228</v>
      </c>
      <c r="BM372" s="256" t="s">
        <v>470</v>
      </c>
    </row>
    <row r="373" s="13" customFormat="1">
      <c r="A373" s="13"/>
      <c r="B373" s="258"/>
      <c r="C373" s="259"/>
      <c r="D373" s="260" t="s">
        <v>229</v>
      </c>
      <c r="E373" s="261" t="s">
        <v>1</v>
      </c>
      <c r="F373" s="262" t="s">
        <v>230</v>
      </c>
      <c r="G373" s="259"/>
      <c r="H373" s="261" t="s">
        <v>1</v>
      </c>
      <c r="I373" s="263"/>
      <c r="J373" s="259"/>
      <c r="K373" s="259"/>
      <c r="L373" s="264"/>
      <c r="M373" s="265"/>
      <c r="N373" s="266"/>
      <c r="O373" s="266"/>
      <c r="P373" s="266"/>
      <c r="Q373" s="266"/>
      <c r="R373" s="266"/>
      <c r="S373" s="266"/>
      <c r="T373" s="267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68" t="s">
        <v>229</v>
      </c>
      <c r="AU373" s="268" t="s">
        <v>86</v>
      </c>
      <c r="AV373" s="13" t="s">
        <v>84</v>
      </c>
      <c r="AW373" s="13" t="s">
        <v>32</v>
      </c>
      <c r="AX373" s="13" t="s">
        <v>76</v>
      </c>
      <c r="AY373" s="268" t="s">
        <v>222</v>
      </c>
    </row>
    <row r="374" s="14" customFormat="1">
      <c r="A374" s="14"/>
      <c r="B374" s="269"/>
      <c r="C374" s="270"/>
      <c r="D374" s="260" t="s">
        <v>229</v>
      </c>
      <c r="E374" s="271" t="s">
        <v>1</v>
      </c>
      <c r="F374" s="272" t="s">
        <v>318</v>
      </c>
      <c r="G374" s="270"/>
      <c r="H374" s="273">
        <v>93</v>
      </c>
      <c r="I374" s="274"/>
      <c r="J374" s="270"/>
      <c r="K374" s="270"/>
      <c r="L374" s="275"/>
      <c r="M374" s="276"/>
      <c r="N374" s="277"/>
      <c r="O374" s="277"/>
      <c r="P374" s="277"/>
      <c r="Q374" s="277"/>
      <c r="R374" s="277"/>
      <c r="S374" s="277"/>
      <c r="T374" s="278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79" t="s">
        <v>229</v>
      </c>
      <c r="AU374" s="279" t="s">
        <v>86</v>
      </c>
      <c r="AV374" s="14" t="s">
        <v>86</v>
      </c>
      <c r="AW374" s="14" t="s">
        <v>32</v>
      </c>
      <c r="AX374" s="14" t="s">
        <v>76</v>
      </c>
      <c r="AY374" s="279" t="s">
        <v>222</v>
      </c>
    </row>
    <row r="375" s="15" customFormat="1">
      <c r="A375" s="15"/>
      <c r="B375" s="280"/>
      <c r="C375" s="281"/>
      <c r="D375" s="260" t="s">
        <v>229</v>
      </c>
      <c r="E375" s="282" t="s">
        <v>1</v>
      </c>
      <c r="F375" s="283" t="s">
        <v>232</v>
      </c>
      <c r="G375" s="281"/>
      <c r="H375" s="284">
        <v>93</v>
      </c>
      <c r="I375" s="285"/>
      <c r="J375" s="281"/>
      <c r="K375" s="281"/>
      <c r="L375" s="286"/>
      <c r="M375" s="287"/>
      <c r="N375" s="288"/>
      <c r="O375" s="288"/>
      <c r="P375" s="288"/>
      <c r="Q375" s="288"/>
      <c r="R375" s="288"/>
      <c r="S375" s="288"/>
      <c r="T375" s="289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90" t="s">
        <v>229</v>
      </c>
      <c r="AU375" s="290" t="s">
        <v>86</v>
      </c>
      <c r="AV375" s="15" t="s">
        <v>228</v>
      </c>
      <c r="AW375" s="15" t="s">
        <v>32</v>
      </c>
      <c r="AX375" s="15" t="s">
        <v>84</v>
      </c>
      <c r="AY375" s="290" t="s">
        <v>222</v>
      </c>
    </row>
    <row r="376" s="2" customFormat="1" ht="16.5" customHeight="1">
      <c r="A376" s="39"/>
      <c r="B376" s="40"/>
      <c r="C376" s="244" t="s">
        <v>471</v>
      </c>
      <c r="D376" s="244" t="s">
        <v>224</v>
      </c>
      <c r="E376" s="245" t="s">
        <v>472</v>
      </c>
      <c r="F376" s="246" t="s">
        <v>473</v>
      </c>
      <c r="G376" s="247" t="s">
        <v>227</v>
      </c>
      <c r="H376" s="248">
        <v>93</v>
      </c>
      <c r="I376" s="249"/>
      <c r="J376" s="250">
        <f>ROUND(I376*H376,2)</f>
        <v>0</v>
      </c>
      <c r="K376" s="251"/>
      <c r="L376" s="45"/>
      <c r="M376" s="252" t="s">
        <v>1</v>
      </c>
      <c r="N376" s="253" t="s">
        <v>41</v>
      </c>
      <c r="O376" s="92"/>
      <c r="P376" s="254">
        <f>O376*H376</f>
        <v>0</v>
      </c>
      <c r="Q376" s="254">
        <v>0</v>
      </c>
      <c r="R376" s="254">
        <f>Q376*H376</f>
        <v>0</v>
      </c>
      <c r="S376" s="254">
        <v>0</v>
      </c>
      <c r="T376" s="255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56" t="s">
        <v>228</v>
      </c>
      <c r="AT376" s="256" t="s">
        <v>224</v>
      </c>
      <c r="AU376" s="256" t="s">
        <v>86</v>
      </c>
      <c r="AY376" s="18" t="s">
        <v>222</v>
      </c>
      <c r="BE376" s="257">
        <f>IF(N376="základní",J376,0)</f>
        <v>0</v>
      </c>
      <c r="BF376" s="257">
        <f>IF(N376="snížená",J376,0)</f>
        <v>0</v>
      </c>
      <c r="BG376" s="257">
        <f>IF(N376="zákl. přenesená",J376,0)</f>
        <v>0</v>
      </c>
      <c r="BH376" s="257">
        <f>IF(N376="sníž. přenesená",J376,0)</f>
        <v>0</v>
      </c>
      <c r="BI376" s="257">
        <f>IF(N376="nulová",J376,0)</f>
        <v>0</v>
      </c>
      <c r="BJ376" s="18" t="s">
        <v>84</v>
      </c>
      <c r="BK376" s="257">
        <f>ROUND(I376*H376,2)</f>
        <v>0</v>
      </c>
      <c r="BL376" s="18" t="s">
        <v>228</v>
      </c>
      <c r="BM376" s="256" t="s">
        <v>474</v>
      </c>
    </row>
    <row r="377" s="13" customFormat="1">
      <c r="A377" s="13"/>
      <c r="B377" s="258"/>
      <c r="C377" s="259"/>
      <c r="D377" s="260" t="s">
        <v>229</v>
      </c>
      <c r="E377" s="261" t="s">
        <v>1</v>
      </c>
      <c r="F377" s="262" t="s">
        <v>230</v>
      </c>
      <c r="G377" s="259"/>
      <c r="H377" s="261" t="s">
        <v>1</v>
      </c>
      <c r="I377" s="263"/>
      <c r="J377" s="259"/>
      <c r="K377" s="259"/>
      <c r="L377" s="264"/>
      <c r="M377" s="265"/>
      <c r="N377" s="266"/>
      <c r="O377" s="266"/>
      <c r="P377" s="266"/>
      <c r="Q377" s="266"/>
      <c r="R377" s="266"/>
      <c r="S377" s="266"/>
      <c r="T377" s="267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68" t="s">
        <v>229</v>
      </c>
      <c r="AU377" s="268" t="s">
        <v>86</v>
      </c>
      <c r="AV377" s="13" t="s">
        <v>84</v>
      </c>
      <c r="AW377" s="13" t="s">
        <v>32</v>
      </c>
      <c r="AX377" s="13" t="s">
        <v>76</v>
      </c>
      <c r="AY377" s="268" t="s">
        <v>222</v>
      </c>
    </row>
    <row r="378" s="14" customFormat="1">
      <c r="A378" s="14"/>
      <c r="B378" s="269"/>
      <c r="C378" s="270"/>
      <c r="D378" s="260" t="s">
        <v>229</v>
      </c>
      <c r="E378" s="271" t="s">
        <v>1</v>
      </c>
      <c r="F378" s="272" t="s">
        <v>318</v>
      </c>
      <c r="G378" s="270"/>
      <c r="H378" s="273">
        <v>93</v>
      </c>
      <c r="I378" s="274"/>
      <c r="J378" s="270"/>
      <c r="K378" s="270"/>
      <c r="L378" s="275"/>
      <c r="M378" s="276"/>
      <c r="N378" s="277"/>
      <c r="O378" s="277"/>
      <c r="P378" s="277"/>
      <c r="Q378" s="277"/>
      <c r="R378" s="277"/>
      <c r="S378" s="277"/>
      <c r="T378" s="278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79" t="s">
        <v>229</v>
      </c>
      <c r="AU378" s="279" t="s">
        <v>86</v>
      </c>
      <c r="AV378" s="14" t="s">
        <v>86</v>
      </c>
      <c r="AW378" s="14" t="s">
        <v>32</v>
      </c>
      <c r="AX378" s="14" t="s">
        <v>76</v>
      </c>
      <c r="AY378" s="279" t="s">
        <v>222</v>
      </c>
    </row>
    <row r="379" s="15" customFormat="1">
      <c r="A379" s="15"/>
      <c r="B379" s="280"/>
      <c r="C379" s="281"/>
      <c r="D379" s="260" t="s">
        <v>229</v>
      </c>
      <c r="E379" s="282" t="s">
        <v>1</v>
      </c>
      <c r="F379" s="283" t="s">
        <v>232</v>
      </c>
      <c r="G379" s="281"/>
      <c r="H379" s="284">
        <v>93</v>
      </c>
      <c r="I379" s="285"/>
      <c r="J379" s="281"/>
      <c r="K379" s="281"/>
      <c r="L379" s="286"/>
      <c r="M379" s="287"/>
      <c r="N379" s="288"/>
      <c r="O379" s="288"/>
      <c r="P379" s="288"/>
      <c r="Q379" s="288"/>
      <c r="R379" s="288"/>
      <c r="S379" s="288"/>
      <c r="T379" s="289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90" t="s">
        <v>229</v>
      </c>
      <c r="AU379" s="290" t="s">
        <v>86</v>
      </c>
      <c r="AV379" s="15" t="s">
        <v>228</v>
      </c>
      <c r="AW379" s="15" t="s">
        <v>32</v>
      </c>
      <c r="AX379" s="15" t="s">
        <v>84</v>
      </c>
      <c r="AY379" s="290" t="s">
        <v>222</v>
      </c>
    </row>
    <row r="380" s="2" customFormat="1" ht="24.15" customHeight="1">
      <c r="A380" s="39"/>
      <c r="B380" s="40"/>
      <c r="C380" s="244" t="s">
        <v>334</v>
      </c>
      <c r="D380" s="244" t="s">
        <v>224</v>
      </c>
      <c r="E380" s="245" t="s">
        <v>475</v>
      </c>
      <c r="F380" s="246" t="s">
        <v>476</v>
      </c>
      <c r="G380" s="247" t="s">
        <v>227</v>
      </c>
      <c r="H380" s="248">
        <v>32</v>
      </c>
      <c r="I380" s="249"/>
      <c r="J380" s="250">
        <f>ROUND(I380*H380,2)</f>
        <v>0</v>
      </c>
      <c r="K380" s="251"/>
      <c r="L380" s="45"/>
      <c r="M380" s="252" t="s">
        <v>1</v>
      </c>
      <c r="N380" s="253" t="s">
        <v>41</v>
      </c>
      <c r="O380" s="92"/>
      <c r="P380" s="254">
        <f>O380*H380</f>
        <v>0</v>
      </c>
      <c r="Q380" s="254">
        <v>0</v>
      </c>
      <c r="R380" s="254">
        <f>Q380*H380</f>
        <v>0</v>
      </c>
      <c r="S380" s="254">
        <v>0</v>
      </c>
      <c r="T380" s="255">
        <f>S380*H380</f>
        <v>0</v>
      </c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R380" s="256" t="s">
        <v>228</v>
      </c>
      <c r="AT380" s="256" t="s">
        <v>224</v>
      </c>
      <c r="AU380" s="256" t="s">
        <v>86</v>
      </c>
      <c r="AY380" s="18" t="s">
        <v>222</v>
      </c>
      <c r="BE380" s="257">
        <f>IF(N380="základní",J380,0)</f>
        <v>0</v>
      </c>
      <c r="BF380" s="257">
        <f>IF(N380="snížená",J380,0)</f>
        <v>0</v>
      </c>
      <c r="BG380" s="257">
        <f>IF(N380="zákl. přenesená",J380,0)</f>
        <v>0</v>
      </c>
      <c r="BH380" s="257">
        <f>IF(N380="sníž. přenesená",J380,0)</f>
        <v>0</v>
      </c>
      <c r="BI380" s="257">
        <f>IF(N380="nulová",J380,0)</f>
        <v>0</v>
      </c>
      <c r="BJ380" s="18" t="s">
        <v>84</v>
      </c>
      <c r="BK380" s="257">
        <f>ROUND(I380*H380,2)</f>
        <v>0</v>
      </c>
      <c r="BL380" s="18" t="s">
        <v>228</v>
      </c>
      <c r="BM380" s="256" t="s">
        <v>477</v>
      </c>
    </row>
    <row r="381" s="13" customFormat="1">
      <c r="A381" s="13"/>
      <c r="B381" s="258"/>
      <c r="C381" s="259"/>
      <c r="D381" s="260" t="s">
        <v>229</v>
      </c>
      <c r="E381" s="261" t="s">
        <v>1</v>
      </c>
      <c r="F381" s="262" t="s">
        <v>230</v>
      </c>
      <c r="G381" s="259"/>
      <c r="H381" s="261" t="s">
        <v>1</v>
      </c>
      <c r="I381" s="263"/>
      <c r="J381" s="259"/>
      <c r="K381" s="259"/>
      <c r="L381" s="264"/>
      <c r="M381" s="265"/>
      <c r="N381" s="266"/>
      <c r="O381" s="266"/>
      <c r="P381" s="266"/>
      <c r="Q381" s="266"/>
      <c r="R381" s="266"/>
      <c r="S381" s="266"/>
      <c r="T381" s="267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68" t="s">
        <v>229</v>
      </c>
      <c r="AU381" s="268" t="s">
        <v>86</v>
      </c>
      <c r="AV381" s="13" t="s">
        <v>84</v>
      </c>
      <c r="AW381" s="13" t="s">
        <v>32</v>
      </c>
      <c r="AX381" s="13" t="s">
        <v>76</v>
      </c>
      <c r="AY381" s="268" t="s">
        <v>222</v>
      </c>
    </row>
    <row r="382" s="14" customFormat="1">
      <c r="A382" s="14"/>
      <c r="B382" s="269"/>
      <c r="C382" s="270"/>
      <c r="D382" s="260" t="s">
        <v>229</v>
      </c>
      <c r="E382" s="271" t="s">
        <v>1</v>
      </c>
      <c r="F382" s="272" t="s">
        <v>478</v>
      </c>
      <c r="G382" s="270"/>
      <c r="H382" s="273">
        <v>32</v>
      </c>
      <c r="I382" s="274"/>
      <c r="J382" s="270"/>
      <c r="K382" s="270"/>
      <c r="L382" s="275"/>
      <c r="M382" s="276"/>
      <c r="N382" s="277"/>
      <c r="O382" s="277"/>
      <c r="P382" s="277"/>
      <c r="Q382" s="277"/>
      <c r="R382" s="277"/>
      <c r="S382" s="277"/>
      <c r="T382" s="278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79" t="s">
        <v>229</v>
      </c>
      <c r="AU382" s="279" t="s">
        <v>86</v>
      </c>
      <c r="AV382" s="14" t="s">
        <v>86</v>
      </c>
      <c r="AW382" s="14" t="s">
        <v>32</v>
      </c>
      <c r="AX382" s="14" t="s">
        <v>76</v>
      </c>
      <c r="AY382" s="279" t="s">
        <v>222</v>
      </c>
    </row>
    <row r="383" s="15" customFormat="1">
      <c r="A383" s="15"/>
      <c r="B383" s="280"/>
      <c r="C383" s="281"/>
      <c r="D383" s="260" t="s">
        <v>229</v>
      </c>
      <c r="E383" s="282" t="s">
        <v>1</v>
      </c>
      <c r="F383" s="283" t="s">
        <v>232</v>
      </c>
      <c r="G383" s="281"/>
      <c r="H383" s="284">
        <v>32</v>
      </c>
      <c r="I383" s="285"/>
      <c r="J383" s="281"/>
      <c r="K383" s="281"/>
      <c r="L383" s="286"/>
      <c r="M383" s="287"/>
      <c r="N383" s="288"/>
      <c r="O383" s="288"/>
      <c r="P383" s="288"/>
      <c r="Q383" s="288"/>
      <c r="R383" s="288"/>
      <c r="S383" s="288"/>
      <c r="T383" s="289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T383" s="290" t="s">
        <v>229</v>
      </c>
      <c r="AU383" s="290" t="s">
        <v>86</v>
      </c>
      <c r="AV383" s="15" t="s">
        <v>228</v>
      </c>
      <c r="AW383" s="15" t="s">
        <v>32</v>
      </c>
      <c r="AX383" s="15" t="s">
        <v>84</v>
      </c>
      <c r="AY383" s="290" t="s">
        <v>222</v>
      </c>
    </row>
    <row r="384" s="2" customFormat="1" ht="24.15" customHeight="1">
      <c r="A384" s="39"/>
      <c r="B384" s="40"/>
      <c r="C384" s="244" t="s">
        <v>479</v>
      </c>
      <c r="D384" s="244" t="s">
        <v>224</v>
      </c>
      <c r="E384" s="245" t="s">
        <v>480</v>
      </c>
      <c r="F384" s="246" t="s">
        <v>481</v>
      </c>
      <c r="G384" s="247" t="s">
        <v>227</v>
      </c>
      <c r="H384" s="248">
        <v>61</v>
      </c>
      <c r="I384" s="249"/>
      <c r="J384" s="250">
        <f>ROUND(I384*H384,2)</f>
        <v>0</v>
      </c>
      <c r="K384" s="251"/>
      <c r="L384" s="45"/>
      <c r="M384" s="252" t="s">
        <v>1</v>
      </c>
      <c r="N384" s="253" t="s">
        <v>41</v>
      </c>
      <c r="O384" s="92"/>
      <c r="P384" s="254">
        <f>O384*H384</f>
        <v>0</v>
      </c>
      <c r="Q384" s="254">
        <v>0</v>
      </c>
      <c r="R384" s="254">
        <f>Q384*H384</f>
        <v>0</v>
      </c>
      <c r="S384" s="254">
        <v>0</v>
      </c>
      <c r="T384" s="255">
        <f>S384*H384</f>
        <v>0</v>
      </c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R384" s="256" t="s">
        <v>228</v>
      </c>
      <c r="AT384" s="256" t="s">
        <v>224</v>
      </c>
      <c r="AU384" s="256" t="s">
        <v>86</v>
      </c>
      <c r="AY384" s="18" t="s">
        <v>222</v>
      </c>
      <c r="BE384" s="257">
        <f>IF(N384="základní",J384,0)</f>
        <v>0</v>
      </c>
      <c r="BF384" s="257">
        <f>IF(N384="snížená",J384,0)</f>
        <v>0</v>
      </c>
      <c r="BG384" s="257">
        <f>IF(N384="zákl. přenesená",J384,0)</f>
        <v>0</v>
      </c>
      <c r="BH384" s="257">
        <f>IF(N384="sníž. přenesená",J384,0)</f>
        <v>0</v>
      </c>
      <c r="BI384" s="257">
        <f>IF(N384="nulová",J384,0)</f>
        <v>0</v>
      </c>
      <c r="BJ384" s="18" t="s">
        <v>84</v>
      </c>
      <c r="BK384" s="257">
        <f>ROUND(I384*H384,2)</f>
        <v>0</v>
      </c>
      <c r="BL384" s="18" t="s">
        <v>228</v>
      </c>
      <c r="BM384" s="256" t="s">
        <v>482</v>
      </c>
    </row>
    <row r="385" s="13" customFormat="1">
      <c r="A385" s="13"/>
      <c r="B385" s="258"/>
      <c r="C385" s="259"/>
      <c r="D385" s="260" t="s">
        <v>229</v>
      </c>
      <c r="E385" s="261" t="s">
        <v>1</v>
      </c>
      <c r="F385" s="262" t="s">
        <v>230</v>
      </c>
      <c r="G385" s="259"/>
      <c r="H385" s="261" t="s">
        <v>1</v>
      </c>
      <c r="I385" s="263"/>
      <c r="J385" s="259"/>
      <c r="K385" s="259"/>
      <c r="L385" s="264"/>
      <c r="M385" s="265"/>
      <c r="N385" s="266"/>
      <c r="O385" s="266"/>
      <c r="P385" s="266"/>
      <c r="Q385" s="266"/>
      <c r="R385" s="266"/>
      <c r="S385" s="266"/>
      <c r="T385" s="267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68" t="s">
        <v>229</v>
      </c>
      <c r="AU385" s="268" t="s">
        <v>86</v>
      </c>
      <c r="AV385" s="13" t="s">
        <v>84</v>
      </c>
      <c r="AW385" s="13" t="s">
        <v>32</v>
      </c>
      <c r="AX385" s="13" t="s">
        <v>76</v>
      </c>
      <c r="AY385" s="268" t="s">
        <v>222</v>
      </c>
    </row>
    <row r="386" s="14" customFormat="1">
      <c r="A386" s="14"/>
      <c r="B386" s="269"/>
      <c r="C386" s="270"/>
      <c r="D386" s="260" t="s">
        <v>229</v>
      </c>
      <c r="E386" s="271" t="s">
        <v>1</v>
      </c>
      <c r="F386" s="272" t="s">
        <v>483</v>
      </c>
      <c r="G386" s="270"/>
      <c r="H386" s="273">
        <v>61</v>
      </c>
      <c r="I386" s="274"/>
      <c r="J386" s="270"/>
      <c r="K386" s="270"/>
      <c r="L386" s="275"/>
      <c r="M386" s="276"/>
      <c r="N386" s="277"/>
      <c r="O386" s="277"/>
      <c r="P386" s="277"/>
      <c r="Q386" s="277"/>
      <c r="R386" s="277"/>
      <c r="S386" s="277"/>
      <c r="T386" s="278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79" t="s">
        <v>229</v>
      </c>
      <c r="AU386" s="279" t="s">
        <v>86</v>
      </c>
      <c r="AV386" s="14" t="s">
        <v>86</v>
      </c>
      <c r="AW386" s="14" t="s">
        <v>32</v>
      </c>
      <c r="AX386" s="14" t="s">
        <v>76</v>
      </c>
      <c r="AY386" s="279" t="s">
        <v>222</v>
      </c>
    </row>
    <row r="387" s="15" customFormat="1">
      <c r="A387" s="15"/>
      <c r="B387" s="280"/>
      <c r="C387" s="281"/>
      <c r="D387" s="260" t="s">
        <v>229</v>
      </c>
      <c r="E387" s="282" t="s">
        <v>1</v>
      </c>
      <c r="F387" s="283" t="s">
        <v>232</v>
      </c>
      <c r="G387" s="281"/>
      <c r="H387" s="284">
        <v>61</v>
      </c>
      <c r="I387" s="285"/>
      <c r="J387" s="281"/>
      <c r="K387" s="281"/>
      <c r="L387" s="286"/>
      <c r="M387" s="287"/>
      <c r="N387" s="288"/>
      <c r="O387" s="288"/>
      <c r="P387" s="288"/>
      <c r="Q387" s="288"/>
      <c r="R387" s="288"/>
      <c r="S387" s="288"/>
      <c r="T387" s="289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T387" s="290" t="s">
        <v>229</v>
      </c>
      <c r="AU387" s="290" t="s">
        <v>86</v>
      </c>
      <c r="AV387" s="15" t="s">
        <v>228</v>
      </c>
      <c r="AW387" s="15" t="s">
        <v>32</v>
      </c>
      <c r="AX387" s="15" t="s">
        <v>84</v>
      </c>
      <c r="AY387" s="290" t="s">
        <v>222</v>
      </c>
    </row>
    <row r="388" s="2" customFormat="1" ht="16.5" customHeight="1">
      <c r="A388" s="39"/>
      <c r="B388" s="40"/>
      <c r="C388" s="294" t="s">
        <v>338</v>
      </c>
      <c r="D388" s="294" t="s">
        <v>300</v>
      </c>
      <c r="E388" s="295" t="s">
        <v>484</v>
      </c>
      <c r="F388" s="296" t="s">
        <v>485</v>
      </c>
      <c r="G388" s="297" t="s">
        <v>227</v>
      </c>
      <c r="H388" s="298">
        <v>102.3</v>
      </c>
      <c r="I388" s="299"/>
      <c r="J388" s="300">
        <f>ROUND(I388*H388,2)</f>
        <v>0</v>
      </c>
      <c r="K388" s="301"/>
      <c r="L388" s="302"/>
      <c r="M388" s="303" t="s">
        <v>1</v>
      </c>
      <c r="N388" s="304" t="s">
        <v>41</v>
      </c>
      <c r="O388" s="92"/>
      <c r="P388" s="254">
        <f>O388*H388</f>
        <v>0</v>
      </c>
      <c r="Q388" s="254">
        <v>0</v>
      </c>
      <c r="R388" s="254">
        <f>Q388*H388</f>
        <v>0</v>
      </c>
      <c r="S388" s="254">
        <v>0</v>
      </c>
      <c r="T388" s="255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56" t="s">
        <v>242</v>
      </c>
      <c r="AT388" s="256" t="s">
        <v>300</v>
      </c>
      <c r="AU388" s="256" t="s">
        <v>86</v>
      </c>
      <c r="AY388" s="18" t="s">
        <v>222</v>
      </c>
      <c r="BE388" s="257">
        <f>IF(N388="základní",J388,0)</f>
        <v>0</v>
      </c>
      <c r="BF388" s="257">
        <f>IF(N388="snížená",J388,0)</f>
        <v>0</v>
      </c>
      <c r="BG388" s="257">
        <f>IF(N388="zákl. přenesená",J388,0)</f>
        <v>0</v>
      </c>
      <c r="BH388" s="257">
        <f>IF(N388="sníž. přenesená",J388,0)</f>
        <v>0</v>
      </c>
      <c r="BI388" s="257">
        <f>IF(N388="nulová",J388,0)</f>
        <v>0</v>
      </c>
      <c r="BJ388" s="18" t="s">
        <v>84</v>
      </c>
      <c r="BK388" s="257">
        <f>ROUND(I388*H388,2)</f>
        <v>0</v>
      </c>
      <c r="BL388" s="18" t="s">
        <v>228</v>
      </c>
      <c r="BM388" s="256" t="s">
        <v>486</v>
      </c>
    </row>
    <row r="389" s="2" customFormat="1">
      <c r="A389" s="39"/>
      <c r="B389" s="40"/>
      <c r="C389" s="41"/>
      <c r="D389" s="260" t="s">
        <v>266</v>
      </c>
      <c r="E389" s="41"/>
      <c r="F389" s="291" t="s">
        <v>487</v>
      </c>
      <c r="G389" s="41"/>
      <c r="H389" s="41"/>
      <c r="I389" s="211"/>
      <c r="J389" s="41"/>
      <c r="K389" s="41"/>
      <c r="L389" s="45"/>
      <c r="M389" s="292"/>
      <c r="N389" s="293"/>
      <c r="O389" s="92"/>
      <c r="P389" s="92"/>
      <c r="Q389" s="92"/>
      <c r="R389" s="92"/>
      <c r="S389" s="92"/>
      <c r="T389" s="93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T389" s="18" t="s">
        <v>266</v>
      </c>
      <c r="AU389" s="18" t="s">
        <v>86</v>
      </c>
    </row>
    <row r="390" s="12" customFormat="1" ht="22.8" customHeight="1">
      <c r="A390" s="12"/>
      <c r="B390" s="228"/>
      <c r="C390" s="229"/>
      <c r="D390" s="230" t="s">
        <v>75</v>
      </c>
      <c r="E390" s="242" t="s">
        <v>237</v>
      </c>
      <c r="F390" s="242" t="s">
        <v>488</v>
      </c>
      <c r="G390" s="229"/>
      <c r="H390" s="229"/>
      <c r="I390" s="232"/>
      <c r="J390" s="243">
        <f>BK390</f>
        <v>0</v>
      </c>
      <c r="K390" s="229"/>
      <c r="L390" s="234"/>
      <c r="M390" s="235"/>
      <c r="N390" s="236"/>
      <c r="O390" s="236"/>
      <c r="P390" s="237">
        <f>SUM(P391:P563)</f>
        <v>0</v>
      </c>
      <c r="Q390" s="236"/>
      <c r="R390" s="237">
        <f>SUM(R391:R563)</f>
        <v>0</v>
      </c>
      <c r="S390" s="236"/>
      <c r="T390" s="238">
        <f>SUM(T391:T563)</f>
        <v>0</v>
      </c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R390" s="239" t="s">
        <v>84</v>
      </c>
      <c r="AT390" s="240" t="s">
        <v>75</v>
      </c>
      <c r="AU390" s="240" t="s">
        <v>84</v>
      </c>
      <c r="AY390" s="239" t="s">
        <v>222</v>
      </c>
      <c r="BK390" s="241">
        <f>SUM(BK391:BK563)</f>
        <v>0</v>
      </c>
    </row>
    <row r="391" s="2" customFormat="1" ht="24.15" customHeight="1">
      <c r="A391" s="39"/>
      <c r="B391" s="40"/>
      <c r="C391" s="244" t="s">
        <v>489</v>
      </c>
      <c r="D391" s="244" t="s">
        <v>224</v>
      </c>
      <c r="E391" s="245" t="s">
        <v>490</v>
      </c>
      <c r="F391" s="246" t="s">
        <v>491</v>
      </c>
      <c r="G391" s="247" t="s">
        <v>227</v>
      </c>
      <c r="H391" s="248">
        <v>143.05000000000001</v>
      </c>
      <c r="I391" s="249"/>
      <c r="J391" s="250">
        <f>ROUND(I391*H391,2)</f>
        <v>0</v>
      </c>
      <c r="K391" s="251"/>
      <c r="L391" s="45"/>
      <c r="M391" s="252" t="s">
        <v>1</v>
      </c>
      <c r="N391" s="253" t="s">
        <v>41</v>
      </c>
      <c r="O391" s="92"/>
      <c r="P391" s="254">
        <f>O391*H391</f>
        <v>0</v>
      </c>
      <c r="Q391" s="254">
        <v>0</v>
      </c>
      <c r="R391" s="254">
        <f>Q391*H391</f>
        <v>0</v>
      </c>
      <c r="S391" s="254">
        <v>0</v>
      </c>
      <c r="T391" s="255">
        <f>S391*H391</f>
        <v>0</v>
      </c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R391" s="256" t="s">
        <v>228</v>
      </c>
      <c r="AT391" s="256" t="s">
        <v>224</v>
      </c>
      <c r="AU391" s="256" t="s">
        <v>86</v>
      </c>
      <c r="AY391" s="18" t="s">
        <v>222</v>
      </c>
      <c r="BE391" s="257">
        <f>IF(N391="základní",J391,0)</f>
        <v>0</v>
      </c>
      <c r="BF391" s="257">
        <f>IF(N391="snížená",J391,0)</f>
        <v>0</v>
      </c>
      <c r="BG391" s="257">
        <f>IF(N391="zákl. přenesená",J391,0)</f>
        <v>0</v>
      </c>
      <c r="BH391" s="257">
        <f>IF(N391="sníž. přenesená",J391,0)</f>
        <v>0</v>
      </c>
      <c r="BI391" s="257">
        <f>IF(N391="nulová",J391,0)</f>
        <v>0</v>
      </c>
      <c r="BJ391" s="18" t="s">
        <v>84</v>
      </c>
      <c r="BK391" s="257">
        <f>ROUND(I391*H391,2)</f>
        <v>0</v>
      </c>
      <c r="BL391" s="18" t="s">
        <v>228</v>
      </c>
      <c r="BM391" s="256" t="s">
        <v>492</v>
      </c>
    </row>
    <row r="392" s="13" customFormat="1">
      <c r="A392" s="13"/>
      <c r="B392" s="258"/>
      <c r="C392" s="259"/>
      <c r="D392" s="260" t="s">
        <v>229</v>
      </c>
      <c r="E392" s="261" t="s">
        <v>1</v>
      </c>
      <c r="F392" s="262" t="s">
        <v>493</v>
      </c>
      <c r="G392" s="259"/>
      <c r="H392" s="261" t="s">
        <v>1</v>
      </c>
      <c r="I392" s="263"/>
      <c r="J392" s="259"/>
      <c r="K392" s="259"/>
      <c r="L392" s="264"/>
      <c r="M392" s="265"/>
      <c r="N392" s="266"/>
      <c r="O392" s="266"/>
      <c r="P392" s="266"/>
      <c r="Q392" s="266"/>
      <c r="R392" s="266"/>
      <c r="S392" s="266"/>
      <c r="T392" s="267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68" t="s">
        <v>229</v>
      </c>
      <c r="AU392" s="268" t="s">
        <v>86</v>
      </c>
      <c r="AV392" s="13" t="s">
        <v>84</v>
      </c>
      <c r="AW392" s="13" t="s">
        <v>32</v>
      </c>
      <c r="AX392" s="13" t="s">
        <v>76</v>
      </c>
      <c r="AY392" s="268" t="s">
        <v>222</v>
      </c>
    </row>
    <row r="393" s="14" customFormat="1">
      <c r="A393" s="14"/>
      <c r="B393" s="269"/>
      <c r="C393" s="270"/>
      <c r="D393" s="260" t="s">
        <v>229</v>
      </c>
      <c r="E393" s="271" t="s">
        <v>1</v>
      </c>
      <c r="F393" s="272" t="s">
        <v>494</v>
      </c>
      <c r="G393" s="270"/>
      <c r="H393" s="273">
        <v>80.200000000000003</v>
      </c>
      <c r="I393" s="274"/>
      <c r="J393" s="270"/>
      <c r="K393" s="270"/>
      <c r="L393" s="275"/>
      <c r="M393" s="276"/>
      <c r="N393" s="277"/>
      <c r="O393" s="277"/>
      <c r="P393" s="277"/>
      <c r="Q393" s="277"/>
      <c r="R393" s="277"/>
      <c r="S393" s="277"/>
      <c r="T393" s="278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79" t="s">
        <v>229</v>
      </c>
      <c r="AU393" s="279" t="s">
        <v>86</v>
      </c>
      <c r="AV393" s="14" t="s">
        <v>86</v>
      </c>
      <c r="AW393" s="14" t="s">
        <v>32</v>
      </c>
      <c r="AX393" s="14" t="s">
        <v>76</v>
      </c>
      <c r="AY393" s="279" t="s">
        <v>222</v>
      </c>
    </row>
    <row r="394" s="14" customFormat="1">
      <c r="A394" s="14"/>
      <c r="B394" s="269"/>
      <c r="C394" s="270"/>
      <c r="D394" s="260" t="s">
        <v>229</v>
      </c>
      <c r="E394" s="271" t="s">
        <v>1</v>
      </c>
      <c r="F394" s="272" t="s">
        <v>495</v>
      </c>
      <c r="G394" s="270"/>
      <c r="H394" s="273">
        <v>11.300000000000001</v>
      </c>
      <c r="I394" s="274"/>
      <c r="J394" s="270"/>
      <c r="K394" s="270"/>
      <c r="L394" s="275"/>
      <c r="M394" s="276"/>
      <c r="N394" s="277"/>
      <c r="O394" s="277"/>
      <c r="P394" s="277"/>
      <c r="Q394" s="277"/>
      <c r="R394" s="277"/>
      <c r="S394" s="277"/>
      <c r="T394" s="278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79" t="s">
        <v>229</v>
      </c>
      <c r="AU394" s="279" t="s">
        <v>86</v>
      </c>
      <c r="AV394" s="14" t="s">
        <v>86</v>
      </c>
      <c r="AW394" s="14" t="s">
        <v>32</v>
      </c>
      <c r="AX394" s="14" t="s">
        <v>76</v>
      </c>
      <c r="AY394" s="279" t="s">
        <v>222</v>
      </c>
    </row>
    <row r="395" s="14" customFormat="1">
      <c r="A395" s="14"/>
      <c r="B395" s="269"/>
      <c r="C395" s="270"/>
      <c r="D395" s="260" t="s">
        <v>229</v>
      </c>
      <c r="E395" s="271" t="s">
        <v>1</v>
      </c>
      <c r="F395" s="272" t="s">
        <v>496</v>
      </c>
      <c r="G395" s="270"/>
      <c r="H395" s="273">
        <v>51.549999999999997</v>
      </c>
      <c r="I395" s="274"/>
      <c r="J395" s="270"/>
      <c r="K395" s="270"/>
      <c r="L395" s="275"/>
      <c r="M395" s="276"/>
      <c r="N395" s="277"/>
      <c r="O395" s="277"/>
      <c r="P395" s="277"/>
      <c r="Q395" s="277"/>
      <c r="R395" s="277"/>
      <c r="S395" s="277"/>
      <c r="T395" s="278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79" t="s">
        <v>229</v>
      </c>
      <c r="AU395" s="279" t="s">
        <v>86</v>
      </c>
      <c r="AV395" s="14" t="s">
        <v>86</v>
      </c>
      <c r="AW395" s="14" t="s">
        <v>32</v>
      </c>
      <c r="AX395" s="14" t="s">
        <v>76</v>
      </c>
      <c r="AY395" s="279" t="s">
        <v>222</v>
      </c>
    </row>
    <row r="396" s="15" customFormat="1">
      <c r="A396" s="15"/>
      <c r="B396" s="280"/>
      <c r="C396" s="281"/>
      <c r="D396" s="260" t="s">
        <v>229</v>
      </c>
      <c r="E396" s="282" t="s">
        <v>1</v>
      </c>
      <c r="F396" s="283" t="s">
        <v>232</v>
      </c>
      <c r="G396" s="281"/>
      <c r="H396" s="284">
        <v>143.05000000000001</v>
      </c>
      <c r="I396" s="285"/>
      <c r="J396" s="281"/>
      <c r="K396" s="281"/>
      <c r="L396" s="286"/>
      <c r="M396" s="287"/>
      <c r="N396" s="288"/>
      <c r="O396" s="288"/>
      <c r="P396" s="288"/>
      <c r="Q396" s="288"/>
      <c r="R396" s="288"/>
      <c r="S396" s="288"/>
      <c r="T396" s="289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T396" s="290" t="s">
        <v>229</v>
      </c>
      <c r="AU396" s="290" t="s">
        <v>86</v>
      </c>
      <c r="AV396" s="15" t="s">
        <v>228</v>
      </c>
      <c r="AW396" s="15" t="s">
        <v>32</v>
      </c>
      <c r="AX396" s="15" t="s">
        <v>84</v>
      </c>
      <c r="AY396" s="290" t="s">
        <v>222</v>
      </c>
    </row>
    <row r="397" s="2" customFormat="1" ht="21.75" customHeight="1">
      <c r="A397" s="39"/>
      <c r="B397" s="40"/>
      <c r="C397" s="244" t="s">
        <v>343</v>
      </c>
      <c r="D397" s="244" t="s">
        <v>224</v>
      </c>
      <c r="E397" s="245" t="s">
        <v>497</v>
      </c>
      <c r="F397" s="246" t="s">
        <v>498</v>
      </c>
      <c r="G397" s="247" t="s">
        <v>227</v>
      </c>
      <c r="H397" s="248">
        <v>14.305</v>
      </c>
      <c r="I397" s="249"/>
      <c r="J397" s="250">
        <f>ROUND(I397*H397,2)</f>
        <v>0</v>
      </c>
      <c r="K397" s="251"/>
      <c r="L397" s="45"/>
      <c r="M397" s="252" t="s">
        <v>1</v>
      </c>
      <c r="N397" s="253" t="s">
        <v>41</v>
      </c>
      <c r="O397" s="92"/>
      <c r="P397" s="254">
        <f>O397*H397</f>
        <v>0</v>
      </c>
      <c r="Q397" s="254">
        <v>0</v>
      </c>
      <c r="R397" s="254">
        <f>Q397*H397</f>
        <v>0</v>
      </c>
      <c r="S397" s="254">
        <v>0</v>
      </c>
      <c r="T397" s="255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56" t="s">
        <v>228</v>
      </c>
      <c r="AT397" s="256" t="s">
        <v>224</v>
      </c>
      <c r="AU397" s="256" t="s">
        <v>86</v>
      </c>
      <c r="AY397" s="18" t="s">
        <v>222</v>
      </c>
      <c r="BE397" s="257">
        <f>IF(N397="základní",J397,0)</f>
        <v>0</v>
      </c>
      <c r="BF397" s="257">
        <f>IF(N397="snížená",J397,0)</f>
        <v>0</v>
      </c>
      <c r="BG397" s="257">
        <f>IF(N397="zákl. přenesená",J397,0)</f>
        <v>0</v>
      </c>
      <c r="BH397" s="257">
        <f>IF(N397="sníž. přenesená",J397,0)</f>
        <v>0</v>
      </c>
      <c r="BI397" s="257">
        <f>IF(N397="nulová",J397,0)</f>
        <v>0</v>
      </c>
      <c r="BJ397" s="18" t="s">
        <v>84</v>
      </c>
      <c r="BK397" s="257">
        <f>ROUND(I397*H397,2)</f>
        <v>0</v>
      </c>
      <c r="BL397" s="18" t="s">
        <v>228</v>
      </c>
      <c r="BM397" s="256" t="s">
        <v>499</v>
      </c>
    </row>
    <row r="398" s="13" customFormat="1">
      <c r="A398" s="13"/>
      <c r="B398" s="258"/>
      <c r="C398" s="259"/>
      <c r="D398" s="260" t="s">
        <v>229</v>
      </c>
      <c r="E398" s="261" t="s">
        <v>1</v>
      </c>
      <c r="F398" s="262" t="s">
        <v>493</v>
      </c>
      <c r="G398" s="259"/>
      <c r="H398" s="261" t="s">
        <v>1</v>
      </c>
      <c r="I398" s="263"/>
      <c r="J398" s="259"/>
      <c r="K398" s="259"/>
      <c r="L398" s="264"/>
      <c r="M398" s="265"/>
      <c r="N398" s="266"/>
      <c r="O398" s="266"/>
      <c r="P398" s="266"/>
      <c r="Q398" s="266"/>
      <c r="R398" s="266"/>
      <c r="S398" s="266"/>
      <c r="T398" s="267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68" t="s">
        <v>229</v>
      </c>
      <c r="AU398" s="268" t="s">
        <v>86</v>
      </c>
      <c r="AV398" s="13" t="s">
        <v>84</v>
      </c>
      <c r="AW398" s="13" t="s">
        <v>32</v>
      </c>
      <c r="AX398" s="13" t="s">
        <v>76</v>
      </c>
      <c r="AY398" s="268" t="s">
        <v>222</v>
      </c>
    </row>
    <row r="399" s="13" customFormat="1">
      <c r="A399" s="13"/>
      <c r="B399" s="258"/>
      <c r="C399" s="259"/>
      <c r="D399" s="260" t="s">
        <v>229</v>
      </c>
      <c r="E399" s="261" t="s">
        <v>1</v>
      </c>
      <c r="F399" s="262" t="s">
        <v>500</v>
      </c>
      <c r="G399" s="259"/>
      <c r="H399" s="261" t="s">
        <v>1</v>
      </c>
      <c r="I399" s="263"/>
      <c r="J399" s="259"/>
      <c r="K399" s="259"/>
      <c r="L399" s="264"/>
      <c r="M399" s="265"/>
      <c r="N399" s="266"/>
      <c r="O399" s="266"/>
      <c r="P399" s="266"/>
      <c r="Q399" s="266"/>
      <c r="R399" s="266"/>
      <c r="S399" s="266"/>
      <c r="T399" s="267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68" t="s">
        <v>229</v>
      </c>
      <c r="AU399" s="268" t="s">
        <v>86</v>
      </c>
      <c r="AV399" s="13" t="s">
        <v>84</v>
      </c>
      <c r="AW399" s="13" t="s">
        <v>32</v>
      </c>
      <c r="AX399" s="13" t="s">
        <v>76</v>
      </c>
      <c r="AY399" s="268" t="s">
        <v>222</v>
      </c>
    </row>
    <row r="400" s="14" customFormat="1">
      <c r="A400" s="14"/>
      <c r="B400" s="269"/>
      <c r="C400" s="270"/>
      <c r="D400" s="260" t="s">
        <v>229</v>
      </c>
      <c r="E400" s="271" t="s">
        <v>1</v>
      </c>
      <c r="F400" s="272" t="s">
        <v>501</v>
      </c>
      <c r="G400" s="270"/>
      <c r="H400" s="273">
        <v>8.0199999999999996</v>
      </c>
      <c r="I400" s="274"/>
      <c r="J400" s="270"/>
      <c r="K400" s="270"/>
      <c r="L400" s="275"/>
      <c r="M400" s="276"/>
      <c r="N400" s="277"/>
      <c r="O400" s="277"/>
      <c r="P400" s="277"/>
      <c r="Q400" s="277"/>
      <c r="R400" s="277"/>
      <c r="S400" s="277"/>
      <c r="T400" s="278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79" t="s">
        <v>229</v>
      </c>
      <c r="AU400" s="279" t="s">
        <v>86</v>
      </c>
      <c r="AV400" s="14" t="s">
        <v>86</v>
      </c>
      <c r="AW400" s="14" t="s">
        <v>32</v>
      </c>
      <c r="AX400" s="14" t="s">
        <v>76</v>
      </c>
      <c r="AY400" s="279" t="s">
        <v>222</v>
      </c>
    </row>
    <row r="401" s="14" customFormat="1">
      <c r="A401" s="14"/>
      <c r="B401" s="269"/>
      <c r="C401" s="270"/>
      <c r="D401" s="260" t="s">
        <v>229</v>
      </c>
      <c r="E401" s="271" t="s">
        <v>1</v>
      </c>
      <c r="F401" s="272" t="s">
        <v>502</v>
      </c>
      <c r="G401" s="270"/>
      <c r="H401" s="273">
        <v>1.1299999999999999</v>
      </c>
      <c r="I401" s="274"/>
      <c r="J401" s="270"/>
      <c r="K401" s="270"/>
      <c r="L401" s="275"/>
      <c r="M401" s="276"/>
      <c r="N401" s="277"/>
      <c r="O401" s="277"/>
      <c r="P401" s="277"/>
      <c r="Q401" s="277"/>
      <c r="R401" s="277"/>
      <c r="S401" s="277"/>
      <c r="T401" s="278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79" t="s">
        <v>229</v>
      </c>
      <c r="AU401" s="279" t="s">
        <v>86</v>
      </c>
      <c r="AV401" s="14" t="s">
        <v>86</v>
      </c>
      <c r="AW401" s="14" t="s">
        <v>32</v>
      </c>
      <c r="AX401" s="14" t="s">
        <v>76</v>
      </c>
      <c r="AY401" s="279" t="s">
        <v>222</v>
      </c>
    </row>
    <row r="402" s="14" customFormat="1">
      <c r="A402" s="14"/>
      <c r="B402" s="269"/>
      <c r="C402" s="270"/>
      <c r="D402" s="260" t="s">
        <v>229</v>
      </c>
      <c r="E402" s="271" t="s">
        <v>1</v>
      </c>
      <c r="F402" s="272" t="s">
        <v>503</v>
      </c>
      <c r="G402" s="270"/>
      <c r="H402" s="273">
        <v>5.1550000000000002</v>
      </c>
      <c r="I402" s="274"/>
      <c r="J402" s="270"/>
      <c r="K402" s="270"/>
      <c r="L402" s="275"/>
      <c r="M402" s="276"/>
      <c r="N402" s="277"/>
      <c r="O402" s="277"/>
      <c r="P402" s="277"/>
      <c r="Q402" s="277"/>
      <c r="R402" s="277"/>
      <c r="S402" s="277"/>
      <c r="T402" s="278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79" t="s">
        <v>229</v>
      </c>
      <c r="AU402" s="279" t="s">
        <v>86</v>
      </c>
      <c r="AV402" s="14" t="s">
        <v>86</v>
      </c>
      <c r="AW402" s="14" t="s">
        <v>32</v>
      </c>
      <c r="AX402" s="14" t="s">
        <v>76</v>
      </c>
      <c r="AY402" s="279" t="s">
        <v>222</v>
      </c>
    </row>
    <row r="403" s="15" customFormat="1">
      <c r="A403" s="15"/>
      <c r="B403" s="280"/>
      <c r="C403" s="281"/>
      <c r="D403" s="260" t="s">
        <v>229</v>
      </c>
      <c r="E403" s="282" t="s">
        <v>1</v>
      </c>
      <c r="F403" s="283" t="s">
        <v>232</v>
      </c>
      <c r="G403" s="281"/>
      <c r="H403" s="284">
        <v>14.305</v>
      </c>
      <c r="I403" s="285"/>
      <c r="J403" s="281"/>
      <c r="K403" s="281"/>
      <c r="L403" s="286"/>
      <c r="M403" s="287"/>
      <c r="N403" s="288"/>
      <c r="O403" s="288"/>
      <c r="P403" s="288"/>
      <c r="Q403" s="288"/>
      <c r="R403" s="288"/>
      <c r="S403" s="288"/>
      <c r="T403" s="289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90" t="s">
        <v>229</v>
      </c>
      <c r="AU403" s="290" t="s">
        <v>86</v>
      </c>
      <c r="AV403" s="15" t="s">
        <v>228</v>
      </c>
      <c r="AW403" s="15" t="s">
        <v>32</v>
      </c>
      <c r="AX403" s="15" t="s">
        <v>84</v>
      </c>
      <c r="AY403" s="290" t="s">
        <v>222</v>
      </c>
    </row>
    <row r="404" s="2" customFormat="1" ht="24.15" customHeight="1">
      <c r="A404" s="39"/>
      <c r="B404" s="40"/>
      <c r="C404" s="244" t="s">
        <v>504</v>
      </c>
      <c r="D404" s="244" t="s">
        <v>224</v>
      </c>
      <c r="E404" s="245" t="s">
        <v>505</v>
      </c>
      <c r="F404" s="246" t="s">
        <v>506</v>
      </c>
      <c r="G404" s="247" t="s">
        <v>227</v>
      </c>
      <c r="H404" s="248">
        <v>17.166</v>
      </c>
      <c r="I404" s="249"/>
      <c r="J404" s="250">
        <f>ROUND(I404*H404,2)</f>
        <v>0</v>
      </c>
      <c r="K404" s="251"/>
      <c r="L404" s="45"/>
      <c r="M404" s="252" t="s">
        <v>1</v>
      </c>
      <c r="N404" s="253" t="s">
        <v>41</v>
      </c>
      <c r="O404" s="92"/>
      <c r="P404" s="254">
        <f>O404*H404</f>
        <v>0</v>
      </c>
      <c r="Q404" s="254">
        <v>0</v>
      </c>
      <c r="R404" s="254">
        <f>Q404*H404</f>
        <v>0</v>
      </c>
      <c r="S404" s="254">
        <v>0</v>
      </c>
      <c r="T404" s="255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56" t="s">
        <v>228</v>
      </c>
      <c r="AT404" s="256" t="s">
        <v>224</v>
      </c>
      <c r="AU404" s="256" t="s">
        <v>86</v>
      </c>
      <c r="AY404" s="18" t="s">
        <v>222</v>
      </c>
      <c r="BE404" s="257">
        <f>IF(N404="základní",J404,0)</f>
        <v>0</v>
      </c>
      <c r="BF404" s="257">
        <f>IF(N404="snížená",J404,0)</f>
        <v>0</v>
      </c>
      <c r="BG404" s="257">
        <f>IF(N404="zákl. přenesená",J404,0)</f>
        <v>0</v>
      </c>
      <c r="BH404" s="257">
        <f>IF(N404="sníž. přenesená",J404,0)</f>
        <v>0</v>
      </c>
      <c r="BI404" s="257">
        <f>IF(N404="nulová",J404,0)</f>
        <v>0</v>
      </c>
      <c r="BJ404" s="18" t="s">
        <v>84</v>
      </c>
      <c r="BK404" s="257">
        <f>ROUND(I404*H404,2)</f>
        <v>0</v>
      </c>
      <c r="BL404" s="18" t="s">
        <v>228</v>
      </c>
      <c r="BM404" s="256" t="s">
        <v>507</v>
      </c>
    </row>
    <row r="405" s="14" customFormat="1">
      <c r="A405" s="14"/>
      <c r="B405" s="269"/>
      <c r="C405" s="270"/>
      <c r="D405" s="260" t="s">
        <v>229</v>
      </c>
      <c r="E405" s="271" t="s">
        <v>1</v>
      </c>
      <c r="F405" s="272" t="s">
        <v>508</v>
      </c>
      <c r="G405" s="270"/>
      <c r="H405" s="273">
        <v>17.166</v>
      </c>
      <c r="I405" s="274"/>
      <c r="J405" s="270"/>
      <c r="K405" s="270"/>
      <c r="L405" s="275"/>
      <c r="M405" s="276"/>
      <c r="N405" s="277"/>
      <c r="O405" s="277"/>
      <c r="P405" s="277"/>
      <c r="Q405" s="277"/>
      <c r="R405" s="277"/>
      <c r="S405" s="277"/>
      <c r="T405" s="278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79" t="s">
        <v>229</v>
      </c>
      <c r="AU405" s="279" t="s">
        <v>86</v>
      </c>
      <c r="AV405" s="14" t="s">
        <v>86</v>
      </c>
      <c r="AW405" s="14" t="s">
        <v>32</v>
      </c>
      <c r="AX405" s="14" t="s">
        <v>76</v>
      </c>
      <c r="AY405" s="279" t="s">
        <v>222</v>
      </c>
    </row>
    <row r="406" s="15" customFormat="1">
      <c r="A406" s="15"/>
      <c r="B406" s="280"/>
      <c r="C406" s="281"/>
      <c r="D406" s="260" t="s">
        <v>229</v>
      </c>
      <c r="E406" s="282" t="s">
        <v>1</v>
      </c>
      <c r="F406" s="283" t="s">
        <v>232</v>
      </c>
      <c r="G406" s="281"/>
      <c r="H406" s="284">
        <v>17.166</v>
      </c>
      <c r="I406" s="285"/>
      <c r="J406" s="281"/>
      <c r="K406" s="281"/>
      <c r="L406" s="286"/>
      <c r="M406" s="287"/>
      <c r="N406" s="288"/>
      <c r="O406" s="288"/>
      <c r="P406" s="288"/>
      <c r="Q406" s="288"/>
      <c r="R406" s="288"/>
      <c r="S406" s="288"/>
      <c r="T406" s="289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T406" s="290" t="s">
        <v>229</v>
      </c>
      <c r="AU406" s="290" t="s">
        <v>86</v>
      </c>
      <c r="AV406" s="15" t="s">
        <v>228</v>
      </c>
      <c r="AW406" s="15" t="s">
        <v>32</v>
      </c>
      <c r="AX406" s="15" t="s">
        <v>84</v>
      </c>
      <c r="AY406" s="290" t="s">
        <v>222</v>
      </c>
    </row>
    <row r="407" s="2" customFormat="1" ht="24.15" customHeight="1">
      <c r="A407" s="39"/>
      <c r="B407" s="40"/>
      <c r="C407" s="244" t="s">
        <v>347</v>
      </c>
      <c r="D407" s="244" t="s">
        <v>224</v>
      </c>
      <c r="E407" s="245" t="s">
        <v>509</v>
      </c>
      <c r="F407" s="246" t="s">
        <v>510</v>
      </c>
      <c r="G407" s="247" t="s">
        <v>227</v>
      </c>
      <c r="H407" s="248">
        <v>143.05000000000001</v>
      </c>
      <c r="I407" s="249"/>
      <c r="J407" s="250">
        <f>ROUND(I407*H407,2)</f>
        <v>0</v>
      </c>
      <c r="K407" s="251"/>
      <c r="L407" s="45"/>
      <c r="M407" s="252" t="s">
        <v>1</v>
      </c>
      <c r="N407" s="253" t="s">
        <v>41</v>
      </c>
      <c r="O407" s="92"/>
      <c r="P407" s="254">
        <f>O407*H407</f>
        <v>0</v>
      </c>
      <c r="Q407" s="254">
        <v>0</v>
      </c>
      <c r="R407" s="254">
        <f>Q407*H407</f>
        <v>0</v>
      </c>
      <c r="S407" s="254">
        <v>0</v>
      </c>
      <c r="T407" s="255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56" t="s">
        <v>228</v>
      </c>
      <c r="AT407" s="256" t="s">
        <v>224</v>
      </c>
      <c r="AU407" s="256" t="s">
        <v>86</v>
      </c>
      <c r="AY407" s="18" t="s">
        <v>222</v>
      </c>
      <c r="BE407" s="257">
        <f>IF(N407="základní",J407,0)</f>
        <v>0</v>
      </c>
      <c r="BF407" s="257">
        <f>IF(N407="snížená",J407,0)</f>
        <v>0</v>
      </c>
      <c r="BG407" s="257">
        <f>IF(N407="zákl. přenesená",J407,0)</f>
        <v>0</v>
      </c>
      <c r="BH407" s="257">
        <f>IF(N407="sníž. přenesená",J407,0)</f>
        <v>0</v>
      </c>
      <c r="BI407" s="257">
        <f>IF(N407="nulová",J407,0)</f>
        <v>0</v>
      </c>
      <c r="BJ407" s="18" t="s">
        <v>84</v>
      </c>
      <c r="BK407" s="257">
        <f>ROUND(I407*H407,2)</f>
        <v>0</v>
      </c>
      <c r="BL407" s="18" t="s">
        <v>228</v>
      </c>
      <c r="BM407" s="256" t="s">
        <v>511</v>
      </c>
    </row>
    <row r="408" s="13" customFormat="1">
      <c r="A408" s="13"/>
      <c r="B408" s="258"/>
      <c r="C408" s="259"/>
      <c r="D408" s="260" t="s">
        <v>229</v>
      </c>
      <c r="E408" s="261" t="s">
        <v>1</v>
      </c>
      <c r="F408" s="262" t="s">
        <v>493</v>
      </c>
      <c r="G408" s="259"/>
      <c r="H408" s="261" t="s">
        <v>1</v>
      </c>
      <c r="I408" s="263"/>
      <c r="J408" s="259"/>
      <c r="K408" s="259"/>
      <c r="L408" s="264"/>
      <c r="M408" s="265"/>
      <c r="N408" s="266"/>
      <c r="O408" s="266"/>
      <c r="P408" s="266"/>
      <c r="Q408" s="266"/>
      <c r="R408" s="266"/>
      <c r="S408" s="266"/>
      <c r="T408" s="267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68" t="s">
        <v>229</v>
      </c>
      <c r="AU408" s="268" t="s">
        <v>86</v>
      </c>
      <c r="AV408" s="13" t="s">
        <v>84</v>
      </c>
      <c r="AW408" s="13" t="s">
        <v>32</v>
      </c>
      <c r="AX408" s="13" t="s">
        <v>76</v>
      </c>
      <c r="AY408" s="268" t="s">
        <v>222</v>
      </c>
    </row>
    <row r="409" s="14" customFormat="1">
      <c r="A409" s="14"/>
      <c r="B409" s="269"/>
      <c r="C409" s="270"/>
      <c r="D409" s="260" t="s">
        <v>229</v>
      </c>
      <c r="E409" s="271" t="s">
        <v>1</v>
      </c>
      <c r="F409" s="272" t="s">
        <v>494</v>
      </c>
      <c r="G409" s="270"/>
      <c r="H409" s="273">
        <v>80.200000000000003</v>
      </c>
      <c r="I409" s="274"/>
      <c r="J409" s="270"/>
      <c r="K409" s="270"/>
      <c r="L409" s="275"/>
      <c r="M409" s="276"/>
      <c r="N409" s="277"/>
      <c r="O409" s="277"/>
      <c r="P409" s="277"/>
      <c r="Q409" s="277"/>
      <c r="R409" s="277"/>
      <c r="S409" s="277"/>
      <c r="T409" s="278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79" t="s">
        <v>229</v>
      </c>
      <c r="AU409" s="279" t="s">
        <v>86</v>
      </c>
      <c r="AV409" s="14" t="s">
        <v>86</v>
      </c>
      <c r="AW409" s="14" t="s">
        <v>32</v>
      </c>
      <c r="AX409" s="14" t="s">
        <v>76</v>
      </c>
      <c r="AY409" s="279" t="s">
        <v>222</v>
      </c>
    </row>
    <row r="410" s="14" customFormat="1">
      <c r="A410" s="14"/>
      <c r="B410" s="269"/>
      <c r="C410" s="270"/>
      <c r="D410" s="260" t="s">
        <v>229</v>
      </c>
      <c r="E410" s="271" t="s">
        <v>1</v>
      </c>
      <c r="F410" s="272" t="s">
        <v>495</v>
      </c>
      <c r="G410" s="270"/>
      <c r="H410" s="273">
        <v>11.300000000000001</v>
      </c>
      <c r="I410" s="274"/>
      <c r="J410" s="270"/>
      <c r="K410" s="270"/>
      <c r="L410" s="275"/>
      <c r="M410" s="276"/>
      <c r="N410" s="277"/>
      <c r="O410" s="277"/>
      <c r="P410" s="277"/>
      <c r="Q410" s="277"/>
      <c r="R410" s="277"/>
      <c r="S410" s="277"/>
      <c r="T410" s="278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79" t="s">
        <v>229</v>
      </c>
      <c r="AU410" s="279" t="s">
        <v>86</v>
      </c>
      <c r="AV410" s="14" t="s">
        <v>86</v>
      </c>
      <c r="AW410" s="14" t="s">
        <v>32</v>
      </c>
      <c r="AX410" s="14" t="s">
        <v>76</v>
      </c>
      <c r="AY410" s="279" t="s">
        <v>222</v>
      </c>
    </row>
    <row r="411" s="14" customFormat="1">
      <c r="A411" s="14"/>
      <c r="B411" s="269"/>
      <c r="C411" s="270"/>
      <c r="D411" s="260" t="s">
        <v>229</v>
      </c>
      <c r="E411" s="271" t="s">
        <v>1</v>
      </c>
      <c r="F411" s="272" t="s">
        <v>496</v>
      </c>
      <c r="G411" s="270"/>
      <c r="H411" s="273">
        <v>51.549999999999997</v>
      </c>
      <c r="I411" s="274"/>
      <c r="J411" s="270"/>
      <c r="K411" s="270"/>
      <c r="L411" s="275"/>
      <c r="M411" s="276"/>
      <c r="N411" s="277"/>
      <c r="O411" s="277"/>
      <c r="P411" s="277"/>
      <c r="Q411" s="277"/>
      <c r="R411" s="277"/>
      <c r="S411" s="277"/>
      <c r="T411" s="278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79" t="s">
        <v>229</v>
      </c>
      <c r="AU411" s="279" t="s">
        <v>86</v>
      </c>
      <c r="AV411" s="14" t="s">
        <v>86</v>
      </c>
      <c r="AW411" s="14" t="s">
        <v>32</v>
      </c>
      <c r="AX411" s="14" t="s">
        <v>76</v>
      </c>
      <c r="AY411" s="279" t="s">
        <v>222</v>
      </c>
    </row>
    <row r="412" s="15" customFormat="1">
      <c r="A412" s="15"/>
      <c r="B412" s="280"/>
      <c r="C412" s="281"/>
      <c r="D412" s="260" t="s">
        <v>229</v>
      </c>
      <c r="E412" s="282" t="s">
        <v>1</v>
      </c>
      <c r="F412" s="283" t="s">
        <v>232</v>
      </c>
      <c r="G412" s="281"/>
      <c r="H412" s="284">
        <v>143.05000000000001</v>
      </c>
      <c r="I412" s="285"/>
      <c r="J412" s="281"/>
      <c r="K412" s="281"/>
      <c r="L412" s="286"/>
      <c r="M412" s="287"/>
      <c r="N412" s="288"/>
      <c r="O412" s="288"/>
      <c r="P412" s="288"/>
      <c r="Q412" s="288"/>
      <c r="R412" s="288"/>
      <c r="S412" s="288"/>
      <c r="T412" s="289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T412" s="290" t="s">
        <v>229</v>
      </c>
      <c r="AU412" s="290" t="s">
        <v>86</v>
      </c>
      <c r="AV412" s="15" t="s">
        <v>228</v>
      </c>
      <c r="AW412" s="15" t="s">
        <v>32</v>
      </c>
      <c r="AX412" s="15" t="s">
        <v>84</v>
      </c>
      <c r="AY412" s="290" t="s">
        <v>222</v>
      </c>
    </row>
    <row r="413" s="2" customFormat="1" ht="24.15" customHeight="1">
      <c r="A413" s="39"/>
      <c r="B413" s="40"/>
      <c r="C413" s="244" t="s">
        <v>512</v>
      </c>
      <c r="D413" s="244" t="s">
        <v>224</v>
      </c>
      <c r="E413" s="245" t="s">
        <v>513</v>
      </c>
      <c r="F413" s="246" t="s">
        <v>514</v>
      </c>
      <c r="G413" s="247" t="s">
        <v>227</v>
      </c>
      <c r="H413" s="248">
        <v>286.10000000000002</v>
      </c>
      <c r="I413" s="249"/>
      <c r="J413" s="250">
        <f>ROUND(I413*H413,2)</f>
        <v>0</v>
      </c>
      <c r="K413" s="251"/>
      <c r="L413" s="45"/>
      <c r="M413" s="252" t="s">
        <v>1</v>
      </c>
      <c r="N413" s="253" t="s">
        <v>41</v>
      </c>
      <c r="O413" s="92"/>
      <c r="P413" s="254">
        <f>O413*H413</f>
        <v>0</v>
      </c>
      <c r="Q413" s="254">
        <v>0</v>
      </c>
      <c r="R413" s="254">
        <f>Q413*H413</f>
        <v>0</v>
      </c>
      <c r="S413" s="254">
        <v>0</v>
      </c>
      <c r="T413" s="255">
        <f>S413*H413</f>
        <v>0</v>
      </c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R413" s="256" t="s">
        <v>228</v>
      </c>
      <c r="AT413" s="256" t="s">
        <v>224</v>
      </c>
      <c r="AU413" s="256" t="s">
        <v>86</v>
      </c>
      <c r="AY413" s="18" t="s">
        <v>222</v>
      </c>
      <c r="BE413" s="257">
        <f>IF(N413="základní",J413,0)</f>
        <v>0</v>
      </c>
      <c r="BF413" s="257">
        <f>IF(N413="snížená",J413,0)</f>
        <v>0</v>
      </c>
      <c r="BG413" s="257">
        <f>IF(N413="zákl. přenesená",J413,0)</f>
        <v>0</v>
      </c>
      <c r="BH413" s="257">
        <f>IF(N413="sníž. přenesená",J413,0)</f>
        <v>0</v>
      </c>
      <c r="BI413" s="257">
        <f>IF(N413="nulová",J413,0)</f>
        <v>0</v>
      </c>
      <c r="BJ413" s="18" t="s">
        <v>84</v>
      </c>
      <c r="BK413" s="257">
        <f>ROUND(I413*H413,2)</f>
        <v>0</v>
      </c>
      <c r="BL413" s="18" t="s">
        <v>228</v>
      </c>
      <c r="BM413" s="256" t="s">
        <v>515</v>
      </c>
    </row>
    <row r="414" s="14" customFormat="1">
      <c r="A414" s="14"/>
      <c r="B414" s="269"/>
      <c r="C414" s="270"/>
      <c r="D414" s="260" t="s">
        <v>229</v>
      </c>
      <c r="E414" s="271" t="s">
        <v>1</v>
      </c>
      <c r="F414" s="272" t="s">
        <v>516</v>
      </c>
      <c r="G414" s="270"/>
      <c r="H414" s="273">
        <v>286.10000000000002</v>
      </c>
      <c r="I414" s="274"/>
      <c r="J414" s="270"/>
      <c r="K414" s="270"/>
      <c r="L414" s="275"/>
      <c r="M414" s="276"/>
      <c r="N414" s="277"/>
      <c r="O414" s="277"/>
      <c r="P414" s="277"/>
      <c r="Q414" s="277"/>
      <c r="R414" s="277"/>
      <c r="S414" s="277"/>
      <c r="T414" s="278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79" t="s">
        <v>229</v>
      </c>
      <c r="AU414" s="279" t="s">
        <v>86</v>
      </c>
      <c r="AV414" s="14" t="s">
        <v>86</v>
      </c>
      <c r="AW414" s="14" t="s">
        <v>32</v>
      </c>
      <c r="AX414" s="14" t="s">
        <v>76</v>
      </c>
      <c r="AY414" s="279" t="s">
        <v>222</v>
      </c>
    </row>
    <row r="415" s="15" customFormat="1">
      <c r="A415" s="15"/>
      <c r="B415" s="280"/>
      <c r="C415" s="281"/>
      <c r="D415" s="260" t="s">
        <v>229</v>
      </c>
      <c r="E415" s="282" t="s">
        <v>1</v>
      </c>
      <c r="F415" s="283" t="s">
        <v>232</v>
      </c>
      <c r="G415" s="281"/>
      <c r="H415" s="284">
        <v>286.10000000000002</v>
      </c>
      <c r="I415" s="285"/>
      <c r="J415" s="281"/>
      <c r="K415" s="281"/>
      <c r="L415" s="286"/>
      <c r="M415" s="287"/>
      <c r="N415" s="288"/>
      <c r="O415" s="288"/>
      <c r="P415" s="288"/>
      <c r="Q415" s="288"/>
      <c r="R415" s="288"/>
      <c r="S415" s="288"/>
      <c r="T415" s="289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T415" s="290" t="s">
        <v>229</v>
      </c>
      <c r="AU415" s="290" t="s">
        <v>86</v>
      </c>
      <c r="AV415" s="15" t="s">
        <v>228</v>
      </c>
      <c r="AW415" s="15" t="s">
        <v>32</v>
      </c>
      <c r="AX415" s="15" t="s">
        <v>84</v>
      </c>
      <c r="AY415" s="290" t="s">
        <v>222</v>
      </c>
    </row>
    <row r="416" s="2" customFormat="1" ht="33" customHeight="1">
      <c r="A416" s="39"/>
      <c r="B416" s="40"/>
      <c r="C416" s="244" t="s">
        <v>354</v>
      </c>
      <c r="D416" s="244" t="s">
        <v>224</v>
      </c>
      <c r="E416" s="245" t="s">
        <v>517</v>
      </c>
      <c r="F416" s="246" t="s">
        <v>518</v>
      </c>
      <c r="G416" s="247" t="s">
        <v>438</v>
      </c>
      <c r="H416" s="248">
        <v>155</v>
      </c>
      <c r="I416" s="249"/>
      <c r="J416" s="250">
        <f>ROUND(I416*H416,2)</f>
        <v>0</v>
      </c>
      <c r="K416" s="251"/>
      <c r="L416" s="45"/>
      <c r="M416" s="252" t="s">
        <v>1</v>
      </c>
      <c r="N416" s="253" t="s">
        <v>41</v>
      </c>
      <c r="O416" s="92"/>
      <c r="P416" s="254">
        <f>O416*H416</f>
        <v>0</v>
      </c>
      <c r="Q416" s="254">
        <v>0</v>
      </c>
      <c r="R416" s="254">
        <f>Q416*H416</f>
        <v>0</v>
      </c>
      <c r="S416" s="254">
        <v>0</v>
      </c>
      <c r="T416" s="255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56" t="s">
        <v>228</v>
      </c>
      <c r="AT416" s="256" t="s">
        <v>224</v>
      </c>
      <c r="AU416" s="256" t="s">
        <v>86</v>
      </c>
      <c r="AY416" s="18" t="s">
        <v>222</v>
      </c>
      <c r="BE416" s="257">
        <f>IF(N416="základní",J416,0)</f>
        <v>0</v>
      </c>
      <c r="BF416" s="257">
        <f>IF(N416="snížená",J416,0)</f>
        <v>0</v>
      </c>
      <c r="BG416" s="257">
        <f>IF(N416="zákl. přenesená",J416,0)</f>
        <v>0</v>
      </c>
      <c r="BH416" s="257">
        <f>IF(N416="sníž. přenesená",J416,0)</f>
        <v>0</v>
      </c>
      <c r="BI416" s="257">
        <f>IF(N416="nulová",J416,0)</f>
        <v>0</v>
      </c>
      <c r="BJ416" s="18" t="s">
        <v>84</v>
      </c>
      <c r="BK416" s="257">
        <f>ROUND(I416*H416,2)</f>
        <v>0</v>
      </c>
      <c r="BL416" s="18" t="s">
        <v>228</v>
      </c>
      <c r="BM416" s="256" t="s">
        <v>519</v>
      </c>
    </row>
    <row r="417" s="14" customFormat="1">
      <c r="A417" s="14"/>
      <c r="B417" s="269"/>
      <c r="C417" s="270"/>
      <c r="D417" s="260" t="s">
        <v>229</v>
      </c>
      <c r="E417" s="271" t="s">
        <v>1</v>
      </c>
      <c r="F417" s="272" t="s">
        <v>520</v>
      </c>
      <c r="G417" s="270"/>
      <c r="H417" s="273">
        <v>108</v>
      </c>
      <c r="I417" s="274"/>
      <c r="J417" s="270"/>
      <c r="K417" s="270"/>
      <c r="L417" s="275"/>
      <c r="M417" s="276"/>
      <c r="N417" s="277"/>
      <c r="O417" s="277"/>
      <c r="P417" s="277"/>
      <c r="Q417" s="277"/>
      <c r="R417" s="277"/>
      <c r="S417" s="277"/>
      <c r="T417" s="278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79" t="s">
        <v>229</v>
      </c>
      <c r="AU417" s="279" t="s">
        <v>86</v>
      </c>
      <c r="AV417" s="14" t="s">
        <v>86</v>
      </c>
      <c r="AW417" s="14" t="s">
        <v>32</v>
      </c>
      <c r="AX417" s="14" t="s">
        <v>76</v>
      </c>
      <c r="AY417" s="279" t="s">
        <v>222</v>
      </c>
    </row>
    <row r="418" s="14" customFormat="1">
      <c r="A418" s="14"/>
      <c r="B418" s="269"/>
      <c r="C418" s="270"/>
      <c r="D418" s="260" t="s">
        <v>229</v>
      </c>
      <c r="E418" s="271" t="s">
        <v>1</v>
      </c>
      <c r="F418" s="272" t="s">
        <v>521</v>
      </c>
      <c r="G418" s="270"/>
      <c r="H418" s="273">
        <v>24.600000000000001</v>
      </c>
      <c r="I418" s="274"/>
      <c r="J418" s="270"/>
      <c r="K418" s="270"/>
      <c r="L418" s="275"/>
      <c r="M418" s="276"/>
      <c r="N418" s="277"/>
      <c r="O418" s="277"/>
      <c r="P418" s="277"/>
      <c r="Q418" s="277"/>
      <c r="R418" s="277"/>
      <c r="S418" s="277"/>
      <c r="T418" s="278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79" t="s">
        <v>229</v>
      </c>
      <c r="AU418" s="279" t="s">
        <v>86</v>
      </c>
      <c r="AV418" s="14" t="s">
        <v>86</v>
      </c>
      <c r="AW418" s="14" t="s">
        <v>32</v>
      </c>
      <c r="AX418" s="14" t="s">
        <v>76</v>
      </c>
      <c r="AY418" s="279" t="s">
        <v>222</v>
      </c>
    </row>
    <row r="419" s="14" customFormat="1">
      <c r="A419" s="14"/>
      <c r="B419" s="269"/>
      <c r="C419" s="270"/>
      <c r="D419" s="260" t="s">
        <v>229</v>
      </c>
      <c r="E419" s="271" t="s">
        <v>1</v>
      </c>
      <c r="F419" s="272" t="s">
        <v>522</v>
      </c>
      <c r="G419" s="270"/>
      <c r="H419" s="273">
        <v>22.399999999999999</v>
      </c>
      <c r="I419" s="274"/>
      <c r="J419" s="270"/>
      <c r="K419" s="270"/>
      <c r="L419" s="275"/>
      <c r="M419" s="276"/>
      <c r="N419" s="277"/>
      <c r="O419" s="277"/>
      <c r="P419" s="277"/>
      <c r="Q419" s="277"/>
      <c r="R419" s="277"/>
      <c r="S419" s="277"/>
      <c r="T419" s="278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79" t="s">
        <v>229</v>
      </c>
      <c r="AU419" s="279" t="s">
        <v>86</v>
      </c>
      <c r="AV419" s="14" t="s">
        <v>86</v>
      </c>
      <c r="AW419" s="14" t="s">
        <v>32</v>
      </c>
      <c r="AX419" s="14" t="s">
        <v>76</v>
      </c>
      <c r="AY419" s="279" t="s">
        <v>222</v>
      </c>
    </row>
    <row r="420" s="15" customFormat="1">
      <c r="A420" s="15"/>
      <c r="B420" s="280"/>
      <c r="C420" s="281"/>
      <c r="D420" s="260" t="s">
        <v>229</v>
      </c>
      <c r="E420" s="282" t="s">
        <v>1</v>
      </c>
      <c r="F420" s="283" t="s">
        <v>232</v>
      </c>
      <c r="G420" s="281"/>
      <c r="H420" s="284">
        <v>155</v>
      </c>
      <c r="I420" s="285"/>
      <c r="J420" s="281"/>
      <c r="K420" s="281"/>
      <c r="L420" s="286"/>
      <c r="M420" s="287"/>
      <c r="N420" s="288"/>
      <c r="O420" s="288"/>
      <c r="P420" s="288"/>
      <c r="Q420" s="288"/>
      <c r="R420" s="288"/>
      <c r="S420" s="288"/>
      <c r="T420" s="289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90" t="s">
        <v>229</v>
      </c>
      <c r="AU420" s="290" t="s">
        <v>86</v>
      </c>
      <c r="AV420" s="15" t="s">
        <v>228</v>
      </c>
      <c r="AW420" s="15" t="s">
        <v>32</v>
      </c>
      <c r="AX420" s="15" t="s">
        <v>84</v>
      </c>
      <c r="AY420" s="290" t="s">
        <v>222</v>
      </c>
    </row>
    <row r="421" s="2" customFormat="1" ht="37.8" customHeight="1">
      <c r="A421" s="39"/>
      <c r="B421" s="40"/>
      <c r="C421" s="244" t="s">
        <v>523</v>
      </c>
      <c r="D421" s="244" t="s">
        <v>224</v>
      </c>
      <c r="E421" s="245" t="s">
        <v>524</v>
      </c>
      <c r="F421" s="246" t="s">
        <v>525</v>
      </c>
      <c r="G421" s="247" t="s">
        <v>526</v>
      </c>
      <c r="H421" s="248">
        <v>19</v>
      </c>
      <c r="I421" s="249"/>
      <c r="J421" s="250">
        <f>ROUND(I421*H421,2)</f>
        <v>0</v>
      </c>
      <c r="K421" s="251"/>
      <c r="L421" s="45"/>
      <c r="M421" s="252" t="s">
        <v>1</v>
      </c>
      <c r="N421" s="253" t="s">
        <v>41</v>
      </c>
      <c r="O421" s="92"/>
      <c r="P421" s="254">
        <f>O421*H421</f>
        <v>0</v>
      </c>
      <c r="Q421" s="254">
        <v>0</v>
      </c>
      <c r="R421" s="254">
        <f>Q421*H421</f>
        <v>0</v>
      </c>
      <c r="S421" s="254">
        <v>0</v>
      </c>
      <c r="T421" s="255">
        <f>S421*H421</f>
        <v>0</v>
      </c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R421" s="256" t="s">
        <v>228</v>
      </c>
      <c r="AT421" s="256" t="s">
        <v>224</v>
      </c>
      <c r="AU421" s="256" t="s">
        <v>86</v>
      </c>
      <c r="AY421" s="18" t="s">
        <v>222</v>
      </c>
      <c r="BE421" s="257">
        <f>IF(N421="základní",J421,0)</f>
        <v>0</v>
      </c>
      <c r="BF421" s="257">
        <f>IF(N421="snížená",J421,0)</f>
        <v>0</v>
      </c>
      <c r="BG421" s="257">
        <f>IF(N421="zákl. přenesená",J421,0)</f>
        <v>0</v>
      </c>
      <c r="BH421" s="257">
        <f>IF(N421="sníž. přenesená",J421,0)</f>
        <v>0</v>
      </c>
      <c r="BI421" s="257">
        <f>IF(N421="nulová",J421,0)</f>
        <v>0</v>
      </c>
      <c r="BJ421" s="18" t="s">
        <v>84</v>
      </c>
      <c r="BK421" s="257">
        <f>ROUND(I421*H421,2)</f>
        <v>0</v>
      </c>
      <c r="BL421" s="18" t="s">
        <v>228</v>
      </c>
      <c r="BM421" s="256" t="s">
        <v>527</v>
      </c>
    </row>
    <row r="422" s="14" customFormat="1">
      <c r="A422" s="14"/>
      <c r="B422" s="269"/>
      <c r="C422" s="270"/>
      <c r="D422" s="260" t="s">
        <v>229</v>
      </c>
      <c r="E422" s="271" t="s">
        <v>1</v>
      </c>
      <c r="F422" s="272" t="s">
        <v>528</v>
      </c>
      <c r="G422" s="270"/>
      <c r="H422" s="273">
        <v>19</v>
      </c>
      <c r="I422" s="274"/>
      <c r="J422" s="270"/>
      <c r="K422" s="270"/>
      <c r="L422" s="275"/>
      <c r="M422" s="276"/>
      <c r="N422" s="277"/>
      <c r="O422" s="277"/>
      <c r="P422" s="277"/>
      <c r="Q422" s="277"/>
      <c r="R422" s="277"/>
      <c r="S422" s="277"/>
      <c r="T422" s="278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79" t="s">
        <v>229</v>
      </c>
      <c r="AU422" s="279" t="s">
        <v>86</v>
      </c>
      <c r="AV422" s="14" t="s">
        <v>86</v>
      </c>
      <c r="AW422" s="14" t="s">
        <v>32</v>
      </c>
      <c r="AX422" s="14" t="s">
        <v>76</v>
      </c>
      <c r="AY422" s="279" t="s">
        <v>222</v>
      </c>
    </row>
    <row r="423" s="15" customFormat="1">
      <c r="A423" s="15"/>
      <c r="B423" s="280"/>
      <c r="C423" s="281"/>
      <c r="D423" s="260" t="s">
        <v>229</v>
      </c>
      <c r="E423" s="282" t="s">
        <v>1</v>
      </c>
      <c r="F423" s="283" t="s">
        <v>232</v>
      </c>
      <c r="G423" s="281"/>
      <c r="H423" s="284">
        <v>19</v>
      </c>
      <c r="I423" s="285"/>
      <c r="J423" s="281"/>
      <c r="K423" s="281"/>
      <c r="L423" s="286"/>
      <c r="M423" s="287"/>
      <c r="N423" s="288"/>
      <c r="O423" s="288"/>
      <c r="P423" s="288"/>
      <c r="Q423" s="288"/>
      <c r="R423" s="288"/>
      <c r="S423" s="288"/>
      <c r="T423" s="289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T423" s="290" t="s">
        <v>229</v>
      </c>
      <c r="AU423" s="290" t="s">
        <v>86</v>
      </c>
      <c r="AV423" s="15" t="s">
        <v>228</v>
      </c>
      <c r="AW423" s="15" t="s">
        <v>32</v>
      </c>
      <c r="AX423" s="15" t="s">
        <v>84</v>
      </c>
      <c r="AY423" s="290" t="s">
        <v>222</v>
      </c>
    </row>
    <row r="424" s="2" customFormat="1" ht="21.75" customHeight="1">
      <c r="A424" s="39"/>
      <c r="B424" s="40"/>
      <c r="C424" s="244" t="s">
        <v>360</v>
      </c>
      <c r="D424" s="244" t="s">
        <v>224</v>
      </c>
      <c r="E424" s="245" t="s">
        <v>529</v>
      </c>
      <c r="F424" s="246" t="s">
        <v>530</v>
      </c>
      <c r="G424" s="247" t="s">
        <v>526</v>
      </c>
      <c r="H424" s="248">
        <v>2</v>
      </c>
      <c r="I424" s="249"/>
      <c r="J424" s="250">
        <f>ROUND(I424*H424,2)</f>
        <v>0</v>
      </c>
      <c r="K424" s="251"/>
      <c r="L424" s="45"/>
      <c r="M424" s="252" t="s">
        <v>1</v>
      </c>
      <c r="N424" s="253" t="s">
        <v>41</v>
      </c>
      <c r="O424" s="92"/>
      <c r="P424" s="254">
        <f>O424*H424</f>
        <v>0</v>
      </c>
      <c r="Q424" s="254">
        <v>0</v>
      </c>
      <c r="R424" s="254">
        <f>Q424*H424</f>
        <v>0</v>
      </c>
      <c r="S424" s="254">
        <v>0</v>
      </c>
      <c r="T424" s="255">
        <f>S424*H424</f>
        <v>0</v>
      </c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R424" s="256" t="s">
        <v>228</v>
      </c>
      <c r="AT424" s="256" t="s">
        <v>224</v>
      </c>
      <c r="AU424" s="256" t="s">
        <v>86</v>
      </c>
      <c r="AY424" s="18" t="s">
        <v>222</v>
      </c>
      <c r="BE424" s="257">
        <f>IF(N424="základní",J424,0)</f>
        <v>0</v>
      </c>
      <c r="BF424" s="257">
        <f>IF(N424="snížená",J424,0)</f>
        <v>0</v>
      </c>
      <c r="BG424" s="257">
        <f>IF(N424="zákl. přenesená",J424,0)</f>
        <v>0</v>
      </c>
      <c r="BH424" s="257">
        <f>IF(N424="sníž. přenesená",J424,0)</f>
        <v>0</v>
      </c>
      <c r="BI424" s="257">
        <f>IF(N424="nulová",J424,0)</f>
        <v>0</v>
      </c>
      <c r="BJ424" s="18" t="s">
        <v>84</v>
      </c>
      <c r="BK424" s="257">
        <f>ROUND(I424*H424,2)</f>
        <v>0</v>
      </c>
      <c r="BL424" s="18" t="s">
        <v>228</v>
      </c>
      <c r="BM424" s="256" t="s">
        <v>531</v>
      </c>
    </row>
    <row r="425" s="2" customFormat="1">
      <c r="A425" s="39"/>
      <c r="B425" s="40"/>
      <c r="C425" s="41"/>
      <c r="D425" s="260" t="s">
        <v>266</v>
      </c>
      <c r="E425" s="41"/>
      <c r="F425" s="291" t="s">
        <v>532</v>
      </c>
      <c r="G425" s="41"/>
      <c r="H425" s="41"/>
      <c r="I425" s="211"/>
      <c r="J425" s="41"/>
      <c r="K425" s="41"/>
      <c r="L425" s="45"/>
      <c r="M425" s="292"/>
      <c r="N425" s="293"/>
      <c r="O425" s="92"/>
      <c r="P425" s="92"/>
      <c r="Q425" s="92"/>
      <c r="R425" s="92"/>
      <c r="S425" s="92"/>
      <c r="T425" s="93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T425" s="18" t="s">
        <v>266</v>
      </c>
      <c r="AU425" s="18" t="s">
        <v>86</v>
      </c>
    </row>
    <row r="426" s="2" customFormat="1" ht="24.15" customHeight="1">
      <c r="A426" s="39"/>
      <c r="B426" s="40"/>
      <c r="C426" s="244" t="s">
        <v>533</v>
      </c>
      <c r="D426" s="244" t="s">
        <v>224</v>
      </c>
      <c r="E426" s="245" t="s">
        <v>534</v>
      </c>
      <c r="F426" s="246" t="s">
        <v>535</v>
      </c>
      <c r="G426" s="247" t="s">
        <v>227</v>
      </c>
      <c r="H426" s="248">
        <v>8191.2049999999999</v>
      </c>
      <c r="I426" s="249"/>
      <c r="J426" s="250">
        <f>ROUND(I426*H426,2)</f>
        <v>0</v>
      </c>
      <c r="K426" s="251"/>
      <c r="L426" s="45"/>
      <c r="M426" s="252" t="s">
        <v>1</v>
      </c>
      <c r="N426" s="253" t="s">
        <v>41</v>
      </c>
      <c r="O426" s="92"/>
      <c r="P426" s="254">
        <f>O426*H426</f>
        <v>0</v>
      </c>
      <c r="Q426" s="254">
        <v>0</v>
      </c>
      <c r="R426" s="254">
        <f>Q426*H426</f>
        <v>0</v>
      </c>
      <c r="S426" s="254">
        <v>0</v>
      </c>
      <c r="T426" s="255">
        <f>S426*H426</f>
        <v>0</v>
      </c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R426" s="256" t="s">
        <v>228</v>
      </c>
      <c r="AT426" s="256" t="s">
        <v>224</v>
      </c>
      <c r="AU426" s="256" t="s">
        <v>86</v>
      </c>
      <c r="AY426" s="18" t="s">
        <v>222</v>
      </c>
      <c r="BE426" s="257">
        <f>IF(N426="základní",J426,0)</f>
        <v>0</v>
      </c>
      <c r="BF426" s="257">
        <f>IF(N426="snížená",J426,0)</f>
        <v>0</v>
      </c>
      <c r="BG426" s="257">
        <f>IF(N426="zákl. přenesená",J426,0)</f>
        <v>0</v>
      </c>
      <c r="BH426" s="257">
        <f>IF(N426="sníž. přenesená",J426,0)</f>
        <v>0</v>
      </c>
      <c r="BI426" s="257">
        <f>IF(N426="nulová",J426,0)</f>
        <v>0</v>
      </c>
      <c r="BJ426" s="18" t="s">
        <v>84</v>
      </c>
      <c r="BK426" s="257">
        <f>ROUND(I426*H426,2)</f>
        <v>0</v>
      </c>
      <c r="BL426" s="18" t="s">
        <v>228</v>
      </c>
      <c r="BM426" s="256" t="s">
        <v>536</v>
      </c>
    </row>
    <row r="427" s="13" customFormat="1">
      <c r="A427" s="13"/>
      <c r="B427" s="258"/>
      <c r="C427" s="259"/>
      <c r="D427" s="260" t="s">
        <v>229</v>
      </c>
      <c r="E427" s="261" t="s">
        <v>1</v>
      </c>
      <c r="F427" s="262" t="s">
        <v>371</v>
      </c>
      <c r="G427" s="259"/>
      <c r="H427" s="261" t="s">
        <v>1</v>
      </c>
      <c r="I427" s="263"/>
      <c r="J427" s="259"/>
      <c r="K427" s="259"/>
      <c r="L427" s="264"/>
      <c r="M427" s="265"/>
      <c r="N427" s="266"/>
      <c r="O427" s="266"/>
      <c r="P427" s="266"/>
      <c r="Q427" s="266"/>
      <c r="R427" s="266"/>
      <c r="S427" s="266"/>
      <c r="T427" s="267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68" t="s">
        <v>229</v>
      </c>
      <c r="AU427" s="268" t="s">
        <v>86</v>
      </c>
      <c r="AV427" s="13" t="s">
        <v>84</v>
      </c>
      <c r="AW427" s="13" t="s">
        <v>32</v>
      </c>
      <c r="AX427" s="13" t="s">
        <v>76</v>
      </c>
      <c r="AY427" s="268" t="s">
        <v>222</v>
      </c>
    </row>
    <row r="428" s="13" customFormat="1">
      <c r="A428" s="13"/>
      <c r="B428" s="258"/>
      <c r="C428" s="259"/>
      <c r="D428" s="260" t="s">
        <v>229</v>
      </c>
      <c r="E428" s="261" t="s">
        <v>1</v>
      </c>
      <c r="F428" s="262" t="s">
        <v>537</v>
      </c>
      <c r="G428" s="259"/>
      <c r="H428" s="261" t="s">
        <v>1</v>
      </c>
      <c r="I428" s="263"/>
      <c r="J428" s="259"/>
      <c r="K428" s="259"/>
      <c r="L428" s="264"/>
      <c r="M428" s="265"/>
      <c r="N428" s="266"/>
      <c r="O428" s="266"/>
      <c r="P428" s="266"/>
      <c r="Q428" s="266"/>
      <c r="R428" s="266"/>
      <c r="S428" s="266"/>
      <c r="T428" s="267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68" t="s">
        <v>229</v>
      </c>
      <c r="AU428" s="268" t="s">
        <v>86</v>
      </c>
      <c r="AV428" s="13" t="s">
        <v>84</v>
      </c>
      <c r="AW428" s="13" t="s">
        <v>32</v>
      </c>
      <c r="AX428" s="13" t="s">
        <v>76</v>
      </c>
      <c r="AY428" s="268" t="s">
        <v>222</v>
      </c>
    </row>
    <row r="429" s="14" customFormat="1">
      <c r="A429" s="14"/>
      <c r="B429" s="269"/>
      <c r="C429" s="270"/>
      <c r="D429" s="260" t="s">
        <v>229</v>
      </c>
      <c r="E429" s="271" t="s">
        <v>1</v>
      </c>
      <c r="F429" s="272" t="s">
        <v>538</v>
      </c>
      <c r="G429" s="270"/>
      <c r="H429" s="273">
        <v>6204.4390000000003</v>
      </c>
      <c r="I429" s="274"/>
      <c r="J429" s="270"/>
      <c r="K429" s="270"/>
      <c r="L429" s="275"/>
      <c r="M429" s="276"/>
      <c r="N429" s="277"/>
      <c r="O429" s="277"/>
      <c r="P429" s="277"/>
      <c r="Q429" s="277"/>
      <c r="R429" s="277"/>
      <c r="S429" s="277"/>
      <c r="T429" s="278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79" t="s">
        <v>229</v>
      </c>
      <c r="AU429" s="279" t="s">
        <v>86</v>
      </c>
      <c r="AV429" s="14" t="s">
        <v>86</v>
      </c>
      <c r="AW429" s="14" t="s">
        <v>32</v>
      </c>
      <c r="AX429" s="14" t="s">
        <v>76</v>
      </c>
      <c r="AY429" s="279" t="s">
        <v>222</v>
      </c>
    </row>
    <row r="430" s="14" customFormat="1">
      <c r="A430" s="14"/>
      <c r="B430" s="269"/>
      <c r="C430" s="270"/>
      <c r="D430" s="260" t="s">
        <v>229</v>
      </c>
      <c r="E430" s="271" t="s">
        <v>1</v>
      </c>
      <c r="F430" s="272" t="s">
        <v>539</v>
      </c>
      <c r="G430" s="270"/>
      <c r="H430" s="273">
        <v>-310.25</v>
      </c>
      <c r="I430" s="274"/>
      <c r="J430" s="270"/>
      <c r="K430" s="270"/>
      <c r="L430" s="275"/>
      <c r="M430" s="276"/>
      <c r="N430" s="277"/>
      <c r="O430" s="277"/>
      <c r="P430" s="277"/>
      <c r="Q430" s="277"/>
      <c r="R430" s="277"/>
      <c r="S430" s="277"/>
      <c r="T430" s="278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79" t="s">
        <v>229</v>
      </c>
      <c r="AU430" s="279" t="s">
        <v>86</v>
      </c>
      <c r="AV430" s="14" t="s">
        <v>86</v>
      </c>
      <c r="AW430" s="14" t="s">
        <v>32</v>
      </c>
      <c r="AX430" s="14" t="s">
        <v>76</v>
      </c>
      <c r="AY430" s="279" t="s">
        <v>222</v>
      </c>
    </row>
    <row r="431" s="13" customFormat="1">
      <c r="A431" s="13"/>
      <c r="B431" s="258"/>
      <c r="C431" s="259"/>
      <c r="D431" s="260" t="s">
        <v>229</v>
      </c>
      <c r="E431" s="261" t="s">
        <v>1</v>
      </c>
      <c r="F431" s="262" t="s">
        <v>540</v>
      </c>
      <c r="G431" s="259"/>
      <c r="H431" s="261" t="s">
        <v>1</v>
      </c>
      <c r="I431" s="263"/>
      <c r="J431" s="259"/>
      <c r="K431" s="259"/>
      <c r="L431" s="264"/>
      <c r="M431" s="265"/>
      <c r="N431" s="266"/>
      <c r="O431" s="266"/>
      <c r="P431" s="266"/>
      <c r="Q431" s="266"/>
      <c r="R431" s="266"/>
      <c r="S431" s="266"/>
      <c r="T431" s="267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68" t="s">
        <v>229</v>
      </c>
      <c r="AU431" s="268" t="s">
        <v>86</v>
      </c>
      <c r="AV431" s="13" t="s">
        <v>84</v>
      </c>
      <c r="AW431" s="13" t="s">
        <v>32</v>
      </c>
      <c r="AX431" s="13" t="s">
        <v>76</v>
      </c>
      <c r="AY431" s="268" t="s">
        <v>222</v>
      </c>
    </row>
    <row r="432" s="14" customFormat="1">
      <c r="A432" s="14"/>
      <c r="B432" s="269"/>
      <c r="C432" s="270"/>
      <c r="D432" s="260" t="s">
        <v>229</v>
      </c>
      <c r="E432" s="271" t="s">
        <v>1</v>
      </c>
      <c r="F432" s="272" t="s">
        <v>541</v>
      </c>
      <c r="G432" s="270"/>
      <c r="H432" s="273">
        <v>2297.0160000000001</v>
      </c>
      <c r="I432" s="274"/>
      <c r="J432" s="270"/>
      <c r="K432" s="270"/>
      <c r="L432" s="275"/>
      <c r="M432" s="276"/>
      <c r="N432" s="277"/>
      <c r="O432" s="277"/>
      <c r="P432" s="277"/>
      <c r="Q432" s="277"/>
      <c r="R432" s="277"/>
      <c r="S432" s="277"/>
      <c r="T432" s="278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79" t="s">
        <v>229</v>
      </c>
      <c r="AU432" s="279" t="s">
        <v>86</v>
      </c>
      <c r="AV432" s="14" t="s">
        <v>86</v>
      </c>
      <c r="AW432" s="14" t="s">
        <v>32</v>
      </c>
      <c r="AX432" s="14" t="s">
        <v>76</v>
      </c>
      <c r="AY432" s="279" t="s">
        <v>222</v>
      </c>
    </row>
    <row r="433" s="15" customFormat="1">
      <c r="A433" s="15"/>
      <c r="B433" s="280"/>
      <c r="C433" s="281"/>
      <c r="D433" s="260" t="s">
        <v>229</v>
      </c>
      <c r="E433" s="282" t="s">
        <v>1</v>
      </c>
      <c r="F433" s="283" t="s">
        <v>232</v>
      </c>
      <c r="G433" s="281"/>
      <c r="H433" s="284">
        <v>8191.2049999999999</v>
      </c>
      <c r="I433" s="285"/>
      <c r="J433" s="281"/>
      <c r="K433" s="281"/>
      <c r="L433" s="286"/>
      <c r="M433" s="287"/>
      <c r="N433" s="288"/>
      <c r="O433" s="288"/>
      <c r="P433" s="288"/>
      <c r="Q433" s="288"/>
      <c r="R433" s="288"/>
      <c r="S433" s="288"/>
      <c r="T433" s="289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T433" s="290" t="s">
        <v>229</v>
      </c>
      <c r="AU433" s="290" t="s">
        <v>86</v>
      </c>
      <c r="AV433" s="15" t="s">
        <v>228</v>
      </c>
      <c r="AW433" s="15" t="s">
        <v>32</v>
      </c>
      <c r="AX433" s="15" t="s">
        <v>84</v>
      </c>
      <c r="AY433" s="290" t="s">
        <v>222</v>
      </c>
    </row>
    <row r="434" s="2" customFormat="1" ht="24.15" customHeight="1">
      <c r="A434" s="39"/>
      <c r="B434" s="40"/>
      <c r="C434" s="244" t="s">
        <v>367</v>
      </c>
      <c r="D434" s="244" t="s">
        <v>224</v>
      </c>
      <c r="E434" s="245" t="s">
        <v>542</v>
      </c>
      <c r="F434" s="246" t="s">
        <v>543</v>
      </c>
      <c r="G434" s="247" t="s">
        <v>227</v>
      </c>
      <c r="H434" s="248">
        <v>8191.2049999999999</v>
      </c>
      <c r="I434" s="249"/>
      <c r="J434" s="250">
        <f>ROUND(I434*H434,2)</f>
        <v>0</v>
      </c>
      <c r="K434" s="251"/>
      <c r="L434" s="45"/>
      <c r="M434" s="252" t="s">
        <v>1</v>
      </c>
      <c r="N434" s="253" t="s">
        <v>41</v>
      </c>
      <c r="O434" s="92"/>
      <c r="P434" s="254">
        <f>O434*H434</f>
        <v>0</v>
      </c>
      <c r="Q434" s="254">
        <v>0</v>
      </c>
      <c r="R434" s="254">
        <f>Q434*H434</f>
        <v>0</v>
      </c>
      <c r="S434" s="254">
        <v>0</v>
      </c>
      <c r="T434" s="255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56" t="s">
        <v>228</v>
      </c>
      <c r="AT434" s="256" t="s">
        <v>224</v>
      </c>
      <c r="AU434" s="256" t="s">
        <v>86</v>
      </c>
      <c r="AY434" s="18" t="s">
        <v>222</v>
      </c>
      <c r="BE434" s="257">
        <f>IF(N434="základní",J434,0)</f>
        <v>0</v>
      </c>
      <c r="BF434" s="257">
        <f>IF(N434="snížená",J434,0)</f>
        <v>0</v>
      </c>
      <c r="BG434" s="257">
        <f>IF(N434="zákl. přenesená",J434,0)</f>
        <v>0</v>
      </c>
      <c r="BH434" s="257">
        <f>IF(N434="sníž. přenesená",J434,0)</f>
        <v>0</v>
      </c>
      <c r="BI434" s="257">
        <f>IF(N434="nulová",J434,0)</f>
        <v>0</v>
      </c>
      <c r="BJ434" s="18" t="s">
        <v>84</v>
      </c>
      <c r="BK434" s="257">
        <f>ROUND(I434*H434,2)</f>
        <v>0</v>
      </c>
      <c r="BL434" s="18" t="s">
        <v>228</v>
      </c>
      <c r="BM434" s="256" t="s">
        <v>544</v>
      </c>
    </row>
    <row r="435" s="13" customFormat="1">
      <c r="A435" s="13"/>
      <c r="B435" s="258"/>
      <c r="C435" s="259"/>
      <c r="D435" s="260" t="s">
        <v>229</v>
      </c>
      <c r="E435" s="261" t="s">
        <v>1</v>
      </c>
      <c r="F435" s="262" t="s">
        <v>371</v>
      </c>
      <c r="G435" s="259"/>
      <c r="H435" s="261" t="s">
        <v>1</v>
      </c>
      <c r="I435" s="263"/>
      <c r="J435" s="259"/>
      <c r="K435" s="259"/>
      <c r="L435" s="264"/>
      <c r="M435" s="265"/>
      <c r="N435" s="266"/>
      <c r="O435" s="266"/>
      <c r="P435" s="266"/>
      <c r="Q435" s="266"/>
      <c r="R435" s="266"/>
      <c r="S435" s="266"/>
      <c r="T435" s="267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68" t="s">
        <v>229</v>
      </c>
      <c r="AU435" s="268" t="s">
        <v>86</v>
      </c>
      <c r="AV435" s="13" t="s">
        <v>84</v>
      </c>
      <c r="AW435" s="13" t="s">
        <v>32</v>
      </c>
      <c r="AX435" s="13" t="s">
        <v>76</v>
      </c>
      <c r="AY435" s="268" t="s">
        <v>222</v>
      </c>
    </row>
    <row r="436" s="13" customFormat="1">
      <c r="A436" s="13"/>
      <c r="B436" s="258"/>
      <c r="C436" s="259"/>
      <c r="D436" s="260" t="s">
        <v>229</v>
      </c>
      <c r="E436" s="261" t="s">
        <v>1</v>
      </c>
      <c r="F436" s="262" t="s">
        <v>537</v>
      </c>
      <c r="G436" s="259"/>
      <c r="H436" s="261" t="s">
        <v>1</v>
      </c>
      <c r="I436" s="263"/>
      <c r="J436" s="259"/>
      <c r="K436" s="259"/>
      <c r="L436" s="264"/>
      <c r="M436" s="265"/>
      <c r="N436" s="266"/>
      <c r="O436" s="266"/>
      <c r="P436" s="266"/>
      <c r="Q436" s="266"/>
      <c r="R436" s="266"/>
      <c r="S436" s="266"/>
      <c r="T436" s="267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68" t="s">
        <v>229</v>
      </c>
      <c r="AU436" s="268" t="s">
        <v>86</v>
      </c>
      <c r="AV436" s="13" t="s">
        <v>84</v>
      </c>
      <c r="AW436" s="13" t="s">
        <v>32</v>
      </c>
      <c r="AX436" s="13" t="s">
        <v>76</v>
      </c>
      <c r="AY436" s="268" t="s">
        <v>222</v>
      </c>
    </row>
    <row r="437" s="14" customFormat="1">
      <c r="A437" s="14"/>
      <c r="B437" s="269"/>
      <c r="C437" s="270"/>
      <c r="D437" s="260" t="s">
        <v>229</v>
      </c>
      <c r="E437" s="271" t="s">
        <v>1</v>
      </c>
      <c r="F437" s="272" t="s">
        <v>538</v>
      </c>
      <c r="G437" s="270"/>
      <c r="H437" s="273">
        <v>6204.4390000000003</v>
      </c>
      <c r="I437" s="274"/>
      <c r="J437" s="270"/>
      <c r="K437" s="270"/>
      <c r="L437" s="275"/>
      <c r="M437" s="276"/>
      <c r="N437" s="277"/>
      <c r="O437" s="277"/>
      <c r="P437" s="277"/>
      <c r="Q437" s="277"/>
      <c r="R437" s="277"/>
      <c r="S437" s="277"/>
      <c r="T437" s="278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79" t="s">
        <v>229</v>
      </c>
      <c r="AU437" s="279" t="s">
        <v>86</v>
      </c>
      <c r="AV437" s="14" t="s">
        <v>86</v>
      </c>
      <c r="AW437" s="14" t="s">
        <v>32</v>
      </c>
      <c r="AX437" s="14" t="s">
        <v>76</v>
      </c>
      <c r="AY437" s="279" t="s">
        <v>222</v>
      </c>
    </row>
    <row r="438" s="14" customFormat="1">
      <c r="A438" s="14"/>
      <c r="B438" s="269"/>
      <c r="C438" s="270"/>
      <c r="D438" s="260" t="s">
        <v>229</v>
      </c>
      <c r="E438" s="271" t="s">
        <v>1</v>
      </c>
      <c r="F438" s="272" t="s">
        <v>539</v>
      </c>
      <c r="G438" s="270"/>
      <c r="H438" s="273">
        <v>-310.25</v>
      </c>
      <c r="I438" s="274"/>
      <c r="J438" s="270"/>
      <c r="K438" s="270"/>
      <c r="L438" s="275"/>
      <c r="M438" s="276"/>
      <c r="N438" s="277"/>
      <c r="O438" s="277"/>
      <c r="P438" s="277"/>
      <c r="Q438" s="277"/>
      <c r="R438" s="277"/>
      <c r="S438" s="277"/>
      <c r="T438" s="278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79" t="s">
        <v>229</v>
      </c>
      <c r="AU438" s="279" t="s">
        <v>86</v>
      </c>
      <c r="AV438" s="14" t="s">
        <v>86</v>
      </c>
      <c r="AW438" s="14" t="s">
        <v>32</v>
      </c>
      <c r="AX438" s="14" t="s">
        <v>76</v>
      </c>
      <c r="AY438" s="279" t="s">
        <v>222</v>
      </c>
    </row>
    <row r="439" s="13" customFormat="1">
      <c r="A439" s="13"/>
      <c r="B439" s="258"/>
      <c r="C439" s="259"/>
      <c r="D439" s="260" t="s">
        <v>229</v>
      </c>
      <c r="E439" s="261" t="s">
        <v>1</v>
      </c>
      <c r="F439" s="262" t="s">
        <v>540</v>
      </c>
      <c r="G439" s="259"/>
      <c r="H439" s="261" t="s">
        <v>1</v>
      </c>
      <c r="I439" s="263"/>
      <c r="J439" s="259"/>
      <c r="K439" s="259"/>
      <c r="L439" s="264"/>
      <c r="M439" s="265"/>
      <c r="N439" s="266"/>
      <c r="O439" s="266"/>
      <c r="P439" s="266"/>
      <c r="Q439" s="266"/>
      <c r="R439" s="266"/>
      <c r="S439" s="266"/>
      <c r="T439" s="267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68" t="s">
        <v>229</v>
      </c>
      <c r="AU439" s="268" t="s">
        <v>86</v>
      </c>
      <c r="AV439" s="13" t="s">
        <v>84</v>
      </c>
      <c r="AW439" s="13" t="s">
        <v>32</v>
      </c>
      <c r="AX439" s="13" t="s">
        <v>76</v>
      </c>
      <c r="AY439" s="268" t="s">
        <v>222</v>
      </c>
    </row>
    <row r="440" s="14" customFormat="1">
      <c r="A440" s="14"/>
      <c r="B440" s="269"/>
      <c r="C440" s="270"/>
      <c r="D440" s="260" t="s">
        <v>229</v>
      </c>
      <c r="E440" s="271" t="s">
        <v>1</v>
      </c>
      <c r="F440" s="272" t="s">
        <v>541</v>
      </c>
      <c r="G440" s="270"/>
      <c r="H440" s="273">
        <v>2297.0160000000001</v>
      </c>
      <c r="I440" s="274"/>
      <c r="J440" s="270"/>
      <c r="K440" s="270"/>
      <c r="L440" s="275"/>
      <c r="M440" s="276"/>
      <c r="N440" s="277"/>
      <c r="O440" s="277"/>
      <c r="P440" s="277"/>
      <c r="Q440" s="277"/>
      <c r="R440" s="277"/>
      <c r="S440" s="277"/>
      <c r="T440" s="278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79" t="s">
        <v>229</v>
      </c>
      <c r="AU440" s="279" t="s">
        <v>86</v>
      </c>
      <c r="AV440" s="14" t="s">
        <v>86</v>
      </c>
      <c r="AW440" s="14" t="s">
        <v>32</v>
      </c>
      <c r="AX440" s="14" t="s">
        <v>76</v>
      </c>
      <c r="AY440" s="279" t="s">
        <v>222</v>
      </c>
    </row>
    <row r="441" s="15" customFormat="1">
      <c r="A441" s="15"/>
      <c r="B441" s="280"/>
      <c r="C441" s="281"/>
      <c r="D441" s="260" t="s">
        <v>229</v>
      </c>
      <c r="E441" s="282" t="s">
        <v>1</v>
      </c>
      <c r="F441" s="283" t="s">
        <v>232</v>
      </c>
      <c r="G441" s="281"/>
      <c r="H441" s="284">
        <v>8191.2049999999999</v>
      </c>
      <c r="I441" s="285"/>
      <c r="J441" s="281"/>
      <c r="K441" s="281"/>
      <c r="L441" s="286"/>
      <c r="M441" s="287"/>
      <c r="N441" s="288"/>
      <c r="O441" s="288"/>
      <c r="P441" s="288"/>
      <c r="Q441" s="288"/>
      <c r="R441" s="288"/>
      <c r="S441" s="288"/>
      <c r="T441" s="289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T441" s="290" t="s">
        <v>229</v>
      </c>
      <c r="AU441" s="290" t="s">
        <v>86</v>
      </c>
      <c r="AV441" s="15" t="s">
        <v>228</v>
      </c>
      <c r="AW441" s="15" t="s">
        <v>32</v>
      </c>
      <c r="AX441" s="15" t="s">
        <v>84</v>
      </c>
      <c r="AY441" s="290" t="s">
        <v>222</v>
      </c>
    </row>
    <row r="442" s="2" customFormat="1" ht="21.75" customHeight="1">
      <c r="A442" s="39"/>
      <c r="B442" s="40"/>
      <c r="C442" s="244" t="s">
        <v>545</v>
      </c>
      <c r="D442" s="244" t="s">
        <v>224</v>
      </c>
      <c r="E442" s="245" t="s">
        <v>546</v>
      </c>
      <c r="F442" s="246" t="s">
        <v>547</v>
      </c>
      <c r="G442" s="247" t="s">
        <v>227</v>
      </c>
      <c r="H442" s="248">
        <v>819.12</v>
      </c>
      <c r="I442" s="249"/>
      <c r="J442" s="250">
        <f>ROUND(I442*H442,2)</f>
        <v>0</v>
      </c>
      <c r="K442" s="251"/>
      <c r="L442" s="45"/>
      <c r="M442" s="252" t="s">
        <v>1</v>
      </c>
      <c r="N442" s="253" t="s">
        <v>41</v>
      </c>
      <c r="O442" s="92"/>
      <c r="P442" s="254">
        <f>O442*H442</f>
        <v>0</v>
      </c>
      <c r="Q442" s="254">
        <v>0</v>
      </c>
      <c r="R442" s="254">
        <f>Q442*H442</f>
        <v>0</v>
      </c>
      <c r="S442" s="254">
        <v>0</v>
      </c>
      <c r="T442" s="255">
        <f>S442*H442</f>
        <v>0</v>
      </c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R442" s="256" t="s">
        <v>228</v>
      </c>
      <c r="AT442" s="256" t="s">
        <v>224</v>
      </c>
      <c r="AU442" s="256" t="s">
        <v>86</v>
      </c>
      <c r="AY442" s="18" t="s">
        <v>222</v>
      </c>
      <c r="BE442" s="257">
        <f>IF(N442="základní",J442,0)</f>
        <v>0</v>
      </c>
      <c r="BF442" s="257">
        <f>IF(N442="snížená",J442,0)</f>
        <v>0</v>
      </c>
      <c r="BG442" s="257">
        <f>IF(N442="zákl. přenesená",J442,0)</f>
        <v>0</v>
      </c>
      <c r="BH442" s="257">
        <f>IF(N442="sníž. přenesená",J442,0)</f>
        <v>0</v>
      </c>
      <c r="BI442" s="257">
        <f>IF(N442="nulová",J442,0)</f>
        <v>0</v>
      </c>
      <c r="BJ442" s="18" t="s">
        <v>84</v>
      </c>
      <c r="BK442" s="257">
        <f>ROUND(I442*H442,2)</f>
        <v>0</v>
      </c>
      <c r="BL442" s="18" t="s">
        <v>228</v>
      </c>
      <c r="BM442" s="256" t="s">
        <v>548</v>
      </c>
    </row>
    <row r="443" s="2" customFormat="1" ht="24.15" customHeight="1">
      <c r="A443" s="39"/>
      <c r="B443" s="40"/>
      <c r="C443" s="244" t="s">
        <v>370</v>
      </c>
      <c r="D443" s="244" t="s">
        <v>224</v>
      </c>
      <c r="E443" s="245" t="s">
        <v>549</v>
      </c>
      <c r="F443" s="246" t="s">
        <v>550</v>
      </c>
      <c r="G443" s="247" t="s">
        <v>227</v>
      </c>
      <c r="H443" s="248">
        <v>1228.6800000000001</v>
      </c>
      <c r="I443" s="249"/>
      <c r="J443" s="250">
        <f>ROUND(I443*H443,2)</f>
        <v>0</v>
      </c>
      <c r="K443" s="251"/>
      <c r="L443" s="45"/>
      <c r="M443" s="252" t="s">
        <v>1</v>
      </c>
      <c r="N443" s="253" t="s">
        <v>41</v>
      </c>
      <c r="O443" s="92"/>
      <c r="P443" s="254">
        <f>O443*H443</f>
        <v>0</v>
      </c>
      <c r="Q443" s="254">
        <v>0</v>
      </c>
      <c r="R443" s="254">
        <f>Q443*H443</f>
        <v>0</v>
      </c>
      <c r="S443" s="254">
        <v>0</v>
      </c>
      <c r="T443" s="255">
        <f>S443*H443</f>
        <v>0</v>
      </c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R443" s="256" t="s">
        <v>228</v>
      </c>
      <c r="AT443" s="256" t="s">
        <v>224</v>
      </c>
      <c r="AU443" s="256" t="s">
        <v>86</v>
      </c>
      <c r="AY443" s="18" t="s">
        <v>222</v>
      </c>
      <c r="BE443" s="257">
        <f>IF(N443="základní",J443,0)</f>
        <v>0</v>
      </c>
      <c r="BF443" s="257">
        <f>IF(N443="snížená",J443,0)</f>
        <v>0</v>
      </c>
      <c r="BG443" s="257">
        <f>IF(N443="zákl. přenesená",J443,0)</f>
        <v>0</v>
      </c>
      <c r="BH443" s="257">
        <f>IF(N443="sníž. přenesená",J443,0)</f>
        <v>0</v>
      </c>
      <c r="BI443" s="257">
        <f>IF(N443="nulová",J443,0)</f>
        <v>0</v>
      </c>
      <c r="BJ443" s="18" t="s">
        <v>84</v>
      </c>
      <c r="BK443" s="257">
        <f>ROUND(I443*H443,2)</f>
        <v>0</v>
      </c>
      <c r="BL443" s="18" t="s">
        <v>228</v>
      </c>
      <c r="BM443" s="256" t="s">
        <v>551</v>
      </c>
    </row>
    <row r="444" s="14" customFormat="1">
      <c r="A444" s="14"/>
      <c r="B444" s="269"/>
      <c r="C444" s="270"/>
      <c r="D444" s="260" t="s">
        <v>229</v>
      </c>
      <c r="E444" s="271" t="s">
        <v>1</v>
      </c>
      <c r="F444" s="272" t="s">
        <v>552</v>
      </c>
      <c r="G444" s="270"/>
      <c r="H444" s="273">
        <v>1228.6800000000001</v>
      </c>
      <c r="I444" s="274"/>
      <c r="J444" s="270"/>
      <c r="K444" s="270"/>
      <c r="L444" s="275"/>
      <c r="M444" s="276"/>
      <c r="N444" s="277"/>
      <c r="O444" s="277"/>
      <c r="P444" s="277"/>
      <c r="Q444" s="277"/>
      <c r="R444" s="277"/>
      <c r="S444" s="277"/>
      <c r="T444" s="278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79" t="s">
        <v>229</v>
      </c>
      <c r="AU444" s="279" t="s">
        <v>86</v>
      </c>
      <c r="AV444" s="14" t="s">
        <v>86</v>
      </c>
      <c r="AW444" s="14" t="s">
        <v>32</v>
      </c>
      <c r="AX444" s="14" t="s">
        <v>76</v>
      </c>
      <c r="AY444" s="279" t="s">
        <v>222</v>
      </c>
    </row>
    <row r="445" s="15" customFormat="1">
      <c r="A445" s="15"/>
      <c r="B445" s="280"/>
      <c r="C445" s="281"/>
      <c r="D445" s="260" t="s">
        <v>229</v>
      </c>
      <c r="E445" s="282" t="s">
        <v>1</v>
      </c>
      <c r="F445" s="283" t="s">
        <v>232</v>
      </c>
      <c r="G445" s="281"/>
      <c r="H445" s="284">
        <v>1228.6800000000001</v>
      </c>
      <c r="I445" s="285"/>
      <c r="J445" s="281"/>
      <c r="K445" s="281"/>
      <c r="L445" s="286"/>
      <c r="M445" s="287"/>
      <c r="N445" s="288"/>
      <c r="O445" s="288"/>
      <c r="P445" s="288"/>
      <c r="Q445" s="288"/>
      <c r="R445" s="288"/>
      <c r="S445" s="288"/>
      <c r="T445" s="289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T445" s="290" t="s">
        <v>229</v>
      </c>
      <c r="AU445" s="290" t="s">
        <v>86</v>
      </c>
      <c r="AV445" s="15" t="s">
        <v>228</v>
      </c>
      <c r="AW445" s="15" t="s">
        <v>32</v>
      </c>
      <c r="AX445" s="15" t="s">
        <v>84</v>
      </c>
      <c r="AY445" s="290" t="s">
        <v>222</v>
      </c>
    </row>
    <row r="446" s="2" customFormat="1" ht="44.25" customHeight="1">
      <c r="A446" s="39"/>
      <c r="B446" s="40"/>
      <c r="C446" s="244" t="s">
        <v>553</v>
      </c>
      <c r="D446" s="244" t="s">
        <v>224</v>
      </c>
      <c r="E446" s="245" t="s">
        <v>554</v>
      </c>
      <c r="F446" s="246" t="s">
        <v>555</v>
      </c>
      <c r="G446" s="247" t="s">
        <v>227</v>
      </c>
      <c r="H446" s="248">
        <v>9666.8649999999998</v>
      </c>
      <c r="I446" s="249"/>
      <c r="J446" s="250">
        <f>ROUND(I446*H446,2)</f>
        <v>0</v>
      </c>
      <c r="K446" s="251"/>
      <c r="L446" s="45"/>
      <c r="M446" s="252" t="s">
        <v>1</v>
      </c>
      <c r="N446" s="253" t="s">
        <v>41</v>
      </c>
      <c r="O446" s="92"/>
      <c r="P446" s="254">
        <f>O446*H446</f>
        <v>0</v>
      </c>
      <c r="Q446" s="254">
        <v>0</v>
      </c>
      <c r="R446" s="254">
        <f>Q446*H446</f>
        <v>0</v>
      </c>
      <c r="S446" s="254">
        <v>0</v>
      </c>
      <c r="T446" s="255">
        <f>S446*H446</f>
        <v>0</v>
      </c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R446" s="256" t="s">
        <v>228</v>
      </c>
      <c r="AT446" s="256" t="s">
        <v>224</v>
      </c>
      <c r="AU446" s="256" t="s">
        <v>86</v>
      </c>
      <c r="AY446" s="18" t="s">
        <v>222</v>
      </c>
      <c r="BE446" s="257">
        <f>IF(N446="základní",J446,0)</f>
        <v>0</v>
      </c>
      <c r="BF446" s="257">
        <f>IF(N446="snížená",J446,0)</f>
        <v>0</v>
      </c>
      <c r="BG446" s="257">
        <f>IF(N446="zákl. přenesená",J446,0)</f>
        <v>0</v>
      </c>
      <c r="BH446" s="257">
        <f>IF(N446="sníž. přenesená",J446,0)</f>
        <v>0</v>
      </c>
      <c r="BI446" s="257">
        <f>IF(N446="nulová",J446,0)</f>
        <v>0</v>
      </c>
      <c r="BJ446" s="18" t="s">
        <v>84</v>
      </c>
      <c r="BK446" s="257">
        <f>ROUND(I446*H446,2)</f>
        <v>0</v>
      </c>
      <c r="BL446" s="18" t="s">
        <v>228</v>
      </c>
      <c r="BM446" s="256" t="s">
        <v>556</v>
      </c>
    </row>
    <row r="447" s="13" customFormat="1">
      <c r="A447" s="13"/>
      <c r="B447" s="258"/>
      <c r="C447" s="259"/>
      <c r="D447" s="260" t="s">
        <v>229</v>
      </c>
      <c r="E447" s="261" t="s">
        <v>1</v>
      </c>
      <c r="F447" s="262" t="s">
        <v>557</v>
      </c>
      <c r="G447" s="259"/>
      <c r="H447" s="261" t="s">
        <v>1</v>
      </c>
      <c r="I447" s="263"/>
      <c r="J447" s="259"/>
      <c r="K447" s="259"/>
      <c r="L447" s="264"/>
      <c r="M447" s="265"/>
      <c r="N447" s="266"/>
      <c r="O447" s="266"/>
      <c r="P447" s="266"/>
      <c r="Q447" s="266"/>
      <c r="R447" s="266"/>
      <c r="S447" s="266"/>
      <c r="T447" s="267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68" t="s">
        <v>229</v>
      </c>
      <c r="AU447" s="268" t="s">
        <v>86</v>
      </c>
      <c r="AV447" s="13" t="s">
        <v>84</v>
      </c>
      <c r="AW447" s="13" t="s">
        <v>32</v>
      </c>
      <c r="AX447" s="13" t="s">
        <v>76</v>
      </c>
      <c r="AY447" s="268" t="s">
        <v>222</v>
      </c>
    </row>
    <row r="448" s="14" customFormat="1">
      <c r="A448" s="14"/>
      <c r="B448" s="269"/>
      <c r="C448" s="270"/>
      <c r="D448" s="260" t="s">
        <v>229</v>
      </c>
      <c r="E448" s="271" t="s">
        <v>1</v>
      </c>
      <c r="F448" s="272" t="s">
        <v>558</v>
      </c>
      <c r="G448" s="270"/>
      <c r="H448" s="273">
        <v>9666.8649999999998</v>
      </c>
      <c r="I448" s="274"/>
      <c r="J448" s="270"/>
      <c r="K448" s="270"/>
      <c r="L448" s="275"/>
      <c r="M448" s="276"/>
      <c r="N448" s="277"/>
      <c r="O448" s="277"/>
      <c r="P448" s="277"/>
      <c r="Q448" s="277"/>
      <c r="R448" s="277"/>
      <c r="S448" s="277"/>
      <c r="T448" s="278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79" t="s">
        <v>229</v>
      </c>
      <c r="AU448" s="279" t="s">
        <v>86</v>
      </c>
      <c r="AV448" s="14" t="s">
        <v>86</v>
      </c>
      <c r="AW448" s="14" t="s">
        <v>32</v>
      </c>
      <c r="AX448" s="14" t="s">
        <v>76</v>
      </c>
      <c r="AY448" s="279" t="s">
        <v>222</v>
      </c>
    </row>
    <row r="449" s="15" customFormat="1">
      <c r="A449" s="15"/>
      <c r="B449" s="280"/>
      <c r="C449" s="281"/>
      <c r="D449" s="260" t="s">
        <v>229</v>
      </c>
      <c r="E449" s="282" t="s">
        <v>1</v>
      </c>
      <c r="F449" s="283" t="s">
        <v>232</v>
      </c>
      <c r="G449" s="281"/>
      <c r="H449" s="284">
        <v>9666.8649999999998</v>
      </c>
      <c r="I449" s="285"/>
      <c r="J449" s="281"/>
      <c r="K449" s="281"/>
      <c r="L449" s="286"/>
      <c r="M449" s="287"/>
      <c r="N449" s="288"/>
      <c r="O449" s="288"/>
      <c r="P449" s="288"/>
      <c r="Q449" s="288"/>
      <c r="R449" s="288"/>
      <c r="S449" s="288"/>
      <c r="T449" s="289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T449" s="290" t="s">
        <v>229</v>
      </c>
      <c r="AU449" s="290" t="s">
        <v>86</v>
      </c>
      <c r="AV449" s="15" t="s">
        <v>228</v>
      </c>
      <c r="AW449" s="15" t="s">
        <v>32</v>
      </c>
      <c r="AX449" s="15" t="s">
        <v>84</v>
      </c>
      <c r="AY449" s="290" t="s">
        <v>222</v>
      </c>
    </row>
    <row r="450" s="2" customFormat="1" ht="24.15" customHeight="1">
      <c r="A450" s="39"/>
      <c r="B450" s="40"/>
      <c r="C450" s="244" t="s">
        <v>378</v>
      </c>
      <c r="D450" s="244" t="s">
        <v>224</v>
      </c>
      <c r="E450" s="245" t="s">
        <v>559</v>
      </c>
      <c r="F450" s="246" t="s">
        <v>560</v>
      </c>
      <c r="G450" s="247" t="s">
        <v>227</v>
      </c>
      <c r="H450" s="248">
        <v>785.97000000000003</v>
      </c>
      <c r="I450" s="249"/>
      <c r="J450" s="250">
        <f>ROUND(I450*H450,2)</f>
        <v>0</v>
      </c>
      <c r="K450" s="251"/>
      <c r="L450" s="45"/>
      <c r="M450" s="252" t="s">
        <v>1</v>
      </c>
      <c r="N450" s="253" t="s">
        <v>41</v>
      </c>
      <c r="O450" s="92"/>
      <c r="P450" s="254">
        <f>O450*H450</f>
        <v>0</v>
      </c>
      <c r="Q450" s="254">
        <v>0</v>
      </c>
      <c r="R450" s="254">
        <f>Q450*H450</f>
        <v>0</v>
      </c>
      <c r="S450" s="254">
        <v>0</v>
      </c>
      <c r="T450" s="255">
        <f>S450*H450</f>
        <v>0</v>
      </c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R450" s="256" t="s">
        <v>228</v>
      </c>
      <c r="AT450" s="256" t="s">
        <v>224</v>
      </c>
      <c r="AU450" s="256" t="s">
        <v>86</v>
      </c>
      <c r="AY450" s="18" t="s">
        <v>222</v>
      </c>
      <c r="BE450" s="257">
        <f>IF(N450="základní",J450,0)</f>
        <v>0</v>
      </c>
      <c r="BF450" s="257">
        <f>IF(N450="snížená",J450,0)</f>
        <v>0</v>
      </c>
      <c r="BG450" s="257">
        <f>IF(N450="zákl. přenesená",J450,0)</f>
        <v>0</v>
      </c>
      <c r="BH450" s="257">
        <f>IF(N450="sníž. přenesená",J450,0)</f>
        <v>0</v>
      </c>
      <c r="BI450" s="257">
        <f>IF(N450="nulová",J450,0)</f>
        <v>0</v>
      </c>
      <c r="BJ450" s="18" t="s">
        <v>84</v>
      </c>
      <c r="BK450" s="257">
        <f>ROUND(I450*H450,2)</f>
        <v>0</v>
      </c>
      <c r="BL450" s="18" t="s">
        <v>228</v>
      </c>
      <c r="BM450" s="256" t="s">
        <v>561</v>
      </c>
    </row>
    <row r="451" s="13" customFormat="1">
      <c r="A451" s="13"/>
      <c r="B451" s="258"/>
      <c r="C451" s="259"/>
      <c r="D451" s="260" t="s">
        <v>229</v>
      </c>
      <c r="E451" s="261" t="s">
        <v>1</v>
      </c>
      <c r="F451" s="262" t="s">
        <v>371</v>
      </c>
      <c r="G451" s="259"/>
      <c r="H451" s="261" t="s">
        <v>1</v>
      </c>
      <c r="I451" s="263"/>
      <c r="J451" s="259"/>
      <c r="K451" s="259"/>
      <c r="L451" s="264"/>
      <c r="M451" s="265"/>
      <c r="N451" s="266"/>
      <c r="O451" s="266"/>
      <c r="P451" s="266"/>
      <c r="Q451" s="266"/>
      <c r="R451" s="266"/>
      <c r="S451" s="266"/>
      <c r="T451" s="267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68" t="s">
        <v>229</v>
      </c>
      <c r="AU451" s="268" t="s">
        <v>86</v>
      </c>
      <c r="AV451" s="13" t="s">
        <v>84</v>
      </c>
      <c r="AW451" s="13" t="s">
        <v>32</v>
      </c>
      <c r="AX451" s="13" t="s">
        <v>76</v>
      </c>
      <c r="AY451" s="268" t="s">
        <v>222</v>
      </c>
    </row>
    <row r="452" s="13" customFormat="1">
      <c r="A452" s="13"/>
      <c r="B452" s="258"/>
      <c r="C452" s="259"/>
      <c r="D452" s="260" t="s">
        <v>229</v>
      </c>
      <c r="E452" s="261" t="s">
        <v>1</v>
      </c>
      <c r="F452" s="262" t="s">
        <v>562</v>
      </c>
      <c r="G452" s="259"/>
      <c r="H452" s="261" t="s">
        <v>1</v>
      </c>
      <c r="I452" s="263"/>
      <c r="J452" s="259"/>
      <c r="K452" s="259"/>
      <c r="L452" s="264"/>
      <c r="M452" s="265"/>
      <c r="N452" s="266"/>
      <c r="O452" s="266"/>
      <c r="P452" s="266"/>
      <c r="Q452" s="266"/>
      <c r="R452" s="266"/>
      <c r="S452" s="266"/>
      <c r="T452" s="267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68" t="s">
        <v>229</v>
      </c>
      <c r="AU452" s="268" t="s">
        <v>86</v>
      </c>
      <c r="AV452" s="13" t="s">
        <v>84</v>
      </c>
      <c r="AW452" s="13" t="s">
        <v>32</v>
      </c>
      <c r="AX452" s="13" t="s">
        <v>76</v>
      </c>
      <c r="AY452" s="268" t="s">
        <v>222</v>
      </c>
    </row>
    <row r="453" s="14" customFormat="1">
      <c r="A453" s="14"/>
      <c r="B453" s="269"/>
      <c r="C453" s="270"/>
      <c r="D453" s="260" t="s">
        <v>229</v>
      </c>
      <c r="E453" s="271" t="s">
        <v>1</v>
      </c>
      <c r="F453" s="272" t="s">
        <v>563</v>
      </c>
      <c r="G453" s="270"/>
      <c r="H453" s="273">
        <v>856.72000000000003</v>
      </c>
      <c r="I453" s="274"/>
      <c r="J453" s="270"/>
      <c r="K453" s="270"/>
      <c r="L453" s="275"/>
      <c r="M453" s="276"/>
      <c r="N453" s="277"/>
      <c r="O453" s="277"/>
      <c r="P453" s="277"/>
      <c r="Q453" s="277"/>
      <c r="R453" s="277"/>
      <c r="S453" s="277"/>
      <c r="T453" s="278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79" t="s">
        <v>229</v>
      </c>
      <c r="AU453" s="279" t="s">
        <v>86</v>
      </c>
      <c r="AV453" s="14" t="s">
        <v>86</v>
      </c>
      <c r="AW453" s="14" t="s">
        <v>32</v>
      </c>
      <c r="AX453" s="14" t="s">
        <v>76</v>
      </c>
      <c r="AY453" s="279" t="s">
        <v>222</v>
      </c>
    </row>
    <row r="454" s="14" customFormat="1">
      <c r="A454" s="14"/>
      <c r="B454" s="269"/>
      <c r="C454" s="270"/>
      <c r="D454" s="260" t="s">
        <v>229</v>
      </c>
      <c r="E454" s="271" t="s">
        <v>1</v>
      </c>
      <c r="F454" s="272" t="s">
        <v>564</v>
      </c>
      <c r="G454" s="270"/>
      <c r="H454" s="273">
        <v>-70.75</v>
      </c>
      <c r="I454" s="274"/>
      <c r="J454" s="270"/>
      <c r="K454" s="270"/>
      <c r="L454" s="275"/>
      <c r="M454" s="276"/>
      <c r="N454" s="277"/>
      <c r="O454" s="277"/>
      <c r="P454" s="277"/>
      <c r="Q454" s="277"/>
      <c r="R454" s="277"/>
      <c r="S454" s="277"/>
      <c r="T454" s="278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79" t="s">
        <v>229</v>
      </c>
      <c r="AU454" s="279" t="s">
        <v>86</v>
      </c>
      <c r="AV454" s="14" t="s">
        <v>86</v>
      </c>
      <c r="AW454" s="14" t="s">
        <v>32</v>
      </c>
      <c r="AX454" s="14" t="s">
        <v>76</v>
      </c>
      <c r="AY454" s="279" t="s">
        <v>222</v>
      </c>
    </row>
    <row r="455" s="15" customFormat="1">
      <c r="A455" s="15"/>
      <c r="B455" s="280"/>
      <c r="C455" s="281"/>
      <c r="D455" s="260" t="s">
        <v>229</v>
      </c>
      <c r="E455" s="282" t="s">
        <v>1</v>
      </c>
      <c r="F455" s="283" t="s">
        <v>232</v>
      </c>
      <c r="G455" s="281"/>
      <c r="H455" s="284">
        <v>785.97000000000003</v>
      </c>
      <c r="I455" s="285"/>
      <c r="J455" s="281"/>
      <c r="K455" s="281"/>
      <c r="L455" s="286"/>
      <c r="M455" s="287"/>
      <c r="N455" s="288"/>
      <c r="O455" s="288"/>
      <c r="P455" s="288"/>
      <c r="Q455" s="288"/>
      <c r="R455" s="288"/>
      <c r="S455" s="288"/>
      <c r="T455" s="289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T455" s="290" t="s">
        <v>229</v>
      </c>
      <c r="AU455" s="290" t="s">
        <v>86</v>
      </c>
      <c r="AV455" s="15" t="s">
        <v>228</v>
      </c>
      <c r="AW455" s="15" t="s">
        <v>32</v>
      </c>
      <c r="AX455" s="15" t="s">
        <v>84</v>
      </c>
      <c r="AY455" s="290" t="s">
        <v>222</v>
      </c>
    </row>
    <row r="456" s="2" customFormat="1" ht="24.15" customHeight="1">
      <c r="A456" s="39"/>
      <c r="B456" s="40"/>
      <c r="C456" s="244" t="s">
        <v>565</v>
      </c>
      <c r="D456" s="244" t="s">
        <v>224</v>
      </c>
      <c r="E456" s="245" t="s">
        <v>566</v>
      </c>
      <c r="F456" s="246" t="s">
        <v>567</v>
      </c>
      <c r="G456" s="247" t="s">
        <v>227</v>
      </c>
      <c r="H456" s="248">
        <v>7405.2349999999997</v>
      </c>
      <c r="I456" s="249"/>
      <c r="J456" s="250">
        <f>ROUND(I456*H456,2)</f>
        <v>0</v>
      </c>
      <c r="K456" s="251"/>
      <c r="L456" s="45"/>
      <c r="M456" s="252" t="s">
        <v>1</v>
      </c>
      <c r="N456" s="253" t="s">
        <v>41</v>
      </c>
      <c r="O456" s="92"/>
      <c r="P456" s="254">
        <f>O456*H456</f>
        <v>0</v>
      </c>
      <c r="Q456" s="254">
        <v>0</v>
      </c>
      <c r="R456" s="254">
        <f>Q456*H456</f>
        <v>0</v>
      </c>
      <c r="S456" s="254">
        <v>0</v>
      </c>
      <c r="T456" s="255">
        <f>S456*H456</f>
        <v>0</v>
      </c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R456" s="256" t="s">
        <v>228</v>
      </c>
      <c r="AT456" s="256" t="s">
        <v>224</v>
      </c>
      <c r="AU456" s="256" t="s">
        <v>86</v>
      </c>
      <c r="AY456" s="18" t="s">
        <v>222</v>
      </c>
      <c r="BE456" s="257">
        <f>IF(N456="základní",J456,0)</f>
        <v>0</v>
      </c>
      <c r="BF456" s="257">
        <f>IF(N456="snížená",J456,0)</f>
        <v>0</v>
      </c>
      <c r="BG456" s="257">
        <f>IF(N456="zákl. přenesená",J456,0)</f>
        <v>0</v>
      </c>
      <c r="BH456" s="257">
        <f>IF(N456="sníž. přenesená",J456,0)</f>
        <v>0</v>
      </c>
      <c r="BI456" s="257">
        <f>IF(N456="nulová",J456,0)</f>
        <v>0</v>
      </c>
      <c r="BJ456" s="18" t="s">
        <v>84</v>
      </c>
      <c r="BK456" s="257">
        <f>ROUND(I456*H456,2)</f>
        <v>0</v>
      </c>
      <c r="BL456" s="18" t="s">
        <v>228</v>
      </c>
      <c r="BM456" s="256" t="s">
        <v>568</v>
      </c>
    </row>
    <row r="457" s="13" customFormat="1">
      <c r="A457" s="13"/>
      <c r="B457" s="258"/>
      <c r="C457" s="259"/>
      <c r="D457" s="260" t="s">
        <v>229</v>
      </c>
      <c r="E457" s="261" t="s">
        <v>1</v>
      </c>
      <c r="F457" s="262" t="s">
        <v>371</v>
      </c>
      <c r="G457" s="259"/>
      <c r="H457" s="261" t="s">
        <v>1</v>
      </c>
      <c r="I457" s="263"/>
      <c r="J457" s="259"/>
      <c r="K457" s="259"/>
      <c r="L457" s="264"/>
      <c r="M457" s="265"/>
      <c r="N457" s="266"/>
      <c r="O457" s="266"/>
      <c r="P457" s="266"/>
      <c r="Q457" s="266"/>
      <c r="R457" s="266"/>
      <c r="S457" s="266"/>
      <c r="T457" s="267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68" t="s">
        <v>229</v>
      </c>
      <c r="AU457" s="268" t="s">
        <v>86</v>
      </c>
      <c r="AV457" s="13" t="s">
        <v>84</v>
      </c>
      <c r="AW457" s="13" t="s">
        <v>32</v>
      </c>
      <c r="AX457" s="13" t="s">
        <v>76</v>
      </c>
      <c r="AY457" s="268" t="s">
        <v>222</v>
      </c>
    </row>
    <row r="458" s="13" customFormat="1">
      <c r="A458" s="13"/>
      <c r="B458" s="258"/>
      <c r="C458" s="259"/>
      <c r="D458" s="260" t="s">
        <v>229</v>
      </c>
      <c r="E458" s="261" t="s">
        <v>1</v>
      </c>
      <c r="F458" s="262" t="s">
        <v>537</v>
      </c>
      <c r="G458" s="259"/>
      <c r="H458" s="261" t="s">
        <v>1</v>
      </c>
      <c r="I458" s="263"/>
      <c r="J458" s="259"/>
      <c r="K458" s="259"/>
      <c r="L458" s="264"/>
      <c r="M458" s="265"/>
      <c r="N458" s="266"/>
      <c r="O458" s="266"/>
      <c r="P458" s="266"/>
      <c r="Q458" s="266"/>
      <c r="R458" s="266"/>
      <c r="S458" s="266"/>
      <c r="T458" s="267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68" t="s">
        <v>229</v>
      </c>
      <c r="AU458" s="268" t="s">
        <v>86</v>
      </c>
      <c r="AV458" s="13" t="s">
        <v>84</v>
      </c>
      <c r="AW458" s="13" t="s">
        <v>32</v>
      </c>
      <c r="AX458" s="13" t="s">
        <v>76</v>
      </c>
      <c r="AY458" s="268" t="s">
        <v>222</v>
      </c>
    </row>
    <row r="459" s="14" customFormat="1">
      <c r="A459" s="14"/>
      <c r="B459" s="269"/>
      <c r="C459" s="270"/>
      <c r="D459" s="260" t="s">
        <v>229</v>
      </c>
      <c r="E459" s="271" t="s">
        <v>1</v>
      </c>
      <c r="F459" s="272" t="s">
        <v>538</v>
      </c>
      <c r="G459" s="270"/>
      <c r="H459" s="273">
        <v>6204.4390000000003</v>
      </c>
      <c r="I459" s="274"/>
      <c r="J459" s="270"/>
      <c r="K459" s="270"/>
      <c r="L459" s="275"/>
      <c r="M459" s="276"/>
      <c r="N459" s="277"/>
      <c r="O459" s="277"/>
      <c r="P459" s="277"/>
      <c r="Q459" s="277"/>
      <c r="R459" s="277"/>
      <c r="S459" s="277"/>
      <c r="T459" s="278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79" t="s">
        <v>229</v>
      </c>
      <c r="AU459" s="279" t="s">
        <v>86</v>
      </c>
      <c r="AV459" s="14" t="s">
        <v>86</v>
      </c>
      <c r="AW459" s="14" t="s">
        <v>32</v>
      </c>
      <c r="AX459" s="14" t="s">
        <v>76</v>
      </c>
      <c r="AY459" s="279" t="s">
        <v>222</v>
      </c>
    </row>
    <row r="460" s="14" customFormat="1">
      <c r="A460" s="14"/>
      <c r="B460" s="269"/>
      <c r="C460" s="270"/>
      <c r="D460" s="260" t="s">
        <v>229</v>
      </c>
      <c r="E460" s="271" t="s">
        <v>1</v>
      </c>
      <c r="F460" s="272" t="s">
        <v>539</v>
      </c>
      <c r="G460" s="270"/>
      <c r="H460" s="273">
        <v>-310.25</v>
      </c>
      <c r="I460" s="274"/>
      <c r="J460" s="270"/>
      <c r="K460" s="270"/>
      <c r="L460" s="275"/>
      <c r="M460" s="276"/>
      <c r="N460" s="277"/>
      <c r="O460" s="277"/>
      <c r="P460" s="277"/>
      <c r="Q460" s="277"/>
      <c r="R460" s="277"/>
      <c r="S460" s="277"/>
      <c r="T460" s="278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79" t="s">
        <v>229</v>
      </c>
      <c r="AU460" s="279" t="s">
        <v>86</v>
      </c>
      <c r="AV460" s="14" t="s">
        <v>86</v>
      </c>
      <c r="AW460" s="14" t="s">
        <v>32</v>
      </c>
      <c r="AX460" s="14" t="s">
        <v>76</v>
      </c>
      <c r="AY460" s="279" t="s">
        <v>222</v>
      </c>
    </row>
    <row r="461" s="13" customFormat="1">
      <c r="A461" s="13"/>
      <c r="B461" s="258"/>
      <c r="C461" s="259"/>
      <c r="D461" s="260" t="s">
        <v>229</v>
      </c>
      <c r="E461" s="261" t="s">
        <v>1</v>
      </c>
      <c r="F461" s="262" t="s">
        <v>540</v>
      </c>
      <c r="G461" s="259"/>
      <c r="H461" s="261" t="s">
        <v>1</v>
      </c>
      <c r="I461" s="263"/>
      <c r="J461" s="259"/>
      <c r="K461" s="259"/>
      <c r="L461" s="264"/>
      <c r="M461" s="265"/>
      <c r="N461" s="266"/>
      <c r="O461" s="266"/>
      <c r="P461" s="266"/>
      <c r="Q461" s="266"/>
      <c r="R461" s="266"/>
      <c r="S461" s="266"/>
      <c r="T461" s="267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68" t="s">
        <v>229</v>
      </c>
      <c r="AU461" s="268" t="s">
        <v>86</v>
      </c>
      <c r="AV461" s="13" t="s">
        <v>84</v>
      </c>
      <c r="AW461" s="13" t="s">
        <v>32</v>
      </c>
      <c r="AX461" s="13" t="s">
        <v>76</v>
      </c>
      <c r="AY461" s="268" t="s">
        <v>222</v>
      </c>
    </row>
    <row r="462" s="14" customFormat="1">
      <c r="A462" s="14"/>
      <c r="B462" s="269"/>
      <c r="C462" s="270"/>
      <c r="D462" s="260" t="s">
        <v>229</v>
      </c>
      <c r="E462" s="271" t="s">
        <v>1</v>
      </c>
      <c r="F462" s="272" t="s">
        <v>541</v>
      </c>
      <c r="G462" s="270"/>
      <c r="H462" s="273">
        <v>2297.0160000000001</v>
      </c>
      <c r="I462" s="274"/>
      <c r="J462" s="270"/>
      <c r="K462" s="270"/>
      <c r="L462" s="275"/>
      <c r="M462" s="276"/>
      <c r="N462" s="277"/>
      <c r="O462" s="277"/>
      <c r="P462" s="277"/>
      <c r="Q462" s="277"/>
      <c r="R462" s="277"/>
      <c r="S462" s="277"/>
      <c r="T462" s="278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79" t="s">
        <v>229</v>
      </c>
      <c r="AU462" s="279" t="s">
        <v>86</v>
      </c>
      <c r="AV462" s="14" t="s">
        <v>86</v>
      </c>
      <c r="AW462" s="14" t="s">
        <v>32</v>
      </c>
      <c r="AX462" s="14" t="s">
        <v>76</v>
      </c>
      <c r="AY462" s="279" t="s">
        <v>222</v>
      </c>
    </row>
    <row r="463" s="14" customFormat="1">
      <c r="A463" s="14"/>
      <c r="B463" s="269"/>
      <c r="C463" s="270"/>
      <c r="D463" s="260" t="s">
        <v>229</v>
      </c>
      <c r="E463" s="271" t="s">
        <v>1</v>
      </c>
      <c r="F463" s="272" t="s">
        <v>569</v>
      </c>
      <c r="G463" s="270"/>
      <c r="H463" s="273">
        <v>-785.97000000000003</v>
      </c>
      <c r="I463" s="274"/>
      <c r="J463" s="270"/>
      <c r="K463" s="270"/>
      <c r="L463" s="275"/>
      <c r="M463" s="276"/>
      <c r="N463" s="277"/>
      <c r="O463" s="277"/>
      <c r="P463" s="277"/>
      <c r="Q463" s="277"/>
      <c r="R463" s="277"/>
      <c r="S463" s="277"/>
      <c r="T463" s="278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79" t="s">
        <v>229</v>
      </c>
      <c r="AU463" s="279" t="s">
        <v>86</v>
      </c>
      <c r="AV463" s="14" t="s">
        <v>86</v>
      </c>
      <c r="AW463" s="14" t="s">
        <v>32</v>
      </c>
      <c r="AX463" s="14" t="s">
        <v>76</v>
      </c>
      <c r="AY463" s="279" t="s">
        <v>222</v>
      </c>
    </row>
    <row r="464" s="15" customFormat="1">
      <c r="A464" s="15"/>
      <c r="B464" s="280"/>
      <c r="C464" s="281"/>
      <c r="D464" s="260" t="s">
        <v>229</v>
      </c>
      <c r="E464" s="282" t="s">
        <v>1</v>
      </c>
      <c r="F464" s="283" t="s">
        <v>232</v>
      </c>
      <c r="G464" s="281"/>
      <c r="H464" s="284">
        <v>7405.2349999999997</v>
      </c>
      <c r="I464" s="285"/>
      <c r="J464" s="281"/>
      <c r="K464" s="281"/>
      <c r="L464" s="286"/>
      <c r="M464" s="287"/>
      <c r="N464" s="288"/>
      <c r="O464" s="288"/>
      <c r="P464" s="288"/>
      <c r="Q464" s="288"/>
      <c r="R464" s="288"/>
      <c r="S464" s="288"/>
      <c r="T464" s="289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90" t="s">
        <v>229</v>
      </c>
      <c r="AU464" s="290" t="s">
        <v>86</v>
      </c>
      <c r="AV464" s="15" t="s">
        <v>228</v>
      </c>
      <c r="AW464" s="15" t="s">
        <v>32</v>
      </c>
      <c r="AX464" s="15" t="s">
        <v>84</v>
      </c>
      <c r="AY464" s="290" t="s">
        <v>222</v>
      </c>
    </row>
    <row r="465" s="2" customFormat="1" ht="24.15" customHeight="1">
      <c r="A465" s="39"/>
      <c r="B465" s="40"/>
      <c r="C465" s="244" t="s">
        <v>382</v>
      </c>
      <c r="D465" s="244" t="s">
        <v>224</v>
      </c>
      <c r="E465" s="245" t="s">
        <v>570</v>
      </c>
      <c r="F465" s="246" t="s">
        <v>571</v>
      </c>
      <c r="G465" s="247" t="s">
        <v>227</v>
      </c>
      <c r="H465" s="248">
        <v>14810.469999999999</v>
      </c>
      <c r="I465" s="249"/>
      <c r="J465" s="250">
        <f>ROUND(I465*H465,2)</f>
        <v>0</v>
      </c>
      <c r="K465" s="251"/>
      <c r="L465" s="45"/>
      <c r="M465" s="252" t="s">
        <v>1</v>
      </c>
      <c r="N465" s="253" t="s">
        <v>41</v>
      </c>
      <c r="O465" s="92"/>
      <c r="P465" s="254">
        <f>O465*H465</f>
        <v>0</v>
      </c>
      <c r="Q465" s="254">
        <v>0</v>
      </c>
      <c r="R465" s="254">
        <f>Q465*H465</f>
        <v>0</v>
      </c>
      <c r="S465" s="254">
        <v>0</v>
      </c>
      <c r="T465" s="255">
        <f>S465*H465</f>
        <v>0</v>
      </c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R465" s="256" t="s">
        <v>228</v>
      </c>
      <c r="AT465" s="256" t="s">
        <v>224</v>
      </c>
      <c r="AU465" s="256" t="s">
        <v>86</v>
      </c>
      <c r="AY465" s="18" t="s">
        <v>222</v>
      </c>
      <c r="BE465" s="257">
        <f>IF(N465="základní",J465,0)</f>
        <v>0</v>
      </c>
      <c r="BF465" s="257">
        <f>IF(N465="snížená",J465,0)</f>
        <v>0</v>
      </c>
      <c r="BG465" s="257">
        <f>IF(N465="zákl. přenesená",J465,0)</f>
        <v>0</v>
      </c>
      <c r="BH465" s="257">
        <f>IF(N465="sníž. přenesená",J465,0)</f>
        <v>0</v>
      </c>
      <c r="BI465" s="257">
        <f>IF(N465="nulová",J465,0)</f>
        <v>0</v>
      </c>
      <c r="BJ465" s="18" t="s">
        <v>84</v>
      </c>
      <c r="BK465" s="257">
        <f>ROUND(I465*H465,2)</f>
        <v>0</v>
      </c>
      <c r="BL465" s="18" t="s">
        <v>228</v>
      </c>
      <c r="BM465" s="256" t="s">
        <v>572</v>
      </c>
    </row>
    <row r="466" s="14" customFormat="1">
      <c r="A466" s="14"/>
      <c r="B466" s="269"/>
      <c r="C466" s="270"/>
      <c r="D466" s="260" t="s">
        <v>229</v>
      </c>
      <c r="E466" s="271" t="s">
        <v>1</v>
      </c>
      <c r="F466" s="272" t="s">
        <v>573</v>
      </c>
      <c r="G466" s="270"/>
      <c r="H466" s="273">
        <v>14810.469999999999</v>
      </c>
      <c r="I466" s="274"/>
      <c r="J466" s="270"/>
      <c r="K466" s="270"/>
      <c r="L466" s="275"/>
      <c r="M466" s="276"/>
      <c r="N466" s="277"/>
      <c r="O466" s="277"/>
      <c r="P466" s="277"/>
      <c r="Q466" s="277"/>
      <c r="R466" s="277"/>
      <c r="S466" s="277"/>
      <c r="T466" s="278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79" t="s">
        <v>229</v>
      </c>
      <c r="AU466" s="279" t="s">
        <v>86</v>
      </c>
      <c r="AV466" s="14" t="s">
        <v>86</v>
      </c>
      <c r="AW466" s="14" t="s">
        <v>32</v>
      </c>
      <c r="AX466" s="14" t="s">
        <v>76</v>
      </c>
      <c r="AY466" s="279" t="s">
        <v>222</v>
      </c>
    </row>
    <row r="467" s="15" customFormat="1">
      <c r="A467" s="15"/>
      <c r="B467" s="280"/>
      <c r="C467" s="281"/>
      <c r="D467" s="260" t="s">
        <v>229</v>
      </c>
      <c r="E467" s="282" t="s">
        <v>1</v>
      </c>
      <c r="F467" s="283" t="s">
        <v>232</v>
      </c>
      <c r="G467" s="281"/>
      <c r="H467" s="284">
        <v>14810.469999999999</v>
      </c>
      <c r="I467" s="285"/>
      <c r="J467" s="281"/>
      <c r="K467" s="281"/>
      <c r="L467" s="286"/>
      <c r="M467" s="287"/>
      <c r="N467" s="288"/>
      <c r="O467" s="288"/>
      <c r="P467" s="288"/>
      <c r="Q467" s="288"/>
      <c r="R467" s="288"/>
      <c r="S467" s="288"/>
      <c r="T467" s="289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T467" s="290" t="s">
        <v>229</v>
      </c>
      <c r="AU467" s="290" t="s">
        <v>86</v>
      </c>
      <c r="AV467" s="15" t="s">
        <v>228</v>
      </c>
      <c r="AW467" s="15" t="s">
        <v>32</v>
      </c>
      <c r="AX467" s="15" t="s">
        <v>84</v>
      </c>
      <c r="AY467" s="290" t="s">
        <v>222</v>
      </c>
    </row>
    <row r="468" s="2" customFormat="1" ht="24.15" customHeight="1">
      <c r="A468" s="39"/>
      <c r="B468" s="40"/>
      <c r="C468" s="244" t="s">
        <v>574</v>
      </c>
      <c r="D468" s="244" t="s">
        <v>224</v>
      </c>
      <c r="E468" s="245" t="s">
        <v>570</v>
      </c>
      <c r="F468" s="246" t="s">
        <v>571</v>
      </c>
      <c r="G468" s="247" t="s">
        <v>227</v>
      </c>
      <c r="H468" s="248">
        <v>1571.9400000000001</v>
      </c>
      <c r="I468" s="249"/>
      <c r="J468" s="250">
        <f>ROUND(I468*H468,2)</f>
        <v>0</v>
      </c>
      <c r="K468" s="251"/>
      <c r="L468" s="45"/>
      <c r="M468" s="252" t="s">
        <v>1</v>
      </c>
      <c r="N468" s="253" t="s">
        <v>41</v>
      </c>
      <c r="O468" s="92"/>
      <c r="P468" s="254">
        <f>O468*H468</f>
        <v>0</v>
      </c>
      <c r="Q468" s="254">
        <v>0</v>
      </c>
      <c r="R468" s="254">
        <f>Q468*H468</f>
        <v>0</v>
      </c>
      <c r="S468" s="254">
        <v>0</v>
      </c>
      <c r="T468" s="255">
        <f>S468*H468</f>
        <v>0</v>
      </c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R468" s="256" t="s">
        <v>228</v>
      </c>
      <c r="AT468" s="256" t="s">
        <v>224</v>
      </c>
      <c r="AU468" s="256" t="s">
        <v>86</v>
      </c>
      <c r="AY468" s="18" t="s">
        <v>222</v>
      </c>
      <c r="BE468" s="257">
        <f>IF(N468="základní",J468,0)</f>
        <v>0</v>
      </c>
      <c r="BF468" s="257">
        <f>IF(N468="snížená",J468,0)</f>
        <v>0</v>
      </c>
      <c r="BG468" s="257">
        <f>IF(N468="zákl. přenesená",J468,0)</f>
        <v>0</v>
      </c>
      <c r="BH468" s="257">
        <f>IF(N468="sníž. přenesená",J468,0)</f>
        <v>0</v>
      </c>
      <c r="BI468" s="257">
        <f>IF(N468="nulová",J468,0)</f>
        <v>0</v>
      </c>
      <c r="BJ468" s="18" t="s">
        <v>84</v>
      </c>
      <c r="BK468" s="257">
        <f>ROUND(I468*H468,2)</f>
        <v>0</v>
      </c>
      <c r="BL468" s="18" t="s">
        <v>228</v>
      </c>
      <c r="BM468" s="256" t="s">
        <v>575</v>
      </c>
    </row>
    <row r="469" s="14" customFormat="1">
      <c r="A469" s="14"/>
      <c r="B469" s="269"/>
      <c r="C469" s="270"/>
      <c r="D469" s="260" t="s">
        <v>229</v>
      </c>
      <c r="E469" s="271" t="s">
        <v>1</v>
      </c>
      <c r="F469" s="272" t="s">
        <v>576</v>
      </c>
      <c r="G469" s="270"/>
      <c r="H469" s="273">
        <v>1571.9400000000001</v>
      </c>
      <c r="I469" s="274"/>
      <c r="J469" s="270"/>
      <c r="K469" s="270"/>
      <c r="L469" s="275"/>
      <c r="M469" s="276"/>
      <c r="N469" s="277"/>
      <c r="O469" s="277"/>
      <c r="P469" s="277"/>
      <c r="Q469" s="277"/>
      <c r="R469" s="277"/>
      <c r="S469" s="277"/>
      <c r="T469" s="278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79" t="s">
        <v>229</v>
      </c>
      <c r="AU469" s="279" t="s">
        <v>86</v>
      </c>
      <c r="AV469" s="14" t="s">
        <v>86</v>
      </c>
      <c r="AW469" s="14" t="s">
        <v>32</v>
      </c>
      <c r="AX469" s="14" t="s">
        <v>76</v>
      </c>
      <c r="AY469" s="279" t="s">
        <v>222</v>
      </c>
    </row>
    <row r="470" s="15" customFormat="1">
      <c r="A470" s="15"/>
      <c r="B470" s="280"/>
      <c r="C470" s="281"/>
      <c r="D470" s="260" t="s">
        <v>229</v>
      </c>
      <c r="E470" s="282" t="s">
        <v>1</v>
      </c>
      <c r="F470" s="283" t="s">
        <v>232</v>
      </c>
      <c r="G470" s="281"/>
      <c r="H470" s="284">
        <v>1571.9400000000001</v>
      </c>
      <c r="I470" s="285"/>
      <c r="J470" s="281"/>
      <c r="K470" s="281"/>
      <c r="L470" s="286"/>
      <c r="M470" s="287"/>
      <c r="N470" s="288"/>
      <c r="O470" s="288"/>
      <c r="P470" s="288"/>
      <c r="Q470" s="288"/>
      <c r="R470" s="288"/>
      <c r="S470" s="288"/>
      <c r="T470" s="289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T470" s="290" t="s">
        <v>229</v>
      </c>
      <c r="AU470" s="290" t="s">
        <v>86</v>
      </c>
      <c r="AV470" s="15" t="s">
        <v>228</v>
      </c>
      <c r="AW470" s="15" t="s">
        <v>32</v>
      </c>
      <c r="AX470" s="15" t="s">
        <v>84</v>
      </c>
      <c r="AY470" s="290" t="s">
        <v>222</v>
      </c>
    </row>
    <row r="471" s="2" customFormat="1" ht="24.15" customHeight="1">
      <c r="A471" s="39"/>
      <c r="B471" s="40"/>
      <c r="C471" s="244" t="s">
        <v>386</v>
      </c>
      <c r="D471" s="244" t="s">
        <v>224</v>
      </c>
      <c r="E471" s="245" t="s">
        <v>577</v>
      </c>
      <c r="F471" s="246" t="s">
        <v>578</v>
      </c>
      <c r="G471" s="247" t="s">
        <v>227</v>
      </c>
      <c r="H471" s="248">
        <v>885.03999999999996</v>
      </c>
      <c r="I471" s="249"/>
      <c r="J471" s="250">
        <f>ROUND(I471*H471,2)</f>
        <v>0</v>
      </c>
      <c r="K471" s="251"/>
      <c r="L471" s="45"/>
      <c r="M471" s="252" t="s">
        <v>1</v>
      </c>
      <c r="N471" s="253" t="s">
        <v>41</v>
      </c>
      <c r="O471" s="92"/>
      <c r="P471" s="254">
        <f>O471*H471</f>
        <v>0</v>
      </c>
      <c r="Q471" s="254">
        <v>0</v>
      </c>
      <c r="R471" s="254">
        <f>Q471*H471</f>
        <v>0</v>
      </c>
      <c r="S471" s="254">
        <v>0</v>
      </c>
      <c r="T471" s="255">
        <f>S471*H471</f>
        <v>0</v>
      </c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R471" s="256" t="s">
        <v>228</v>
      </c>
      <c r="AT471" s="256" t="s">
        <v>224</v>
      </c>
      <c r="AU471" s="256" t="s">
        <v>86</v>
      </c>
      <c r="AY471" s="18" t="s">
        <v>222</v>
      </c>
      <c r="BE471" s="257">
        <f>IF(N471="základní",J471,0)</f>
        <v>0</v>
      </c>
      <c r="BF471" s="257">
        <f>IF(N471="snížená",J471,0)</f>
        <v>0</v>
      </c>
      <c r="BG471" s="257">
        <f>IF(N471="zákl. přenesená",J471,0)</f>
        <v>0</v>
      </c>
      <c r="BH471" s="257">
        <f>IF(N471="sníž. přenesená",J471,0)</f>
        <v>0</v>
      </c>
      <c r="BI471" s="257">
        <f>IF(N471="nulová",J471,0)</f>
        <v>0</v>
      </c>
      <c r="BJ471" s="18" t="s">
        <v>84</v>
      </c>
      <c r="BK471" s="257">
        <f>ROUND(I471*H471,2)</f>
        <v>0</v>
      </c>
      <c r="BL471" s="18" t="s">
        <v>228</v>
      </c>
      <c r="BM471" s="256" t="s">
        <v>579</v>
      </c>
    </row>
    <row r="472" s="2" customFormat="1">
      <c r="A472" s="39"/>
      <c r="B472" s="40"/>
      <c r="C472" s="41"/>
      <c r="D472" s="260" t="s">
        <v>266</v>
      </c>
      <c r="E472" s="41"/>
      <c r="F472" s="291" t="s">
        <v>580</v>
      </c>
      <c r="G472" s="41"/>
      <c r="H472" s="41"/>
      <c r="I472" s="211"/>
      <c r="J472" s="41"/>
      <c r="K472" s="41"/>
      <c r="L472" s="45"/>
      <c r="M472" s="292"/>
      <c r="N472" s="293"/>
      <c r="O472" s="92"/>
      <c r="P472" s="92"/>
      <c r="Q472" s="92"/>
      <c r="R472" s="92"/>
      <c r="S472" s="92"/>
      <c r="T472" s="93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T472" s="18" t="s">
        <v>266</v>
      </c>
      <c r="AU472" s="18" t="s">
        <v>86</v>
      </c>
    </row>
    <row r="473" s="13" customFormat="1">
      <c r="A473" s="13"/>
      <c r="B473" s="258"/>
      <c r="C473" s="259"/>
      <c r="D473" s="260" t="s">
        <v>229</v>
      </c>
      <c r="E473" s="261" t="s">
        <v>1</v>
      </c>
      <c r="F473" s="262" t="s">
        <v>493</v>
      </c>
      <c r="G473" s="259"/>
      <c r="H473" s="261" t="s">
        <v>1</v>
      </c>
      <c r="I473" s="263"/>
      <c r="J473" s="259"/>
      <c r="K473" s="259"/>
      <c r="L473" s="264"/>
      <c r="M473" s="265"/>
      <c r="N473" s="266"/>
      <c r="O473" s="266"/>
      <c r="P473" s="266"/>
      <c r="Q473" s="266"/>
      <c r="R473" s="266"/>
      <c r="S473" s="266"/>
      <c r="T473" s="267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68" t="s">
        <v>229</v>
      </c>
      <c r="AU473" s="268" t="s">
        <v>86</v>
      </c>
      <c r="AV473" s="13" t="s">
        <v>84</v>
      </c>
      <c r="AW473" s="13" t="s">
        <v>32</v>
      </c>
      <c r="AX473" s="13" t="s">
        <v>76</v>
      </c>
      <c r="AY473" s="268" t="s">
        <v>222</v>
      </c>
    </row>
    <row r="474" s="14" customFormat="1">
      <c r="A474" s="14"/>
      <c r="B474" s="269"/>
      <c r="C474" s="270"/>
      <c r="D474" s="260" t="s">
        <v>229</v>
      </c>
      <c r="E474" s="271" t="s">
        <v>1</v>
      </c>
      <c r="F474" s="272" t="s">
        <v>581</v>
      </c>
      <c r="G474" s="270"/>
      <c r="H474" s="273">
        <v>885.03999999999996</v>
      </c>
      <c r="I474" s="274"/>
      <c r="J474" s="270"/>
      <c r="K474" s="270"/>
      <c r="L474" s="275"/>
      <c r="M474" s="276"/>
      <c r="N474" s="277"/>
      <c r="O474" s="277"/>
      <c r="P474" s="277"/>
      <c r="Q474" s="277"/>
      <c r="R474" s="277"/>
      <c r="S474" s="277"/>
      <c r="T474" s="278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79" t="s">
        <v>229</v>
      </c>
      <c r="AU474" s="279" t="s">
        <v>86</v>
      </c>
      <c r="AV474" s="14" t="s">
        <v>86</v>
      </c>
      <c r="AW474" s="14" t="s">
        <v>32</v>
      </c>
      <c r="AX474" s="14" t="s">
        <v>76</v>
      </c>
      <c r="AY474" s="279" t="s">
        <v>222</v>
      </c>
    </row>
    <row r="475" s="15" customFormat="1">
      <c r="A475" s="15"/>
      <c r="B475" s="280"/>
      <c r="C475" s="281"/>
      <c r="D475" s="260" t="s">
        <v>229</v>
      </c>
      <c r="E475" s="282" t="s">
        <v>1</v>
      </c>
      <c r="F475" s="283" t="s">
        <v>232</v>
      </c>
      <c r="G475" s="281"/>
      <c r="H475" s="284">
        <v>885.03999999999996</v>
      </c>
      <c r="I475" s="285"/>
      <c r="J475" s="281"/>
      <c r="K475" s="281"/>
      <c r="L475" s="286"/>
      <c r="M475" s="287"/>
      <c r="N475" s="288"/>
      <c r="O475" s="288"/>
      <c r="P475" s="288"/>
      <c r="Q475" s="288"/>
      <c r="R475" s="288"/>
      <c r="S475" s="288"/>
      <c r="T475" s="289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T475" s="290" t="s">
        <v>229</v>
      </c>
      <c r="AU475" s="290" t="s">
        <v>86</v>
      </c>
      <c r="AV475" s="15" t="s">
        <v>228</v>
      </c>
      <c r="AW475" s="15" t="s">
        <v>32</v>
      </c>
      <c r="AX475" s="15" t="s">
        <v>84</v>
      </c>
      <c r="AY475" s="290" t="s">
        <v>222</v>
      </c>
    </row>
    <row r="476" s="2" customFormat="1" ht="24.15" customHeight="1">
      <c r="A476" s="39"/>
      <c r="B476" s="40"/>
      <c r="C476" s="244" t="s">
        <v>582</v>
      </c>
      <c r="D476" s="244" t="s">
        <v>224</v>
      </c>
      <c r="E476" s="245" t="s">
        <v>577</v>
      </c>
      <c r="F476" s="246" t="s">
        <v>578</v>
      </c>
      <c r="G476" s="247" t="s">
        <v>227</v>
      </c>
      <c r="H476" s="248">
        <v>1233.54</v>
      </c>
      <c r="I476" s="249"/>
      <c r="J476" s="250">
        <f>ROUND(I476*H476,2)</f>
        <v>0</v>
      </c>
      <c r="K476" s="251"/>
      <c r="L476" s="45"/>
      <c r="M476" s="252" t="s">
        <v>1</v>
      </c>
      <c r="N476" s="253" t="s">
        <v>41</v>
      </c>
      <c r="O476" s="92"/>
      <c r="P476" s="254">
        <f>O476*H476</f>
        <v>0</v>
      </c>
      <c r="Q476" s="254">
        <v>0</v>
      </c>
      <c r="R476" s="254">
        <f>Q476*H476</f>
        <v>0</v>
      </c>
      <c r="S476" s="254">
        <v>0</v>
      </c>
      <c r="T476" s="255">
        <f>S476*H476</f>
        <v>0</v>
      </c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R476" s="256" t="s">
        <v>228</v>
      </c>
      <c r="AT476" s="256" t="s">
        <v>224</v>
      </c>
      <c r="AU476" s="256" t="s">
        <v>86</v>
      </c>
      <c r="AY476" s="18" t="s">
        <v>222</v>
      </c>
      <c r="BE476" s="257">
        <f>IF(N476="základní",J476,0)</f>
        <v>0</v>
      </c>
      <c r="BF476" s="257">
        <f>IF(N476="snížená",J476,0)</f>
        <v>0</v>
      </c>
      <c r="BG476" s="257">
        <f>IF(N476="zákl. přenesená",J476,0)</f>
        <v>0</v>
      </c>
      <c r="BH476" s="257">
        <f>IF(N476="sníž. přenesená",J476,0)</f>
        <v>0</v>
      </c>
      <c r="BI476" s="257">
        <f>IF(N476="nulová",J476,0)</f>
        <v>0</v>
      </c>
      <c r="BJ476" s="18" t="s">
        <v>84</v>
      </c>
      <c r="BK476" s="257">
        <f>ROUND(I476*H476,2)</f>
        <v>0</v>
      </c>
      <c r="BL476" s="18" t="s">
        <v>228</v>
      </c>
      <c r="BM476" s="256" t="s">
        <v>583</v>
      </c>
    </row>
    <row r="477" s="2" customFormat="1">
      <c r="A477" s="39"/>
      <c r="B477" s="40"/>
      <c r="C477" s="41"/>
      <c r="D477" s="260" t="s">
        <v>266</v>
      </c>
      <c r="E477" s="41"/>
      <c r="F477" s="291" t="s">
        <v>580</v>
      </c>
      <c r="G477" s="41"/>
      <c r="H477" s="41"/>
      <c r="I477" s="211"/>
      <c r="J477" s="41"/>
      <c r="K477" s="41"/>
      <c r="L477" s="45"/>
      <c r="M477" s="292"/>
      <c r="N477" s="293"/>
      <c r="O477" s="92"/>
      <c r="P477" s="92"/>
      <c r="Q477" s="92"/>
      <c r="R477" s="92"/>
      <c r="S477" s="92"/>
      <c r="T477" s="93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T477" s="18" t="s">
        <v>266</v>
      </c>
      <c r="AU477" s="18" t="s">
        <v>86</v>
      </c>
    </row>
    <row r="478" s="13" customFormat="1">
      <c r="A478" s="13"/>
      <c r="B478" s="258"/>
      <c r="C478" s="259"/>
      <c r="D478" s="260" t="s">
        <v>229</v>
      </c>
      <c r="E478" s="261" t="s">
        <v>1</v>
      </c>
      <c r="F478" s="262" t="s">
        <v>371</v>
      </c>
      <c r="G478" s="259"/>
      <c r="H478" s="261" t="s">
        <v>1</v>
      </c>
      <c r="I478" s="263"/>
      <c r="J478" s="259"/>
      <c r="K478" s="259"/>
      <c r="L478" s="264"/>
      <c r="M478" s="265"/>
      <c r="N478" s="266"/>
      <c r="O478" s="266"/>
      <c r="P478" s="266"/>
      <c r="Q478" s="266"/>
      <c r="R478" s="266"/>
      <c r="S478" s="266"/>
      <c r="T478" s="267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68" t="s">
        <v>229</v>
      </c>
      <c r="AU478" s="268" t="s">
        <v>86</v>
      </c>
      <c r="AV478" s="13" t="s">
        <v>84</v>
      </c>
      <c r="AW478" s="13" t="s">
        <v>32</v>
      </c>
      <c r="AX478" s="13" t="s">
        <v>76</v>
      </c>
      <c r="AY478" s="268" t="s">
        <v>222</v>
      </c>
    </row>
    <row r="479" s="14" customFormat="1">
      <c r="A479" s="14"/>
      <c r="B479" s="269"/>
      <c r="C479" s="270"/>
      <c r="D479" s="260" t="s">
        <v>229</v>
      </c>
      <c r="E479" s="271" t="s">
        <v>1</v>
      </c>
      <c r="F479" s="272" t="s">
        <v>584</v>
      </c>
      <c r="G479" s="270"/>
      <c r="H479" s="273">
        <v>1233.54</v>
      </c>
      <c r="I479" s="274"/>
      <c r="J479" s="270"/>
      <c r="K479" s="270"/>
      <c r="L479" s="275"/>
      <c r="M479" s="276"/>
      <c r="N479" s="277"/>
      <c r="O479" s="277"/>
      <c r="P479" s="277"/>
      <c r="Q479" s="277"/>
      <c r="R479" s="277"/>
      <c r="S479" s="277"/>
      <c r="T479" s="278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79" t="s">
        <v>229</v>
      </c>
      <c r="AU479" s="279" t="s">
        <v>86</v>
      </c>
      <c r="AV479" s="14" t="s">
        <v>86</v>
      </c>
      <c r="AW479" s="14" t="s">
        <v>32</v>
      </c>
      <c r="AX479" s="14" t="s">
        <v>76</v>
      </c>
      <c r="AY479" s="279" t="s">
        <v>222</v>
      </c>
    </row>
    <row r="480" s="15" customFormat="1">
      <c r="A480" s="15"/>
      <c r="B480" s="280"/>
      <c r="C480" s="281"/>
      <c r="D480" s="260" t="s">
        <v>229</v>
      </c>
      <c r="E480" s="282" t="s">
        <v>1</v>
      </c>
      <c r="F480" s="283" t="s">
        <v>232</v>
      </c>
      <c r="G480" s="281"/>
      <c r="H480" s="284">
        <v>1233.54</v>
      </c>
      <c r="I480" s="285"/>
      <c r="J480" s="281"/>
      <c r="K480" s="281"/>
      <c r="L480" s="286"/>
      <c r="M480" s="287"/>
      <c r="N480" s="288"/>
      <c r="O480" s="288"/>
      <c r="P480" s="288"/>
      <c r="Q480" s="288"/>
      <c r="R480" s="288"/>
      <c r="S480" s="288"/>
      <c r="T480" s="289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T480" s="290" t="s">
        <v>229</v>
      </c>
      <c r="AU480" s="290" t="s">
        <v>86</v>
      </c>
      <c r="AV480" s="15" t="s">
        <v>228</v>
      </c>
      <c r="AW480" s="15" t="s">
        <v>32</v>
      </c>
      <c r="AX480" s="15" t="s">
        <v>84</v>
      </c>
      <c r="AY480" s="290" t="s">
        <v>222</v>
      </c>
    </row>
    <row r="481" s="2" customFormat="1" ht="21.75" customHeight="1">
      <c r="A481" s="39"/>
      <c r="B481" s="40"/>
      <c r="C481" s="244" t="s">
        <v>389</v>
      </c>
      <c r="D481" s="244" t="s">
        <v>224</v>
      </c>
      <c r="E481" s="245" t="s">
        <v>585</v>
      </c>
      <c r="F481" s="246" t="s">
        <v>586</v>
      </c>
      <c r="G481" s="247" t="s">
        <v>227</v>
      </c>
      <c r="H481" s="248">
        <v>2467.0799999999999</v>
      </c>
      <c r="I481" s="249"/>
      <c r="J481" s="250">
        <f>ROUND(I481*H481,2)</f>
        <v>0</v>
      </c>
      <c r="K481" s="251"/>
      <c r="L481" s="45"/>
      <c r="M481" s="252" t="s">
        <v>1</v>
      </c>
      <c r="N481" s="253" t="s">
        <v>41</v>
      </c>
      <c r="O481" s="92"/>
      <c r="P481" s="254">
        <f>O481*H481</f>
        <v>0</v>
      </c>
      <c r="Q481" s="254">
        <v>0</v>
      </c>
      <c r="R481" s="254">
        <f>Q481*H481</f>
        <v>0</v>
      </c>
      <c r="S481" s="254">
        <v>0</v>
      </c>
      <c r="T481" s="255">
        <f>S481*H481</f>
        <v>0</v>
      </c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R481" s="256" t="s">
        <v>228</v>
      </c>
      <c r="AT481" s="256" t="s">
        <v>224</v>
      </c>
      <c r="AU481" s="256" t="s">
        <v>86</v>
      </c>
      <c r="AY481" s="18" t="s">
        <v>222</v>
      </c>
      <c r="BE481" s="257">
        <f>IF(N481="základní",J481,0)</f>
        <v>0</v>
      </c>
      <c r="BF481" s="257">
        <f>IF(N481="snížená",J481,0)</f>
        <v>0</v>
      </c>
      <c r="BG481" s="257">
        <f>IF(N481="zákl. přenesená",J481,0)</f>
        <v>0</v>
      </c>
      <c r="BH481" s="257">
        <f>IF(N481="sníž. přenesená",J481,0)</f>
        <v>0</v>
      </c>
      <c r="BI481" s="257">
        <f>IF(N481="nulová",J481,0)</f>
        <v>0</v>
      </c>
      <c r="BJ481" s="18" t="s">
        <v>84</v>
      </c>
      <c r="BK481" s="257">
        <f>ROUND(I481*H481,2)</f>
        <v>0</v>
      </c>
      <c r="BL481" s="18" t="s">
        <v>228</v>
      </c>
      <c r="BM481" s="256" t="s">
        <v>587</v>
      </c>
    </row>
    <row r="482" s="14" customFormat="1">
      <c r="A482" s="14"/>
      <c r="B482" s="269"/>
      <c r="C482" s="270"/>
      <c r="D482" s="260" t="s">
        <v>229</v>
      </c>
      <c r="E482" s="271" t="s">
        <v>1</v>
      </c>
      <c r="F482" s="272" t="s">
        <v>588</v>
      </c>
      <c r="G482" s="270"/>
      <c r="H482" s="273">
        <v>2467.0799999999999</v>
      </c>
      <c r="I482" s="274"/>
      <c r="J482" s="270"/>
      <c r="K482" s="270"/>
      <c r="L482" s="275"/>
      <c r="M482" s="276"/>
      <c r="N482" s="277"/>
      <c r="O482" s="277"/>
      <c r="P482" s="277"/>
      <c r="Q482" s="277"/>
      <c r="R482" s="277"/>
      <c r="S482" s="277"/>
      <c r="T482" s="278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79" t="s">
        <v>229</v>
      </c>
      <c r="AU482" s="279" t="s">
        <v>86</v>
      </c>
      <c r="AV482" s="14" t="s">
        <v>86</v>
      </c>
      <c r="AW482" s="14" t="s">
        <v>32</v>
      </c>
      <c r="AX482" s="14" t="s">
        <v>76</v>
      </c>
      <c r="AY482" s="279" t="s">
        <v>222</v>
      </c>
    </row>
    <row r="483" s="15" customFormat="1">
      <c r="A483" s="15"/>
      <c r="B483" s="280"/>
      <c r="C483" s="281"/>
      <c r="D483" s="260" t="s">
        <v>229</v>
      </c>
      <c r="E483" s="282" t="s">
        <v>1</v>
      </c>
      <c r="F483" s="283" t="s">
        <v>232</v>
      </c>
      <c r="G483" s="281"/>
      <c r="H483" s="284">
        <v>2467.0799999999999</v>
      </c>
      <c r="I483" s="285"/>
      <c r="J483" s="281"/>
      <c r="K483" s="281"/>
      <c r="L483" s="286"/>
      <c r="M483" s="287"/>
      <c r="N483" s="288"/>
      <c r="O483" s="288"/>
      <c r="P483" s="288"/>
      <c r="Q483" s="288"/>
      <c r="R483" s="288"/>
      <c r="S483" s="288"/>
      <c r="T483" s="289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T483" s="290" t="s">
        <v>229</v>
      </c>
      <c r="AU483" s="290" t="s">
        <v>86</v>
      </c>
      <c r="AV483" s="15" t="s">
        <v>228</v>
      </c>
      <c r="AW483" s="15" t="s">
        <v>32</v>
      </c>
      <c r="AX483" s="15" t="s">
        <v>84</v>
      </c>
      <c r="AY483" s="290" t="s">
        <v>222</v>
      </c>
    </row>
    <row r="484" s="2" customFormat="1" ht="21.75" customHeight="1">
      <c r="A484" s="39"/>
      <c r="B484" s="40"/>
      <c r="C484" s="244" t="s">
        <v>589</v>
      </c>
      <c r="D484" s="244" t="s">
        <v>224</v>
      </c>
      <c r="E484" s="245" t="s">
        <v>585</v>
      </c>
      <c r="F484" s="246" t="s">
        <v>586</v>
      </c>
      <c r="G484" s="247" t="s">
        <v>227</v>
      </c>
      <c r="H484" s="248">
        <v>885.03999999999996</v>
      </c>
      <c r="I484" s="249"/>
      <c r="J484" s="250">
        <f>ROUND(I484*H484,2)</f>
        <v>0</v>
      </c>
      <c r="K484" s="251"/>
      <c r="L484" s="45"/>
      <c r="M484" s="252" t="s">
        <v>1</v>
      </c>
      <c r="N484" s="253" t="s">
        <v>41</v>
      </c>
      <c r="O484" s="92"/>
      <c r="P484" s="254">
        <f>O484*H484</f>
        <v>0</v>
      </c>
      <c r="Q484" s="254">
        <v>0</v>
      </c>
      <c r="R484" s="254">
        <f>Q484*H484</f>
        <v>0</v>
      </c>
      <c r="S484" s="254">
        <v>0</v>
      </c>
      <c r="T484" s="255">
        <f>S484*H484</f>
        <v>0</v>
      </c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R484" s="256" t="s">
        <v>228</v>
      </c>
      <c r="AT484" s="256" t="s">
        <v>224</v>
      </c>
      <c r="AU484" s="256" t="s">
        <v>86</v>
      </c>
      <c r="AY484" s="18" t="s">
        <v>222</v>
      </c>
      <c r="BE484" s="257">
        <f>IF(N484="základní",J484,0)</f>
        <v>0</v>
      </c>
      <c r="BF484" s="257">
        <f>IF(N484="snížená",J484,0)</f>
        <v>0</v>
      </c>
      <c r="BG484" s="257">
        <f>IF(N484="zákl. přenesená",J484,0)</f>
        <v>0</v>
      </c>
      <c r="BH484" s="257">
        <f>IF(N484="sníž. přenesená",J484,0)</f>
        <v>0</v>
      </c>
      <c r="BI484" s="257">
        <f>IF(N484="nulová",J484,0)</f>
        <v>0</v>
      </c>
      <c r="BJ484" s="18" t="s">
        <v>84</v>
      </c>
      <c r="BK484" s="257">
        <f>ROUND(I484*H484,2)</f>
        <v>0</v>
      </c>
      <c r="BL484" s="18" t="s">
        <v>228</v>
      </c>
      <c r="BM484" s="256" t="s">
        <v>590</v>
      </c>
    </row>
    <row r="485" s="2" customFormat="1" ht="33" customHeight="1">
      <c r="A485" s="39"/>
      <c r="B485" s="40"/>
      <c r="C485" s="244" t="s">
        <v>393</v>
      </c>
      <c r="D485" s="244" t="s">
        <v>224</v>
      </c>
      <c r="E485" s="245" t="s">
        <v>591</v>
      </c>
      <c r="F485" s="246" t="s">
        <v>592</v>
      </c>
      <c r="G485" s="247" t="s">
        <v>227</v>
      </c>
      <c r="H485" s="248">
        <v>885.03999999999996</v>
      </c>
      <c r="I485" s="249"/>
      <c r="J485" s="250">
        <f>ROUND(I485*H485,2)</f>
        <v>0</v>
      </c>
      <c r="K485" s="251"/>
      <c r="L485" s="45"/>
      <c r="M485" s="252" t="s">
        <v>1</v>
      </c>
      <c r="N485" s="253" t="s">
        <v>41</v>
      </c>
      <c r="O485" s="92"/>
      <c r="P485" s="254">
        <f>O485*H485</f>
        <v>0</v>
      </c>
      <c r="Q485" s="254">
        <v>0</v>
      </c>
      <c r="R485" s="254">
        <f>Q485*H485</f>
        <v>0</v>
      </c>
      <c r="S485" s="254">
        <v>0</v>
      </c>
      <c r="T485" s="255">
        <f>S485*H485</f>
        <v>0</v>
      </c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R485" s="256" t="s">
        <v>228</v>
      </c>
      <c r="AT485" s="256" t="s">
        <v>224</v>
      </c>
      <c r="AU485" s="256" t="s">
        <v>86</v>
      </c>
      <c r="AY485" s="18" t="s">
        <v>222</v>
      </c>
      <c r="BE485" s="257">
        <f>IF(N485="základní",J485,0)</f>
        <v>0</v>
      </c>
      <c r="BF485" s="257">
        <f>IF(N485="snížená",J485,0)</f>
        <v>0</v>
      </c>
      <c r="BG485" s="257">
        <f>IF(N485="zákl. přenesená",J485,0)</f>
        <v>0</v>
      </c>
      <c r="BH485" s="257">
        <f>IF(N485="sníž. přenesená",J485,0)</f>
        <v>0</v>
      </c>
      <c r="BI485" s="257">
        <f>IF(N485="nulová",J485,0)</f>
        <v>0</v>
      </c>
      <c r="BJ485" s="18" t="s">
        <v>84</v>
      </c>
      <c r="BK485" s="257">
        <f>ROUND(I485*H485,2)</f>
        <v>0</v>
      </c>
      <c r="BL485" s="18" t="s">
        <v>228</v>
      </c>
      <c r="BM485" s="256" t="s">
        <v>593</v>
      </c>
    </row>
    <row r="486" s="13" customFormat="1">
      <c r="A486" s="13"/>
      <c r="B486" s="258"/>
      <c r="C486" s="259"/>
      <c r="D486" s="260" t="s">
        <v>229</v>
      </c>
      <c r="E486" s="261" t="s">
        <v>1</v>
      </c>
      <c r="F486" s="262" t="s">
        <v>493</v>
      </c>
      <c r="G486" s="259"/>
      <c r="H486" s="261" t="s">
        <v>1</v>
      </c>
      <c r="I486" s="263"/>
      <c r="J486" s="259"/>
      <c r="K486" s="259"/>
      <c r="L486" s="264"/>
      <c r="M486" s="265"/>
      <c r="N486" s="266"/>
      <c r="O486" s="266"/>
      <c r="P486" s="266"/>
      <c r="Q486" s="266"/>
      <c r="R486" s="266"/>
      <c r="S486" s="266"/>
      <c r="T486" s="267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68" t="s">
        <v>229</v>
      </c>
      <c r="AU486" s="268" t="s">
        <v>86</v>
      </c>
      <c r="AV486" s="13" t="s">
        <v>84</v>
      </c>
      <c r="AW486" s="13" t="s">
        <v>32</v>
      </c>
      <c r="AX486" s="13" t="s">
        <v>76</v>
      </c>
      <c r="AY486" s="268" t="s">
        <v>222</v>
      </c>
    </row>
    <row r="487" s="14" customFormat="1">
      <c r="A487" s="14"/>
      <c r="B487" s="269"/>
      <c r="C487" s="270"/>
      <c r="D487" s="260" t="s">
        <v>229</v>
      </c>
      <c r="E487" s="271" t="s">
        <v>1</v>
      </c>
      <c r="F487" s="272" t="s">
        <v>581</v>
      </c>
      <c r="G487" s="270"/>
      <c r="H487" s="273">
        <v>885.03999999999996</v>
      </c>
      <c r="I487" s="274"/>
      <c r="J487" s="270"/>
      <c r="K487" s="270"/>
      <c r="L487" s="275"/>
      <c r="M487" s="276"/>
      <c r="N487" s="277"/>
      <c r="O487" s="277"/>
      <c r="P487" s="277"/>
      <c r="Q487" s="277"/>
      <c r="R487" s="277"/>
      <c r="S487" s="277"/>
      <c r="T487" s="278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79" t="s">
        <v>229</v>
      </c>
      <c r="AU487" s="279" t="s">
        <v>86</v>
      </c>
      <c r="AV487" s="14" t="s">
        <v>86</v>
      </c>
      <c r="AW487" s="14" t="s">
        <v>32</v>
      </c>
      <c r="AX487" s="14" t="s">
        <v>76</v>
      </c>
      <c r="AY487" s="279" t="s">
        <v>222</v>
      </c>
    </row>
    <row r="488" s="15" customFormat="1">
      <c r="A488" s="15"/>
      <c r="B488" s="280"/>
      <c r="C488" s="281"/>
      <c r="D488" s="260" t="s">
        <v>229</v>
      </c>
      <c r="E488" s="282" t="s">
        <v>1</v>
      </c>
      <c r="F488" s="283" t="s">
        <v>232</v>
      </c>
      <c r="G488" s="281"/>
      <c r="H488" s="284">
        <v>885.03999999999996</v>
      </c>
      <c r="I488" s="285"/>
      <c r="J488" s="281"/>
      <c r="K488" s="281"/>
      <c r="L488" s="286"/>
      <c r="M488" s="287"/>
      <c r="N488" s="288"/>
      <c r="O488" s="288"/>
      <c r="P488" s="288"/>
      <c r="Q488" s="288"/>
      <c r="R488" s="288"/>
      <c r="S488" s="288"/>
      <c r="T488" s="289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T488" s="290" t="s">
        <v>229</v>
      </c>
      <c r="AU488" s="290" t="s">
        <v>86</v>
      </c>
      <c r="AV488" s="15" t="s">
        <v>228</v>
      </c>
      <c r="AW488" s="15" t="s">
        <v>32</v>
      </c>
      <c r="AX488" s="15" t="s">
        <v>84</v>
      </c>
      <c r="AY488" s="290" t="s">
        <v>222</v>
      </c>
    </row>
    <row r="489" s="2" customFormat="1" ht="33" customHeight="1">
      <c r="A489" s="39"/>
      <c r="B489" s="40"/>
      <c r="C489" s="244" t="s">
        <v>594</v>
      </c>
      <c r="D489" s="244" t="s">
        <v>224</v>
      </c>
      <c r="E489" s="245" t="s">
        <v>591</v>
      </c>
      <c r="F489" s="246" t="s">
        <v>592</v>
      </c>
      <c r="G489" s="247" t="s">
        <v>227</v>
      </c>
      <c r="H489" s="248">
        <v>1233.54</v>
      </c>
      <c r="I489" s="249"/>
      <c r="J489" s="250">
        <f>ROUND(I489*H489,2)</f>
        <v>0</v>
      </c>
      <c r="K489" s="251"/>
      <c r="L489" s="45"/>
      <c r="M489" s="252" t="s">
        <v>1</v>
      </c>
      <c r="N489" s="253" t="s">
        <v>41</v>
      </c>
      <c r="O489" s="92"/>
      <c r="P489" s="254">
        <f>O489*H489</f>
        <v>0</v>
      </c>
      <c r="Q489" s="254">
        <v>0</v>
      </c>
      <c r="R489" s="254">
        <f>Q489*H489</f>
        <v>0</v>
      </c>
      <c r="S489" s="254">
        <v>0</v>
      </c>
      <c r="T489" s="255">
        <f>S489*H489</f>
        <v>0</v>
      </c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R489" s="256" t="s">
        <v>228</v>
      </c>
      <c r="AT489" s="256" t="s">
        <v>224</v>
      </c>
      <c r="AU489" s="256" t="s">
        <v>86</v>
      </c>
      <c r="AY489" s="18" t="s">
        <v>222</v>
      </c>
      <c r="BE489" s="257">
        <f>IF(N489="základní",J489,0)</f>
        <v>0</v>
      </c>
      <c r="BF489" s="257">
        <f>IF(N489="snížená",J489,0)</f>
        <v>0</v>
      </c>
      <c r="BG489" s="257">
        <f>IF(N489="zákl. přenesená",J489,0)</f>
        <v>0</v>
      </c>
      <c r="BH489" s="257">
        <f>IF(N489="sníž. přenesená",J489,0)</f>
        <v>0</v>
      </c>
      <c r="BI489" s="257">
        <f>IF(N489="nulová",J489,0)</f>
        <v>0</v>
      </c>
      <c r="BJ489" s="18" t="s">
        <v>84</v>
      </c>
      <c r="BK489" s="257">
        <f>ROUND(I489*H489,2)</f>
        <v>0</v>
      </c>
      <c r="BL489" s="18" t="s">
        <v>228</v>
      </c>
      <c r="BM489" s="256" t="s">
        <v>595</v>
      </c>
    </row>
    <row r="490" s="13" customFormat="1">
      <c r="A490" s="13"/>
      <c r="B490" s="258"/>
      <c r="C490" s="259"/>
      <c r="D490" s="260" t="s">
        <v>229</v>
      </c>
      <c r="E490" s="261" t="s">
        <v>1</v>
      </c>
      <c r="F490" s="262" t="s">
        <v>371</v>
      </c>
      <c r="G490" s="259"/>
      <c r="H490" s="261" t="s">
        <v>1</v>
      </c>
      <c r="I490" s="263"/>
      <c r="J490" s="259"/>
      <c r="K490" s="259"/>
      <c r="L490" s="264"/>
      <c r="M490" s="265"/>
      <c r="N490" s="266"/>
      <c r="O490" s="266"/>
      <c r="P490" s="266"/>
      <c r="Q490" s="266"/>
      <c r="R490" s="266"/>
      <c r="S490" s="266"/>
      <c r="T490" s="267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68" t="s">
        <v>229</v>
      </c>
      <c r="AU490" s="268" t="s">
        <v>86</v>
      </c>
      <c r="AV490" s="13" t="s">
        <v>84</v>
      </c>
      <c r="AW490" s="13" t="s">
        <v>32</v>
      </c>
      <c r="AX490" s="13" t="s">
        <v>76</v>
      </c>
      <c r="AY490" s="268" t="s">
        <v>222</v>
      </c>
    </row>
    <row r="491" s="14" customFormat="1">
      <c r="A491" s="14"/>
      <c r="B491" s="269"/>
      <c r="C491" s="270"/>
      <c r="D491" s="260" t="s">
        <v>229</v>
      </c>
      <c r="E491" s="271" t="s">
        <v>1</v>
      </c>
      <c r="F491" s="272" t="s">
        <v>584</v>
      </c>
      <c r="G491" s="270"/>
      <c r="H491" s="273">
        <v>1233.54</v>
      </c>
      <c r="I491" s="274"/>
      <c r="J491" s="270"/>
      <c r="K491" s="270"/>
      <c r="L491" s="275"/>
      <c r="M491" s="276"/>
      <c r="N491" s="277"/>
      <c r="O491" s="277"/>
      <c r="P491" s="277"/>
      <c r="Q491" s="277"/>
      <c r="R491" s="277"/>
      <c r="S491" s="277"/>
      <c r="T491" s="278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79" t="s">
        <v>229</v>
      </c>
      <c r="AU491" s="279" t="s">
        <v>86</v>
      </c>
      <c r="AV491" s="14" t="s">
        <v>86</v>
      </c>
      <c r="AW491" s="14" t="s">
        <v>32</v>
      </c>
      <c r="AX491" s="14" t="s">
        <v>76</v>
      </c>
      <c r="AY491" s="279" t="s">
        <v>222</v>
      </c>
    </row>
    <row r="492" s="15" customFormat="1">
      <c r="A492" s="15"/>
      <c r="B492" s="280"/>
      <c r="C492" s="281"/>
      <c r="D492" s="260" t="s">
        <v>229</v>
      </c>
      <c r="E492" s="282" t="s">
        <v>1</v>
      </c>
      <c r="F492" s="283" t="s">
        <v>232</v>
      </c>
      <c r="G492" s="281"/>
      <c r="H492" s="284">
        <v>1233.54</v>
      </c>
      <c r="I492" s="285"/>
      <c r="J492" s="281"/>
      <c r="K492" s="281"/>
      <c r="L492" s="286"/>
      <c r="M492" s="287"/>
      <c r="N492" s="288"/>
      <c r="O492" s="288"/>
      <c r="P492" s="288"/>
      <c r="Q492" s="288"/>
      <c r="R492" s="288"/>
      <c r="S492" s="288"/>
      <c r="T492" s="289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T492" s="290" t="s">
        <v>229</v>
      </c>
      <c r="AU492" s="290" t="s">
        <v>86</v>
      </c>
      <c r="AV492" s="15" t="s">
        <v>228</v>
      </c>
      <c r="AW492" s="15" t="s">
        <v>32</v>
      </c>
      <c r="AX492" s="15" t="s">
        <v>84</v>
      </c>
      <c r="AY492" s="290" t="s">
        <v>222</v>
      </c>
    </row>
    <row r="493" s="2" customFormat="1" ht="24.15" customHeight="1">
      <c r="A493" s="39"/>
      <c r="B493" s="40"/>
      <c r="C493" s="244" t="s">
        <v>402</v>
      </c>
      <c r="D493" s="244" t="s">
        <v>224</v>
      </c>
      <c r="E493" s="245" t="s">
        <v>596</v>
      </c>
      <c r="F493" s="246" t="s">
        <v>597</v>
      </c>
      <c r="G493" s="247" t="s">
        <v>227</v>
      </c>
      <c r="H493" s="248">
        <v>1233.54</v>
      </c>
      <c r="I493" s="249"/>
      <c r="J493" s="250">
        <f>ROUND(I493*H493,2)</f>
        <v>0</v>
      </c>
      <c r="K493" s="251"/>
      <c r="L493" s="45"/>
      <c r="M493" s="252" t="s">
        <v>1</v>
      </c>
      <c r="N493" s="253" t="s">
        <v>41</v>
      </c>
      <c r="O493" s="92"/>
      <c r="P493" s="254">
        <f>O493*H493</f>
        <v>0</v>
      </c>
      <c r="Q493" s="254">
        <v>0</v>
      </c>
      <c r="R493" s="254">
        <f>Q493*H493</f>
        <v>0</v>
      </c>
      <c r="S493" s="254">
        <v>0</v>
      </c>
      <c r="T493" s="255">
        <f>S493*H493</f>
        <v>0</v>
      </c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R493" s="256" t="s">
        <v>228</v>
      </c>
      <c r="AT493" s="256" t="s">
        <v>224</v>
      </c>
      <c r="AU493" s="256" t="s">
        <v>86</v>
      </c>
      <c r="AY493" s="18" t="s">
        <v>222</v>
      </c>
      <c r="BE493" s="257">
        <f>IF(N493="základní",J493,0)</f>
        <v>0</v>
      </c>
      <c r="BF493" s="257">
        <f>IF(N493="snížená",J493,0)</f>
        <v>0</v>
      </c>
      <c r="BG493" s="257">
        <f>IF(N493="zákl. přenesená",J493,0)</f>
        <v>0</v>
      </c>
      <c r="BH493" s="257">
        <f>IF(N493="sníž. přenesená",J493,0)</f>
        <v>0</v>
      </c>
      <c r="BI493" s="257">
        <f>IF(N493="nulová",J493,0)</f>
        <v>0</v>
      </c>
      <c r="BJ493" s="18" t="s">
        <v>84</v>
      </c>
      <c r="BK493" s="257">
        <f>ROUND(I493*H493,2)</f>
        <v>0</v>
      </c>
      <c r="BL493" s="18" t="s">
        <v>228</v>
      </c>
      <c r="BM493" s="256" t="s">
        <v>598</v>
      </c>
    </row>
    <row r="494" s="13" customFormat="1">
      <c r="A494" s="13"/>
      <c r="B494" s="258"/>
      <c r="C494" s="259"/>
      <c r="D494" s="260" t="s">
        <v>229</v>
      </c>
      <c r="E494" s="261" t="s">
        <v>1</v>
      </c>
      <c r="F494" s="262" t="s">
        <v>371</v>
      </c>
      <c r="G494" s="259"/>
      <c r="H494" s="261" t="s">
        <v>1</v>
      </c>
      <c r="I494" s="263"/>
      <c r="J494" s="259"/>
      <c r="K494" s="259"/>
      <c r="L494" s="264"/>
      <c r="M494" s="265"/>
      <c r="N494" s="266"/>
      <c r="O494" s="266"/>
      <c r="P494" s="266"/>
      <c r="Q494" s="266"/>
      <c r="R494" s="266"/>
      <c r="S494" s="266"/>
      <c r="T494" s="267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68" t="s">
        <v>229</v>
      </c>
      <c r="AU494" s="268" t="s">
        <v>86</v>
      </c>
      <c r="AV494" s="13" t="s">
        <v>84</v>
      </c>
      <c r="AW494" s="13" t="s">
        <v>32</v>
      </c>
      <c r="AX494" s="13" t="s">
        <v>76</v>
      </c>
      <c r="AY494" s="268" t="s">
        <v>222</v>
      </c>
    </row>
    <row r="495" s="14" customFormat="1">
      <c r="A495" s="14"/>
      <c r="B495" s="269"/>
      <c r="C495" s="270"/>
      <c r="D495" s="260" t="s">
        <v>229</v>
      </c>
      <c r="E495" s="271" t="s">
        <v>1</v>
      </c>
      <c r="F495" s="272" t="s">
        <v>584</v>
      </c>
      <c r="G495" s="270"/>
      <c r="H495" s="273">
        <v>1233.54</v>
      </c>
      <c r="I495" s="274"/>
      <c r="J495" s="270"/>
      <c r="K495" s="270"/>
      <c r="L495" s="275"/>
      <c r="M495" s="276"/>
      <c r="N495" s="277"/>
      <c r="O495" s="277"/>
      <c r="P495" s="277"/>
      <c r="Q495" s="277"/>
      <c r="R495" s="277"/>
      <c r="S495" s="277"/>
      <c r="T495" s="278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79" t="s">
        <v>229</v>
      </c>
      <c r="AU495" s="279" t="s">
        <v>86</v>
      </c>
      <c r="AV495" s="14" t="s">
        <v>86</v>
      </c>
      <c r="AW495" s="14" t="s">
        <v>32</v>
      </c>
      <c r="AX495" s="14" t="s">
        <v>76</v>
      </c>
      <c r="AY495" s="279" t="s">
        <v>222</v>
      </c>
    </row>
    <row r="496" s="15" customFormat="1">
      <c r="A496" s="15"/>
      <c r="B496" s="280"/>
      <c r="C496" s="281"/>
      <c r="D496" s="260" t="s">
        <v>229</v>
      </c>
      <c r="E496" s="282" t="s">
        <v>1</v>
      </c>
      <c r="F496" s="283" t="s">
        <v>232</v>
      </c>
      <c r="G496" s="281"/>
      <c r="H496" s="284">
        <v>1233.54</v>
      </c>
      <c r="I496" s="285"/>
      <c r="J496" s="281"/>
      <c r="K496" s="281"/>
      <c r="L496" s="286"/>
      <c r="M496" s="287"/>
      <c r="N496" s="288"/>
      <c r="O496" s="288"/>
      <c r="P496" s="288"/>
      <c r="Q496" s="288"/>
      <c r="R496" s="288"/>
      <c r="S496" s="288"/>
      <c r="T496" s="289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T496" s="290" t="s">
        <v>229</v>
      </c>
      <c r="AU496" s="290" t="s">
        <v>86</v>
      </c>
      <c r="AV496" s="15" t="s">
        <v>228</v>
      </c>
      <c r="AW496" s="15" t="s">
        <v>32</v>
      </c>
      <c r="AX496" s="15" t="s">
        <v>84</v>
      </c>
      <c r="AY496" s="290" t="s">
        <v>222</v>
      </c>
    </row>
    <row r="497" s="2" customFormat="1" ht="33" customHeight="1">
      <c r="A497" s="39"/>
      <c r="B497" s="40"/>
      <c r="C497" s="244" t="s">
        <v>599</v>
      </c>
      <c r="D497" s="244" t="s">
        <v>224</v>
      </c>
      <c r="E497" s="245" t="s">
        <v>600</v>
      </c>
      <c r="F497" s="246" t="s">
        <v>601</v>
      </c>
      <c r="G497" s="247" t="s">
        <v>227</v>
      </c>
      <c r="H497" s="248">
        <v>885.03999999999996</v>
      </c>
      <c r="I497" s="249"/>
      <c r="J497" s="250">
        <f>ROUND(I497*H497,2)</f>
        <v>0</v>
      </c>
      <c r="K497" s="251"/>
      <c r="L497" s="45"/>
      <c r="M497" s="252" t="s">
        <v>1</v>
      </c>
      <c r="N497" s="253" t="s">
        <v>41</v>
      </c>
      <c r="O497" s="92"/>
      <c r="P497" s="254">
        <f>O497*H497</f>
        <v>0</v>
      </c>
      <c r="Q497" s="254">
        <v>0</v>
      </c>
      <c r="R497" s="254">
        <f>Q497*H497</f>
        <v>0</v>
      </c>
      <c r="S497" s="254">
        <v>0</v>
      </c>
      <c r="T497" s="255">
        <f>S497*H497</f>
        <v>0</v>
      </c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R497" s="256" t="s">
        <v>228</v>
      </c>
      <c r="AT497" s="256" t="s">
        <v>224</v>
      </c>
      <c r="AU497" s="256" t="s">
        <v>86</v>
      </c>
      <c r="AY497" s="18" t="s">
        <v>222</v>
      </c>
      <c r="BE497" s="257">
        <f>IF(N497="základní",J497,0)</f>
        <v>0</v>
      </c>
      <c r="BF497" s="257">
        <f>IF(N497="snížená",J497,0)</f>
        <v>0</v>
      </c>
      <c r="BG497" s="257">
        <f>IF(N497="zákl. přenesená",J497,0)</f>
        <v>0</v>
      </c>
      <c r="BH497" s="257">
        <f>IF(N497="sníž. přenesená",J497,0)</f>
        <v>0</v>
      </c>
      <c r="BI497" s="257">
        <f>IF(N497="nulová",J497,0)</f>
        <v>0</v>
      </c>
      <c r="BJ497" s="18" t="s">
        <v>84</v>
      </c>
      <c r="BK497" s="257">
        <f>ROUND(I497*H497,2)</f>
        <v>0</v>
      </c>
      <c r="BL497" s="18" t="s">
        <v>228</v>
      </c>
      <c r="BM497" s="256" t="s">
        <v>602</v>
      </c>
    </row>
    <row r="498" s="13" customFormat="1">
      <c r="A498" s="13"/>
      <c r="B498" s="258"/>
      <c r="C498" s="259"/>
      <c r="D498" s="260" t="s">
        <v>229</v>
      </c>
      <c r="E498" s="261" t="s">
        <v>1</v>
      </c>
      <c r="F498" s="262" t="s">
        <v>493</v>
      </c>
      <c r="G498" s="259"/>
      <c r="H498" s="261" t="s">
        <v>1</v>
      </c>
      <c r="I498" s="263"/>
      <c r="J498" s="259"/>
      <c r="K498" s="259"/>
      <c r="L498" s="264"/>
      <c r="M498" s="265"/>
      <c r="N498" s="266"/>
      <c r="O498" s="266"/>
      <c r="P498" s="266"/>
      <c r="Q498" s="266"/>
      <c r="R498" s="266"/>
      <c r="S498" s="266"/>
      <c r="T498" s="267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68" t="s">
        <v>229</v>
      </c>
      <c r="AU498" s="268" t="s">
        <v>86</v>
      </c>
      <c r="AV498" s="13" t="s">
        <v>84</v>
      </c>
      <c r="AW498" s="13" t="s">
        <v>32</v>
      </c>
      <c r="AX498" s="13" t="s">
        <v>76</v>
      </c>
      <c r="AY498" s="268" t="s">
        <v>222</v>
      </c>
    </row>
    <row r="499" s="14" customFormat="1">
      <c r="A499" s="14"/>
      <c r="B499" s="269"/>
      <c r="C499" s="270"/>
      <c r="D499" s="260" t="s">
        <v>229</v>
      </c>
      <c r="E499" s="271" t="s">
        <v>1</v>
      </c>
      <c r="F499" s="272" t="s">
        <v>581</v>
      </c>
      <c r="G499" s="270"/>
      <c r="H499" s="273">
        <v>885.03999999999996</v>
      </c>
      <c r="I499" s="274"/>
      <c r="J499" s="270"/>
      <c r="K499" s="270"/>
      <c r="L499" s="275"/>
      <c r="M499" s="276"/>
      <c r="N499" s="277"/>
      <c r="O499" s="277"/>
      <c r="P499" s="277"/>
      <c r="Q499" s="277"/>
      <c r="R499" s="277"/>
      <c r="S499" s="277"/>
      <c r="T499" s="278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79" t="s">
        <v>229</v>
      </c>
      <c r="AU499" s="279" t="s">
        <v>86</v>
      </c>
      <c r="AV499" s="14" t="s">
        <v>86</v>
      </c>
      <c r="AW499" s="14" t="s">
        <v>32</v>
      </c>
      <c r="AX499" s="14" t="s">
        <v>76</v>
      </c>
      <c r="AY499" s="279" t="s">
        <v>222</v>
      </c>
    </row>
    <row r="500" s="15" customFormat="1">
      <c r="A500" s="15"/>
      <c r="B500" s="280"/>
      <c r="C500" s="281"/>
      <c r="D500" s="260" t="s">
        <v>229</v>
      </c>
      <c r="E500" s="282" t="s">
        <v>1</v>
      </c>
      <c r="F500" s="283" t="s">
        <v>232</v>
      </c>
      <c r="G500" s="281"/>
      <c r="H500" s="284">
        <v>885.03999999999996</v>
      </c>
      <c r="I500" s="285"/>
      <c r="J500" s="281"/>
      <c r="K500" s="281"/>
      <c r="L500" s="286"/>
      <c r="M500" s="287"/>
      <c r="N500" s="288"/>
      <c r="O500" s="288"/>
      <c r="P500" s="288"/>
      <c r="Q500" s="288"/>
      <c r="R500" s="288"/>
      <c r="S500" s="288"/>
      <c r="T500" s="289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T500" s="290" t="s">
        <v>229</v>
      </c>
      <c r="AU500" s="290" t="s">
        <v>86</v>
      </c>
      <c r="AV500" s="15" t="s">
        <v>228</v>
      </c>
      <c r="AW500" s="15" t="s">
        <v>32</v>
      </c>
      <c r="AX500" s="15" t="s">
        <v>84</v>
      </c>
      <c r="AY500" s="290" t="s">
        <v>222</v>
      </c>
    </row>
    <row r="501" s="2" customFormat="1" ht="24.15" customHeight="1">
      <c r="A501" s="39"/>
      <c r="B501" s="40"/>
      <c r="C501" s="244" t="s">
        <v>412</v>
      </c>
      <c r="D501" s="244" t="s">
        <v>224</v>
      </c>
      <c r="E501" s="245" t="s">
        <v>603</v>
      </c>
      <c r="F501" s="246" t="s">
        <v>604</v>
      </c>
      <c r="G501" s="247" t="s">
        <v>227</v>
      </c>
      <c r="H501" s="248">
        <v>175.25</v>
      </c>
      <c r="I501" s="249"/>
      <c r="J501" s="250">
        <f>ROUND(I501*H501,2)</f>
        <v>0</v>
      </c>
      <c r="K501" s="251"/>
      <c r="L501" s="45"/>
      <c r="M501" s="252" t="s">
        <v>1</v>
      </c>
      <c r="N501" s="253" t="s">
        <v>41</v>
      </c>
      <c r="O501" s="92"/>
      <c r="P501" s="254">
        <f>O501*H501</f>
        <v>0</v>
      </c>
      <c r="Q501" s="254">
        <v>0</v>
      </c>
      <c r="R501" s="254">
        <f>Q501*H501</f>
        <v>0</v>
      </c>
      <c r="S501" s="254">
        <v>0</v>
      </c>
      <c r="T501" s="255">
        <f>S501*H501</f>
        <v>0</v>
      </c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R501" s="256" t="s">
        <v>228</v>
      </c>
      <c r="AT501" s="256" t="s">
        <v>224</v>
      </c>
      <c r="AU501" s="256" t="s">
        <v>86</v>
      </c>
      <c r="AY501" s="18" t="s">
        <v>222</v>
      </c>
      <c r="BE501" s="257">
        <f>IF(N501="základní",J501,0)</f>
        <v>0</v>
      </c>
      <c r="BF501" s="257">
        <f>IF(N501="snížená",J501,0)</f>
        <v>0</v>
      </c>
      <c r="BG501" s="257">
        <f>IF(N501="zákl. přenesená",J501,0)</f>
        <v>0</v>
      </c>
      <c r="BH501" s="257">
        <f>IF(N501="sníž. přenesená",J501,0)</f>
        <v>0</v>
      </c>
      <c r="BI501" s="257">
        <f>IF(N501="nulová",J501,0)</f>
        <v>0</v>
      </c>
      <c r="BJ501" s="18" t="s">
        <v>84</v>
      </c>
      <c r="BK501" s="257">
        <f>ROUND(I501*H501,2)</f>
        <v>0</v>
      </c>
      <c r="BL501" s="18" t="s">
        <v>228</v>
      </c>
      <c r="BM501" s="256" t="s">
        <v>605</v>
      </c>
    </row>
    <row r="502" s="2" customFormat="1" ht="16.5" customHeight="1">
      <c r="A502" s="39"/>
      <c r="B502" s="40"/>
      <c r="C502" s="244" t="s">
        <v>606</v>
      </c>
      <c r="D502" s="244" t="s">
        <v>224</v>
      </c>
      <c r="E502" s="245" t="s">
        <v>607</v>
      </c>
      <c r="F502" s="246" t="s">
        <v>608</v>
      </c>
      <c r="G502" s="247" t="s">
        <v>227</v>
      </c>
      <c r="H502" s="248">
        <v>201.5</v>
      </c>
      <c r="I502" s="249"/>
      <c r="J502" s="250">
        <f>ROUND(I502*H502,2)</f>
        <v>0</v>
      </c>
      <c r="K502" s="251"/>
      <c r="L502" s="45"/>
      <c r="M502" s="252" t="s">
        <v>1</v>
      </c>
      <c r="N502" s="253" t="s">
        <v>41</v>
      </c>
      <c r="O502" s="92"/>
      <c r="P502" s="254">
        <f>O502*H502</f>
        <v>0</v>
      </c>
      <c r="Q502" s="254">
        <v>0</v>
      </c>
      <c r="R502" s="254">
        <f>Q502*H502</f>
        <v>0</v>
      </c>
      <c r="S502" s="254">
        <v>0</v>
      </c>
      <c r="T502" s="255">
        <f>S502*H502</f>
        <v>0</v>
      </c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R502" s="256" t="s">
        <v>228</v>
      </c>
      <c r="AT502" s="256" t="s">
        <v>224</v>
      </c>
      <c r="AU502" s="256" t="s">
        <v>86</v>
      </c>
      <c r="AY502" s="18" t="s">
        <v>222</v>
      </c>
      <c r="BE502" s="257">
        <f>IF(N502="základní",J502,0)</f>
        <v>0</v>
      </c>
      <c r="BF502" s="257">
        <f>IF(N502="snížená",J502,0)</f>
        <v>0</v>
      </c>
      <c r="BG502" s="257">
        <f>IF(N502="zákl. přenesená",J502,0)</f>
        <v>0</v>
      </c>
      <c r="BH502" s="257">
        <f>IF(N502="sníž. přenesená",J502,0)</f>
        <v>0</v>
      </c>
      <c r="BI502" s="257">
        <f>IF(N502="nulová",J502,0)</f>
        <v>0</v>
      </c>
      <c r="BJ502" s="18" t="s">
        <v>84</v>
      </c>
      <c r="BK502" s="257">
        <f>ROUND(I502*H502,2)</f>
        <v>0</v>
      </c>
      <c r="BL502" s="18" t="s">
        <v>228</v>
      </c>
      <c r="BM502" s="256" t="s">
        <v>609</v>
      </c>
    </row>
    <row r="503" s="13" customFormat="1">
      <c r="A503" s="13"/>
      <c r="B503" s="258"/>
      <c r="C503" s="259"/>
      <c r="D503" s="260" t="s">
        <v>229</v>
      </c>
      <c r="E503" s="261" t="s">
        <v>1</v>
      </c>
      <c r="F503" s="262" t="s">
        <v>610</v>
      </c>
      <c r="G503" s="259"/>
      <c r="H503" s="261" t="s">
        <v>1</v>
      </c>
      <c r="I503" s="263"/>
      <c r="J503" s="259"/>
      <c r="K503" s="259"/>
      <c r="L503" s="264"/>
      <c r="M503" s="265"/>
      <c r="N503" s="266"/>
      <c r="O503" s="266"/>
      <c r="P503" s="266"/>
      <c r="Q503" s="266"/>
      <c r="R503" s="266"/>
      <c r="S503" s="266"/>
      <c r="T503" s="267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68" t="s">
        <v>229</v>
      </c>
      <c r="AU503" s="268" t="s">
        <v>86</v>
      </c>
      <c r="AV503" s="13" t="s">
        <v>84</v>
      </c>
      <c r="AW503" s="13" t="s">
        <v>32</v>
      </c>
      <c r="AX503" s="13" t="s">
        <v>76</v>
      </c>
      <c r="AY503" s="268" t="s">
        <v>222</v>
      </c>
    </row>
    <row r="504" s="14" customFormat="1">
      <c r="A504" s="14"/>
      <c r="B504" s="269"/>
      <c r="C504" s="270"/>
      <c r="D504" s="260" t="s">
        <v>229</v>
      </c>
      <c r="E504" s="271" t="s">
        <v>1</v>
      </c>
      <c r="F504" s="272" t="s">
        <v>611</v>
      </c>
      <c r="G504" s="270"/>
      <c r="H504" s="273">
        <v>201.5</v>
      </c>
      <c r="I504" s="274"/>
      <c r="J504" s="270"/>
      <c r="K504" s="270"/>
      <c r="L504" s="275"/>
      <c r="M504" s="276"/>
      <c r="N504" s="277"/>
      <c r="O504" s="277"/>
      <c r="P504" s="277"/>
      <c r="Q504" s="277"/>
      <c r="R504" s="277"/>
      <c r="S504" s="277"/>
      <c r="T504" s="278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79" t="s">
        <v>229</v>
      </c>
      <c r="AU504" s="279" t="s">
        <v>86</v>
      </c>
      <c r="AV504" s="14" t="s">
        <v>86</v>
      </c>
      <c r="AW504" s="14" t="s">
        <v>32</v>
      </c>
      <c r="AX504" s="14" t="s">
        <v>76</v>
      </c>
      <c r="AY504" s="279" t="s">
        <v>222</v>
      </c>
    </row>
    <row r="505" s="15" customFormat="1">
      <c r="A505" s="15"/>
      <c r="B505" s="280"/>
      <c r="C505" s="281"/>
      <c r="D505" s="260" t="s">
        <v>229</v>
      </c>
      <c r="E505" s="282" t="s">
        <v>1</v>
      </c>
      <c r="F505" s="283" t="s">
        <v>232</v>
      </c>
      <c r="G505" s="281"/>
      <c r="H505" s="284">
        <v>201.5</v>
      </c>
      <c r="I505" s="285"/>
      <c r="J505" s="281"/>
      <c r="K505" s="281"/>
      <c r="L505" s="286"/>
      <c r="M505" s="287"/>
      <c r="N505" s="288"/>
      <c r="O505" s="288"/>
      <c r="P505" s="288"/>
      <c r="Q505" s="288"/>
      <c r="R505" s="288"/>
      <c r="S505" s="288"/>
      <c r="T505" s="289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T505" s="290" t="s">
        <v>229</v>
      </c>
      <c r="AU505" s="290" t="s">
        <v>86</v>
      </c>
      <c r="AV505" s="15" t="s">
        <v>228</v>
      </c>
      <c r="AW505" s="15" t="s">
        <v>32</v>
      </c>
      <c r="AX505" s="15" t="s">
        <v>84</v>
      </c>
      <c r="AY505" s="290" t="s">
        <v>222</v>
      </c>
    </row>
    <row r="506" s="2" customFormat="1" ht="16.5" customHeight="1">
      <c r="A506" s="39"/>
      <c r="B506" s="40"/>
      <c r="C506" s="244" t="s">
        <v>416</v>
      </c>
      <c r="D506" s="244" t="s">
        <v>224</v>
      </c>
      <c r="E506" s="245" t="s">
        <v>612</v>
      </c>
      <c r="F506" s="246" t="s">
        <v>613</v>
      </c>
      <c r="G506" s="247" t="s">
        <v>227</v>
      </c>
      <c r="H506" s="248">
        <v>201.5</v>
      </c>
      <c r="I506" s="249"/>
      <c r="J506" s="250">
        <f>ROUND(I506*H506,2)</f>
        <v>0</v>
      </c>
      <c r="K506" s="251"/>
      <c r="L506" s="45"/>
      <c r="M506" s="252" t="s">
        <v>1</v>
      </c>
      <c r="N506" s="253" t="s">
        <v>41</v>
      </c>
      <c r="O506" s="92"/>
      <c r="P506" s="254">
        <f>O506*H506</f>
        <v>0</v>
      </c>
      <c r="Q506" s="254">
        <v>0</v>
      </c>
      <c r="R506" s="254">
        <f>Q506*H506</f>
        <v>0</v>
      </c>
      <c r="S506" s="254">
        <v>0</v>
      </c>
      <c r="T506" s="255">
        <f>S506*H506</f>
        <v>0</v>
      </c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R506" s="256" t="s">
        <v>228</v>
      </c>
      <c r="AT506" s="256" t="s">
        <v>224</v>
      </c>
      <c r="AU506" s="256" t="s">
        <v>86</v>
      </c>
      <c r="AY506" s="18" t="s">
        <v>222</v>
      </c>
      <c r="BE506" s="257">
        <f>IF(N506="základní",J506,0)</f>
        <v>0</v>
      </c>
      <c r="BF506" s="257">
        <f>IF(N506="snížená",J506,0)</f>
        <v>0</v>
      </c>
      <c r="BG506" s="257">
        <f>IF(N506="zákl. přenesená",J506,0)</f>
        <v>0</v>
      </c>
      <c r="BH506" s="257">
        <f>IF(N506="sníž. přenesená",J506,0)</f>
        <v>0</v>
      </c>
      <c r="BI506" s="257">
        <f>IF(N506="nulová",J506,0)</f>
        <v>0</v>
      </c>
      <c r="BJ506" s="18" t="s">
        <v>84</v>
      </c>
      <c r="BK506" s="257">
        <f>ROUND(I506*H506,2)</f>
        <v>0</v>
      </c>
      <c r="BL506" s="18" t="s">
        <v>228</v>
      </c>
      <c r="BM506" s="256" t="s">
        <v>614</v>
      </c>
    </row>
    <row r="507" s="13" customFormat="1">
      <c r="A507" s="13"/>
      <c r="B507" s="258"/>
      <c r="C507" s="259"/>
      <c r="D507" s="260" t="s">
        <v>229</v>
      </c>
      <c r="E507" s="261" t="s">
        <v>1</v>
      </c>
      <c r="F507" s="262" t="s">
        <v>610</v>
      </c>
      <c r="G507" s="259"/>
      <c r="H507" s="261" t="s">
        <v>1</v>
      </c>
      <c r="I507" s="263"/>
      <c r="J507" s="259"/>
      <c r="K507" s="259"/>
      <c r="L507" s="264"/>
      <c r="M507" s="265"/>
      <c r="N507" s="266"/>
      <c r="O507" s="266"/>
      <c r="P507" s="266"/>
      <c r="Q507" s="266"/>
      <c r="R507" s="266"/>
      <c r="S507" s="266"/>
      <c r="T507" s="267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68" t="s">
        <v>229</v>
      </c>
      <c r="AU507" s="268" t="s">
        <v>86</v>
      </c>
      <c r="AV507" s="13" t="s">
        <v>84</v>
      </c>
      <c r="AW507" s="13" t="s">
        <v>32</v>
      </c>
      <c r="AX507" s="13" t="s">
        <v>76</v>
      </c>
      <c r="AY507" s="268" t="s">
        <v>222</v>
      </c>
    </row>
    <row r="508" s="14" customFormat="1">
      <c r="A508" s="14"/>
      <c r="B508" s="269"/>
      <c r="C508" s="270"/>
      <c r="D508" s="260" t="s">
        <v>229</v>
      </c>
      <c r="E508" s="271" t="s">
        <v>1</v>
      </c>
      <c r="F508" s="272" t="s">
        <v>611</v>
      </c>
      <c r="G508" s="270"/>
      <c r="H508" s="273">
        <v>201.5</v>
      </c>
      <c r="I508" s="274"/>
      <c r="J508" s="270"/>
      <c r="K508" s="270"/>
      <c r="L508" s="275"/>
      <c r="M508" s="276"/>
      <c r="N508" s="277"/>
      <c r="O508" s="277"/>
      <c r="P508" s="277"/>
      <c r="Q508" s="277"/>
      <c r="R508" s="277"/>
      <c r="S508" s="277"/>
      <c r="T508" s="278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79" t="s">
        <v>229</v>
      </c>
      <c r="AU508" s="279" t="s">
        <v>86</v>
      </c>
      <c r="AV508" s="14" t="s">
        <v>86</v>
      </c>
      <c r="AW508" s="14" t="s">
        <v>32</v>
      </c>
      <c r="AX508" s="14" t="s">
        <v>76</v>
      </c>
      <c r="AY508" s="279" t="s">
        <v>222</v>
      </c>
    </row>
    <row r="509" s="15" customFormat="1">
      <c r="A509" s="15"/>
      <c r="B509" s="280"/>
      <c r="C509" s="281"/>
      <c r="D509" s="260" t="s">
        <v>229</v>
      </c>
      <c r="E509" s="282" t="s">
        <v>1</v>
      </c>
      <c r="F509" s="283" t="s">
        <v>232</v>
      </c>
      <c r="G509" s="281"/>
      <c r="H509" s="284">
        <v>201.5</v>
      </c>
      <c r="I509" s="285"/>
      <c r="J509" s="281"/>
      <c r="K509" s="281"/>
      <c r="L509" s="286"/>
      <c r="M509" s="287"/>
      <c r="N509" s="288"/>
      <c r="O509" s="288"/>
      <c r="P509" s="288"/>
      <c r="Q509" s="288"/>
      <c r="R509" s="288"/>
      <c r="S509" s="288"/>
      <c r="T509" s="289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T509" s="290" t="s">
        <v>229</v>
      </c>
      <c r="AU509" s="290" t="s">
        <v>86</v>
      </c>
      <c r="AV509" s="15" t="s">
        <v>228</v>
      </c>
      <c r="AW509" s="15" t="s">
        <v>32</v>
      </c>
      <c r="AX509" s="15" t="s">
        <v>84</v>
      </c>
      <c r="AY509" s="290" t="s">
        <v>222</v>
      </c>
    </row>
    <row r="510" s="2" customFormat="1" ht="24.15" customHeight="1">
      <c r="A510" s="39"/>
      <c r="B510" s="40"/>
      <c r="C510" s="244" t="s">
        <v>615</v>
      </c>
      <c r="D510" s="244" t="s">
        <v>224</v>
      </c>
      <c r="E510" s="245" t="s">
        <v>616</v>
      </c>
      <c r="F510" s="246" t="s">
        <v>617</v>
      </c>
      <c r="G510" s="247" t="s">
        <v>227</v>
      </c>
      <c r="H510" s="248">
        <v>201.5</v>
      </c>
      <c r="I510" s="249"/>
      <c r="J510" s="250">
        <f>ROUND(I510*H510,2)</f>
        <v>0</v>
      </c>
      <c r="K510" s="251"/>
      <c r="L510" s="45"/>
      <c r="M510" s="252" t="s">
        <v>1</v>
      </c>
      <c r="N510" s="253" t="s">
        <v>41</v>
      </c>
      <c r="O510" s="92"/>
      <c r="P510" s="254">
        <f>O510*H510</f>
        <v>0</v>
      </c>
      <c r="Q510" s="254">
        <v>0</v>
      </c>
      <c r="R510" s="254">
        <f>Q510*H510</f>
        <v>0</v>
      </c>
      <c r="S510" s="254">
        <v>0</v>
      </c>
      <c r="T510" s="255">
        <f>S510*H510</f>
        <v>0</v>
      </c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R510" s="256" t="s">
        <v>228</v>
      </c>
      <c r="AT510" s="256" t="s">
        <v>224</v>
      </c>
      <c r="AU510" s="256" t="s">
        <v>86</v>
      </c>
      <c r="AY510" s="18" t="s">
        <v>222</v>
      </c>
      <c r="BE510" s="257">
        <f>IF(N510="základní",J510,0)</f>
        <v>0</v>
      </c>
      <c r="BF510" s="257">
        <f>IF(N510="snížená",J510,0)</f>
        <v>0</v>
      </c>
      <c r="BG510" s="257">
        <f>IF(N510="zákl. přenesená",J510,0)</f>
        <v>0</v>
      </c>
      <c r="BH510" s="257">
        <f>IF(N510="sníž. přenesená",J510,0)</f>
        <v>0</v>
      </c>
      <c r="BI510" s="257">
        <f>IF(N510="nulová",J510,0)</f>
        <v>0</v>
      </c>
      <c r="BJ510" s="18" t="s">
        <v>84</v>
      </c>
      <c r="BK510" s="257">
        <f>ROUND(I510*H510,2)</f>
        <v>0</v>
      </c>
      <c r="BL510" s="18" t="s">
        <v>228</v>
      </c>
      <c r="BM510" s="256" t="s">
        <v>618</v>
      </c>
    </row>
    <row r="511" s="13" customFormat="1">
      <c r="A511" s="13"/>
      <c r="B511" s="258"/>
      <c r="C511" s="259"/>
      <c r="D511" s="260" t="s">
        <v>229</v>
      </c>
      <c r="E511" s="261" t="s">
        <v>1</v>
      </c>
      <c r="F511" s="262" t="s">
        <v>610</v>
      </c>
      <c r="G511" s="259"/>
      <c r="H511" s="261" t="s">
        <v>1</v>
      </c>
      <c r="I511" s="263"/>
      <c r="J511" s="259"/>
      <c r="K511" s="259"/>
      <c r="L511" s="264"/>
      <c r="M511" s="265"/>
      <c r="N511" s="266"/>
      <c r="O511" s="266"/>
      <c r="P511" s="266"/>
      <c r="Q511" s="266"/>
      <c r="R511" s="266"/>
      <c r="S511" s="266"/>
      <c r="T511" s="267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68" t="s">
        <v>229</v>
      </c>
      <c r="AU511" s="268" t="s">
        <v>86</v>
      </c>
      <c r="AV511" s="13" t="s">
        <v>84</v>
      </c>
      <c r="AW511" s="13" t="s">
        <v>32</v>
      </c>
      <c r="AX511" s="13" t="s">
        <v>76</v>
      </c>
      <c r="AY511" s="268" t="s">
        <v>222</v>
      </c>
    </row>
    <row r="512" s="14" customFormat="1">
      <c r="A512" s="14"/>
      <c r="B512" s="269"/>
      <c r="C512" s="270"/>
      <c r="D512" s="260" t="s">
        <v>229</v>
      </c>
      <c r="E512" s="271" t="s">
        <v>1</v>
      </c>
      <c r="F512" s="272" t="s">
        <v>611</v>
      </c>
      <c r="G512" s="270"/>
      <c r="H512" s="273">
        <v>201.5</v>
      </c>
      <c r="I512" s="274"/>
      <c r="J512" s="270"/>
      <c r="K512" s="270"/>
      <c r="L512" s="275"/>
      <c r="M512" s="276"/>
      <c r="N512" s="277"/>
      <c r="O512" s="277"/>
      <c r="P512" s="277"/>
      <c r="Q512" s="277"/>
      <c r="R512" s="277"/>
      <c r="S512" s="277"/>
      <c r="T512" s="278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79" t="s">
        <v>229</v>
      </c>
      <c r="AU512" s="279" t="s">
        <v>86</v>
      </c>
      <c r="AV512" s="14" t="s">
        <v>86</v>
      </c>
      <c r="AW512" s="14" t="s">
        <v>32</v>
      </c>
      <c r="AX512" s="14" t="s">
        <v>76</v>
      </c>
      <c r="AY512" s="279" t="s">
        <v>222</v>
      </c>
    </row>
    <row r="513" s="15" customFormat="1">
      <c r="A513" s="15"/>
      <c r="B513" s="280"/>
      <c r="C513" s="281"/>
      <c r="D513" s="260" t="s">
        <v>229</v>
      </c>
      <c r="E513" s="282" t="s">
        <v>1</v>
      </c>
      <c r="F513" s="283" t="s">
        <v>232</v>
      </c>
      <c r="G513" s="281"/>
      <c r="H513" s="284">
        <v>201.5</v>
      </c>
      <c r="I513" s="285"/>
      <c r="J513" s="281"/>
      <c r="K513" s="281"/>
      <c r="L513" s="286"/>
      <c r="M513" s="287"/>
      <c r="N513" s="288"/>
      <c r="O513" s="288"/>
      <c r="P513" s="288"/>
      <c r="Q513" s="288"/>
      <c r="R513" s="288"/>
      <c r="S513" s="288"/>
      <c r="T513" s="289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T513" s="290" t="s">
        <v>229</v>
      </c>
      <c r="AU513" s="290" t="s">
        <v>86</v>
      </c>
      <c r="AV513" s="15" t="s">
        <v>228</v>
      </c>
      <c r="AW513" s="15" t="s">
        <v>32</v>
      </c>
      <c r="AX513" s="15" t="s">
        <v>84</v>
      </c>
      <c r="AY513" s="290" t="s">
        <v>222</v>
      </c>
    </row>
    <row r="514" s="2" customFormat="1" ht="24.15" customHeight="1">
      <c r="A514" s="39"/>
      <c r="B514" s="40"/>
      <c r="C514" s="244" t="s">
        <v>421</v>
      </c>
      <c r="D514" s="244" t="s">
        <v>224</v>
      </c>
      <c r="E514" s="245" t="s">
        <v>619</v>
      </c>
      <c r="F514" s="246" t="s">
        <v>620</v>
      </c>
      <c r="G514" s="247" t="s">
        <v>353</v>
      </c>
      <c r="H514" s="248">
        <v>10</v>
      </c>
      <c r="I514" s="249"/>
      <c r="J514" s="250">
        <f>ROUND(I514*H514,2)</f>
        <v>0</v>
      </c>
      <c r="K514" s="251"/>
      <c r="L514" s="45"/>
      <c r="M514" s="252" t="s">
        <v>1</v>
      </c>
      <c r="N514" s="253" t="s">
        <v>41</v>
      </c>
      <c r="O514" s="92"/>
      <c r="P514" s="254">
        <f>O514*H514</f>
        <v>0</v>
      </c>
      <c r="Q514" s="254">
        <v>0</v>
      </c>
      <c r="R514" s="254">
        <f>Q514*H514</f>
        <v>0</v>
      </c>
      <c r="S514" s="254">
        <v>0</v>
      </c>
      <c r="T514" s="255">
        <f>S514*H514</f>
        <v>0</v>
      </c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R514" s="256" t="s">
        <v>228</v>
      </c>
      <c r="AT514" s="256" t="s">
        <v>224</v>
      </c>
      <c r="AU514" s="256" t="s">
        <v>86</v>
      </c>
      <c r="AY514" s="18" t="s">
        <v>222</v>
      </c>
      <c r="BE514" s="257">
        <f>IF(N514="základní",J514,0)</f>
        <v>0</v>
      </c>
      <c r="BF514" s="257">
        <f>IF(N514="snížená",J514,0)</f>
        <v>0</v>
      </c>
      <c r="BG514" s="257">
        <f>IF(N514="zákl. přenesená",J514,0)</f>
        <v>0</v>
      </c>
      <c r="BH514" s="257">
        <f>IF(N514="sníž. přenesená",J514,0)</f>
        <v>0</v>
      </c>
      <c r="BI514" s="257">
        <f>IF(N514="nulová",J514,0)</f>
        <v>0</v>
      </c>
      <c r="BJ514" s="18" t="s">
        <v>84</v>
      </c>
      <c r="BK514" s="257">
        <f>ROUND(I514*H514,2)</f>
        <v>0</v>
      </c>
      <c r="BL514" s="18" t="s">
        <v>228</v>
      </c>
      <c r="BM514" s="256" t="s">
        <v>621</v>
      </c>
    </row>
    <row r="515" s="2" customFormat="1" ht="24.15" customHeight="1">
      <c r="A515" s="39"/>
      <c r="B515" s="40"/>
      <c r="C515" s="244" t="s">
        <v>622</v>
      </c>
      <c r="D515" s="244" t="s">
        <v>224</v>
      </c>
      <c r="E515" s="245" t="s">
        <v>623</v>
      </c>
      <c r="F515" s="246" t="s">
        <v>624</v>
      </c>
      <c r="G515" s="247" t="s">
        <v>227</v>
      </c>
      <c r="H515" s="248">
        <v>10</v>
      </c>
      <c r="I515" s="249"/>
      <c r="J515" s="250">
        <f>ROUND(I515*H515,2)</f>
        <v>0</v>
      </c>
      <c r="K515" s="251"/>
      <c r="L515" s="45"/>
      <c r="M515" s="252" t="s">
        <v>1</v>
      </c>
      <c r="N515" s="253" t="s">
        <v>41</v>
      </c>
      <c r="O515" s="92"/>
      <c r="P515" s="254">
        <f>O515*H515</f>
        <v>0</v>
      </c>
      <c r="Q515" s="254">
        <v>0</v>
      </c>
      <c r="R515" s="254">
        <f>Q515*H515</f>
        <v>0</v>
      </c>
      <c r="S515" s="254">
        <v>0</v>
      </c>
      <c r="T515" s="255">
        <f>S515*H515</f>
        <v>0</v>
      </c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R515" s="256" t="s">
        <v>228</v>
      </c>
      <c r="AT515" s="256" t="s">
        <v>224</v>
      </c>
      <c r="AU515" s="256" t="s">
        <v>86</v>
      </c>
      <c r="AY515" s="18" t="s">
        <v>222</v>
      </c>
      <c r="BE515" s="257">
        <f>IF(N515="základní",J515,0)</f>
        <v>0</v>
      </c>
      <c r="BF515" s="257">
        <f>IF(N515="snížená",J515,0)</f>
        <v>0</v>
      </c>
      <c r="BG515" s="257">
        <f>IF(N515="zákl. přenesená",J515,0)</f>
        <v>0</v>
      </c>
      <c r="BH515" s="257">
        <f>IF(N515="sníž. přenesená",J515,0)</f>
        <v>0</v>
      </c>
      <c r="BI515" s="257">
        <f>IF(N515="nulová",J515,0)</f>
        <v>0</v>
      </c>
      <c r="BJ515" s="18" t="s">
        <v>84</v>
      </c>
      <c r="BK515" s="257">
        <f>ROUND(I515*H515,2)</f>
        <v>0</v>
      </c>
      <c r="BL515" s="18" t="s">
        <v>228</v>
      </c>
      <c r="BM515" s="256" t="s">
        <v>625</v>
      </c>
    </row>
    <row r="516" s="2" customFormat="1" ht="24.15" customHeight="1">
      <c r="A516" s="39"/>
      <c r="B516" s="40"/>
      <c r="C516" s="244" t="s">
        <v>428</v>
      </c>
      <c r="D516" s="244" t="s">
        <v>224</v>
      </c>
      <c r="E516" s="245" t="s">
        <v>626</v>
      </c>
      <c r="F516" s="246" t="s">
        <v>627</v>
      </c>
      <c r="G516" s="247" t="s">
        <v>241</v>
      </c>
      <c r="H516" s="248">
        <v>2.0299999999999998</v>
      </c>
      <c r="I516" s="249"/>
      <c r="J516" s="250">
        <f>ROUND(I516*H516,2)</f>
        <v>0</v>
      </c>
      <c r="K516" s="251"/>
      <c r="L516" s="45"/>
      <c r="M516" s="252" t="s">
        <v>1</v>
      </c>
      <c r="N516" s="253" t="s">
        <v>41</v>
      </c>
      <c r="O516" s="92"/>
      <c r="P516" s="254">
        <f>O516*H516</f>
        <v>0</v>
      </c>
      <c r="Q516" s="254">
        <v>0</v>
      </c>
      <c r="R516" s="254">
        <f>Q516*H516</f>
        <v>0</v>
      </c>
      <c r="S516" s="254">
        <v>0</v>
      </c>
      <c r="T516" s="255">
        <f>S516*H516</f>
        <v>0</v>
      </c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R516" s="256" t="s">
        <v>228</v>
      </c>
      <c r="AT516" s="256" t="s">
        <v>224</v>
      </c>
      <c r="AU516" s="256" t="s">
        <v>86</v>
      </c>
      <c r="AY516" s="18" t="s">
        <v>222</v>
      </c>
      <c r="BE516" s="257">
        <f>IF(N516="základní",J516,0)</f>
        <v>0</v>
      </c>
      <c r="BF516" s="257">
        <f>IF(N516="snížená",J516,0)</f>
        <v>0</v>
      </c>
      <c r="BG516" s="257">
        <f>IF(N516="zákl. přenesená",J516,0)</f>
        <v>0</v>
      </c>
      <c r="BH516" s="257">
        <f>IF(N516="sníž. přenesená",J516,0)</f>
        <v>0</v>
      </c>
      <c r="BI516" s="257">
        <f>IF(N516="nulová",J516,0)</f>
        <v>0</v>
      </c>
      <c r="BJ516" s="18" t="s">
        <v>84</v>
      </c>
      <c r="BK516" s="257">
        <f>ROUND(I516*H516,2)</f>
        <v>0</v>
      </c>
      <c r="BL516" s="18" t="s">
        <v>228</v>
      </c>
      <c r="BM516" s="256" t="s">
        <v>628</v>
      </c>
    </row>
    <row r="517" s="13" customFormat="1">
      <c r="A517" s="13"/>
      <c r="B517" s="258"/>
      <c r="C517" s="259"/>
      <c r="D517" s="260" t="s">
        <v>229</v>
      </c>
      <c r="E517" s="261" t="s">
        <v>1</v>
      </c>
      <c r="F517" s="262" t="s">
        <v>368</v>
      </c>
      <c r="G517" s="259"/>
      <c r="H517" s="261" t="s">
        <v>1</v>
      </c>
      <c r="I517" s="263"/>
      <c r="J517" s="259"/>
      <c r="K517" s="259"/>
      <c r="L517" s="264"/>
      <c r="M517" s="265"/>
      <c r="N517" s="266"/>
      <c r="O517" s="266"/>
      <c r="P517" s="266"/>
      <c r="Q517" s="266"/>
      <c r="R517" s="266"/>
      <c r="S517" s="266"/>
      <c r="T517" s="267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68" t="s">
        <v>229</v>
      </c>
      <c r="AU517" s="268" t="s">
        <v>86</v>
      </c>
      <c r="AV517" s="13" t="s">
        <v>84</v>
      </c>
      <c r="AW517" s="13" t="s">
        <v>32</v>
      </c>
      <c r="AX517" s="13" t="s">
        <v>76</v>
      </c>
      <c r="AY517" s="268" t="s">
        <v>222</v>
      </c>
    </row>
    <row r="518" s="14" customFormat="1">
      <c r="A518" s="14"/>
      <c r="B518" s="269"/>
      <c r="C518" s="270"/>
      <c r="D518" s="260" t="s">
        <v>229</v>
      </c>
      <c r="E518" s="271" t="s">
        <v>1</v>
      </c>
      <c r="F518" s="272" t="s">
        <v>629</v>
      </c>
      <c r="G518" s="270"/>
      <c r="H518" s="273">
        <v>2.0299999999999998</v>
      </c>
      <c r="I518" s="274"/>
      <c r="J518" s="270"/>
      <c r="K518" s="270"/>
      <c r="L518" s="275"/>
      <c r="M518" s="276"/>
      <c r="N518" s="277"/>
      <c r="O518" s="277"/>
      <c r="P518" s="277"/>
      <c r="Q518" s="277"/>
      <c r="R518" s="277"/>
      <c r="S518" s="277"/>
      <c r="T518" s="278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79" t="s">
        <v>229</v>
      </c>
      <c r="AU518" s="279" t="s">
        <v>86</v>
      </c>
      <c r="AV518" s="14" t="s">
        <v>86</v>
      </c>
      <c r="AW518" s="14" t="s">
        <v>32</v>
      </c>
      <c r="AX518" s="14" t="s">
        <v>76</v>
      </c>
      <c r="AY518" s="279" t="s">
        <v>222</v>
      </c>
    </row>
    <row r="519" s="15" customFormat="1">
      <c r="A519" s="15"/>
      <c r="B519" s="280"/>
      <c r="C519" s="281"/>
      <c r="D519" s="260" t="s">
        <v>229</v>
      </c>
      <c r="E519" s="282" t="s">
        <v>1</v>
      </c>
      <c r="F519" s="283" t="s">
        <v>232</v>
      </c>
      <c r="G519" s="281"/>
      <c r="H519" s="284">
        <v>2.0299999999999998</v>
      </c>
      <c r="I519" s="285"/>
      <c r="J519" s="281"/>
      <c r="K519" s="281"/>
      <c r="L519" s="286"/>
      <c r="M519" s="287"/>
      <c r="N519" s="288"/>
      <c r="O519" s="288"/>
      <c r="P519" s="288"/>
      <c r="Q519" s="288"/>
      <c r="R519" s="288"/>
      <c r="S519" s="288"/>
      <c r="T519" s="289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T519" s="290" t="s">
        <v>229</v>
      </c>
      <c r="AU519" s="290" t="s">
        <v>86</v>
      </c>
      <c r="AV519" s="15" t="s">
        <v>228</v>
      </c>
      <c r="AW519" s="15" t="s">
        <v>32</v>
      </c>
      <c r="AX519" s="15" t="s">
        <v>84</v>
      </c>
      <c r="AY519" s="290" t="s">
        <v>222</v>
      </c>
    </row>
    <row r="520" s="2" customFormat="1" ht="24.15" customHeight="1">
      <c r="A520" s="39"/>
      <c r="B520" s="40"/>
      <c r="C520" s="244" t="s">
        <v>630</v>
      </c>
      <c r="D520" s="244" t="s">
        <v>224</v>
      </c>
      <c r="E520" s="245" t="s">
        <v>631</v>
      </c>
      <c r="F520" s="246" t="s">
        <v>632</v>
      </c>
      <c r="G520" s="247" t="s">
        <v>241</v>
      </c>
      <c r="H520" s="248">
        <v>22.347999999999999</v>
      </c>
      <c r="I520" s="249"/>
      <c r="J520" s="250">
        <f>ROUND(I520*H520,2)</f>
        <v>0</v>
      </c>
      <c r="K520" s="251"/>
      <c r="L520" s="45"/>
      <c r="M520" s="252" t="s">
        <v>1</v>
      </c>
      <c r="N520" s="253" t="s">
        <v>41</v>
      </c>
      <c r="O520" s="92"/>
      <c r="P520" s="254">
        <f>O520*H520</f>
        <v>0</v>
      </c>
      <c r="Q520" s="254">
        <v>0</v>
      </c>
      <c r="R520" s="254">
        <f>Q520*H520</f>
        <v>0</v>
      </c>
      <c r="S520" s="254">
        <v>0</v>
      </c>
      <c r="T520" s="255">
        <f>S520*H520</f>
        <v>0</v>
      </c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R520" s="256" t="s">
        <v>228</v>
      </c>
      <c r="AT520" s="256" t="s">
        <v>224</v>
      </c>
      <c r="AU520" s="256" t="s">
        <v>86</v>
      </c>
      <c r="AY520" s="18" t="s">
        <v>222</v>
      </c>
      <c r="BE520" s="257">
        <f>IF(N520="základní",J520,0)</f>
        <v>0</v>
      </c>
      <c r="BF520" s="257">
        <f>IF(N520="snížená",J520,0)</f>
        <v>0</v>
      </c>
      <c r="BG520" s="257">
        <f>IF(N520="zákl. přenesená",J520,0)</f>
        <v>0</v>
      </c>
      <c r="BH520" s="257">
        <f>IF(N520="sníž. přenesená",J520,0)</f>
        <v>0</v>
      </c>
      <c r="BI520" s="257">
        <f>IF(N520="nulová",J520,0)</f>
        <v>0</v>
      </c>
      <c r="BJ520" s="18" t="s">
        <v>84</v>
      </c>
      <c r="BK520" s="257">
        <f>ROUND(I520*H520,2)</f>
        <v>0</v>
      </c>
      <c r="BL520" s="18" t="s">
        <v>228</v>
      </c>
      <c r="BM520" s="256" t="s">
        <v>633</v>
      </c>
    </row>
    <row r="521" s="13" customFormat="1">
      <c r="A521" s="13"/>
      <c r="B521" s="258"/>
      <c r="C521" s="259"/>
      <c r="D521" s="260" t="s">
        <v>229</v>
      </c>
      <c r="E521" s="261" t="s">
        <v>1</v>
      </c>
      <c r="F521" s="262" t="s">
        <v>249</v>
      </c>
      <c r="G521" s="259"/>
      <c r="H521" s="261" t="s">
        <v>1</v>
      </c>
      <c r="I521" s="263"/>
      <c r="J521" s="259"/>
      <c r="K521" s="259"/>
      <c r="L521" s="264"/>
      <c r="M521" s="265"/>
      <c r="N521" s="266"/>
      <c r="O521" s="266"/>
      <c r="P521" s="266"/>
      <c r="Q521" s="266"/>
      <c r="R521" s="266"/>
      <c r="S521" s="266"/>
      <c r="T521" s="267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68" t="s">
        <v>229</v>
      </c>
      <c r="AU521" s="268" t="s">
        <v>86</v>
      </c>
      <c r="AV521" s="13" t="s">
        <v>84</v>
      </c>
      <c r="AW521" s="13" t="s">
        <v>32</v>
      </c>
      <c r="AX521" s="13" t="s">
        <v>76</v>
      </c>
      <c r="AY521" s="268" t="s">
        <v>222</v>
      </c>
    </row>
    <row r="522" s="14" customFormat="1">
      <c r="A522" s="14"/>
      <c r="B522" s="269"/>
      <c r="C522" s="270"/>
      <c r="D522" s="260" t="s">
        <v>229</v>
      </c>
      <c r="E522" s="271" t="s">
        <v>1</v>
      </c>
      <c r="F522" s="272" t="s">
        <v>634</v>
      </c>
      <c r="G522" s="270"/>
      <c r="H522" s="273">
        <v>9.4000000000000004</v>
      </c>
      <c r="I522" s="274"/>
      <c r="J522" s="270"/>
      <c r="K522" s="270"/>
      <c r="L522" s="275"/>
      <c r="M522" s="276"/>
      <c r="N522" s="277"/>
      <c r="O522" s="277"/>
      <c r="P522" s="277"/>
      <c r="Q522" s="277"/>
      <c r="R522" s="277"/>
      <c r="S522" s="277"/>
      <c r="T522" s="278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79" t="s">
        <v>229</v>
      </c>
      <c r="AU522" s="279" t="s">
        <v>86</v>
      </c>
      <c r="AV522" s="14" t="s">
        <v>86</v>
      </c>
      <c r="AW522" s="14" t="s">
        <v>32</v>
      </c>
      <c r="AX522" s="14" t="s">
        <v>76</v>
      </c>
      <c r="AY522" s="279" t="s">
        <v>222</v>
      </c>
    </row>
    <row r="523" s="14" customFormat="1">
      <c r="A523" s="14"/>
      <c r="B523" s="269"/>
      <c r="C523" s="270"/>
      <c r="D523" s="260" t="s">
        <v>229</v>
      </c>
      <c r="E523" s="271" t="s">
        <v>1</v>
      </c>
      <c r="F523" s="272" t="s">
        <v>635</v>
      </c>
      <c r="G523" s="270"/>
      <c r="H523" s="273">
        <v>12.948</v>
      </c>
      <c r="I523" s="274"/>
      <c r="J523" s="270"/>
      <c r="K523" s="270"/>
      <c r="L523" s="275"/>
      <c r="M523" s="276"/>
      <c r="N523" s="277"/>
      <c r="O523" s="277"/>
      <c r="P523" s="277"/>
      <c r="Q523" s="277"/>
      <c r="R523" s="277"/>
      <c r="S523" s="277"/>
      <c r="T523" s="278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79" t="s">
        <v>229</v>
      </c>
      <c r="AU523" s="279" t="s">
        <v>86</v>
      </c>
      <c r="AV523" s="14" t="s">
        <v>86</v>
      </c>
      <c r="AW523" s="14" t="s">
        <v>32</v>
      </c>
      <c r="AX523" s="14" t="s">
        <v>76</v>
      </c>
      <c r="AY523" s="279" t="s">
        <v>222</v>
      </c>
    </row>
    <row r="524" s="15" customFormat="1">
      <c r="A524" s="15"/>
      <c r="B524" s="280"/>
      <c r="C524" s="281"/>
      <c r="D524" s="260" t="s">
        <v>229</v>
      </c>
      <c r="E524" s="282" t="s">
        <v>1</v>
      </c>
      <c r="F524" s="283" t="s">
        <v>232</v>
      </c>
      <c r="G524" s="281"/>
      <c r="H524" s="284">
        <v>22.347999999999999</v>
      </c>
      <c r="I524" s="285"/>
      <c r="J524" s="281"/>
      <c r="K524" s="281"/>
      <c r="L524" s="286"/>
      <c r="M524" s="287"/>
      <c r="N524" s="288"/>
      <c r="O524" s="288"/>
      <c r="P524" s="288"/>
      <c r="Q524" s="288"/>
      <c r="R524" s="288"/>
      <c r="S524" s="288"/>
      <c r="T524" s="289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T524" s="290" t="s">
        <v>229</v>
      </c>
      <c r="AU524" s="290" t="s">
        <v>86</v>
      </c>
      <c r="AV524" s="15" t="s">
        <v>228</v>
      </c>
      <c r="AW524" s="15" t="s">
        <v>32</v>
      </c>
      <c r="AX524" s="15" t="s">
        <v>84</v>
      </c>
      <c r="AY524" s="290" t="s">
        <v>222</v>
      </c>
    </row>
    <row r="525" s="2" customFormat="1" ht="24.15" customHeight="1">
      <c r="A525" s="39"/>
      <c r="B525" s="40"/>
      <c r="C525" s="244" t="s">
        <v>439</v>
      </c>
      <c r="D525" s="244" t="s">
        <v>224</v>
      </c>
      <c r="E525" s="245" t="s">
        <v>636</v>
      </c>
      <c r="F525" s="246" t="s">
        <v>637</v>
      </c>
      <c r="G525" s="247" t="s">
        <v>241</v>
      </c>
      <c r="H525" s="248">
        <v>4.7000000000000002</v>
      </c>
      <c r="I525" s="249"/>
      <c r="J525" s="250">
        <f>ROUND(I525*H525,2)</f>
        <v>0</v>
      </c>
      <c r="K525" s="251"/>
      <c r="L525" s="45"/>
      <c r="M525" s="252" t="s">
        <v>1</v>
      </c>
      <c r="N525" s="253" t="s">
        <v>41</v>
      </c>
      <c r="O525" s="92"/>
      <c r="P525" s="254">
        <f>O525*H525</f>
        <v>0</v>
      </c>
      <c r="Q525" s="254">
        <v>0</v>
      </c>
      <c r="R525" s="254">
        <f>Q525*H525</f>
        <v>0</v>
      </c>
      <c r="S525" s="254">
        <v>0</v>
      </c>
      <c r="T525" s="255">
        <f>S525*H525</f>
        <v>0</v>
      </c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R525" s="256" t="s">
        <v>228</v>
      </c>
      <c r="AT525" s="256" t="s">
        <v>224</v>
      </c>
      <c r="AU525" s="256" t="s">
        <v>86</v>
      </c>
      <c r="AY525" s="18" t="s">
        <v>222</v>
      </c>
      <c r="BE525" s="257">
        <f>IF(N525="základní",J525,0)</f>
        <v>0</v>
      </c>
      <c r="BF525" s="257">
        <f>IF(N525="snížená",J525,0)</f>
        <v>0</v>
      </c>
      <c r="BG525" s="257">
        <f>IF(N525="zákl. přenesená",J525,0)</f>
        <v>0</v>
      </c>
      <c r="BH525" s="257">
        <f>IF(N525="sníž. přenesená",J525,0)</f>
        <v>0</v>
      </c>
      <c r="BI525" s="257">
        <f>IF(N525="nulová",J525,0)</f>
        <v>0</v>
      </c>
      <c r="BJ525" s="18" t="s">
        <v>84</v>
      </c>
      <c r="BK525" s="257">
        <f>ROUND(I525*H525,2)</f>
        <v>0</v>
      </c>
      <c r="BL525" s="18" t="s">
        <v>228</v>
      </c>
      <c r="BM525" s="256" t="s">
        <v>638</v>
      </c>
    </row>
    <row r="526" s="13" customFormat="1">
      <c r="A526" s="13"/>
      <c r="B526" s="258"/>
      <c r="C526" s="259"/>
      <c r="D526" s="260" t="s">
        <v>229</v>
      </c>
      <c r="E526" s="261" t="s">
        <v>1</v>
      </c>
      <c r="F526" s="262" t="s">
        <v>249</v>
      </c>
      <c r="G526" s="259"/>
      <c r="H526" s="261" t="s">
        <v>1</v>
      </c>
      <c r="I526" s="263"/>
      <c r="J526" s="259"/>
      <c r="K526" s="259"/>
      <c r="L526" s="264"/>
      <c r="M526" s="265"/>
      <c r="N526" s="266"/>
      <c r="O526" s="266"/>
      <c r="P526" s="266"/>
      <c r="Q526" s="266"/>
      <c r="R526" s="266"/>
      <c r="S526" s="266"/>
      <c r="T526" s="267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68" t="s">
        <v>229</v>
      </c>
      <c r="AU526" s="268" t="s">
        <v>86</v>
      </c>
      <c r="AV526" s="13" t="s">
        <v>84</v>
      </c>
      <c r="AW526" s="13" t="s">
        <v>32</v>
      </c>
      <c r="AX526" s="13" t="s">
        <v>76</v>
      </c>
      <c r="AY526" s="268" t="s">
        <v>222</v>
      </c>
    </row>
    <row r="527" s="14" customFormat="1">
      <c r="A527" s="14"/>
      <c r="B527" s="269"/>
      <c r="C527" s="270"/>
      <c r="D527" s="260" t="s">
        <v>229</v>
      </c>
      <c r="E527" s="271" t="s">
        <v>1</v>
      </c>
      <c r="F527" s="272" t="s">
        <v>348</v>
      </c>
      <c r="G527" s="270"/>
      <c r="H527" s="273">
        <v>4.7000000000000002</v>
      </c>
      <c r="I527" s="274"/>
      <c r="J527" s="270"/>
      <c r="K527" s="270"/>
      <c r="L527" s="275"/>
      <c r="M527" s="276"/>
      <c r="N527" s="277"/>
      <c r="O527" s="277"/>
      <c r="P527" s="277"/>
      <c r="Q527" s="277"/>
      <c r="R527" s="277"/>
      <c r="S527" s="277"/>
      <c r="T527" s="278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79" t="s">
        <v>229</v>
      </c>
      <c r="AU527" s="279" t="s">
        <v>86</v>
      </c>
      <c r="AV527" s="14" t="s">
        <v>86</v>
      </c>
      <c r="AW527" s="14" t="s">
        <v>32</v>
      </c>
      <c r="AX527" s="14" t="s">
        <v>76</v>
      </c>
      <c r="AY527" s="279" t="s">
        <v>222</v>
      </c>
    </row>
    <row r="528" s="15" customFormat="1">
      <c r="A528" s="15"/>
      <c r="B528" s="280"/>
      <c r="C528" s="281"/>
      <c r="D528" s="260" t="s">
        <v>229</v>
      </c>
      <c r="E528" s="282" t="s">
        <v>1</v>
      </c>
      <c r="F528" s="283" t="s">
        <v>232</v>
      </c>
      <c r="G528" s="281"/>
      <c r="H528" s="284">
        <v>4.7000000000000002</v>
      </c>
      <c r="I528" s="285"/>
      <c r="J528" s="281"/>
      <c r="K528" s="281"/>
      <c r="L528" s="286"/>
      <c r="M528" s="287"/>
      <c r="N528" s="288"/>
      <c r="O528" s="288"/>
      <c r="P528" s="288"/>
      <c r="Q528" s="288"/>
      <c r="R528" s="288"/>
      <c r="S528" s="288"/>
      <c r="T528" s="289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T528" s="290" t="s">
        <v>229</v>
      </c>
      <c r="AU528" s="290" t="s">
        <v>86</v>
      </c>
      <c r="AV528" s="15" t="s">
        <v>228</v>
      </c>
      <c r="AW528" s="15" t="s">
        <v>32</v>
      </c>
      <c r="AX528" s="15" t="s">
        <v>84</v>
      </c>
      <c r="AY528" s="290" t="s">
        <v>222</v>
      </c>
    </row>
    <row r="529" s="2" customFormat="1" ht="24.15" customHeight="1">
      <c r="A529" s="39"/>
      <c r="B529" s="40"/>
      <c r="C529" s="244" t="s">
        <v>639</v>
      </c>
      <c r="D529" s="244" t="s">
        <v>224</v>
      </c>
      <c r="E529" s="245" t="s">
        <v>640</v>
      </c>
      <c r="F529" s="246" t="s">
        <v>641</v>
      </c>
      <c r="G529" s="247" t="s">
        <v>241</v>
      </c>
      <c r="H529" s="248">
        <v>2.0299999999999998</v>
      </c>
      <c r="I529" s="249"/>
      <c r="J529" s="250">
        <f>ROUND(I529*H529,2)</f>
        <v>0</v>
      </c>
      <c r="K529" s="251"/>
      <c r="L529" s="45"/>
      <c r="M529" s="252" t="s">
        <v>1</v>
      </c>
      <c r="N529" s="253" t="s">
        <v>41</v>
      </c>
      <c r="O529" s="92"/>
      <c r="P529" s="254">
        <f>O529*H529</f>
        <v>0</v>
      </c>
      <c r="Q529" s="254">
        <v>0</v>
      </c>
      <c r="R529" s="254">
        <f>Q529*H529</f>
        <v>0</v>
      </c>
      <c r="S529" s="254">
        <v>0</v>
      </c>
      <c r="T529" s="255">
        <f>S529*H529</f>
        <v>0</v>
      </c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R529" s="256" t="s">
        <v>228</v>
      </c>
      <c r="AT529" s="256" t="s">
        <v>224</v>
      </c>
      <c r="AU529" s="256" t="s">
        <v>86</v>
      </c>
      <c r="AY529" s="18" t="s">
        <v>222</v>
      </c>
      <c r="BE529" s="257">
        <f>IF(N529="základní",J529,0)</f>
        <v>0</v>
      </c>
      <c r="BF529" s="257">
        <f>IF(N529="snížená",J529,0)</f>
        <v>0</v>
      </c>
      <c r="BG529" s="257">
        <f>IF(N529="zákl. přenesená",J529,0)</f>
        <v>0</v>
      </c>
      <c r="BH529" s="257">
        <f>IF(N529="sníž. přenesená",J529,0)</f>
        <v>0</v>
      </c>
      <c r="BI529" s="257">
        <f>IF(N529="nulová",J529,0)</f>
        <v>0</v>
      </c>
      <c r="BJ529" s="18" t="s">
        <v>84</v>
      </c>
      <c r="BK529" s="257">
        <f>ROUND(I529*H529,2)</f>
        <v>0</v>
      </c>
      <c r="BL529" s="18" t="s">
        <v>228</v>
      </c>
      <c r="BM529" s="256" t="s">
        <v>642</v>
      </c>
    </row>
    <row r="530" s="2" customFormat="1" ht="24.15" customHeight="1">
      <c r="A530" s="39"/>
      <c r="B530" s="40"/>
      <c r="C530" s="244" t="s">
        <v>442</v>
      </c>
      <c r="D530" s="244" t="s">
        <v>224</v>
      </c>
      <c r="E530" s="245" t="s">
        <v>643</v>
      </c>
      <c r="F530" s="246" t="s">
        <v>644</v>
      </c>
      <c r="G530" s="247" t="s">
        <v>241</v>
      </c>
      <c r="H530" s="248">
        <v>22.347999999999999</v>
      </c>
      <c r="I530" s="249"/>
      <c r="J530" s="250">
        <f>ROUND(I530*H530,2)</f>
        <v>0</v>
      </c>
      <c r="K530" s="251"/>
      <c r="L530" s="45"/>
      <c r="M530" s="252" t="s">
        <v>1</v>
      </c>
      <c r="N530" s="253" t="s">
        <v>41</v>
      </c>
      <c r="O530" s="92"/>
      <c r="P530" s="254">
        <f>O530*H530</f>
        <v>0</v>
      </c>
      <c r="Q530" s="254">
        <v>0</v>
      </c>
      <c r="R530" s="254">
        <f>Q530*H530</f>
        <v>0</v>
      </c>
      <c r="S530" s="254">
        <v>0</v>
      </c>
      <c r="T530" s="255">
        <f>S530*H530</f>
        <v>0</v>
      </c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R530" s="256" t="s">
        <v>228</v>
      </c>
      <c r="AT530" s="256" t="s">
        <v>224</v>
      </c>
      <c r="AU530" s="256" t="s">
        <v>86</v>
      </c>
      <c r="AY530" s="18" t="s">
        <v>222</v>
      </c>
      <c r="BE530" s="257">
        <f>IF(N530="základní",J530,0)</f>
        <v>0</v>
      </c>
      <c r="BF530" s="257">
        <f>IF(N530="snížená",J530,0)</f>
        <v>0</v>
      </c>
      <c r="BG530" s="257">
        <f>IF(N530="zákl. přenesená",J530,0)</f>
        <v>0</v>
      </c>
      <c r="BH530" s="257">
        <f>IF(N530="sníž. přenesená",J530,0)</f>
        <v>0</v>
      </c>
      <c r="BI530" s="257">
        <f>IF(N530="nulová",J530,0)</f>
        <v>0</v>
      </c>
      <c r="BJ530" s="18" t="s">
        <v>84</v>
      </c>
      <c r="BK530" s="257">
        <f>ROUND(I530*H530,2)</f>
        <v>0</v>
      </c>
      <c r="BL530" s="18" t="s">
        <v>228</v>
      </c>
      <c r="BM530" s="256" t="s">
        <v>645</v>
      </c>
    </row>
    <row r="531" s="2" customFormat="1" ht="24.15" customHeight="1">
      <c r="A531" s="39"/>
      <c r="B531" s="40"/>
      <c r="C531" s="244" t="s">
        <v>646</v>
      </c>
      <c r="D531" s="244" t="s">
        <v>224</v>
      </c>
      <c r="E531" s="245" t="s">
        <v>647</v>
      </c>
      <c r="F531" s="246" t="s">
        <v>648</v>
      </c>
      <c r="G531" s="247" t="s">
        <v>241</v>
      </c>
      <c r="H531" s="248">
        <v>267.30799999999999</v>
      </c>
      <c r="I531" s="249"/>
      <c r="J531" s="250">
        <f>ROUND(I531*H531,2)</f>
        <v>0</v>
      </c>
      <c r="K531" s="251"/>
      <c r="L531" s="45"/>
      <c r="M531" s="252" t="s">
        <v>1</v>
      </c>
      <c r="N531" s="253" t="s">
        <v>41</v>
      </c>
      <c r="O531" s="92"/>
      <c r="P531" s="254">
        <f>O531*H531</f>
        <v>0</v>
      </c>
      <c r="Q531" s="254">
        <v>0</v>
      </c>
      <c r="R531" s="254">
        <f>Q531*H531</f>
        <v>0</v>
      </c>
      <c r="S531" s="254">
        <v>0</v>
      </c>
      <c r="T531" s="255">
        <f>S531*H531</f>
        <v>0</v>
      </c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R531" s="256" t="s">
        <v>228</v>
      </c>
      <c r="AT531" s="256" t="s">
        <v>224</v>
      </c>
      <c r="AU531" s="256" t="s">
        <v>86</v>
      </c>
      <c r="AY531" s="18" t="s">
        <v>222</v>
      </c>
      <c r="BE531" s="257">
        <f>IF(N531="základní",J531,0)</f>
        <v>0</v>
      </c>
      <c r="BF531" s="257">
        <f>IF(N531="snížená",J531,0)</f>
        <v>0</v>
      </c>
      <c r="BG531" s="257">
        <f>IF(N531="zákl. přenesená",J531,0)</f>
        <v>0</v>
      </c>
      <c r="BH531" s="257">
        <f>IF(N531="sníž. přenesená",J531,0)</f>
        <v>0</v>
      </c>
      <c r="BI531" s="257">
        <f>IF(N531="nulová",J531,0)</f>
        <v>0</v>
      </c>
      <c r="BJ531" s="18" t="s">
        <v>84</v>
      </c>
      <c r="BK531" s="257">
        <f>ROUND(I531*H531,2)</f>
        <v>0</v>
      </c>
      <c r="BL531" s="18" t="s">
        <v>228</v>
      </c>
      <c r="BM531" s="256" t="s">
        <v>649</v>
      </c>
    </row>
    <row r="532" s="13" customFormat="1">
      <c r="A532" s="13"/>
      <c r="B532" s="258"/>
      <c r="C532" s="259"/>
      <c r="D532" s="260" t="s">
        <v>229</v>
      </c>
      <c r="E532" s="261" t="s">
        <v>1</v>
      </c>
      <c r="F532" s="262" t="s">
        <v>249</v>
      </c>
      <c r="G532" s="259"/>
      <c r="H532" s="261" t="s">
        <v>1</v>
      </c>
      <c r="I532" s="263"/>
      <c r="J532" s="259"/>
      <c r="K532" s="259"/>
      <c r="L532" s="264"/>
      <c r="M532" s="265"/>
      <c r="N532" s="266"/>
      <c r="O532" s="266"/>
      <c r="P532" s="266"/>
      <c r="Q532" s="266"/>
      <c r="R532" s="266"/>
      <c r="S532" s="266"/>
      <c r="T532" s="267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68" t="s">
        <v>229</v>
      </c>
      <c r="AU532" s="268" t="s">
        <v>86</v>
      </c>
      <c r="AV532" s="13" t="s">
        <v>84</v>
      </c>
      <c r="AW532" s="13" t="s">
        <v>32</v>
      </c>
      <c r="AX532" s="13" t="s">
        <v>76</v>
      </c>
      <c r="AY532" s="268" t="s">
        <v>222</v>
      </c>
    </row>
    <row r="533" s="14" customFormat="1">
      <c r="A533" s="14"/>
      <c r="B533" s="269"/>
      <c r="C533" s="270"/>
      <c r="D533" s="260" t="s">
        <v>229</v>
      </c>
      <c r="E533" s="271" t="s">
        <v>1</v>
      </c>
      <c r="F533" s="272" t="s">
        <v>650</v>
      </c>
      <c r="G533" s="270"/>
      <c r="H533" s="273">
        <v>188.30000000000001</v>
      </c>
      <c r="I533" s="274"/>
      <c r="J533" s="270"/>
      <c r="K533" s="270"/>
      <c r="L533" s="275"/>
      <c r="M533" s="276"/>
      <c r="N533" s="277"/>
      <c r="O533" s="277"/>
      <c r="P533" s="277"/>
      <c r="Q533" s="277"/>
      <c r="R533" s="277"/>
      <c r="S533" s="277"/>
      <c r="T533" s="278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79" t="s">
        <v>229</v>
      </c>
      <c r="AU533" s="279" t="s">
        <v>86</v>
      </c>
      <c r="AV533" s="14" t="s">
        <v>86</v>
      </c>
      <c r="AW533" s="14" t="s">
        <v>32</v>
      </c>
      <c r="AX533" s="14" t="s">
        <v>76</v>
      </c>
      <c r="AY533" s="279" t="s">
        <v>222</v>
      </c>
    </row>
    <row r="534" s="14" customFormat="1">
      <c r="A534" s="14"/>
      <c r="B534" s="269"/>
      <c r="C534" s="270"/>
      <c r="D534" s="260" t="s">
        <v>229</v>
      </c>
      <c r="E534" s="271" t="s">
        <v>1</v>
      </c>
      <c r="F534" s="272" t="s">
        <v>651</v>
      </c>
      <c r="G534" s="270"/>
      <c r="H534" s="273">
        <v>61.530999999999999</v>
      </c>
      <c r="I534" s="274"/>
      <c r="J534" s="270"/>
      <c r="K534" s="270"/>
      <c r="L534" s="275"/>
      <c r="M534" s="276"/>
      <c r="N534" s="277"/>
      <c r="O534" s="277"/>
      <c r="P534" s="277"/>
      <c r="Q534" s="277"/>
      <c r="R534" s="277"/>
      <c r="S534" s="277"/>
      <c r="T534" s="278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79" t="s">
        <v>229</v>
      </c>
      <c r="AU534" s="279" t="s">
        <v>86</v>
      </c>
      <c r="AV534" s="14" t="s">
        <v>86</v>
      </c>
      <c r="AW534" s="14" t="s">
        <v>32</v>
      </c>
      <c r="AX534" s="14" t="s">
        <v>76</v>
      </c>
      <c r="AY534" s="279" t="s">
        <v>222</v>
      </c>
    </row>
    <row r="535" s="14" customFormat="1">
      <c r="A535" s="14"/>
      <c r="B535" s="269"/>
      <c r="C535" s="270"/>
      <c r="D535" s="260" t="s">
        <v>229</v>
      </c>
      <c r="E535" s="271" t="s">
        <v>1</v>
      </c>
      <c r="F535" s="272" t="s">
        <v>652</v>
      </c>
      <c r="G535" s="270"/>
      <c r="H535" s="273">
        <v>15.712999999999999</v>
      </c>
      <c r="I535" s="274"/>
      <c r="J535" s="270"/>
      <c r="K535" s="270"/>
      <c r="L535" s="275"/>
      <c r="M535" s="276"/>
      <c r="N535" s="277"/>
      <c r="O535" s="277"/>
      <c r="P535" s="277"/>
      <c r="Q535" s="277"/>
      <c r="R535" s="277"/>
      <c r="S535" s="277"/>
      <c r="T535" s="278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79" t="s">
        <v>229</v>
      </c>
      <c r="AU535" s="279" t="s">
        <v>86</v>
      </c>
      <c r="AV535" s="14" t="s">
        <v>86</v>
      </c>
      <c r="AW535" s="14" t="s">
        <v>32</v>
      </c>
      <c r="AX535" s="14" t="s">
        <v>76</v>
      </c>
      <c r="AY535" s="279" t="s">
        <v>222</v>
      </c>
    </row>
    <row r="536" s="14" customFormat="1">
      <c r="A536" s="14"/>
      <c r="B536" s="269"/>
      <c r="C536" s="270"/>
      <c r="D536" s="260" t="s">
        <v>229</v>
      </c>
      <c r="E536" s="271" t="s">
        <v>1</v>
      </c>
      <c r="F536" s="272" t="s">
        <v>653</v>
      </c>
      <c r="G536" s="270"/>
      <c r="H536" s="273">
        <v>1.764</v>
      </c>
      <c r="I536" s="274"/>
      <c r="J536" s="270"/>
      <c r="K536" s="270"/>
      <c r="L536" s="275"/>
      <c r="M536" s="276"/>
      <c r="N536" s="277"/>
      <c r="O536" s="277"/>
      <c r="P536" s="277"/>
      <c r="Q536" s="277"/>
      <c r="R536" s="277"/>
      <c r="S536" s="277"/>
      <c r="T536" s="278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79" t="s">
        <v>229</v>
      </c>
      <c r="AU536" s="279" t="s">
        <v>86</v>
      </c>
      <c r="AV536" s="14" t="s">
        <v>86</v>
      </c>
      <c r="AW536" s="14" t="s">
        <v>32</v>
      </c>
      <c r="AX536" s="14" t="s">
        <v>76</v>
      </c>
      <c r="AY536" s="279" t="s">
        <v>222</v>
      </c>
    </row>
    <row r="537" s="15" customFormat="1">
      <c r="A537" s="15"/>
      <c r="B537" s="280"/>
      <c r="C537" s="281"/>
      <c r="D537" s="260" t="s">
        <v>229</v>
      </c>
      <c r="E537" s="282" t="s">
        <v>1</v>
      </c>
      <c r="F537" s="283" t="s">
        <v>232</v>
      </c>
      <c r="G537" s="281"/>
      <c r="H537" s="284">
        <v>267.30799999999999</v>
      </c>
      <c r="I537" s="285"/>
      <c r="J537" s="281"/>
      <c r="K537" s="281"/>
      <c r="L537" s="286"/>
      <c r="M537" s="287"/>
      <c r="N537" s="288"/>
      <c r="O537" s="288"/>
      <c r="P537" s="288"/>
      <c r="Q537" s="288"/>
      <c r="R537" s="288"/>
      <c r="S537" s="288"/>
      <c r="T537" s="289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T537" s="290" t="s">
        <v>229</v>
      </c>
      <c r="AU537" s="290" t="s">
        <v>86</v>
      </c>
      <c r="AV537" s="15" t="s">
        <v>228</v>
      </c>
      <c r="AW537" s="15" t="s">
        <v>32</v>
      </c>
      <c r="AX537" s="15" t="s">
        <v>84</v>
      </c>
      <c r="AY537" s="290" t="s">
        <v>222</v>
      </c>
    </row>
    <row r="538" s="2" customFormat="1" ht="16.5" customHeight="1">
      <c r="A538" s="39"/>
      <c r="B538" s="40"/>
      <c r="C538" s="244" t="s">
        <v>446</v>
      </c>
      <c r="D538" s="244" t="s">
        <v>224</v>
      </c>
      <c r="E538" s="245" t="s">
        <v>654</v>
      </c>
      <c r="F538" s="246" t="s">
        <v>655</v>
      </c>
      <c r="G538" s="247" t="s">
        <v>283</v>
      </c>
      <c r="H538" s="248">
        <v>0.38500000000000001</v>
      </c>
      <c r="I538" s="249"/>
      <c r="J538" s="250">
        <f>ROUND(I538*H538,2)</f>
        <v>0</v>
      </c>
      <c r="K538" s="251"/>
      <c r="L538" s="45"/>
      <c r="M538" s="252" t="s">
        <v>1</v>
      </c>
      <c r="N538" s="253" t="s">
        <v>41</v>
      </c>
      <c r="O538" s="92"/>
      <c r="P538" s="254">
        <f>O538*H538</f>
        <v>0</v>
      </c>
      <c r="Q538" s="254">
        <v>0</v>
      </c>
      <c r="R538" s="254">
        <f>Q538*H538</f>
        <v>0</v>
      </c>
      <c r="S538" s="254">
        <v>0</v>
      </c>
      <c r="T538" s="255">
        <f>S538*H538</f>
        <v>0</v>
      </c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R538" s="256" t="s">
        <v>228</v>
      </c>
      <c r="AT538" s="256" t="s">
        <v>224</v>
      </c>
      <c r="AU538" s="256" t="s">
        <v>86</v>
      </c>
      <c r="AY538" s="18" t="s">
        <v>222</v>
      </c>
      <c r="BE538" s="257">
        <f>IF(N538="základní",J538,0)</f>
        <v>0</v>
      </c>
      <c r="BF538" s="257">
        <f>IF(N538="snížená",J538,0)</f>
        <v>0</v>
      </c>
      <c r="BG538" s="257">
        <f>IF(N538="zákl. přenesená",J538,0)</f>
        <v>0</v>
      </c>
      <c r="BH538" s="257">
        <f>IF(N538="sníž. přenesená",J538,0)</f>
        <v>0</v>
      </c>
      <c r="BI538" s="257">
        <f>IF(N538="nulová",J538,0)</f>
        <v>0</v>
      </c>
      <c r="BJ538" s="18" t="s">
        <v>84</v>
      </c>
      <c r="BK538" s="257">
        <f>ROUND(I538*H538,2)</f>
        <v>0</v>
      </c>
      <c r="BL538" s="18" t="s">
        <v>228</v>
      </c>
      <c r="BM538" s="256" t="s">
        <v>656</v>
      </c>
    </row>
    <row r="539" s="13" customFormat="1">
      <c r="A539" s="13"/>
      <c r="B539" s="258"/>
      <c r="C539" s="259"/>
      <c r="D539" s="260" t="s">
        <v>229</v>
      </c>
      <c r="E539" s="261" t="s">
        <v>1</v>
      </c>
      <c r="F539" s="262" t="s">
        <v>368</v>
      </c>
      <c r="G539" s="259"/>
      <c r="H539" s="261" t="s">
        <v>1</v>
      </c>
      <c r="I539" s="263"/>
      <c r="J539" s="259"/>
      <c r="K539" s="259"/>
      <c r="L539" s="264"/>
      <c r="M539" s="265"/>
      <c r="N539" s="266"/>
      <c r="O539" s="266"/>
      <c r="P539" s="266"/>
      <c r="Q539" s="266"/>
      <c r="R539" s="266"/>
      <c r="S539" s="266"/>
      <c r="T539" s="267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68" t="s">
        <v>229</v>
      </c>
      <c r="AU539" s="268" t="s">
        <v>86</v>
      </c>
      <c r="AV539" s="13" t="s">
        <v>84</v>
      </c>
      <c r="AW539" s="13" t="s">
        <v>32</v>
      </c>
      <c r="AX539" s="13" t="s">
        <v>76</v>
      </c>
      <c r="AY539" s="268" t="s">
        <v>222</v>
      </c>
    </row>
    <row r="540" s="14" customFormat="1">
      <c r="A540" s="14"/>
      <c r="B540" s="269"/>
      <c r="C540" s="270"/>
      <c r="D540" s="260" t="s">
        <v>229</v>
      </c>
      <c r="E540" s="271" t="s">
        <v>1</v>
      </c>
      <c r="F540" s="272" t="s">
        <v>657</v>
      </c>
      <c r="G540" s="270"/>
      <c r="H540" s="273">
        <v>0.38500000000000001</v>
      </c>
      <c r="I540" s="274"/>
      <c r="J540" s="270"/>
      <c r="K540" s="270"/>
      <c r="L540" s="275"/>
      <c r="M540" s="276"/>
      <c r="N540" s="277"/>
      <c r="O540" s="277"/>
      <c r="P540" s="277"/>
      <c r="Q540" s="277"/>
      <c r="R540" s="277"/>
      <c r="S540" s="277"/>
      <c r="T540" s="278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79" t="s">
        <v>229</v>
      </c>
      <c r="AU540" s="279" t="s">
        <v>86</v>
      </c>
      <c r="AV540" s="14" t="s">
        <v>86</v>
      </c>
      <c r="AW540" s="14" t="s">
        <v>32</v>
      </c>
      <c r="AX540" s="14" t="s">
        <v>76</v>
      </c>
      <c r="AY540" s="279" t="s">
        <v>222</v>
      </c>
    </row>
    <row r="541" s="15" customFormat="1">
      <c r="A541" s="15"/>
      <c r="B541" s="280"/>
      <c r="C541" s="281"/>
      <c r="D541" s="260" t="s">
        <v>229</v>
      </c>
      <c r="E541" s="282" t="s">
        <v>1</v>
      </c>
      <c r="F541" s="283" t="s">
        <v>232</v>
      </c>
      <c r="G541" s="281"/>
      <c r="H541" s="284">
        <v>0.38500000000000001</v>
      </c>
      <c r="I541" s="285"/>
      <c r="J541" s="281"/>
      <c r="K541" s="281"/>
      <c r="L541" s="286"/>
      <c r="M541" s="287"/>
      <c r="N541" s="288"/>
      <c r="O541" s="288"/>
      <c r="P541" s="288"/>
      <c r="Q541" s="288"/>
      <c r="R541" s="288"/>
      <c r="S541" s="288"/>
      <c r="T541" s="289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T541" s="290" t="s">
        <v>229</v>
      </c>
      <c r="AU541" s="290" t="s">
        <v>86</v>
      </c>
      <c r="AV541" s="15" t="s">
        <v>228</v>
      </c>
      <c r="AW541" s="15" t="s">
        <v>32</v>
      </c>
      <c r="AX541" s="15" t="s">
        <v>84</v>
      </c>
      <c r="AY541" s="290" t="s">
        <v>222</v>
      </c>
    </row>
    <row r="542" s="2" customFormat="1" ht="16.5" customHeight="1">
      <c r="A542" s="39"/>
      <c r="B542" s="40"/>
      <c r="C542" s="244" t="s">
        <v>658</v>
      </c>
      <c r="D542" s="244" t="s">
        <v>224</v>
      </c>
      <c r="E542" s="245" t="s">
        <v>654</v>
      </c>
      <c r="F542" s="246" t="s">
        <v>655</v>
      </c>
      <c r="G542" s="247" t="s">
        <v>283</v>
      </c>
      <c r="H542" s="248">
        <v>1.2110000000000001</v>
      </c>
      <c r="I542" s="249"/>
      <c r="J542" s="250">
        <f>ROUND(I542*H542,2)</f>
        <v>0</v>
      </c>
      <c r="K542" s="251"/>
      <c r="L542" s="45"/>
      <c r="M542" s="252" t="s">
        <v>1</v>
      </c>
      <c r="N542" s="253" t="s">
        <v>41</v>
      </c>
      <c r="O542" s="92"/>
      <c r="P542" s="254">
        <f>O542*H542</f>
        <v>0</v>
      </c>
      <c r="Q542" s="254">
        <v>0</v>
      </c>
      <c r="R542" s="254">
        <f>Q542*H542</f>
        <v>0</v>
      </c>
      <c r="S542" s="254">
        <v>0</v>
      </c>
      <c r="T542" s="255">
        <f>S542*H542</f>
        <v>0</v>
      </c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R542" s="256" t="s">
        <v>228</v>
      </c>
      <c r="AT542" s="256" t="s">
        <v>224</v>
      </c>
      <c r="AU542" s="256" t="s">
        <v>86</v>
      </c>
      <c r="AY542" s="18" t="s">
        <v>222</v>
      </c>
      <c r="BE542" s="257">
        <f>IF(N542="základní",J542,0)</f>
        <v>0</v>
      </c>
      <c r="BF542" s="257">
        <f>IF(N542="snížená",J542,0)</f>
        <v>0</v>
      </c>
      <c r="BG542" s="257">
        <f>IF(N542="zákl. přenesená",J542,0)</f>
        <v>0</v>
      </c>
      <c r="BH542" s="257">
        <f>IF(N542="sníž. přenesená",J542,0)</f>
        <v>0</v>
      </c>
      <c r="BI542" s="257">
        <f>IF(N542="nulová",J542,0)</f>
        <v>0</v>
      </c>
      <c r="BJ542" s="18" t="s">
        <v>84</v>
      </c>
      <c r="BK542" s="257">
        <f>ROUND(I542*H542,2)</f>
        <v>0</v>
      </c>
      <c r="BL542" s="18" t="s">
        <v>228</v>
      </c>
      <c r="BM542" s="256" t="s">
        <v>659</v>
      </c>
    </row>
    <row r="543" s="13" customFormat="1">
      <c r="A543" s="13"/>
      <c r="B543" s="258"/>
      <c r="C543" s="259"/>
      <c r="D543" s="260" t="s">
        <v>229</v>
      </c>
      <c r="E543" s="261" t="s">
        <v>1</v>
      </c>
      <c r="F543" s="262" t="s">
        <v>249</v>
      </c>
      <c r="G543" s="259"/>
      <c r="H543" s="261" t="s">
        <v>1</v>
      </c>
      <c r="I543" s="263"/>
      <c r="J543" s="259"/>
      <c r="K543" s="259"/>
      <c r="L543" s="264"/>
      <c r="M543" s="265"/>
      <c r="N543" s="266"/>
      <c r="O543" s="266"/>
      <c r="P543" s="266"/>
      <c r="Q543" s="266"/>
      <c r="R543" s="266"/>
      <c r="S543" s="266"/>
      <c r="T543" s="267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68" t="s">
        <v>229</v>
      </c>
      <c r="AU543" s="268" t="s">
        <v>86</v>
      </c>
      <c r="AV543" s="13" t="s">
        <v>84</v>
      </c>
      <c r="AW543" s="13" t="s">
        <v>32</v>
      </c>
      <c r="AX543" s="13" t="s">
        <v>76</v>
      </c>
      <c r="AY543" s="268" t="s">
        <v>222</v>
      </c>
    </row>
    <row r="544" s="14" customFormat="1">
      <c r="A544" s="14"/>
      <c r="B544" s="269"/>
      <c r="C544" s="270"/>
      <c r="D544" s="260" t="s">
        <v>229</v>
      </c>
      <c r="E544" s="271" t="s">
        <v>1</v>
      </c>
      <c r="F544" s="272" t="s">
        <v>660</v>
      </c>
      <c r="G544" s="270"/>
      <c r="H544" s="273">
        <v>0.56399999999999995</v>
      </c>
      <c r="I544" s="274"/>
      <c r="J544" s="270"/>
      <c r="K544" s="270"/>
      <c r="L544" s="275"/>
      <c r="M544" s="276"/>
      <c r="N544" s="277"/>
      <c r="O544" s="277"/>
      <c r="P544" s="277"/>
      <c r="Q544" s="277"/>
      <c r="R544" s="277"/>
      <c r="S544" s="277"/>
      <c r="T544" s="278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79" t="s">
        <v>229</v>
      </c>
      <c r="AU544" s="279" t="s">
        <v>86</v>
      </c>
      <c r="AV544" s="14" t="s">
        <v>86</v>
      </c>
      <c r="AW544" s="14" t="s">
        <v>32</v>
      </c>
      <c r="AX544" s="14" t="s">
        <v>76</v>
      </c>
      <c r="AY544" s="279" t="s">
        <v>222</v>
      </c>
    </row>
    <row r="545" s="14" customFormat="1">
      <c r="A545" s="14"/>
      <c r="B545" s="269"/>
      <c r="C545" s="270"/>
      <c r="D545" s="260" t="s">
        <v>229</v>
      </c>
      <c r="E545" s="271" t="s">
        <v>1</v>
      </c>
      <c r="F545" s="272" t="s">
        <v>661</v>
      </c>
      <c r="G545" s="270"/>
      <c r="H545" s="273">
        <v>0.64700000000000002</v>
      </c>
      <c r="I545" s="274"/>
      <c r="J545" s="270"/>
      <c r="K545" s="270"/>
      <c r="L545" s="275"/>
      <c r="M545" s="276"/>
      <c r="N545" s="277"/>
      <c r="O545" s="277"/>
      <c r="P545" s="277"/>
      <c r="Q545" s="277"/>
      <c r="R545" s="277"/>
      <c r="S545" s="277"/>
      <c r="T545" s="278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79" t="s">
        <v>229</v>
      </c>
      <c r="AU545" s="279" t="s">
        <v>86</v>
      </c>
      <c r="AV545" s="14" t="s">
        <v>86</v>
      </c>
      <c r="AW545" s="14" t="s">
        <v>32</v>
      </c>
      <c r="AX545" s="14" t="s">
        <v>76</v>
      </c>
      <c r="AY545" s="279" t="s">
        <v>222</v>
      </c>
    </row>
    <row r="546" s="15" customFormat="1">
      <c r="A546" s="15"/>
      <c r="B546" s="280"/>
      <c r="C546" s="281"/>
      <c r="D546" s="260" t="s">
        <v>229</v>
      </c>
      <c r="E546" s="282" t="s">
        <v>1</v>
      </c>
      <c r="F546" s="283" t="s">
        <v>232</v>
      </c>
      <c r="G546" s="281"/>
      <c r="H546" s="284">
        <v>1.2110000000000001</v>
      </c>
      <c r="I546" s="285"/>
      <c r="J546" s="281"/>
      <c r="K546" s="281"/>
      <c r="L546" s="286"/>
      <c r="M546" s="287"/>
      <c r="N546" s="288"/>
      <c r="O546" s="288"/>
      <c r="P546" s="288"/>
      <c r="Q546" s="288"/>
      <c r="R546" s="288"/>
      <c r="S546" s="288"/>
      <c r="T546" s="289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T546" s="290" t="s">
        <v>229</v>
      </c>
      <c r="AU546" s="290" t="s">
        <v>86</v>
      </c>
      <c r="AV546" s="15" t="s">
        <v>228</v>
      </c>
      <c r="AW546" s="15" t="s">
        <v>32</v>
      </c>
      <c r="AX546" s="15" t="s">
        <v>84</v>
      </c>
      <c r="AY546" s="290" t="s">
        <v>222</v>
      </c>
    </row>
    <row r="547" s="2" customFormat="1" ht="21.75" customHeight="1">
      <c r="A547" s="39"/>
      <c r="B547" s="40"/>
      <c r="C547" s="244" t="s">
        <v>453</v>
      </c>
      <c r="D547" s="244" t="s">
        <v>224</v>
      </c>
      <c r="E547" s="245" t="s">
        <v>662</v>
      </c>
      <c r="F547" s="246" t="s">
        <v>663</v>
      </c>
      <c r="G547" s="247" t="s">
        <v>227</v>
      </c>
      <c r="H547" s="248">
        <v>2340</v>
      </c>
      <c r="I547" s="249"/>
      <c r="J547" s="250">
        <f>ROUND(I547*H547,2)</f>
        <v>0</v>
      </c>
      <c r="K547" s="251"/>
      <c r="L547" s="45"/>
      <c r="M547" s="252" t="s">
        <v>1</v>
      </c>
      <c r="N547" s="253" t="s">
        <v>41</v>
      </c>
      <c r="O547" s="92"/>
      <c r="P547" s="254">
        <f>O547*H547</f>
        <v>0</v>
      </c>
      <c r="Q547" s="254">
        <v>0</v>
      </c>
      <c r="R547" s="254">
        <f>Q547*H547</f>
        <v>0</v>
      </c>
      <c r="S547" s="254">
        <v>0</v>
      </c>
      <c r="T547" s="255">
        <f>S547*H547</f>
        <v>0</v>
      </c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R547" s="256" t="s">
        <v>228</v>
      </c>
      <c r="AT547" s="256" t="s">
        <v>224</v>
      </c>
      <c r="AU547" s="256" t="s">
        <v>86</v>
      </c>
      <c r="AY547" s="18" t="s">
        <v>222</v>
      </c>
      <c r="BE547" s="257">
        <f>IF(N547="základní",J547,0)</f>
        <v>0</v>
      </c>
      <c r="BF547" s="257">
        <f>IF(N547="snížená",J547,0)</f>
        <v>0</v>
      </c>
      <c r="BG547" s="257">
        <f>IF(N547="zákl. přenesená",J547,0)</f>
        <v>0</v>
      </c>
      <c r="BH547" s="257">
        <f>IF(N547="sníž. přenesená",J547,0)</f>
        <v>0</v>
      </c>
      <c r="BI547" s="257">
        <f>IF(N547="nulová",J547,0)</f>
        <v>0</v>
      </c>
      <c r="BJ547" s="18" t="s">
        <v>84</v>
      </c>
      <c r="BK547" s="257">
        <f>ROUND(I547*H547,2)</f>
        <v>0</v>
      </c>
      <c r="BL547" s="18" t="s">
        <v>228</v>
      </c>
      <c r="BM547" s="256" t="s">
        <v>664</v>
      </c>
    </row>
    <row r="548" s="13" customFormat="1">
      <c r="A548" s="13"/>
      <c r="B548" s="258"/>
      <c r="C548" s="259"/>
      <c r="D548" s="260" t="s">
        <v>229</v>
      </c>
      <c r="E548" s="261" t="s">
        <v>1</v>
      </c>
      <c r="F548" s="262" t="s">
        <v>249</v>
      </c>
      <c r="G548" s="259"/>
      <c r="H548" s="261" t="s">
        <v>1</v>
      </c>
      <c r="I548" s="263"/>
      <c r="J548" s="259"/>
      <c r="K548" s="259"/>
      <c r="L548" s="264"/>
      <c r="M548" s="265"/>
      <c r="N548" s="266"/>
      <c r="O548" s="266"/>
      <c r="P548" s="266"/>
      <c r="Q548" s="266"/>
      <c r="R548" s="266"/>
      <c r="S548" s="266"/>
      <c r="T548" s="267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68" t="s">
        <v>229</v>
      </c>
      <c r="AU548" s="268" t="s">
        <v>86</v>
      </c>
      <c r="AV548" s="13" t="s">
        <v>84</v>
      </c>
      <c r="AW548" s="13" t="s">
        <v>32</v>
      </c>
      <c r="AX548" s="13" t="s">
        <v>76</v>
      </c>
      <c r="AY548" s="268" t="s">
        <v>222</v>
      </c>
    </row>
    <row r="549" s="14" customFormat="1">
      <c r="A549" s="14"/>
      <c r="B549" s="269"/>
      <c r="C549" s="270"/>
      <c r="D549" s="260" t="s">
        <v>229</v>
      </c>
      <c r="E549" s="271" t="s">
        <v>1</v>
      </c>
      <c r="F549" s="272" t="s">
        <v>665</v>
      </c>
      <c r="G549" s="270"/>
      <c r="H549" s="273">
        <v>753.20000000000005</v>
      </c>
      <c r="I549" s="274"/>
      <c r="J549" s="270"/>
      <c r="K549" s="270"/>
      <c r="L549" s="275"/>
      <c r="M549" s="276"/>
      <c r="N549" s="277"/>
      <c r="O549" s="277"/>
      <c r="P549" s="277"/>
      <c r="Q549" s="277"/>
      <c r="R549" s="277"/>
      <c r="S549" s="277"/>
      <c r="T549" s="278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79" t="s">
        <v>229</v>
      </c>
      <c r="AU549" s="279" t="s">
        <v>86</v>
      </c>
      <c r="AV549" s="14" t="s">
        <v>86</v>
      </c>
      <c r="AW549" s="14" t="s">
        <v>32</v>
      </c>
      <c r="AX549" s="14" t="s">
        <v>76</v>
      </c>
      <c r="AY549" s="279" t="s">
        <v>222</v>
      </c>
    </row>
    <row r="550" s="14" customFormat="1">
      <c r="A550" s="14"/>
      <c r="B550" s="269"/>
      <c r="C550" s="270"/>
      <c r="D550" s="260" t="s">
        <v>229</v>
      </c>
      <c r="E550" s="271" t="s">
        <v>1</v>
      </c>
      <c r="F550" s="272" t="s">
        <v>666</v>
      </c>
      <c r="G550" s="270"/>
      <c r="H550" s="273">
        <v>107.90000000000001</v>
      </c>
      <c r="I550" s="274"/>
      <c r="J550" s="270"/>
      <c r="K550" s="270"/>
      <c r="L550" s="275"/>
      <c r="M550" s="276"/>
      <c r="N550" s="277"/>
      <c r="O550" s="277"/>
      <c r="P550" s="277"/>
      <c r="Q550" s="277"/>
      <c r="R550" s="277"/>
      <c r="S550" s="277"/>
      <c r="T550" s="278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79" t="s">
        <v>229</v>
      </c>
      <c r="AU550" s="279" t="s">
        <v>86</v>
      </c>
      <c r="AV550" s="14" t="s">
        <v>86</v>
      </c>
      <c r="AW550" s="14" t="s">
        <v>32</v>
      </c>
      <c r="AX550" s="14" t="s">
        <v>76</v>
      </c>
      <c r="AY550" s="279" t="s">
        <v>222</v>
      </c>
    </row>
    <row r="551" s="14" customFormat="1">
      <c r="A551" s="14"/>
      <c r="B551" s="269"/>
      <c r="C551" s="270"/>
      <c r="D551" s="260" t="s">
        <v>229</v>
      </c>
      <c r="E551" s="271" t="s">
        <v>1</v>
      </c>
      <c r="F551" s="272" t="s">
        <v>667</v>
      </c>
      <c r="G551" s="270"/>
      <c r="H551" s="273">
        <v>1230.6099999999999</v>
      </c>
      <c r="I551" s="274"/>
      <c r="J551" s="270"/>
      <c r="K551" s="270"/>
      <c r="L551" s="275"/>
      <c r="M551" s="276"/>
      <c r="N551" s="277"/>
      <c r="O551" s="277"/>
      <c r="P551" s="277"/>
      <c r="Q551" s="277"/>
      <c r="R551" s="277"/>
      <c r="S551" s="277"/>
      <c r="T551" s="278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79" t="s">
        <v>229</v>
      </c>
      <c r="AU551" s="279" t="s">
        <v>86</v>
      </c>
      <c r="AV551" s="14" t="s">
        <v>86</v>
      </c>
      <c r="AW551" s="14" t="s">
        <v>32</v>
      </c>
      <c r="AX551" s="14" t="s">
        <v>76</v>
      </c>
      <c r="AY551" s="279" t="s">
        <v>222</v>
      </c>
    </row>
    <row r="552" s="14" customFormat="1">
      <c r="A552" s="14"/>
      <c r="B552" s="269"/>
      <c r="C552" s="270"/>
      <c r="D552" s="260" t="s">
        <v>229</v>
      </c>
      <c r="E552" s="271" t="s">
        <v>1</v>
      </c>
      <c r="F552" s="272" t="s">
        <v>668</v>
      </c>
      <c r="G552" s="270"/>
      <c r="H552" s="273">
        <v>62.850000000000001</v>
      </c>
      <c r="I552" s="274"/>
      <c r="J552" s="270"/>
      <c r="K552" s="270"/>
      <c r="L552" s="275"/>
      <c r="M552" s="276"/>
      <c r="N552" s="277"/>
      <c r="O552" s="277"/>
      <c r="P552" s="277"/>
      <c r="Q552" s="277"/>
      <c r="R552" s="277"/>
      <c r="S552" s="277"/>
      <c r="T552" s="278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79" t="s">
        <v>229</v>
      </c>
      <c r="AU552" s="279" t="s">
        <v>86</v>
      </c>
      <c r="AV552" s="14" t="s">
        <v>86</v>
      </c>
      <c r="AW552" s="14" t="s">
        <v>32</v>
      </c>
      <c r="AX552" s="14" t="s">
        <v>76</v>
      </c>
      <c r="AY552" s="279" t="s">
        <v>222</v>
      </c>
    </row>
    <row r="553" s="14" customFormat="1">
      <c r="A553" s="14"/>
      <c r="B553" s="269"/>
      <c r="C553" s="270"/>
      <c r="D553" s="260" t="s">
        <v>229</v>
      </c>
      <c r="E553" s="271" t="s">
        <v>1</v>
      </c>
      <c r="F553" s="272" t="s">
        <v>669</v>
      </c>
      <c r="G553" s="270"/>
      <c r="H553" s="273">
        <v>17.640000000000001</v>
      </c>
      <c r="I553" s="274"/>
      <c r="J553" s="270"/>
      <c r="K553" s="270"/>
      <c r="L553" s="275"/>
      <c r="M553" s="276"/>
      <c r="N553" s="277"/>
      <c r="O553" s="277"/>
      <c r="P553" s="277"/>
      <c r="Q553" s="277"/>
      <c r="R553" s="277"/>
      <c r="S553" s="277"/>
      <c r="T553" s="278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79" t="s">
        <v>229</v>
      </c>
      <c r="AU553" s="279" t="s">
        <v>86</v>
      </c>
      <c r="AV553" s="14" t="s">
        <v>86</v>
      </c>
      <c r="AW553" s="14" t="s">
        <v>32</v>
      </c>
      <c r="AX553" s="14" t="s">
        <v>76</v>
      </c>
      <c r="AY553" s="279" t="s">
        <v>222</v>
      </c>
    </row>
    <row r="554" s="14" customFormat="1">
      <c r="A554" s="14"/>
      <c r="B554" s="269"/>
      <c r="C554" s="270"/>
      <c r="D554" s="260" t="s">
        <v>229</v>
      </c>
      <c r="E554" s="271" t="s">
        <v>1</v>
      </c>
      <c r="F554" s="272" t="s">
        <v>670</v>
      </c>
      <c r="G554" s="270"/>
      <c r="H554" s="273">
        <v>167.80000000000001</v>
      </c>
      <c r="I554" s="274"/>
      <c r="J554" s="270"/>
      <c r="K554" s="270"/>
      <c r="L554" s="275"/>
      <c r="M554" s="276"/>
      <c r="N554" s="277"/>
      <c r="O554" s="277"/>
      <c r="P554" s="277"/>
      <c r="Q554" s="277"/>
      <c r="R554" s="277"/>
      <c r="S554" s="277"/>
      <c r="T554" s="278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79" t="s">
        <v>229</v>
      </c>
      <c r="AU554" s="279" t="s">
        <v>86</v>
      </c>
      <c r="AV554" s="14" t="s">
        <v>86</v>
      </c>
      <c r="AW554" s="14" t="s">
        <v>32</v>
      </c>
      <c r="AX554" s="14" t="s">
        <v>76</v>
      </c>
      <c r="AY554" s="279" t="s">
        <v>222</v>
      </c>
    </row>
    <row r="555" s="15" customFormat="1">
      <c r="A555" s="15"/>
      <c r="B555" s="280"/>
      <c r="C555" s="281"/>
      <c r="D555" s="260" t="s">
        <v>229</v>
      </c>
      <c r="E555" s="282" t="s">
        <v>1</v>
      </c>
      <c r="F555" s="283" t="s">
        <v>232</v>
      </c>
      <c r="G555" s="281"/>
      <c r="H555" s="284">
        <v>2340</v>
      </c>
      <c r="I555" s="285"/>
      <c r="J555" s="281"/>
      <c r="K555" s="281"/>
      <c r="L555" s="286"/>
      <c r="M555" s="287"/>
      <c r="N555" s="288"/>
      <c r="O555" s="288"/>
      <c r="P555" s="288"/>
      <c r="Q555" s="288"/>
      <c r="R555" s="288"/>
      <c r="S555" s="288"/>
      <c r="T555" s="289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T555" s="290" t="s">
        <v>229</v>
      </c>
      <c r="AU555" s="290" t="s">
        <v>86</v>
      </c>
      <c r="AV555" s="15" t="s">
        <v>228</v>
      </c>
      <c r="AW555" s="15" t="s">
        <v>32</v>
      </c>
      <c r="AX555" s="15" t="s">
        <v>84</v>
      </c>
      <c r="AY555" s="290" t="s">
        <v>222</v>
      </c>
    </row>
    <row r="556" s="2" customFormat="1" ht="24.15" customHeight="1">
      <c r="A556" s="39"/>
      <c r="B556" s="40"/>
      <c r="C556" s="244" t="s">
        <v>671</v>
      </c>
      <c r="D556" s="244" t="s">
        <v>224</v>
      </c>
      <c r="E556" s="245" t="s">
        <v>672</v>
      </c>
      <c r="F556" s="246" t="s">
        <v>673</v>
      </c>
      <c r="G556" s="247" t="s">
        <v>227</v>
      </c>
      <c r="H556" s="248">
        <v>335.60000000000002</v>
      </c>
      <c r="I556" s="249"/>
      <c r="J556" s="250">
        <f>ROUND(I556*H556,2)</f>
        <v>0</v>
      </c>
      <c r="K556" s="251"/>
      <c r="L556" s="45"/>
      <c r="M556" s="252" t="s">
        <v>1</v>
      </c>
      <c r="N556" s="253" t="s">
        <v>41</v>
      </c>
      <c r="O556" s="92"/>
      <c r="P556" s="254">
        <f>O556*H556</f>
        <v>0</v>
      </c>
      <c r="Q556" s="254">
        <v>0</v>
      </c>
      <c r="R556" s="254">
        <f>Q556*H556</f>
        <v>0</v>
      </c>
      <c r="S556" s="254">
        <v>0</v>
      </c>
      <c r="T556" s="255">
        <f>S556*H556</f>
        <v>0</v>
      </c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R556" s="256" t="s">
        <v>228</v>
      </c>
      <c r="AT556" s="256" t="s">
        <v>224</v>
      </c>
      <c r="AU556" s="256" t="s">
        <v>86</v>
      </c>
      <c r="AY556" s="18" t="s">
        <v>222</v>
      </c>
      <c r="BE556" s="257">
        <f>IF(N556="základní",J556,0)</f>
        <v>0</v>
      </c>
      <c r="BF556" s="257">
        <f>IF(N556="snížená",J556,0)</f>
        <v>0</v>
      </c>
      <c r="BG556" s="257">
        <f>IF(N556="zákl. přenesená",J556,0)</f>
        <v>0</v>
      </c>
      <c r="BH556" s="257">
        <f>IF(N556="sníž. přenesená",J556,0)</f>
        <v>0</v>
      </c>
      <c r="BI556" s="257">
        <f>IF(N556="nulová",J556,0)</f>
        <v>0</v>
      </c>
      <c r="BJ556" s="18" t="s">
        <v>84</v>
      </c>
      <c r="BK556" s="257">
        <f>ROUND(I556*H556,2)</f>
        <v>0</v>
      </c>
      <c r="BL556" s="18" t="s">
        <v>228</v>
      </c>
      <c r="BM556" s="256" t="s">
        <v>674</v>
      </c>
    </row>
    <row r="557" s="13" customFormat="1">
      <c r="A557" s="13"/>
      <c r="B557" s="258"/>
      <c r="C557" s="259"/>
      <c r="D557" s="260" t="s">
        <v>229</v>
      </c>
      <c r="E557" s="261" t="s">
        <v>1</v>
      </c>
      <c r="F557" s="262" t="s">
        <v>249</v>
      </c>
      <c r="G557" s="259"/>
      <c r="H557" s="261" t="s">
        <v>1</v>
      </c>
      <c r="I557" s="263"/>
      <c r="J557" s="259"/>
      <c r="K557" s="259"/>
      <c r="L557" s="264"/>
      <c r="M557" s="265"/>
      <c r="N557" s="266"/>
      <c r="O557" s="266"/>
      <c r="P557" s="266"/>
      <c r="Q557" s="266"/>
      <c r="R557" s="266"/>
      <c r="S557" s="266"/>
      <c r="T557" s="267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68" t="s">
        <v>229</v>
      </c>
      <c r="AU557" s="268" t="s">
        <v>86</v>
      </c>
      <c r="AV557" s="13" t="s">
        <v>84</v>
      </c>
      <c r="AW557" s="13" t="s">
        <v>32</v>
      </c>
      <c r="AX557" s="13" t="s">
        <v>76</v>
      </c>
      <c r="AY557" s="268" t="s">
        <v>222</v>
      </c>
    </row>
    <row r="558" s="14" customFormat="1">
      <c r="A558" s="14"/>
      <c r="B558" s="269"/>
      <c r="C558" s="270"/>
      <c r="D558" s="260" t="s">
        <v>229</v>
      </c>
      <c r="E558" s="271" t="s">
        <v>1</v>
      </c>
      <c r="F558" s="272" t="s">
        <v>675</v>
      </c>
      <c r="G558" s="270"/>
      <c r="H558" s="273">
        <v>335.60000000000002</v>
      </c>
      <c r="I558" s="274"/>
      <c r="J558" s="270"/>
      <c r="K558" s="270"/>
      <c r="L558" s="275"/>
      <c r="M558" s="276"/>
      <c r="N558" s="277"/>
      <c r="O558" s="277"/>
      <c r="P558" s="277"/>
      <c r="Q558" s="277"/>
      <c r="R558" s="277"/>
      <c r="S558" s="277"/>
      <c r="T558" s="278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79" t="s">
        <v>229</v>
      </c>
      <c r="AU558" s="279" t="s">
        <v>86</v>
      </c>
      <c r="AV558" s="14" t="s">
        <v>86</v>
      </c>
      <c r="AW558" s="14" t="s">
        <v>32</v>
      </c>
      <c r="AX558" s="14" t="s">
        <v>76</v>
      </c>
      <c r="AY558" s="279" t="s">
        <v>222</v>
      </c>
    </row>
    <row r="559" s="15" customFormat="1">
      <c r="A559" s="15"/>
      <c r="B559" s="280"/>
      <c r="C559" s="281"/>
      <c r="D559" s="260" t="s">
        <v>229</v>
      </c>
      <c r="E559" s="282" t="s">
        <v>1</v>
      </c>
      <c r="F559" s="283" t="s">
        <v>232</v>
      </c>
      <c r="G559" s="281"/>
      <c r="H559" s="284">
        <v>335.60000000000002</v>
      </c>
      <c r="I559" s="285"/>
      <c r="J559" s="281"/>
      <c r="K559" s="281"/>
      <c r="L559" s="286"/>
      <c r="M559" s="287"/>
      <c r="N559" s="288"/>
      <c r="O559" s="288"/>
      <c r="P559" s="288"/>
      <c r="Q559" s="288"/>
      <c r="R559" s="288"/>
      <c r="S559" s="288"/>
      <c r="T559" s="289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T559" s="290" t="s">
        <v>229</v>
      </c>
      <c r="AU559" s="290" t="s">
        <v>86</v>
      </c>
      <c r="AV559" s="15" t="s">
        <v>228</v>
      </c>
      <c r="AW559" s="15" t="s">
        <v>32</v>
      </c>
      <c r="AX559" s="15" t="s">
        <v>84</v>
      </c>
      <c r="AY559" s="290" t="s">
        <v>222</v>
      </c>
    </row>
    <row r="560" s="2" customFormat="1" ht="16.5" customHeight="1">
      <c r="A560" s="39"/>
      <c r="B560" s="40"/>
      <c r="C560" s="244" t="s">
        <v>459</v>
      </c>
      <c r="D560" s="244" t="s">
        <v>224</v>
      </c>
      <c r="E560" s="245" t="s">
        <v>676</v>
      </c>
      <c r="F560" s="246" t="s">
        <v>677</v>
      </c>
      <c r="G560" s="247" t="s">
        <v>241</v>
      </c>
      <c r="H560" s="248">
        <v>26.975000000000001</v>
      </c>
      <c r="I560" s="249"/>
      <c r="J560" s="250">
        <f>ROUND(I560*H560,2)</f>
        <v>0</v>
      </c>
      <c r="K560" s="251"/>
      <c r="L560" s="45"/>
      <c r="M560" s="252" t="s">
        <v>1</v>
      </c>
      <c r="N560" s="253" t="s">
        <v>41</v>
      </c>
      <c r="O560" s="92"/>
      <c r="P560" s="254">
        <f>O560*H560</f>
        <v>0</v>
      </c>
      <c r="Q560" s="254">
        <v>0</v>
      </c>
      <c r="R560" s="254">
        <f>Q560*H560</f>
        <v>0</v>
      </c>
      <c r="S560" s="254">
        <v>0</v>
      </c>
      <c r="T560" s="255">
        <f>S560*H560</f>
        <v>0</v>
      </c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R560" s="256" t="s">
        <v>228</v>
      </c>
      <c r="AT560" s="256" t="s">
        <v>224</v>
      </c>
      <c r="AU560" s="256" t="s">
        <v>86</v>
      </c>
      <c r="AY560" s="18" t="s">
        <v>222</v>
      </c>
      <c r="BE560" s="257">
        <f>IF(N560="základní",J560,0)</f>
        <v>0</v>
      </c>
      <c r="BF560" s="257">
        <f>IF(N560="snížená",J560,0)</f>
        <v>0</v>
      </c>
      <c r="BG560" s="257">
        <f>IF(N560="zákl. přenesená",J560,0)</f>
        <v>0</v>
      </c>
      <c r="BH560" s="257">
        <f>IF(N560="sníž. přenesená",J560,0)</f>
        <v>0</v>
      </c>
      <c r="BI560" s="257">
        <f>IF(N560="nulová",J560,0)</f>
        <v>0</v>
      </c>
      <c r="BJ560" s="18" t="s">
        <v>84</v>
      </c>
      <c r="BK560" s="257">
        <f>ROUND(I560*H560,2)</f>
        <v>0</v>
      </c>
      <c r="BL560" s="18" t="s">
        <v>228</v>
      </c>
      <c r="BM560" s="256" t="s">
        <v>678</v>
      </c>
    </row>
    <row r="561" s="13" customFormat="1">
      <c r="A561" s="13"/>
      <c r="B561" s="258"/>
      <c r="C561" s="259"/>
      <c r="D561" s="260" t="s">
        <v>229</v>
      </c>
      <c r="E561" s="261" t="s">
        <v>1</v>
      </c>
      <c r="F561" s="262" t="s">
        <v>249</v>
      </c>
      <c r="G561" s="259"/>
      <c r="H561" s="261" t="s">
        <v>1</v>
      </c>
      <c r="I561" s="263"/>
      <c r="J561" s="259"/>
      <c r="K561" s="259"/>
      <c r="L561" s="264"/>
      <c r="M561" s="265"/>
      <c r="N561" s="266"/>
      <c r="O561" s="266"/>
      <c r="P561" s="266"/>
      <c r="Q561" s="266"/>
      <c r="R561" s="266"/>
      <c r="S561" s="266"/>
      <c r="T561" s="267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68" t="s">
        <v>229</v>
      </c>
      <c r="AU561" s="268" t="s">
        <v>86</v>
      </c>
      <c r="AV561" s="13" t="s">
        <v>84</v>
      </c>
      <c r="AW561" s="13" t="s">
        <v>32</v>
      </c>
      <c r="AX561" s="13" t="s">
        <v>76</v>
      </c>
      <c r="AY561" s="268" t="s">
        <v>222</v>
      </c>
    </row>
    <row r="562" s="14" customFormat="1">
      <c r="A562" s="14"/>
      <c r="B562" s="269"/>
      <c r="C562" s="270"/>
      <c r="D562" s="260" t="s">
        <v>229</v>
      </c>
      <c r="E562" s="271" t="s">
        <v>1</v>
      </c>
      <c r="F562" s="272" t="s">
        <v>679</v>
      </c>
      <c r="G562" s="270"/>
      <c r="H562" s="273">
        <v>26.975000000000001</v>
      </c>
      <c r="I562" s="274"/>
      <c r="J562" s="270"/>
      <c r="K562" s="270"/>
      <c r="L562" s="275"/>
      <c r="M562" s="276"/>
      <c r="N562" s="277"/>
      <c r="O562" s="277"/>
      <c r="P562" s="277"/>
      <c r="Q562" s="277"/>
      <c r="R562" s="277"/>
      <c r="S562" s="277"/>
      <c r="T562" s="278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79" t="s">
        <v>229</v>
      </c>
      <c r="AU562" s="279" t="s">
        <v>86</v>
      </c>
      <c r="AV562" s="14" t="s">
        <v>86</v>
      </c>
      <c r="AW562" s="14" t="s">
        <v>32</v>
      </c>
      <c r="AX562" s="14" t="s">
        <v>76</v>
      </c>
      <c r="AY562" s="279" t="s">
        <v>222</v>
      </c>
    </row>
    <row r="563" s="15" customFormat="1">
      <c r="A563" s="15"/>
      <c r="B563" s="280"/>
      <c r="C563" s="281"/>
      <c r="D563" s="260" t="s">
        <v>229</v>
      </c>
      <c r="E563" s="282" t="s">
        <v>1</v>
      </c>
      <c r="F563" s="283" t="s">
        <v>232</v>
      </c>
      <c r="G563" s="281"/>
      <c r="H563" s="284">
        <v>26.975000000000001</v>
      </c>
      <c r="I563" s="285"/>
      <c r="J563" s="281"/>
      <c r="K563" s="281"/>
      <c r="L563" s="286"/>
      <c r="M563" s="287"/>
      <c r="N563" s="288"/>
      <c r="O563" s="288"/>
      <c r="P563" s="288"/>
      <c r="Q563" s="288"/>
      <c r="R563" s="288"/>
      <c r="S563" s="288"/>
      <c r="T563" s="289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T563" s="290" t="s">
        <v>229</v>
      </c>
      <c r="AU563" s="290" t="s">
        <v>86</v>
      </c>
      <c r="AV563" s="15" t="s">
        <v>228</v>
      </c>
      <c r="AW563" s="15" t="s">
        <v>32</v>
      </c>
      <c r="AX563" s="15" t="s">
        <v>84</v>
      </c>
      <c r="AY563" s="290" t="s">
        <v>222</v>
      </c>
    </row>
    <row r="564" s="12" customFormat="1" ht="22.8" customHeight="1">
      <c r="A564" s="12"/>
      <c r="B564" s="228"/>
      <c r="C564" s="229"/>
      <c r="D564" s="230" t="s">
        <v>75</v>
      </c>
      <c r="E564" s="242" t="s">
        <v>262</v>
      </c>
      <c r="F564" s="242" t="s">
        <v>680</v>
      </c>
      <c r="G564" s="229"/>
      <c r="H564" s="229"/>
      <c r="I564" s="232"/>
      <c r="J564" s="243">
        <f>BK564</f>
        <v>0</v>
      </c>
      <c r="K564" s="229"/>
      <c r="L564" s="234"/>
      <c r="M564" s="235"/>
      <c r="N564" s="236"/>
      <c r="O564" s="236"/>
      <c r="P564" s="237">
        <f>SUM(P565:P818)</f>
        <v>0</v>
      </c>
      <c r="Q564" s="236"/>
      <c r="R564" s="237">
        <f>SUM(R565:R818)</f>
        <v>3.25</v>
      </c>
      <c r="S564" s="236"/>
      <c r="T564" s="238">
        <f>SUM(T565:T818)</f>
        <v>0</v>
      </c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R564" s="239" t="s">
        <v>84</v>
      </c>
      <c r="AT564" s="240" t="s">
        <v>75</v>
      </c>
      <c r="AU564" s="240" t="s">
        <v>84</v>
      </c>
      <c r="AY564" s="239" t="s">
        <v>222</v>
      </c>
      <c r="BK564" s="241">
        <f>SUM(BK565:BK818)</f>
        <v>0</v>
      </c>
    </row>
    <row r="565" s="2" customFormat="1" ht="33" customHeight="1">
      <c r="A565" s="39"/>
      <c r="B565" s="40"/>
      <c r="C565" s="244" t="s">
        <v>681</v>
      </c>
      <c r="D565" s="244" t="s">
        <v>224</v>
      </c>
      <c r="E565" s="245" t="s">
        <v>682</v>
      </c>
      <c r="F565" s="246" t="s">
        <v>683</v>
      </c>
      <c r="G565" s="247" t="s">
        <v>227</v>
      </c>
      <c r="H565" s="248">
        <v>10344</v>
      </c>
      <c r="I565" s="249"/>
      <c r="J565" s="250">
        <f>ROUND(I565*H565,2)</f>
        <v>0</v>
      </c>
      <c r="K565" s="251"/>
      <c r="L565" s="45"/>
      <c r="M565" s="252" t="s">
        <v>1</v>
      </c>
      <c r="N565" s="253" t="s">
        <v>41</v>
      </c>
      <c r="O565" s="92"/>
      <c r="P565" s="254">
        <f>O565*H565</f>
        <v>0</v>
      </c>
      <c r="Q565" s="254">
        <v>0</v>
      </c>
      <c r="R565" s="254">
        <f>Q565*H565</f>
        <v>0</v>
      </c>
      <c r="S565" s="254">
        <v>0</v>
      </c>
      <c r="T565" s="255">
        <f>S565*H565</f>
        <v>0</v>
      </c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R565" s="256" t="s">
        <v>228</v>
      </c>
      <c r="AT565" s="256" t="s">
        <v>224</v>
      </c>
      <c r="AU565" s="256" t="s">
        <v>86</v>
      </c>
      <c r="AY565" s="18" t="s">
        <v>222</v>
      </c>
      <c r="BE565" s="257">
        <f>IF(N565="základní",J565,0)</f>
        <v>0</v>
      </c>
      <c r="BF565" s="257">
        <f>IF(N565="snížená",J565,0)</f>
        <v>0</v>
      </c>
      <c r="BG565" s="257">
        <f>IF(N565="zákl. přenesená",J565,0)</f>
        <v>0</v>
      </c>
      <c r="BH565" s="257">
        <f>IF(N565="sníž. přenesená",J565,0)</f>
        <v>0</v>
      </c>
      <c r="BI565" s="257">
        <f>IF(N565="nulová",J565,0)</f>
        <v>0</v>
      </c>
      <c r="BJ565" s="18" t="s">
        <v>84</v>
      </c>
      <c r="BK565" s="257">
        <f>ROUND(I565*H565,2)</f>
        <v>0</v>
      </c>
      <c r="BL565" s="18" t="s">
        <v>228</v>
      </c>
      <c r="BM565" s="256" t="s">
        <v>684</v>
      </c>
    </row>
    <row r="566" s="13" customFormat="1">
      <c r="A566" s="13"/>
      <c r="B566" s="258"/>
      <c r="C566" s="259"/>
      <c r="D566" s="260" t="s">
        <v>229</v>
      </c>
      <c r="E566" s="261" t="s">
        <v>1</v>
      </c>
      <c r="F566" s="262" t="s">
        <v>493</v>
      </c>
      <c r="G566" s="259"/>
      <c r="H566" s="261" t="s">
        <v>1</v>
      </c>
      <c r="I566" s="263"/>
      <c r="J566" s="259"/>
      <c r="K566" s="259"/>
      <c r="L566" s="264"/>
      <c r="M566" s="265"/>
      <c r="N566" s="266"/>
      <c r="O566" s="266"/>
      <c r="P566" s="266"/>
      <c r="Q566" s="266"/>
      <c r="R566" s="266"/>
      <c r="S566" s="266"/>
      <c r="T566" s="267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68" t="s">
        <v>229</v>
      </c>
      <c r="AU566" s="268" t="s">
        <v>86</v>
      </c>
      <c r="AV566" s="13" t="s">
        <v>84</v>
      </c>
      <c r="AW566" s="13" t="s">
        <v>32</v>
      </c>
      <c r="AX566" s="13" t="s">
        <v>76</v>
      </c>
      <c r="AY566" s="268" t="s">
        <v>222</v>
      </c>
    </row>
    <row r="567" s="14" customFormat="1">
      <c r="A567" s="14"/>
      <c r="B567" s="269"/>
      <c r="C567" s="270"/>
      <c r="D567" s="260" t="s">
        <v>229</v>
      </c>
      <c r="E567" s="271" t="s">
        <v>1</v>
      </c>
      <c r="F567" s="272" t="s">
        <v>685</v>
      </c>
      <c r="G567" s="270"/>
      <c r="H567" s="273">
        <v>10344</v>
      </c>
      <c r="I567" s="274"/>
      <c r="J567" s="270"/>
      <c r="K567" s="270"/>
      <c r="L567" s="275"/>
      <c r="M567" s="276"/>
      <c r="N567" s="277"/>
      <c r="O567" s="277"/>
      <c r="P567" s="277"/>
      <c r="Q567" s="277"/>
      <c r="R567" s="277"/>
      <c r="S567" s="277"/>
      <c r="T567" s="278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79" t="s">
        <v>229</v>
      </c>
      <c r="AU567" s="279" t="s">
        <v>86</v>
      </c>
      <c r="AV567" s="14" t="s">
        <v>86</v>
      </c>
      <c r="AW567" s="14" t="s">
        <v>32</v>
      </c>
      <c r="AX567" s="14" t="s">
        <v>76</v>
      </c>
      <c r="AY567" s="279" t="s">
        <v>222</v>
      </c>
    </row>
    <row r="568" s="15" customFormat="1">
      <c r="A568" s="15"/>
      <c r="B568" s="280"/>
      <c r="C568" s="281"/>
      <c r="D568" s="260" t="s">
        <v>229</v>
      </c>
      <c r="E568" s="282" t="s">
        <v>1</v>
      </c>
      <c r="F568" s="283" t="s">
        <v>232</v>
      </c>
      <c r="G568" s="281"/>
      <c r="H568" s="284">
        <v>10344</v>
      </c>
      <c r="I568" s="285"/>
      <c r="J568" s="281"/>
      <c r="K568" s="281"/>
      <c r="L568" s="286"/>
      <c r="M568" s="287"/>
      <c r="N568" s="288"/>
      <c r="O568" s="288"/>
      <c r="P568" s="288"/>
      <c r="Q568" s="288"/>
      <c r="R568" s="288"/>
      <c r="S568" s="288"/>
      <c r="T568" s="289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T568" s="290" t="s">
        <v>229</v>
      </c>
      <c r="AU568" s="290" t="s">
        <v>86</v>
      </c>
      <c r="AV568" s="15" t="s">
        <v>228</v>
      </c>
      <c r="AW568" s="15" t="s">
        <v>32</v>
      </c>
      <c r="AX568" s="15" t="s">
        <v>84</v>
      </c>
      <c r="AY568" s="290" t="s">
        <v>222</v>
      </c>
    </row>
    <row r="569" s="2" customFormat="1" ht="24.15" customHeight="1">
      <c r="A569" s="39"/>
      <c r="B569" s="40"/>
      <c r="C569" s="244" t="s">
        <v>463</v>
      </c>
      <c r="D569" s="244" t="s">
        <v>224</v>
      </c>
      <c r="E569" s="245" t="s">
        <v>686</v>
      </c>
      <c r="F569" s="246" t="s">
        <v>687</v>
      </c>
      <c r="G569" s="247" t="s">
        <v>227</v>
      </c>
      <c r="H569" s="248">
        <v>6225</v>
      </c>
      <c r="I569" s="249"/>
      <c r="J569" s="250">
        <f>ROUND(I569*H569,2)</f>
        <v>0</v>
      </c>
      <c r="K569" s="251"/>
      <c r="L569" s="45"/>
      <c r="M569" s="252" t="s">
        <v>1</v>
      </c>
      <c r="N569" s="253" t="s">
        <v>41</v>
      </c>
      <c r="O569" s="92"/>
      <c r="P569" s="254">
        <f>O569*H569</f>
        <v>0</v>
      </c>
      <c r="Q569" s="254">
        <v>0</v>
      </c>
      <c r="R569" s="254">
        <f>Q569*H569</f>
        <v>0</v>
      </c>
      <c r="S569" s="254">
        <v>0</v>
      </c>
      <c r="T569" s="255">
        <f>S569*H569</f>
        <v>0</v>
      </c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R569" s="256" t="s">
        <v>228</v>
      </c>
      <c r="AT569" s="256" t="s">
        <v>224</v>
      </c>
      <c r="AU569" s="256" t="s">
        <v>86</v>
      </c>
      <c r="AY569" s="18" t="s">
        <v>222</v>
      </c>
      <c r="BE569" s="257">
        <f>IF(N569="základní",J569,0)</f>
        <v>0</v>
      </c>
      <c r="BF569" s="257">
        <f>IF(N569="snížená",J569,0)</f>
        <v>0</v>
      </c>
      <c r="BG569" s="257">
        <f>IF(N569="zákl. přenesená",J569,0)</f>
        <v>0</v>
      </c>
      <c r="BH569" s="257">
        <f>IF(N569="sníž. přenesená",J569,0)</f>
        <v>0</v>
      </c>
      <c r="BI569" s="257">
        <f>IF(N569="nulová",J569,0)</f>
        <v>0</v>
      </c>
      <c r="BJ569" s="18" t="s">
        <v>84</v>
      </c>
      <c r="BK569" s="257">
        <f>ROUND(I569*H569,2)</f>
        <v>0</v>
      </c>
      <c r="BL569" s="18" t="s">
        <v>228</v>
      </c>
      <c r="BM569" s="256" t="s">
        <v>688</v>
      </c>
    </row>
    <row r="570" s="2" customFormat="1" ht="16.5" customHeight="1">
      <c r="A570" s="39"/>
      <c r="B570" s="40"/>
      <c r="C570" s="244" t="s">
        <v>689</v>
      </c>
      <c r="D570" s="244" t="s">
        <v>224</v>
      </c>
      <c r="E570" s="245" t="s">
        <v>690</v>
      </c>
      <c r="F570" s="246" t="s">
        <v>691</v>
      </c>
      <c r="G570" s="247" t="s">
        <v>227</v>
      </c>
      <c r="H570" s="248">
        <v>6185.1999999999998</v>
      </c>
      <c r="I570" s="249"/>
      <c r="J570" s="250">
        <f>ROUND(I570*H570,2)</f>
        <v>0</v>
      </c>
      <c r="K570" s="251"/>
      <c r="L570" s="45"/>
      <c r="M570" s="252" t="s">
        <v>1</v>
      </c>
      <c r="N570" s="253" t="s">
        <v>41</v>
      </c>
      <c r="O570" s="92"/>
      <c r="P570" s="254">
        <f>O570*H570</f>
        <v>0</v>
      </c>
      <c r="Q570" s="254">
        <v>0</v>
      </c>
      <c r="R570" s="254">
        <f>Q570*H570</f>
        <v>0</v>
      </c>
      <c r="S570" s="254">
        <v>0</v>
      </c>
      <c r="T570" s="255">
        <f>S570*H570</f>
        <v>0</v>
      </c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R570" s="256" t="s">
        <v>228</v>
      </c>
      <c r="AT570" s="256" t="s">
        <v>224</v>
      </c>
      <c r="AU570" s="256" t="s">
        <v>86</v>
      </c>
      <c r="AY570" s="18" t="s">
        <v>222</v>
      </c>
      <c r="BE570" s="257">
        <f>IF(N570="základní",J570,0)</f>
        <v>0</v>
      </c>
      <c r="BF570" s="257">
        <f>IF(N570="snížená",J570,0)</f>
        <v>0</v>
      </c>
      <c r="BG570" s="257">
        <f>IF(N570="zákl. přenesená",J570,0)</f>
        <v>0</v>
      </c>
      <c r="BH570" s="257">
        <f>IF(N570="sníž. přenesená",J570,0)</f>
        <v>0</v>
      </c>
      <c r="BI570" s="257">
        <f>IF(N570="nulová",J570,0)</f>
        <v>0</v>
      </c>
      <c r="BJ570" s="18" t="s">
        <v>84</v>
      </c>
      <c r="BK570" s="257">
        <f>ROUND(I570*H570,2)</f>
        <v>0</v>
      </c>
      <c r="BL570" s="18" t="s">
        <v>228</v>
      </c>
      <c r="BM570" s="256" t="s">
        <v>692</v>
      </c>
    </row>
    <row r="571" s="2" customFormat="1" ht="16.5" customHeight="1">
      <c r="A571" s="39"/>
      <c r="B571" s="40"/>
      <c r="C571" s="244" t="s">
        <v>467</v>
      </c>
      <c r="D571" s="244" t="s">
        <v>224</v>
      </c>
      <c r="E571" s="245" t="s">
        <v>693</v>
      </c>
      <c r="F571" s="246" t="s">
        <v>694</v>
      </c>
      <c r="G571" s="247" t="s">
        <v>227</v>
      </c>
      <c r="H571" s="248">
        <v>769.60000000000002</v>
      </c>
      <c r="I571" s="249"/>
      <c r="J571" s="250">
        <f>ROUND(I571*H571,2)</f>
        <v>0</v>
      </c>
      <c r="K571" s="251"/>
      <c r="L571" s="45"/>
      <c r="M571" s="252" t="s">
        <v>1</v>
      </c>
      <c r="N571" s="253" t="s">
        <v>41</v>
      </c>
      <c r="O571" s="92"/>
      <c r="P571" s="254">
        <f>O571*H571</f>
        <v>0</v>
      </c>
      <c r="Q571" s="254">
        <v>0</v>
      </c>
      <c r="R571" s="254">
        <f>Q571*H571</f>
        <v>0</v>
      </c>
      <c r="S571" s="254">
        <v>0</v>
      </c>
      <c r="T571" s="255">
        <f>S571*H571</f>
        <v>0</v>
      </c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R571" s="256" t="s">
        <v>228</v>
      </c>
      <c r="AT571" s="256" t="s">
        <v>224</v>
      </c>
      <c r="AU571" s="256" t="s">
        <v>86</v>
      </c>
      <c r="AY571" s="18" t="s">
        <v>222</v>
      </c>
      <c r="BE571" s="257">
        <f>IF(N571="základní",J571,0)</f>
        <v>0</v>
      </c>
      <c r="BF571" s="257">
        <f>IF(N571="snížená",J571,0)</f>
        <v>0</v>
      </c>
      <c r="BG571" s="257">
        <f>IF(N571="zákl. přenesená",J571,0)</f>
        <v>0</v>
      </c>
      <c r="BH571" s="257">
        <f>IF(N571="sníž. přenesená",J571,0)</f>
        <v>0</v>
      </c>
      <c r="BI571" s="257">
        <f>IF(N571="nulová",J571,0)</f>
        <v>0</v>
      </c>
      <c r="BJ571" s="18" t="s">
        <v>84</v>
      </c>
      <c r="BK571" s="257">
        <f>ROUND(I571*H571,2)</f>
        <v>0</v>
      </c>
      <c r="BL571" s="18" t="s">
        <v>228</v>
      </c>
      <c r="BM571" s="256" t="s">
        <v>695</v>
      </c>
    </row>
    <row r="572" s="13" customFormat="1">
      <c r="A572" s="13"/>
      <c r="B572" s="258"/>
      <c r="C572" s="259"/>
      <c r="D572" s="260" t="s">
        <v>229</v>
      </c>
      <c r="E572" s="261" t="s">
        <v>1</v>
      </c>
      <c r="F572" s="262" t="s">
        <v>249</v>
      </c>
      <c r="G572" s="259"/>
      <c r="H572" s="261" t="s">
        <v>1</v>
      </c>
      <c r="I572" s="263"/>
      <c r="J572" s="259"/>
      <c r="K572" s="259"/>
      <c r="L572" s="264"/>
      <c r="M572" s="265"/>
      <c r="N572" s="266"/>
      <c r="O572" s="266"/>
      <c r="P572" s="266"/>
      <c r="Q572" s="266"/>
      <c r="R572" s="266"/>
      <c r="S572" s="266"/>
      <c r="T572" s="267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68" t="s">
        <v>229</v>
      </c>
      <c r="AU572" s="268" t="s">
        <v>86</v>
      </c>
      <c r="AV572" s="13" t="s">
        <v>84</v>
      </c>
      <c r="AW572" s="13" t="s">
        <v>32</v>
      </c>
      <c r="AX572" s="13" t="s">
        <v>76</v>
      </c>
      <c r="AY572" s="268" t="s">
        <v>222</v>
      </c>
    </row>
    <row r="573" s="14" customFormat="1">
      <c r="A573" s="14"/>
      <c r="B573" s="269"/>
      <c r="C573" s="270"/>
      <c r="D573" s="260" t="s">
        <v>229</v>
      </c>
      <c r="E573" s="271" t="s">
        <v>1</v>
      </c>
      <c r="F573" s="272" t="s">
        <v>696</v>
      </c>
      <c r="G573" s="270"/>
      <c r="H573" s="273">
        <v>769.60000000000002</v>
      </c>
      <c r="I573" s="274"/>
      <c r="J573" s="270"/>
      <c r="K573" s="270"/>
      <c r="L573" s="275"/>
      <c r="M573" s="276"/>
      <c r="N573" s="277"/>
      <c r="O573" s="277"/>
      <c r="P573" s="277"/>
      <c r="Q573" s="277"/>
      <c r="R573" s="277"/>
      <c r="S573" s="277"/>
      <c r="T573" s="278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79" t="s">
        <v>229</v>
      </c>
      <c r="AU573" s="279" t="s">
        <v>86</v>
      </c>
      <c r="AV573" s="14" t="s">
        <v>86</v>
      </c>
      <c r="AW573" s="14" t="s">
        <v>32</v>
      </c>
      <c r="AX573" s="14" t="s">
        <v>76</v>
      </c>
      <c r="AY573" s="279" t="s">
        <v>222</v>
      </c>
    </row>
    <row r="574" s="15" customFormat="1">
      <c r="A574" s="15"/>
      <c r="B574" s="280"/>
      <c r="C574" s="281"/>
      <c r="D574" s="260" t="s">
        <v>229</v>
      </c>
      <c r="E574" s="282" t="s">
        <v>1</v>
      </c>
      <c r="F574" s="283" t="s">
        <v>232</v>
      </c>
      <c r="G574" s="281"/>
      <c r="H574" s="284">
        <v>769.60000000000002</v>
      </c>
      <c r="I574" s="285"/>
      <c r="J574" s="281"/>
      <c r="K574" s="281"/>
      <c r="L574" s="286"/>
      <c r="M574" s="287"/>
      <c r="N574" s="288"/>
      <c r="O574" s="288"/>
      <c r="P574" s="288"/>
      <c r="Q574" s="288"/>
      <c r="R574" s="288"/>
      <c r="S574" s="288"/>
      <c r="T574" s="289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T574" s="290" t="s">
        <v>229</v>
      </c>
      <c r="AU574" s="290" t="s">
        <v>86</v>
      </c>
      <c r="AV574" s="15" t="s">
        <v>228</v>
      </c>
      <c r="AW574" s="15" t="s">
        <v>32</v>
      </c>
      <c r="AX574" s="15" t="s">
        <v>84</v>
      </c>
      <c r="AY574" s="290" t="s">
        <v>222</v>
      </c>
    </row>
    <row r="575" s="2" customFormat="1" ht="21.75" customHeight="1">
      <c r="A575" s="39"/>
      <c r="B575" s="40"/>
      <c r="C575" s="244" t="s">
        <v>697</v>
      </c>
      <c r="D575" s="244" t="s">
        <v>224</v>
      </c>
      <c r="E575" s="245" t="s">
        <v>698</v>
      </c>
      <c r="F575" s="246" t="s">
        <v>699</v>
      </c>
      <c r="G575" s="247" t="s">
        <v>227</v>
      </c>
      <c r="H575" s="248">
        <v>824.92600000000004</v>
      </c>
      <c r="I575" s="249"/>
      <c r="J575" s="250">
        <f>ROUND(I575*H575,2)</f>
        <v>0</v>
      </c>
      <c r="K575" s="251"/>
      <c r="L575" s="45"/>
      <c r="M575" s="252" t="s">
        <v>1</v>
      </c>
      <c r="N575" s="253" t="s">
        <v>41</v>
      </c>
      <c r="O575" s="92"/>
      <c r="P575" s="254">
        <f>O575*H575</f>
        <v>0</v>
      </c>
      <c r="Q575" s="254">
        <v>0</v>
      </c>
      <c r="R575" s="254">
        <f>Q575*H575</f>
        <v>0</v>
      </c>
      <c r="S575" s="254">
        <v>0</v>
      </c>
      <c r="T575" s="255">
        <f>S575*H575</f>
        <v>0</v>
      </c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R575" s="256" t="s">
        <v>228</v>
      </c>
      <c r="AT575" s="256" t="s">
        <v>224</v>
      </c>
      <c r="AU575" s="256" t="s">
        <v>86</v>
      </c>
      <c r="AY575" s="18" t="s">
        <v>222</v>
      </c>
      <c r="BE575" s="257">
        <f>IF(N575="základní",J575,0)</f>
        <v>0</v>
      </c>
      <c r="BF575" s="257">
        <f>IF(N575="snížená",J575,0)</f>
        <v>0</v>
      </c>
      <c r="BG575" s="257">
        <f>IF(N575="zákl. přenesená",J575,0)</f>
        <v>0</v>
      </c>
      <c r="BH575" s="257">
        <f>IF(N575="sníž. přenesená",J575,0)</f>
        <v>0</v>
      </c>
      <c r="BI575" s="257">
        <f>IF(N575="nulová",J575,0)</f>
        <v>0</v>
      </c>
      <c r="BJ575" s="18" t="s">
        <v>84</v>
      </c>
      <c r="BK575" s="257">
        <f>ROUND(I575*H575,2)</f>
        <v>0</v>
      </c>
      <c r="BL575" s="18" t="s">
        <v>228</v>
      </c>
      <c r="BM575" s="256" t="s">
        <v>700</v>
      </c>
    </row>
    <row r="576" s="13" customFormat="1">
      <c r="A576" s="13"/>
      <c r="B576" s="258"/>
      <c r="C576" s="259"/>
      <c r="D576" s="260" t="s">
        <v>229</v>
      </c>
      <c r="E576" s="261" t="s">
        <v>1</v>
      </c>
      <c r="F576" s="262" t="s">
        <v>403</v>
      </c>
      <c r="G576" s="259"/>
      <c r="H576" s="261" t="s">
        <v>1</v>
      </c>
      <c r="I576" s="263"/>
      <c r="J576" s="259"/>
      <c r="K576" s="259"/>
      <c r="L576" s="264"/>
      <c r="M576" s="265"/>
      <c r="N576" s="266"/>
      <c r="O576" s="266"/>
      <c r="P576" s="266"/>
      <c r="Q576" s="266"/>
      <c r="R576" s="266"/>
      <c r="S576" s="266"/>
      <c r="T576" s="267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68" t="s">
        <v>229</v>
      </c>
      <c r="AU576" s="268" t="s">
        <v>86</v>
      </c>
      <c r="AV576" s="13" t="s">
        <v>84</v>
      </c>
      <c r="AW576" s="13" t="s">
        <v>32</v>
      </c>
      <c r="AX576" s="13" t="s">
        <v>76</v>
      </c>
      <c r="AY576" s="268" t="s">
        <v>222</v>
      </c>
    </row>
    <row r="577" s="14" customFormat="1">
      <c r="A577" s="14"/>
      <c r="B577" s="269"/>
      <c r="C577" s="270"/>
      <c r="D577" s="260" t="s">
        <v>229</v>
      </c>
      <c r="E577" s="271" t="s">
        <v>1</v>
      </c>
      <c r="F577" s="272" t="s">
        <v>701</v>
      </c>
      <c r="G577" s="270"/>
      <c r="H577" s="273">
        <v>207.364</v>
      </c>
      <c r="I577" s="274"/>
      <c r="J577" s="270"/>
      <c r="K577" s="270"/>
      <c r="L577" s="275"/>
      <c r="M577" s="276"/>
      <c r="N577" s="277"/>
      <c r="O577" s="277"/>
      <c r="P577" s="277"/>
      <c r="Q577" s="277"/>
      <c r="R577" s="277"/>
      <c r="S577" s="277"/>
      <c r="T577" s="278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79" t="s">
        <v>229</v>
      </c>
      <c r="AU577" s="279" t="s">
        <v>86</v>
      </c>
      <c r="AV577" s="14" t="s">
        <v>86</v>
      </c>
      <c r="AW577" s="14" t="s">
        <v>32</v>
      </c>
      <c r="AX577" s="14" t="s">
        <v>76</v>
      </c>
      <c r="AY577" s="279" t="s">
        <v>222</v>
      </c>
    </row>
    <row r="578" s="14" customFormat="1">
      <c r="A578" s="14"/>
      <c r="B578" s="269"/>
      <c r="C578" s="270"/>
      <c r="D578" s="260" t="s">
        <v>229</v>
      </c>
      <c r="E578" s="271" t="s">
        <v>1</v>
      </c>
      <c r="F578" s="272" t="s">
        <v>702</v>
      </c>
      <c r="G578" s="270"/>
      <c r="H578" s="273">
        <v>445.41899999999998</v>
      </c>
      <c r="I578" s="274"/>
      <c r="J578" s="270"/>
      <c r="K578" s="270"/>
      <c r="L578" s="275"/>
      <c r="M578" s="276"/>
      <c r="N578" s="277"/>
      <c r="O578" s="277"/>
      <c r="P578" s="277"/>
      <c r="Q578" s="277"/>
      <c r="R578" s="277"/>
      <c r="S578" s="277"/>
      <c r="T578" s="278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79" t="s">
        <v>229</v>
      </c>
      <c r="AU578" s="279" t="s">
        <v>86</v>
      </c>
      <c r="AV578" s="14" t="s">
        <v>86</v>
      </c>
      <c r="AW578" s="14" t="s">
        <v>32</v>
      </c>
      <c r="AX578" s="14" t="s">
        <v>76</v>
      </c>
      <c r="AY578" s="279" t="s">
        <v>222</v>
      </c>
    </row>
    <row r="579" s="14" customFormat="1">
      <c r="A579" s="14"/>
      <c r="B579" s="269"/>
      <c r="C579" s="270"/>
      <c r="D579" s="260" t="s">
        <v>229</v>
      </c>
      <c r="E579" s="271" t="s">
        <v>1</v>
      </c>
      <c r="F579" s="272" t="s">
        <v>703</v>
      </c>
      <c r="G579" s="270"/>
      <c r="H579" s="273">
        <v>172.143</v>
      </c>
      <c r="I579" s="274"/>
      <c r="J579" s="270"/>
      <c r="K579" s="270"/>
      <c r="L579" s="275"/>
      <c r="M579" s="276"/>
      <c r="N579" s="277"/>
      <c r="O579" s="277"/>
      <c r="P579" s="277"/>
      <c r="Q579" s="277"/>
      <c r="R579" s="277"/>
      <c r="S579" s="277"/>
      <c r="T579" s="278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79" t="s">
        <v>229</v>
      </c>
      <c r="AU579" s="279" t="s">
        <v>86</v>
      </c>
      <c r="AV579" s="14" t="s">
        <v>86</v>
      </c>
      <c r="AW579" s="14" t="s">
        <v>32</v>
      </c>
      <c r="AX579" s="14" t="s">
        <v>76</v>
      </c>
      <c r="AY579" s="279" t="s">
        <v>222</v>
      </c>
    </row>
    <row r="580" s="15" customFormat="1">
      <c r="A580" s="15"/>
      <c r="B580" s="280"/>
      <c r="C580" s="281"/>
      <c r="D580" s="260" t="s">
        <v>229</v>
      </c>
      <c r="E580" s="282" t="s">
        <v>1</v>
      </c>
      <c r="F580" s="283" t="s">
        <v>232</v>
      </c>
      <c r="G580" s="281"/>
      <c r="H580" s="284">
        <v>824.92600000000004</v>
      </c>
      <c r="I580" s="285"/>
      <c r="J580" s="281"/>
      <c r="K580" s="281"/>
      <c r="L580" s="286"/>
      <c r="M580" s="287"/>
      <c r="N580" s="288"/>
      <c r="O580" s="288"/>
      <c r="P580" s="288"/>
      <c r="Q580" s="288"/>
      <c r="R580" s="288"/>
      <c r="S580" s="288"/>
      <c r="T580" s="289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T580" s="290" t="s">
        <v>229</v>
      </c>
      <c r="AU580" s="290" t="s">
        <v>86</v>
      </c>
      <c r="AV580" s="15" t="s">
        <v>228</v>
      </c>
      <c r="AW580" s="15" t="s">
        <v>32</v>
      </c>
      <c r="AX580" s="15" t="s">
        <v>84</v>
      </c>
      <c r="AY580" s="290" t="s">
        <v>222</v>
      </c>
    </row>
    <row r="581" s="2" customFormat="1" ht="24.15" customHeight="1">
      <c r="A581" s="39"/>
      <c r="B581" s="40"/>
      <c r="C581" s="244" t="s">
        <v>470</v>
      </c>
      <c r="D581" s="244" t="s">
        <v>224</v>
      </c>
      <c r="E581" s="245" t="s">
        <v>704</v>
      </c>
      <c r="F581" s="246" t="s">
        <v>705</v>
      </c>
      <c r="G581" s="247" t="s">
        <v>241</v>
      </c>
      <c r="H581" s="248">
        <v>5</v>
      </c>
      <c r="I581" s="249"/>
      <c r="J581" s="250">
        <f>ROUND(I581*H581,2)</f>
        <v>0</v>
      </c>
      <c r="K581" s="251"/>
      <c r="L581" s="45"/>
      <c r="M581" s="252" t="s">
        <v>1</v>
      </c>
      <c r="N581" s="253" t="s">
        <v>41</v>
      </c>
      <c r="O581" s="92"/>
      <c r="P581" s="254">
        <f>O581*H581</f>
        <v>0</v>
      </c>
      <c r="Q581" s="254">
        <v>0</v>
      </c>
      <c r="R581" s="254">
        <f>Q581*H581</f>
        <v>0</v>
      </c>
      <c r="S581" s="254">
        <v>0</v>
      </c>
      <c r="T581" s="255">
        <f>S581*H581</f>
        <v>0</v>
      </c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R581" s="256" t="s">
        <v>228</v>
      </c>
      <c r="AT581" s="256" t="s">
        <v>224</v>
      </c>
      <c r="AU581" s="256" t="s">
        <v>86</v>
      </c>
      <c r="AY581" s="18" t="s">
        <v>222</v>
      </c>
      <c r="BE581" s="257">
        <f>IF(N581="základní",J581,0)</f>
        <v>0</v>
      </c>
      <c r="BF581" s="257">
        <f>IF(N581="snížená",J581,0)</f>
        <v>0</v>
      </c>
      <c r="BG581" s="257">
        <f>IF(N581="zákl. přenesená",J581,0)</f>
        <v>0</v>
      </c>
      <c r="BH581" s="257">
        <f>IF(N581="sníž. přenesená",J581,0)</f>
        <v>0</v>
      </c>
      <c r="BI581" s="257">
        <f>IF(N581="nulová",J581,0)</f>
        <v>0</v>
      </c>
      <c r="BJ581" s="18" t="s">
        <v>84</v>
      </c>
      <c r="BK581" s="257">
        <f>ROUND(I581*H581,2)</f>
        <v>0</v>
      </c>
      <c r="BL581" s="18" t="s">
        <v>228</v>
      </c>
      <c r="BM581" s="256" t="s">
        <v>706</v>
      </c>
    </row>
    <row r="582" s="13" customFormat="1">
      <c r="A582" s="13"/>
      <c r="B582" s="258"/>
      <c r="C582" s="259"/>
      <c r="D582" s="260" t="s">
        <v>229</v>
      </c>
      <c r="E582" s="261" t="s">
        <v>1</v>
      </c>
      <c r="F582" s="262" t="s">
        <v>368</v>
      </c>
      <c r="G582" s="259"/>
      <c r="H582" s="261" t="s">
        <v>1</v>
      </c>
      <c r="I582" s="263"/>
      <c r="J582" s="259"/>
      <c r="K582" s="259"/>
      <c r="L582" s="264"/>
      <c r="M582" s="265"/>
      <c r="N582" s="266"/>
      <c r="O582" s="266"/>
      <c r="P582" s="266"/>
      <c r="Q582" s="266"/>
      <c r="R582" s="266"/>
      <c r="S582" s="266"/>
      <c r="T582" s="267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68" t="s">
        <v>229</v>
      </c>
      <c r="AU582" s="268" t="s">
        <v>86</v>
      </c>
      <c r="AV582" s="13" t="s">
        <v>84</v>
      </c>
      <c r="AW582" s="13" t="s">
        <v>32</v>
      </c>
      <c r="AX582" s="13" t="s">
        <v>76</v>
      </c>
      <c r="AY582" s="268" t="s">
        <v>222</v>
      </c>
    </row>
    <row r="583" s="14" customFormat="1">
      <c r="A583" s="14"/>
      <c r="B583" s="269"/>
      <c r="C583" s="270"/>
      <c r="D583" s="260" t="s">
        <v>229</v>
      </c>
      <c r="E583" s="271" t="s">
        <v>1</v>
      </c>
      <c r="F583" s="272" t="s">
        <v>707</v>
      </c>
      <c r="G583" s="270"/>
      <c r="H583" s="273">
        <v>5</v>
      </c>
      <c r="I583" s="274"/>
      <c r="J583" s="270"/>
      <c r="K583" s="270"/>
      <c r="L583" s="275"/>
      <c r="M583" s="276"/>
      <c r="N583" s="277"/>
      <c r="O583" s="277"/>
      <c r="P583" s="277"/>
      <c r="Q583" s="277"/>
      <c r="R583" s="277"/>
      <c r="S583" s="277"/>
      <c r="T583" s="278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79" t="s">
        <v>229</v>
      </c>
      <c r="AU583" s="279" t="s">
        <v>86</v>
      </c>
      <c r="AV583" s="14" t="s">
        <v>86</v>
      </c>
      <c r="AW583" s="14" t="s">
        <v>32</v>
      </c>
      <c r="AX583" s="14" t="s">
        <v>76</v>
      </c>
      <c r="AY583" s="279" t="s">
        <v>222</v>
      </c>
    </row>
    <row r="584" s="15" customFormat="1">
      <c r="A584" s="15"/>
      <c r="B584" s="280"/>
      <c r="C584" s="281"/>
      <c r="D584" s="260" t="s">
        <v>229</v>
      </c>
      <c r="E584" s="282" t="s">
        <v>1</v>
      </c>
      <c r="F584" s="283" t="s">
        <v>232</v>
      </c>
      <c r="G584" s="281"/>
      <c r="H584" s="284">
        <v>5</v>
      </c>
      <c r="I584" s="285"/>
      <c r="J584" s="281"/>
      <c r="K584" s="281"/>
      <c r="L584" s="286"/>
      <c r="M584" s="287"/>
      <c r="N584" s="288"/>
      <c r="O584" s="288"/>
      <c r="P584" s="288"/>
      <c r="Q584" s="288"/>
      <c r="R584" s="288"/>
      <c r="S584" s="288"/>
      <c r="T584" s="289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T584" s="290" t="s">
        <v>229</v>
      </c>
      <c r="AU584" s="290" t="s">
        <v>86</v>
      </c>
      <c r="AV584" s="15" t="s">
        <v>228</v>
      </c>
      <c r="AW584" s="15" t="s">
        <v>32</v>
      </c>
      <c r="AX584" s="15" t="s">
        <v>84</v>
      </c>
      <c r="AY584" s="290" t="s">
        <v>222</v>
      </c>
    </row>
    <row r="585" s="2" customFormat="1" ht="24.15" customHeight="1">
      <c r="A585" s="39"/>
      <c r="B585" s="40"/>
      <c r="C585" s="244" t="s">
        <v>708</v>
      </c>
      <c r="D585" s="244" t="s">
        <v>224</v>
      </c>
      <c r="E585" s="245" t="s">
        <v>704</v>
      </c>
      <c r="F585" s="246" t="s">
        <v>705</v>
      </c>
      <c r="G585" s="247" t="s">
        <v>241</v>
      </c>
      <c r="H585" s="248">
        <v>13.5</v>
      </c>
      <c r="I585" s="249"/>
      <c r="J585" s="250">
        <f>ROUND(I585*H585,2)</f>
        <v>0</v>
      </c>
      <c r="K585" s="251"/>
      <c r="L585" s="45"/>
      <c r="M585" s="252" t="s">
        <v>1</v>
      </c>
      <c r="N585" s="253" t="s">
        <v>41</v>
      </c>
      <c r="O585" s="92"/>
      <c r="P585" s="254">
        <f>O585*H585</f>
        <v>0</v>
      </c>
      <c r="Q585" s="254">
        <v>0</v>
      </c>
      <c r="R585" s="254">
        <f>Q585*H585</f>
        <v>0</v>
      </c>
      <c r="S585" s="254">
        <v>0</v>
      </c>
      <c r="T585" s="255">
        <f>S585*H585</f>
        <v>0</v>
      </c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R585" s="256" t="s">
        <v>228</v>
      </c>
      <c r="AT585" s="256" t="s">
        <v>224</v>
      </c>
      <c r="AU585" s="256" t="s">
        <v>86</v>
      </c>
      <c r="AY585" s="18" t="s">
        <v>222</v>
      </c>
      <c r="BE585" s="257">
        <f>IF(N585="základní",J585,0)</f>
        <v>0</v>
      </c>
      <c r="BF585" s="257">
        <f>IF(N585="snížená",J585,0)</f>
        <v>0</v>
      </c>
      <c r="BG585" s="257">
        <f>IF(N585="zákl. přenesená",J585,0)</f>
        <v>0</v>
      </c>
      <c r="BH585" s="257">
        <f>IF(N585="sníž. přenesená",J585,0)</f>
        <v>0</v>
      </c>
      <c r="BI585" s="257">
        <f>IF(N585="nulová",J585,0)</f>
        <v>0</v>
      </c>
      <c r="BJ585" s="18" t="s">
        <v>84</v>
      </c>
      <c r="BK585" s="257">
        <f>ROUND(I585*H585,2)</f>
        <v>0</v>
      </c>
      <c r="BL585" s="18" t="s">
        <v>228</v>
      </c>
      <c r="BM585" s="256" t="s">
        <v>709</v>
      </c>
    </row>
    <row r="586" s="13" customFormat="1">
      <c r="A586" s="13"/>
      <c r="B586" s="258"/>
      <c r="C586" s="259"/>
      <c r="D586" s="260" t="s">
        <v>229</v>
      </c>
      <c r="E586" s="261" t="s">
        <v>1</v>
      </c>
      <c r="F586" s="262" t="s">
        <v>403</v>
      </c>
      <c r="G586" s="259"/>
      <c r="H586" s="261" t="s">
        <v>1</v>
      </c>
      <c r="I586" s="263"/>
      <c r="J586" s="259"/>
      <c r="K586" s="259"/>
      <c r="L586" s="264"/>
      <c r="M586" s="265"/>
      <c r="N586" s="266"/>
      <c r="O586" s="266"/>
      <c r="P586" s="266"/>
      <c r="Q586" s="266"/>
      <c r="R586" s="266"/>
      <c r="S586" s="266"/>
      <c r="T586" s="267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68" t="s">
        <v>229</v>
      </c>
      <c r="AU586" s="268" t="s">
        <v>86</v>
      </c>
      <c r="AV586" s="13" t="s">
        <v>84</v>
      </c>
      <c r="AW586" s="13" t="s">
        <v>32</v>
      </c>
      <c r="AX586" s="13" t="s">
        <v>76</v>
      </c>
      <c r="AY586" s="268" t="s">
        <v>222</v>
      </c>
    </row>
    <row r="587" s="14" customFormat="1">
      <c r="A587" s="14"/>
      <c r="B587" s="269"/>
      <c r="C587" s="270"/>
      <c r="D587" s="260" t="s">
        <v>229</v>
      </c>
      <c r="E587" s="271" t="s">
        <v>1</v>
      </c>
      <c r="F587" s="272" t="s">
        <v>710</v>
      </c>
      <c r="G587" s="270"/>
      <c r="H587" s="273">
        <v>13.5</v>
      </c>
      <c r="I587" s="274"/>
      <c r="J587" s="270"/>
      <c r="K587" s="270"/>
      <c r="L587" s="275"/>
      <c r="M587" s="276"/>
      <c r="N587" s="277"/>
      <c r="O587" s="277"/>
      <c r="P587" s="277"/>
      <c r="Q587" s="277"/>
      <c r="R587" s="277"/>
      <c r="S587" s="277"/>
      <c r="T587" s="278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79" t="s">
        <v>229</v>
      </c>
      <c r="AU587" s="279" t="s">
        <v>86</v>
      </c>
      <c r="AV587" s="14" t="s">
        <v>86</v>
      </c>
      <c r="AW587" s="14" t="s">
        <v>32</v>
      </c>
      <c r="AX587" s="14" t="s">
        <v>76</v>
      </c>
      <c r="AY587" s="279" t="s">
        <v>222</v>
      </c>
    </row>
    <row r="588" s="15" customFormat="1">
      <c r="A588" s="15"/>
      <c r="B588" s="280"/>
      <c r="C588" s="281"/>
      <c r="D588" s="260" t="s">
        <v>229</v>
      </c>
      <c r="E588" s="282" t="s">
        <v>1</v>
      </c>
      <c r="F588" s="283" t="s">
        <v>232</v>
      </c>
      <c r="G588" s="281"/>
      <c r="H588" s="284">
        <v>13.5</v>
      </c>
      <c r="I588" s="285"/>
      <c r="J588" s="281"/>
      <c r="K588" s="281"/>
      <c r="L588" s="286"/>
      <c r="M588" s="287"/>
      <c r="N588" s="288"/>
      <c r="O588" s="288"/>
      <c r="P588" s="288"/>
      <c r="Q588" s="288"/>
      <c r="R588" s="288"/>
      <c r="S588" s="288"/>
      <c r="T588" s="289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T588" s="290" t="s">
        <v>229</v>
      </c>
      <c r="AU588" s="290" t="s">
        <v>86</v>
      </c>
      <c r="AV588" s="15" t="s">
        <v>228</v>
      </c>
      <c r="AW588" s="15" t="s">
        <v>32</v>
      </c>
      <c r="AX588" s="15" t="s">
        <v>84</v>
      </c>
      <c r="AY588" s="290" t="s">
        <v>222</v>
      </c>
    </row>
    <row r="589" s="2" customFormat="1" ht="24.15" customHeight="1">
      <c r="A589" s="39"/>
      <c r="B589" s="40"/>
      <c r="C589" s="244" t="s">
        <v>474</v>
      </c>
      <c r="D589" s="244" t="s">
        <v>224</v>
      </c>
      <c r="E589" s="245" t="s">
        <v>711</v>
      </c>
      <c r="F589" s="246" t="s">
        <v>712</v>
      </c>
      <c r="G589" s="247" t="s">
        <v>241</v>
      </c>
      <c r="H589" s="248">
        <v>41.606000000000002</v>
      </c>
      <c r="I589" s="249"/>
      <c r="J589" s="250">
        <f>ROUND(I589*H589,2)</f>
        <v>0</v>
      </c>
      <c r="K589" s="251"/>
      <c r="L589" s="45"/>
      <c r="M589" s="252" t="s">
        <v>1</v>
      </c>
      <c r="N589" s="253" t="s">
        <v>41</v>
      </c>
      <c r="O589" s="92"/>
      <c r="P589" s="254">
        <f>O589*H589</f>
        <v>0</v>
      </c>
      <c r="Q589" s="254">
        <v>0</v>
      </c>
      <c r="R589" s="254">
        <f>Q589*H589</f>
        <v>0</v>
      </c>
      <c r="S589" s="254">
        <v>0</v>
      </c>
      <c r="T589" s="255">
        <f>S589*H589</f>
        <v>0</v>
      </c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R589" s="256" t="s">
        <v>228</v>
      </c>
      <c r="AT589" s="256" t="s">
        <v>224</v>
      </c>
      <c r="AU589" s="256" t="s">
        <v>86</v>
      </c>
      <c r="AY589" s="18" t="s">
        <v>222</v>
      </c>
      <c r="BE589" s="257">
        <f>IF(N589="základní",J589,0)</f>
        <v>0</v>
      </c>
      <c r="BF589" s="257">
        <f>IF(N589="snížená",J589,0)</f>
        <v>0</v>
      </c>
      <c r="BG589" s="257">
        <f>IF(N589="zákl. přenesená",J589,0)</f>
        <v>0</v>
      </c>
      <c r="BH589" s="257">
        <f>IF(N589="sníž. přenesená",J589,0)</f>
        <v>0</v>
      </c>
      <c r="BI589" s="257">
        <f>IF(N589="nulová",J589,0)</f>
        <v>0</v>
      </c>
      <c r="BJ589" s="18" t="s">
        <v>84</v>
      </c>
      <c r="BK589" s="257">
        <f>ROUND(I589*H589,2)</f>
        <v>0</v>
      </c>
      <c r="BL589" s="18" t="s">
        <v>228</v>
      </c>
      <c r="BM589" s="256" t="s">
        <v>713</v>
      </c>
    </row>
    <row r="590" s="13" customFormat="1">
      <c r="A590" s="13"/>
      <c r="B590" s="258"/>
      <c r="C590" s="259"/>
      <c r="D590" s="260" t="s">
        <v>229</v>
      </c>
      <c r="E590" s="261" t="s">
        <v>1</v>
      </c>
      <c r="F590" s="262" t="s">
        <v>403</v>
      </c>
      <c r="G590" s="259"/>
      <c r="H590" s="261" t="s">
        <v>1</v>
      </c>
      <c r="I590" s="263"/>
      <c r="J590" s="259"/>
      <c r="K590" s="259"/>
      <c r="L590" s="264"/>
      <c r="M590" s="265"/>
      <c r="N590" s="266"/>
      <c r="O590" s="266"/>
      <c r="P590" s="266"/>
      <c r="Q590" s="266"/>
      <c r="R590" s="266"/>
      <c r="S590" s="266"/>
      <c r="T590" s="267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68" t="s">
        <v>229</v>
      </c>
      <c r="AU590" s="268" t="s">
        <v>86</v>
      </c>
      <c r="AV590" s="13" t="s">
        <v>84</v>
      </c>
      <c r="AW590" s="13" t="s">
        <v>32</v>
      </c>
      <c r="AX590" s="13" t="s">
        <v>76</v>
      </c>
      <c r="AY590" s="268" t="s">
        <v>222</v>
      </c>
    </row>
    <row r="591" s="13" customFormat="1">
      <c r="A591" s="13"/>
      <c r="B591" s="258"/>
      <c r="C591" s="259"/>
      <c r="D591" s="260" t="s">
        <v>229</v>
      </c>
      <c r="E591" s="261" t="s">
        <v>1</v>
      </c>
      <c r="F591" s="262" t="s">
        <v>714</v>
      </c>
      <c r="G591" s="259"/>
      <c r="H591" s="261" t="s">
        <v>1</v>
      </c>
      <c r="I591" s="263"/>
      <c r="J591" s="259"/>
      <c r="K591" s="259"/>
      <c r="L591" s="264"/>
      <c r="M591" s="265"/>
      <c r="N591" s="266"/>
      <c r="O591" s="266"/>
      <c r="P591" s="266"/>
      <c r="Q591" s="266"/>
      <c r="R591" s="266"/>
      <c r="S591" s="266"/>
      <c r="T591" s="267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68" t="s">
        <v>229</v>
      </c>
      <c r="AU591" s="268" t="s">
        <v>86</v>
      </c>
      <c r="AV591" s="13" t="s">
        <v>84</v>
      </c>
      <c r="AW591" s="13" t="s">
        <v>32</v>
      </c>
      <c r="AX591" s="13" t="s">
        <v>76</v>
      </c>
      <c r="AY591" s="268" t="s">
        <v>222</v>
      </c>
    </row>
    <row r="592" s="14" customFormat="1">
      <c r="A592" s="14"/>
      <c r="B592" s="269"/>
      <c r="C592" s="270"/>
      <c r="D592" s="260" t="s">
        <v>229</v>
      </c>
      <c r="E592" s="271" t="s">
        <v>1</v>
      </c>
      <c r="F592" s="272" t="s">
        <v>715</v>
      </c>
      <c r="G592" s="270"/>
      <c r="H592" s="273">
        <v>1.3859999999999999</v>
      </c>
      <c r="I592" s="274"/>
      <c r="J592" s="270"/>
      <c r="K592" s="270"/>
      <c r="L592" s="275"/>
      <c r="M592" s="276"/>
      <c r="N592" s="277"/>
      <c r="O592" s="277"/>
      <c r="P592" s="277"/>
      <c r="Q592" s="277"/>
      <c r="R592" s="277"/>
      <c r="S592" s="277"/>
      <c r="T592" s="278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79" t="s">
        <v>229</v>
      </c>
      <c r="AU592" s="279" t="s">
        <v>86</v>
      </c>
      <c r="AV592" s="14" t="s">
        <v>86</v>
      </c>
      <c r="AW592" s="14" t="s">
        <v>32</v>
      </c>
      <c r="AX592" s="14" t="s">
        <v>76</v>
      </c>
      <c r="AY592" s="279" t="s">
        <v>222</v>
      </c>
    </row>
    <row r="593" s="14" customFormat="1">
      <c r="A593" s="14"/>
      <c r="B593" s="269"/>
      <c r="C593" s="270"/>
      <c r="D593" s="260" t="s">
        <v>229</v>
      </c>
      <c r="E593" s="271" t="s">
        <v>1</v>
      </c>
      <c r="F593" s="272" t="s">
        <v>716</v>
      </c>
      <c r="G593" s="270"/>
      <c r="H593" s="273">
        <v>14.504</v>
      </c>
      <c r="I593" s="274"/>
      <c r="J593" s="270"/>
      <c r="K593" s="270"/>
      <c r="L593" s="275"/>
      <c r="M593" s="276"/>
      <c r="N593" s="277"/>
      <c r="O593" s="277"/>
      <c r="P593" s="277"/>
      <c r="Q593" s="277"/>
      <c r="R593" s="277"/>
      <c r="S593" s="277"/>
      <c r="T593" s="278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79" t="s">
        <v>229</v>
      </c>
      <c r="AU593" s="279" t="s">
        <v>86</v>
      </c>
      <c r="AV593" s="14" t="s">
        <v>86</v>
      </c>
      <c r="AW593" s="14" t="s">
        <v>32</v>
      </c>
      <c r="AX593" s="14" t="s">
        <v>76</v>
      </c>
      <c r="AY593" s="279" t="s">
        <v>222</v>
      </c>
    </row>
    <row r="594" s="14" customFormat="1">
      <c r="A594" s="14"/>
      <c r="B594" s="269"/>
      <c r="C594" s="270"/>
      <c r="D594" s="260" t="s">
        <v>229</v>
      </c>
      <c r="E594" s="271" t="s">
        <v>1</v>
      </c>
      <c r="F594" s="272" t="s">
        <v>717</v>
      </c>
      <c r="G594" s="270"/>
      <c r="H594" s="273">
        <v>15.321999999999999</v>
      </c>
      <c r="I594" s="274"/>
      <c r="J594" s="270"/>
      <c r="K594" s="270"/>
      <c r="L594" s="275"/>
      <c r="M594" s="276"/>
      <c r="N594" s="277"/>
      <c r="O594" s="277"/>
      <c r="P594" s="277"/>
      <c r="Q594" s="277"/>
      <c r="R594" s="277"/>
      <c r="S594" s="277"/>
      <c r="T594" s="278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79" t="s">
        <v>229</v>
      </c>
      <c r="AU594" s="279" t="s">
        <v>86</v>
      </c>
      <c r="AV594" s="14" t="s">
        <v>86</v>
      </c>
      <c r="AW594" s="14" t="s">
        <v>32</v>
      </c>
      <c r="AX594" s="14" t="s">
        <v>76</v>
      </c>
      <c r="AY594" s="279" t="s">
        <v>222</v>
      </c>
    </row>
    <row r="595" s="14" customFormat="1">
      <c r="A595" s="14"/>
      <c r="B595" s="269"/>
      <c r="C595" s="270"/>
      <c r="D595" s="260" t="s">
        <v>229</v>
      </c>
      <c r="E595" s="271" t="s">
        <v>1</v>
      </c>
      <c r="F595" s="272" t="s">
        <v>718</v>
      </c>
      <c r="G595" s="270"/>
      <c r="H595" s="273">
        <v>4.9640000000000004</v>
      </c>
      <c r="I595" s="274"/>
      <c r="J595" s="270"/>
      <c r="K595" s="270"/>
      <c r="L595" s="275"/>
      <c r="M595" s="276"/>
      <c r="N595" s="277"/>
      <c r="O595" s="277"/>
      <c r="P595" s="277"/>
      <c r="Q595" s="277"/>
      <c r="R595" s="277"/>
      <c r="S595" s="277"/>
      <c r="T595" s="278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79" t="s">
        <v>229</v>
      </c>
      <c r="AU595" s="279" t="s">
        <v>86</v>
      </c>
      <c r="AV595" s="14" t="s">
        <v>86</v>
      </c>
      <c r="AW595" s="14" t="s">
        <v>32</v>
      </c>
      <c r="AX595" s="14" t="s">
        <v>76</v>
      </c>
      <c r="AY595" s="279" t="s">
        <v>222</v>
      </c>
    </row>
    <row r="596" s="16" customFormat="1">
      <c r="A596" s="16"/>
      <c r="B596" s="305"/>
      <c r="C596" s="306"/>
      <c r="D596" s="260" t="s">
        <v>229</v>
      </c>
      <c r="E596" s="307" t="s">
        <v>1</v>
      </c>
      <c r="F596" s="308" t="s">
        <v>373</v>
      </c>
      <c r="G596" s="306"/>
      <c r="H596" s="309">
        <v>36.176000000000002</v>
      </c>
      <c r="I596" s="310"/>
      <c r="J596" s="306"/>
      <c r="K596" s="306"/>
      <c r="L596" s="311"/>
      <c r="M596" s="312"/>
      <c r="N596" s="313"/>
      <c r="O596" s="313"/>
      <c r="P596" s="313"/>
      <c r="Q596" s="313"/>
      <c r="R596" s="313"/>
      <c r="S596" s="313"/>
      <c r="T596" s="314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T596" s="315" t="s">
        <v>229</v>
      </c>
      <c r="AU596" s="315" t="s">
        <v>86</v>
      </c>
      <c r="AV596" s="16" t="s">
        <v>107</v>
      </c>
      <c r="AW596" s="16" t="s">
        <v>32</v>
      </c>
      <c r="AX596" s="16" t="s">
        <v>76</v>
      </c>
      <c r="AY596" s="315" t="s">
        <v>222</v>
      </c>
    </row>
    <row r="597" s="14" customFormat="1">
      <c r="A597" s="14"/>
      <c r="B597" s="269"/>
      <c r="C597" s="270"/>
      <c r="D597" s="260" t="s">
        <v>229</v>
      </c>
      <c r="E597" s="271" t="s">
        <v>1</v>
      </c>
      <c r="F597" s="272" t="s">
        <v>719</v>
      </c>
      <c r="G597" s="270"/>
      <c r="H597" s="273">
        <v>5.4299999999999997</v>
      </c>
      <c r="I597" s="274"/>
      <c r="J597" s="270"/>
      <c r="K597" s="270"/>
      <c r="L597" s="275"/>
      <c r="M597" s="276"/>
      <c r="N597" s="277"/>
      <c r="O597" s="277"/>
      <c r="P597" s="277"/>
      <c r="Q597" s="277"/>
      <c r="R597" s="277"/>
      <c r="S597" s="277"/>
      <c r="T597" s="278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79" t="s">
        <v>229</v>
      </c>
      <c r="AU597" s="279" t="s">
        <v>86</v>
      </c>
      <c r="AV597" s="14" t="s">
        <v>86</v>
      </c>
      <c r="AW597" s="14" t="s">
        <v>32</v>
      </c>
      <c r="AX597" s="14" t="s">
        <v>76</v>
      </c>
      <c r="AY597" s="279" t="s">
        <v>222</v>
      </c>
    </row>
    <row r="598" s="15" customFormat="1">
      <c r="A598" s="15"/>
      <c r="B598" s="280"/>
      <c r="C598" s="281"/>
      <c r="D598" s="260" t="s">
        <v>229</v>
      </c>
      <c r="E598" s="282" t="s">
        <v>1</v>
      </c>
      <c r="F598" s="283" t="s">
        <v>232</v>
      </c>
      <c r="G598" s="281"/>
      <c r="H598" s="284">
        <v>41.606000000000002</v>
      </c>
      <c r="I598" s="285"/>
      <c r="J598" s="281"/>
      <c r="K598" s="281"/>
      <c r="L598" s="286"/>
      <c r="M598" s="287"/>
      <c r="N598" s="288"/>
      <c r="O598" s="288"/>
      <c r="P598" s="288"/>
      <c r="Q598" s="288"/>
      <c r="R598" s="288"/>
      <c r="S598" s="288"/>
      <c r="T598" s="289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T598" s="290" t="s">
        <v>229</v>
      </c>
      <c r="AU598" s="290" t="s">
        <v>86</v>
      </c>
      <c r="AV598" s="15" t="s">
        <v>228</v>
      </c>
      <c r="AW598" s="15" t="s">
        <v>32</v>
      </c>
      <c r="AX598" s="15" t="s">
        <v>84</v>
      </c>
      <c r="AY598" s="290" t="s">
        <v>222</v>
      </c>
    </row>
    <row r="599" s="2" customFormat="1" ht="21.75" customHeight="1">
      <c r="A599" s="39"/>
      <c r="B599" s="40"/>
      <c r="C599" s="244" t="s">
        <v>720</v>
      </c>
      <c r="D599" s="244" t="s">
        <v>224</v>
      </c>
      <c r="E599" s="245" t="s">
        <v>721</v>
      </c>
      <c r="F599" s="246" t="s">
        <v>722</v>
      </c>
      <c r="G599" s="247" t="s">
        <v>241</v>
      </c>
      <c r="H599" s="248">
        <v>284.58800000000002</v>
      </c>
      <c r="I599" s="249"/>
      <c r="J599" s="250">
        <f>ROUND(I599*H599,2)</f>
        <v>0</v>
      </c>
      <c r="K599" s="251"/>
      <c r="L599" s="45"/>
      <c r="M599" s="252" t="s">
        <v>1</v>
      </c>
      <c r="N599" s="253" t="s">
        <v>41</v>
      </c>
      <c r="O599" s="92"/>
      <c r="P599" s="254">
        <f>O599*H599</f>
        <v>0</v>
      </c>
      <c r="Q599" s="254">
        <v>0</v>
      </c>
      <c r="R599" s="254">
        <f>Q599*H599</f>
        <v>0</v>
      </c>
      <c r="S599" s="254">
        <v>0</v>
      </c>
      <c r="T599" s="255">
        <f>S599*H599</f>
        <v>0</v>
      </c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R599" s="256" t="s">
        <v>228</v>
      </c>
      <c r="AT599" s="256" t="s">
        <v>224</v>
      </c>
      <c r="AU599" s="256" t="s">
        <v>86</v>
      </c>
      <c r="AY599" s="18" t="s">
        <v>222</v>
      </c>
      <c r="BE599" s="257">
        <f>IF(N599="základní",J599,0)</f>
        <v>0</v>
      </c>
      <c r="BF599" s="257">
        <f>IF(N599="snížená",J599,0)</f>
        <v>0</v>
      </c>
      <c r="BG599" s="257">
        <f>IF(N599="zákl. přenesená",J599,0)</f>
        <v>0</v>
      </c>
      <c r="BH599" s="257">
        <f>IF(N599="sníž. přenesená",J599,0)</f>
        <v>0</v>
      </c>
      <c r="BI599" s="257">
        <f>IF(N599="nulová",J599,0)</f>
        <v>0</v>
      </c>
      <c r="BJ599" s="18" t="s">
        <v>84</v>
      </c>
      <c r="BK599" s="257">
        <f>ROUND(I599*H599,2)</f>
        <v>0</v>
      </c>
      <c r="BL599" s="18" t="s">
        <v>228</v>
      </c>
      <c r="BM599" s="256" t="s">
        <v>723</v>
      </c>
    </row>
    <row r="600" s="13" customFormat="1">
      <c r="A600" s="13"/>
      <c r="B600" s="258"/>
      <c r="C600" s="259"/>
      <c r="D600" s="260" t="s">
        <v>229</v>
      </c>
      <c r="E600" s="261" t="s">
        <v>1</v>
      </c>
      <c r="F600" s="262" t="s">
        <v>355</v>
      </c>
      <c r="G600" s="259"/>
      <c r="H600" s="261" t="s">
        <v>1</v>
      </c>
      <c r="I600" s="263"/>
      <c r="J600" s="259"/>
      <c r="K600" s="259"/>
      <c r="L600" s="264"/>
      <c r="M600" s="265"/>
      <c r="N600" s="266"/>
      <c r="O600" s="266"/>
      <c r="P600" s="266"/>
      <c r="Q600" s="266"/>
      <c r="R600" s="266"/>
      <c r="S600" s="266"/>
      <c r="T600" s="267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68" t="s">
        <v>229</v>
      </c>
      <c r="AU600" s="268" t="s">
        <v>86</v>
      </c>
      <c r="AV600" s="13" t="s">
        <v>84</v>
      </c>
      <c r="AW600" s="13" t="s">
        <v>32</v>
      </c>
      <c r="AX600" s="13" t="s">
        <v>76</v>
      </c>
      <c r="AY600" s="268" t="s">
        <v>222</v>
      </c>
    </row>
    <row r="601" s="14" customFormat="1">
      <c r="A601" s="14"/>
      <c r="B601" s="269"/>
      <c r="C601" s="270"/>
      <c r="D601" s="260" t="s">
        <v>229</v>
      </c>
      <c r="E601" s="271" t="s">
        <v>1</v>
      </c>
      <c r="F601" s="272" t="s">
        <v>724</v>
      </c>
      <c r="G601" s="270"/>
      <c r="H601" s="273">
        <v>232.16300000000001</v>
      </c>
      <c r="I601" s="274"/>
      <c r="J601" s="270"/>
      <c r="K601" s="270"/>
      <c r="L601" s="275"/>
      <c r="M601" s="276"/>
      <c r="N601" s="277"/>
      <c r="O601" s="277"/>
      <c r="P601" s="277"/>
      <c r="Q601" s="277"/>
      <c r="R601" s="277"/>
      <c r="S601" s="277"/>
      <c r="T601" s="278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79" t="s">
        <v>229</v>
      </c>
      <c r="AU601" s="279" t="s">
        <v>86</v>
      </c>
      <c r="AV601" s="14" t="s">
        <v>86</v>
      </c>
      <c r="AW601" s="14" t="s">
        <v>32</v>
      </c>
      <c r="AX601" s="14" t="s">
        <v>76</v>
      </c>
      <c r="AY601" s="279" t="s">
        <v>222</v>
      </c>
    </row>
    <row r="602" s="14" customFormat="1">
      <c r="A602" s="14"/>
      <c r="B602" s="269"/>
      <c r="C602" s="270"/>
      <c r="D602" s="260" t="s">
        <v>229</v>
      </c>
      <c r="E602" s="271" t="s">
        <v>1</v>
      </c>
      <c r="F602" s="272" t="s">
        <v>725</v>
      </c>
      <c r="G602" s="270"/>
      <c r="H602" s="273">
        <v>32.100000000000001</v>
      </c>
      <c r="I602" s="274"/>
      <c r="J602" s="270"/>
      <c r="K602" s="270"/>
      <c r="L602" s="275"/>
      <c r="M602" s="276"/>
      <c r="N602" s="277"/>
      <c r="O602" s="277"/>
      <c r="P602" s="277"/>
      <c r="Q602" s="277"/>
      <c r="R602" s="277"/>
      <c r="S602" s="277"/>
      <c r="T602" s="278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79" t="s">
        <v>229</v>
      </c>
      <c r="AU602" s="279" t="s">
        <v>86</v>
      </c>
      <c r="AV602" s="14" t="s">
        <v>86</v>
      </c>
      <c r="AW602" s="14" t="s">
        <v>32</v>
      </c>
      <c r="AX602" s="14" t="s">
        <v>76</v>
      </c>
      <c r="AY602" s="279" t="s">
        <v>222</v>
      </c>
    </row>
    <row r="603" s="14" customFormat="1">
      <c r="A603" s="14"/>
      <c r="B603" s="269"/>
      <c r="C603" s="270"/>
      <c r="D603" s="260" t="s">
        <v>229</v>
      </c>
      <c r="E603" s="271" t="s">
        <v>1</v>
      </c>
      <c r="F603" s="272" t="s">
        <v>726</v>
      </c>
      <c r="G603" s="270"/>
      <c r="H603" s="273">
        <v>20.324999999999999</v>
      </c>
      <c r="I603" s="274"/>
      <c r="J603" s="270"/>
      <c r="K603" s="270"/>
      <c r="L603" s="275"/>
      <c r="M603" s="276"/>
      <c r="N603" s="277"/>
      <c r="O603" s="277"/>
      <c r="P603" s="277"/>
      <c r="Q603" s="277"/>
      <c r="R603" s="277"/>
      <c r="S603" s="277"/>
      <c r="T603" s="278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79" t="s">
        <v>229</v>
      </c>
      <c r="AU603" s="279" t="s">
        <v>86</v>
      </c>
      <c r="AV603" s="14" t="s">
        <v>86</v>
      </c>
      <c r="AW603" s="14" t="s">
        <v>32</v>
      </c>
      <c r="AX603" s="14" t="s">
        <v>76</v>
      </c>
      <c r="AY603" s="279" t="s">
        <v>222</v>
      </c>
    </row>
    <row r="604" s="15" customFormat="1">
      <c r="A604" s="15"/>
      <c r="B604" s="280"/>
      <c r="C604" s="281"/>
      <c r="D604" s="260" t="s">
        <v>229</v>
      </c>
      <c r="E604" s="282" t="s">
        <v>1</v>
      </c>
      <c r="F604" s="283" t="s">
        <v>232</v>
      </c>
      <c r="G604" s="281"/>
      <c r="H604" s="284">
        <v>284.58800000000002</v>
      </c>
      <c r="I604" s="285"/>
      <c r="J604" s="281"/>
      <c r="K604" s="281"/>
      <c r="L604" s="286"/>
      <c r="M604" s="287"/>
      <c r="N604" s="288"/>
      <c r="O604" s="288"/>
      <c r="P604" s="288"/>
      <c r="Q604" s="288"/>
      <c r="R604" s="288"/>
      <c r="S604" s="288"/>
      <c r="T604" s="289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T604" s="290" t="s">
        <v>229</v>
      </c>
      <c r="AU604" s="290" t="s">
        <v>86</v>
      </c>
      <c r="AV604" s="15" t="s">
        <v>228</v>
      </c>
      <c r="AW604" s="15" t="s">
        <v>32</v>
      </c>
      <c r="AX604" s="15" t="s">
        <v>84</v>
      </c>
      <c r="AY604" s="290" t="s">
        <v>222</v>
      </c>
    </row>
    <row r="605" s="2" customFormat="1" ht="24.15" customHeight="1">
      <c r="A605" s="39"/>
      <c r="B605" s="40"/>
      <c r="C605" s="244" t="s">
        <v>477</v>
      </c>
      <c r="D605" s="244" t="s">
        <v>224</v>
      </c>
      <c r="E605" s="245" t="s">
        <v>727</v>
      </c>
      <c r="F605" s="246" t="s">
        <v>728</v>
      </c>
      <c r="G605" s="247" t="s">
        <v>227</v>
      </c>
      <c r="H605" s="248">
        <v>1135.4000000000001</v>
      </c>
      <c r="I605" s="249"/>
      <c r="J605" s="250">
        <f>ROUND(I605*H605,2)</f>
        <v>0</v>
      </c>
      <c r="K605" s="251"/>
      <c r="L605" s="45"/>
      <c r="M605" s="252" t="s">
        <v>1</v>
      </c>
      <c r="N605" s="253" t="s">
        <v>41</v>
      </c>
      <c r="O605" s="92"/>
      <c r="P605" s="254">
        <f>O605*H605</f>
        <v>0</v>
      </c>
      <c r="Q605" s="254">
        <v>0</v>
      </c>
      <c r="R605" s="254">
        <f>Q605*H605</f>
        <v>0</v>
      </c>
      <c r="S605" s="254">
        <v>0</v>
      </c>
      <c r="T605" s="255">
        <f>S605*H605</f>
        <v>0</v>
      </c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R605" s="256" t="s">
        <v>228</v>
      </c>
      <c r="AT605" s="256" t="s">
        <v>224</v>
      </c>
      <c r="AU605" s="256" t="s">
        <v>86</v>
      </c>
      <c r="AY605" s="18" t="s">
        <v>222</v>
      </c>
      <c r="BE605" s="257">
        <f>IF(N605="základní",J605,0)</f>
        <v>0</v>
      </c>
      <c r="BF605" s="257">
        <f>IF(N605="snížená",J605,0)</f>
        <v>0</v>
      </c>
      <c r="BG605" s="257">
        <f>IF(N605="zákl. přenesená",J605,0)</f>
        <v>0</v>
      </c>
      <c r="BH605" s="257">
        <f>IF(N605="sníž. přenesená",J605,0)</f>
        <v>0</v>
      </c>
      <c r="BI605" s="257">
        <f>IF(N605="nulová",J605,0)</f>
        <v>0</v>
      </c>
      <c r="BJ605" s="18" t="s">
        <v>84</v>
      </c>
      <c r="BK605" s="257">
        <f>ROUND(I605*H605,2)</f>
        <v>0</v>
      </c>
      <c r="BL605" s="18" t="s">
        <v>228</v>
      </c>
      <c r="BM605" s="256" t="s">
        <v>729</v>
      </c>
    </row>
    <row r="606" s="13" customFormat="1">
      <c r="A606" s="13"/>
      <c r="B606" s="258"/>
      <c r="C606" s="259"/>
      <c r="D606" s="260" t="s">
        <v>229</v>
      </c>
      <c r="E606" s="261" t="s">
        <v>1</v>
      </c>
      <c r="F606" s="262" t="s">
        <v>403</v>
      </c>
      <c r="G606" s="259"/>
      <c r="H606" s="261" t="s">
        <v>1</v>
      </c>
      <c r="I606" s="263"/>
      <c r="J606" s="259"/>
      <c r="K606" s="259"/>
      <c r="L606" s="264"/>
      <c r="M606" s="265"/>
      <c r="N606" s="266"/>
      <c r="O606" s="266"/>
      <c r="P606" s="266"/>
      <c r="Q606" s="266"/>
      <c r="R606" s="266"/>
      <c r="S606" s="266"/>
      <c r="T606" s="267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68" t="s">
        <v>229</v>
      </c>
      <c r="AU606" s="268" t="s">
        <v>86</v>
      </c>
      <c r="AV606" s="13" t="s">
        <v>84</v>
      </c>
      <c r="AW606" s="13" t="s">
        <v>32</v>
      </c>
      <c r="AX606" s="13" t="s">
        <v>76</v>
      </c>
      <c r="AY606" s="268" t="s">
        <v>222</v>
      </c>
    </row>
    <row r="607" s="14" customFormat="1">
      <c r="A607" s="14"/>
      <c r="B607" s="269"/>
      <c r="C607" s="270"/>
      <c r="D607" s="260" t="s">
        <v>229</v>
      </c>
      <c r="E607" s="271" t="s">
        <v>1</v>
      </c>
      <c r="F607" s="272" t="s">
        <v>730</v>
      </c>
      <c r="G607" s="270"/>
      <c r="H607" s="273">
        <v>1135.4000000000001</v>
      </c>
      <c r="I607" s="274"/>
      <c r="J607" s="270"/>
      <c r="K607" s="270"/>
      <c r="L607" s="275"/>
      <c r="M607" s="276"/>
      <c r="N607" s="277"/>
      <c r="O607" s="277"/>
      <c r="P607" s="277"/>
      <c r="Q607" s="277"/>
      <c r="R607" s="277"/>
      <c r="S607" s="277"/>
      <c r="T607" s="278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79" t="s">
        <v>229</v>
      </c>
      <c r="AU607" s="279" t="s">
        <v>86</v>
      </c>
      <c r="AV607" s="14" t="s">
        <v>86</v>
      </c>
      <c r="AW607" s="14" t="s">
        <v>32</v>
      </c>
      <c r="AX607" s="14" t="s">
        <v>76</v>
      </c>
      <c r="AY607" s="279" t="s">
        <v>222</v>
      </c>
    </row>
    <row r="608" s="15" customFormat="1">
      <c r="A608" s="15"/>
      <c r="B608" s="280"/>
      <c r="C608" s="281"/>
      <c r="D608" s="260" t="s">
        <v>229</v>
      </c>
      <c r="E608" s="282" t="s">
        <v>1</v>
      </c>
      <c r="F608" s="283" t="s">
        <v>232</v>
      </c>
      <c r="G608" s="281"/>
      <c r="H608" s="284">
        <v>1135.4000000000001</v>
      </c>
      <c r="I608" s="285"/>
      <c r="J608" s="281"/>
      <c r="K608" s="281"/>
      <c r="L608" s="286"/>
      <c r="M608" s="287"/>
      <c r="N608" s="288"/>
      <c r="O608" s="288"/>
      <c r="P608" s="288"/>
      <c r="Q608" s="288"/>
      <c r="R608" s="288"/>
      <c r="S608" s="288"/>
      <c r="T608" s="289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T608" s="290" t="s">
        <v>229</v>
      </c>
      <c r="AU608" s="290" t="s">
        <v>86</v>
      </c>
      <c r="AV608" s="15" t="s">
        <v>228</v>
      </c>
      <c r="AW608" s="15" t="s">
        <v>32</v>
      </c>
      <c r="AX608" s="15" t="s">
        <v>84</v>
      </c>
      <c r="AY608" s="290" t="s">
        <v>222</v>
      </c>
    </row>
    <row r="609" s="2" customFormat="1" ht="24.15" customHeight="1">
      <c r="A609" s="39"/>
      <c r="B609" s="40"/>
      <c r="C609" s="244" t="s">
        <v>731</v>
      </c>
      <c r="D609" s="244" t="s">
        <v>224</v>
      </c>
      <c r="E609" s="245" t="s">
        <v>732</v>
      </c>
      <c r="F609" s="246" t="s">
        <v>733</v>
      </c>
      <c r="G609" s="247" t="s">
        <v>227</v>
      </c>
      <c r="H609" s="248">
        <v>60</v>
      </c>
      <c r="I609" s="249"/>
      <c r="J609" s="250">
        <f>ROUND(I609*H609,2)</f>
        <v>0</v>
      </c>
      <c r="K609" s="251"/>
      <c r="L609" s="45"/>
      <c r="M609" s="252" t="s">
        <v>1</v>
      </c>
      <c r="N609" s="253" t="s">
        <v>41</v>
      </c>
      <c r="O609" s="92"/>
      <c r="P609" s="254">
        <f>O609*H609</f>
        <v>0</v>
      </c>
      <c r="Q609" s="254">
        <v>0</v>
      </c>
      <c r="R609" s="254">
        <f>Q609*H609</f>
        <v>0</v>
      </c>
      <c r="S609" s="254">
        <v>0</v>
      </c>
      <c r="T609" s="255">
        <f>S609*H609</f>
        <v>0</v>
      </c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R609" s="256" t="s">
        <v>228</v>
      </c>
      <c r="AT609" s="256" t="s">
        <v>224</v>
      </c>
      <c r="AU609" s="256" t="s">
        <v>86</v>
      </c>
      <c r="AY609" s="18" t="s">
        <v>222</v>
      </c>
      <c r="BE609" s="257">
        <f>IF(N609="základní",J609,0)</f>
        <v>0</v>
      </c>
      <c r="BF609" s="257">
        <f>IF(N609="snížená",J609,0)</f>
        <v>0</v>
      </c>
      <c r="BG609" s="257">
        <f>IF(N609="zákl. přenesená",J609,0)</f>
        <v>0</v>
      </c>
      <c r="BH609" s="257">
        <f>IF(N609="sníž. přenesená",J609,0)</f>
        <v>0</v>
      </c>
      <c r="BI609" s="257">
        <f>IF(N609="nulová",J609,0)</f>
        <v>0</v>
      </c>
      <c r="BJ609" s="18" t="s">
        <v>84</v>
      </c>
      <c r="BK609" s="257">
        <f>ROUND(I609*H609,2)</f>
        <v>0</v>
      </c>
      <c r="BL609" s="18" t="s">
        <v>228</v>
      </c>
      <c r="BM609" s="256" t="s">
        <v>734</v>
      </c>
    </row>
    <row r="610" s="13" customFormat="1">
      <c r="A610" s="13"/>
      <c r="B610" s="258"/>
      <c r="C610" s="259"/>
      <c r="D610" s="260" t="s">
        <v>229</v>
      </c>
      <c r="E610" s="261" t="s">
        <v>1</v>
      </c>
      <c r="F610" s="262" t="s">
        <v>403</v>
      </c>
      <c r="G610" s="259"/>
      <c r="H610" s="261" t="s">
        <v>1</v>
      </c>
      <c r="I610" s="263"/>
      <c r="J610" s="259"/>
      <c r="K610" s="259"/>
      <c r="L610" s="264"/>
      <c r="M610" s="265"/>
      <c r="N610" s="266"/>
      <c r="O610" s="266"/>
      <c r="P610" s="266"/>
      <c r="Q610" s="266"/>
      <c r="R610" s="266"/>
      <c r="S610" s="266"/>
      <c r="T610" s="267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68" t="s">
        <v>229</v>
      </c>
      <c r="AU610" s="268" t="s">
        <v>86</v>
      </c>
      <c r="AV610" s="13" t="s">
        <v>84</v>
      </c>
      <c r="AW610" s="13" t="s">
        <v>32</v>
      </c>
      <c r="AX610" s="13" t="s">
        <v>76</v>
      </c>
      <c r="AY610" s="268" t="s">
        <v>222</v>
      </c>
    </row>
    <row r="611" s="14" customFormat="1">
      <c r="A611" s="14"/>
      <c r="B611" s="269"/>
      <c r="C611" s="270"/>
      <c r="D611" s="260" t="s">
        <v>229</v>
      </c>
      <c r="E611" s="271" t="s">
        <v>1</v>
      </c>
      <c r="F611" s="272" t="s">
        <v>735</v>
      </c>
      <c r="G611" s="270"/>
      <c r="H611" s="273">
        <v>60</v>
      </c>
      <c r="I611" s="274"/>
      <c r="J611" s="270"/>
      <c r="K611" s="270"/>
      <c r="L611" s="275"/>
      <c r="M611" s="276"/>
      <c r="N611" s="277"/>
      <c r="O611" s="277"/>
      <c r="P611" s="277"/>
      <c r="Q611" s="277"/>
      <c r="R611" s="277"/>
      <c r="S611" s="277"/>
      <c r="T611" s="278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79" t="s">
        <v>229</v>
      </c>
      <c r="AU611" s="279" t="s">
        <v>86</v>
      </c>
      <c r="AV611" s="14" t="s">
        <v>86</v>
      </c>
      <c r="AW611" s="14" t="s">
        <v>32</v>
      </c>
      <c r="AX611" s="14" t="s">
        <v>76</v>
      </c>
      <c r="AY611" s="279" t="s">
        <v>222</v>
      </c>
    </row>
    <row r="612" s="15" customFormat="1">
      <c r="A612" s="15"/>
      <c r="B612" s="280"/>
      <c r="C612" s="281"/>
      <c r="D612" s="260" t="s">
        <v>229</v>
      </c>
      <c r="E612" s="282" t="s">
        <v>1</v>
      </c>
      <c r="F612" s="283" t="s">
        <v>232</v>
      </c>
      <c r="G612" s="281"/>
      <c r="H612" s="284">
        <v>60</v>
      </c>
      <c r="I612" s="285"/>
      <c r="J612" s="281"/>
      <c r="K612" s="281"/>
      <c r="L612" s="286"/>
      <c r="M612" s="287"/>
      <c r="N612" s="288"/>
      <c r="O612" s="288"/>
      <c r="P612" s="288"/>
      <c r="Q612" s="288"/>
      <c r="R612" s="288"/>
      <c r="S612" s="288"/>
      <c r="T612" s="289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T612" s="290" t="s">
        <v>229</v>
      </c>
      <c r="AU612" s="290" t="s">
        <v>86</v>
      </c>
      <c r="AV612" s="15" t="s">
        <v>228</v>
      </c>
      <c r="AW612" s="15" t="s">
        <v>32</v>
      </c>
      <c r="AX612" s="15" t="s">
        <v>84</v>
      </c>
      <c r="AY612" s="290" t="s">
        <v>222</v>
      </c>
    </row>
    <row r="613" s="2" customFormat="1" ht="37.8" customHeight="1">
      <c r="A613" s="39"/>
      <c r="B613" s="40"/>
      <c r="C613" s="244" t="s">
        <v>482</v>
      </c>
      <c r="D613" s="244" t="s">
        <v>224</v>
      </c>
      <c r="E613" s="245" t="s">
        <v>736</v>
      </c>
      <c r="F613" s="246" t="s">
        <v>737</v>
      </c>
      <c r="G613" s="247" t="s">
        <v>241</v>
      </c>
      <c r="H613" s="248">
        <v>9.4000000000000004</v>
      </c>
      <c r="I613" s="249"/>
      <c r="J613" s="250">
        <f>ROUND(I613*H613,2)</f>
        <v>0</v>
      </c>
      <c r="K613" s="251"/>
      <c r="L613" s="45"/>
      <c r="M613" s="252" t="s">
        <v>1</v>
      </c>
      <c r="N613" s="253" t="s">
        <v>41</v>
      </c>
      <c r="O613" s="92"/>
      <c r="P613" s="254">
        <f>O613*H613</f>
        <v>0</v>
      </c>
      <c r="Q613" s="254">
        <v>0</v>
      </c>
      <c r="R613" s="254">
        <f>Q613*H613</f>
        <v>0</v>
      </c>
      <c r="S613" s="254">
        <v>0</v>
      </c>
      <c r="T613" s="255">
        <f>S613*H613</f>
        <v>0</v>
      </c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R613" s="256" t="s">
        <v>228</v>
      </c>
      <c r="AT613" s="256" t="s">
        <v>224</v>
      </c>
      <c r="AU613" s="256" t="s">
        <v>86</v>
      </c>
      <c r="AY613" s="18" t="s">
        <v>222</v>
      </c>
      <c r="BE613" s="257">
        <f>IF(N613="základní",J613,0)</f>
        <v>0</v>
      </c>
      <c r="BF613" s="257">
        <f>IF(N613="snížená",J613,0)</f>
        <v>0</v>
      </c>
      <c r="BG613" s="257">
        <f>IF(N613="zákl. přenesená",J613,0)</f>
        <v>0</v>
      </c>
      <c r="BH613" s="257">
        <f>IF(N613="sníž. přenesená",J613,0)</f>
        <v>0</v>
      </c>
      <c r="BI613" s="257">
        <f>IF(N613="nulová",J613,0)</f>
        <v>0</v>
      </c>
      <c r="BJ613" s="18" t="s">
        <v>84</v>
      </c>
      <c r="BK613" s="257">
        <f>ROUND(I613*H613,2)</f>
        <v>0</v>
      </c>
      <c r="BL613" s="18" t="s">
        <v>228</v>
      </c>
      <c r="BM613" s="256" t="s">
        <v>738</v>
      </c>
    </row>
    <row r="614" s="13" customFormat="1">
      <c r="A614" s="13"/>
      <c r="B614" s="258"/>
      <c r="C614" s="259"/>
      <c r="D614" s="260" t="s">
        <v>229</v>
      </c>
      <c r="E614" s="261" t="s">
        <v>1</v>
      </c>
      <c r="F614" s="262" t="s">
        <v>249</v>
      </c>
      <c r="G614" s="259"/>
      <c r="H614" s="261" t="s">
        <v>1</v>
      </c>
      <c r="I614" s="263"/>
      <c r="J614" s="259"/>
      <c r="K614" s="259"/>
      <c r="L614" s="264"/>
      <c r="M614" s="265"/>
      <c r="N614" s="266"/>
      <c r="O614" s="266"/>
      <c r="P614" s="266"/>
      <c r="Q614" s="266"/>
      <c r="R614" s="266"/>
      <c r="S614" s="266"/>
      <c r="T614" s="267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68" t="s">
        <v>229</v>
      </c>
      <c r="AU614" s="268" t="s">
        <v>86</v>
      </c>
      <c r="AV614" s="13" t="s">
        <v>84</v>
      </c>
      <c r="AW614" s="13" t="s">
        <v>32</v>
      </c>
      <c r="AX614" s="13" t="s">
        <v>76</v>
      </c>
      <c r="AY614" s="268" t="s">
        <v>222</v>
      </c>
    </row>
    <row r="615" s="14" customFormat="1">
      <c r="A615" s="14"/>
      <c r="B615" s="269"/>
      <c r="C615" s="270"/>
      <c r="D615" s="260" t="s">
        <v>229</v>
      </c>
      <c r="E615" s="271" t="s">
        <v>1</v>
      </c>
      <c r="F615" s="272" t="s">
        <v>739</v>
      </c>
      <c r="G615" s="270"/>
      <c r="H615" s="273">
        <v>9.4000000000000004</v>
      </c>
      <c r="I615" s="274"/>
      <c r="J615" s="270"/>
      <c r="K615" s="270"/>
      <c r="L615" s="275"/>
      <c r="M615" s="276"/>
      <c r="N615" s="277"/>
      <c r="O615" s="277"/>
      <c r="P615" s="277"/>
      <c r="Q615" s="277"/>
      <c r="R615" s="277"/>
      <c r="S615" s="277"/>
      <c r="T615" s="278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79" t="s">
        <v>229</v>
      </c>
      <c r="AU615" s="279" t="s">
        <v>86</v>
      </c>
      <c r="AV615" s="14" t="s">
        <v>86</v>
      </c>
      <c r="AW615" s="14" t="s">
        <v>32</v>
      </c>
      <c r="AX615" s="14" t="s">
        <v>76</v>
      </c>
      <c r="AY615" s="279" t="s">
        <v>222</v>
      </c>
    </row>
    <row r="616" s="15" customFormat="1">
      <c r="A616" s="15"/>
      <c r="B616" s="280"/>
      <c r="C616" s="281"/>
      <c r="D616" s="260" t="s">
        <v>229</v>
      </c>
      <c r="E616" s="282" t="s">
        <v>1</v>
      </c>
      <c r="F616" s="283" t="s">
        <v>232</v>
      </c>
      <c r="G616" s="281"/>
      <c r="H616" s="284">
        <v>9.4000000000000004</v>
      </c>
      <c r="I616" s="285"/>
      <c r="J616" s="281"/>
      <c r="K616" s="281"/>
      <c r="L616" s="286"/>
      <c r="M616" s="287"/>
      <c r="N616" s="288"/>
      <c r="O616" s="288"/>
      <c r="P616" s="288"/>
      <c r="Q616" s="288"/>
      <c r="R616" s="288"/>
      <c r="S616" s="288"/>
      <c r="T616" s="289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T616" s="290" t="s">
        <v>229</v>
      </c>
      <c r="AU616" s="290" t="s">
        <v>86</v>
      </c>
      <c r="AV616" s="15" t="s">
        <v>228</v>
      </c>
      <c r="AW616" s="15" t="s">
        <v>32</v>
      </c>
      <c r="AX616" s="15" t="s">
        <v>84</v>
      </c>
      <c r="AY616" s="290" t="s">
        <v>222</v>
      </c>
    </row>
    <row r="617" s="2" customFormat="1" ht="37.8" customHeight="1">
      <c r="A617" s="39"/>
      <c r="B617" s="40"/>
      <c r="C617" s="244" t="s">
        <v>740</v>
      </c>
      <c r="D617" s="244" t="s">
        <v>224</v>
      </c>
      <c r="E617" s="245" t="s">
        <v>736</v>
      </c>
      <c r="F617" s="246" t="s">
        <v>737</v>
      </c>
      <c r="G617" s="247" t="s">
        <v>241</v>
      </c>
      <c r="H617" s="248">
        <v>33.191000000000003</v>
      </c>
      <c r="I617" s="249"/>
      <c r="J617" s="250">
        <f>ROUND(I617*H617,2)</f>
        <v>0</v>
      </c>
      <c r="K617" s="251"/>
      <c r="L617" s="45"/>
      <c r="M617" s="252" t="s">
        <v>1</v>
      </c>
      <c r="N617" s="253" t="s">
        <v>41</v>
      </c>
      <c r="O617" s="92"/>
      <c r="P617" s="254">
        <f>O617*H617</f>
        <v>0</v>
      </c>
      <c r="Q617" s="254">
        <v>0</v>
      </c>
      <c r="R617" s="254">
        <f>Q617*H617</f>
        <v>0</v>
      </c>
      <c r="S617" s="254">
        <v>0</v>
      </c>
      <c r="T617" s="255">
        <f>S617*H617</f>
        <v>0</v>
      </c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R617" s="256" t="s">
        <v>228</v>
      </c>
      <c r="AT617" s="256" t="s">
        <v>224</v>
      </c>
      <c r="AU617" s="256" t="s">
        <v>86</v>
      </c>
      <c r="AY617" s="18" t="s">
        <v>222</v>
      </c>
      <c r="BE617" s="257">
        <f>IF(N617="základní",J617,0)</f>
        <v>0</v>
      </c>
      <c r="BF617" s="257">
        <f>IF(N617="snížená",J617,0)</f>
        <v>0</v>
      </c>
      <c r="BG617" s="257">
        <f>IF(N617="zákl. přenesená",J617,0)</f>
        <v>0</v>
      </c>
      <c r="BH617" s="257">
        <f>IF(N617="sníž. přenesená",J617,0)</f>
        <v>0</v>
      </c>
      <c r="BI617" s="257">
        <f>IF(N617="nulová",J617,0)</f>
        <v>0</v>
      </c>
      <c r="BJ617" s="18" t="s">
        <v>84</v>
      </c>
      <c r="BK617" s="257">
        <f>ROUND(I617*H617,2)</f>
        <v>0</v>
      </c>
      <c r="BL617" s="18" t="s">
        <v>228</v>
      </c>
      <c r="BM617" s="256" t="s">
        <v>741</v>
      </c>
    </row>
    <row r="618" s="13" customFormat="1">
      <c r="A618" s="13"/>
      <c r="B618" s="258"/>
      <c r="C618" s="259"/>
      <c r="D618" s="260" t="s">
        <v>229</v>
      </c>
      <c r="E618" s="261" t="s">
        <v>1</v>
      </c>
      <c r="F618" s="262" t="s">
        <v>403</v>
      </c>
      <c r="G618" s="259"/>
      <c r="H618" s="261" t="s">
        <v>1</v>
      </c>
      <c r="I618" s="263"/>
      <c r="J618" s="259"/>
      <c r="K618" s="259"/>
      <c r="L618" s="264"/>
      <c r="M618" s="265"/>
      <c r="N618" s="266"/>
      <c r="O618" s="266"/>
      <c r="P618" s="266"/>
      <c r="Q618" s="266"/>
      <c r="R618" s="266"/>
      <c r="S618" s="266"/>
      <c r="T618" s="267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68" t="s">
        <v>229</v>
      </c>
      <c r="AU618" s="268" t="s">
        <v>86</v>
      </c>
      <c r="AV618" s="13" t="s">
        <v>84</v>
      </c>
      <c r="AW618" s="13" t="s">
        <v>32</v>
      </c>
      <c r="AX618" s="13" t="s">
        <v>76</v>
      </c>
      <c r="AY618" s="268" t="s">
        <v>222</v>
      </c>
    </row>
    <row r="619" s="14" customFormat="1">
      <c r="A619" s="14"/>
      <c r="B619" s="269"/>
      <c r="C619" s="270"/>
      <c r="D619" s="260" t="s">
        <v>229</v>
      </c>
      <c r="E619" s="271" t="s">
        <v>1</v>
      </c>
      <c r="F619" s="272" t="s">
        <v>742</v>
      </c>
      <c r="G619" s="270"/>
      <c r="H619" s="273">
        <v>7.6449999999999996</v>
      </c>
      <c r="I619" s="274"/>
      <c r="J619" s="270"/>
      <c r="K619" s="270"/>
      <c r="L619" s="275"/>
      <c r="M619" s="276"/>
      <c r="N619" s="277"/>
      <c r="O619" s="277"/>
      <c r="P619" s="277"/>
      <c r="Q619" s="277"/>
      <c r="R619" s="277"/>
      <c r="S619" s="277"/>
      <c r="T619" s="278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79" t="s">
        <v>229</v>
      </c>
      <c r="AU619" s="279" t="s">
        <v>86</v>
      </c>
      <c r="AV619" s="14" t="s">
        <v>86</v>
      </c>
      <c r="AW619" s="14" t="s">
        <v>32</v>
      </c>
      <c r="AX619" s="14" t="s">
        <v>76</v>
      </c>
      <c r="AY619" s="279" t="s">
        <v>222</v>
      </c>
    </row>
    <row r="620" s="14" customFormat="1">
      <c r="A620" s="14"/>
      <c r="B620" s="269"/>
      <c r="C620" s="270"/>
      <c r="D620" s="260" t="s">
        <v>229</v>
      </c>
      <c r="E620" s="271" t="s">
        <v>1</v>
      </c>
      <c r="F620" s="272" t="s">
        <v>743</v>
      </c>
      <c r="G620" s="270"/>
      <c r="H620" s="273">
        <v>3</v>
      </c>
      <c r="I620" s="274"/>
      <c r="J620" s="270"/>
      <c r="K620" s="270"/>
      <c r="L620" s="275"/>
      <c r="M620" s="276"/>
      <c r="N620" s="277"/>
      <c r="O620" s="277"/>
      <c r="P620" s="277"/>
      <c r="Q620" s="277"/>
      <c r="R620" s="277"/>
      <c r="S620" s="277"/>
      <c r="T620" s="278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79" t="s">
        <v>229</v>
      </c>
      <c r="AU620" s="279" t="s">
        <v>86</v>
      </c>
      <c r="AV620" s="14" t="s">
        <v>86</v>
      </c>
      <c r="AW620" s="14" t="s">
        <v>32</v>
      </c>
      <c r="AX620" s="14" t="s">
        <v>76</v>
      </c>
      <c r="AY620" s="279" t="s">
        <v>222</v>
      </c>
    </row>
    <row r="621" s="14" customFormat="1">
      <c r="A621" s="14"/>
      <c r="B621" s="269"/>
      <c r="C621" s="270"/>
      <c r="D621" s="260" t="s">
        <v>229</v>
      </c>
      <c r="E621" s="271" t="s">
        <v>1</v>
      </c>
      <c r="F621" s="272" t="s">
        <v>744</v>
      </c>
      <c r="G621" s="270"/>
      <c r="H621" s="273">
        <v>0.66600000000000004</v>
      </c>
      <c r="I621" s="274"/>
      <c r="J621" s="270"/>
      <c r="K621" s="270"/>
      <c r="L621" s="275"/>
      <c r="M621" s="276"/>
      <c r="N621" s="277"/>
      <c r="O621" s="277"/>
      <c r="P621" s="277"/>
      <c r="Q621" s="277"/>
      <c r="R621" s="277"/>
      <c r="S621" s="277"/>
      <c r="T621" s="278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79" t="s">
        <v>229</v>
      </c>
      <c r="AU621" s="279" t="s">
        <v>86</v>
      </c>
      <c r="AV621" s="14" t="s">
        <v>86</v>
      </c>
      <c r="AW621" s="14" t="s">
        <v>32</v>
      </c>
      <c r="AX621" s="14" t="s">
        <v>76</v>
      </c>
      <c r="AY621" s="279" t="s">
        <v>222</v>
      </c>
    </row>
    <row r="622" s="14" customFormat="1">
      <c r="A622" s="14"/>
      <c r="B622" s="269"/>
      <c r="C622" s="270"/>
      <c r="D622" s="260" t="s">
        <v>229</v>
      </c>
      <c r="E622" s="271" t="s">
        <v>1</v>
      </c>
      <c r="F622" s="272" t="s">
        <v>745</v>
      </c>
      <c r="G622" s="270"/>
      <c r="H622" s="273">
        <v>21.879999999999999</v>
      </c>
      <c r="I622" s="274"/>
      <c r="J622" s="270"/>
      <c r="K622" s="270"/>
      <c r="L622" s="275"/>
      <c r="M622" s="276"/>
      <c r="N622" s="277"/>
      <c r="O622" s="277"/>
      <c r="P622" s="277"/>
      <c r="Q622" s="277"/>
      <c r="R622" s="277"/>
      <c r="S622" s="277"/>
      <c r="T622" s="278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79" t="s">
        <v>229</v>
      </c>
      <c r="AU622" s="279" t="s">
        <v>86</v>
      </c>
      <c r="AV622" s="14" t="s">
        <v>86</v>
      </c>
      <c r="AW622" s="14" t="s">
        <v>32</v>
      </c>
      <c r="AX622" s="14" t="s">
        <v>76</v>
      </c>
      <c r="AY622" s="279" t="s">
        <v>222</v>
      </c>
    </row>
    <row r="623" s="15" customFormat="1">
      <c r="A623" s="15"/>
      <c r="B623" s="280"/>
      <c r="C623" s="281"/>
      <c r="D623" s="260" t="s">
        <v>229</v>
      </c>
      <c r="E623" s="282" t="s">
        <v>1</v>
      </c>
      <c r="F623" s="283" t="s">
        <v>232</v>
      </c>
      <c r="G623" s="281"/>
      <c r="H623" s="284">
        <v>33.191000000000003</v>
      </c>
      <c r="I623" s="285"/>
      <c r="J623" s="281"/>
      <c r="K623" s="281"/>
      <c r="L623" s="286"/>
      <c r="M623" s="287"/>
      <c r="N623" s="288"/>
      <c r="O623" s="288"/>
      <c r="P623" s="288"/>
      <c r="Q623" s="288"/>
      <c r="R623" s="288"/>
      <c r="S623" s="288"/>
      <c r="T623" s="289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T623" s="290" t="s">
        <v>229</v>
      </c>
      <c r="AU623" s="290" t="s">
        <v>86</v>
      </c>
      <c r="AV623" s="15" t="s">
        <v>228</v>
      </c>
      <c r="AW623" s="15" t="s">
        <v>32</v>
      </c>
      <c r="AX623" s="15" t="s">
        <v>84</v>
      </c>
      <c r="AY623" s="290" t="s">
        <v>222</v>
      </c>
    </row>
    <row r="624" s="2" customFormat="1" ht="37.8" customHeight="1">
      <c r="A624" s="39"/>
      <c r="B624" s="40"/>
      <c r="C624" s="244" t="s">
        <v>486</v>
      </c>
      <c r="D624" s="244" t="s">
        <v>224</v>
      </c>
      <c r="E624" s="245" t="s">
        <v>746</v>
      </c>
      <c r="F624" s="246" t="s">
        <v>747</v>
      </c>
      <c r="G624" s="247" t="s">
        <v>241</v>
      </c>
      <c r="H624" s="248">
        <v>9.5399999999999991</v>
      </c>
      <c r="I624" s="249"/>
      <c r="J624" s="250">
        <f>ROUND(I624*H624,2)</f>
        <v>0</v>
      </c>
      <c r="K624" s="251"/>
      <c r="L624" s="45"/>
      <c r="M624" s="252" t="s">
        <v>1</v>
      </c>
      <c r="N624" s="253" t="s">
        <v>41</v>
      </c>
      <c r="O624" s="92"/>
      <c r="P624" s="254">
        <f>O624*H624</f>
        <v>0</v>
      </c>
      <c r="Q624" s="254">
        <v>0</v>
      </c>
      <c r="R624" s="254">
        <f>Q624*H624</f>
        <v>0</v>
      </c>
      <c r="S624" s="254">
        <v>0</v>
      </c>
      <c r="T624" s="255">
        <f>S624*H624</f>
        <v>0</v>
      </c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R624" s="256" t="s">
        <v>228</v>
      </c>
      <c r="AT624" s="256" t="s">
        <v>224</v>
      </c>
      <c r="AU624" s="256" t="s">
        <v>86</v>
      </c>
      <c r="AY624" s="18" t="s">
        <v>222</v>
      </c>
      <c r="BE624" s="257">
        <f>IF(N624="základní",J624,0)</f>
        <v>0</v>
      </c>
      <c r="BF624" s="257">
        <f>IF(N624="snížená",J624,0)</f>
        <v>0</v>
      </c>
      <c r="BG624" s="257">
        <f>IF(N624="zákl. přenesená",J624,0)</f>
        <v>0</v>
      </c>
      <c r="BH624" s="257">
        <f>IF(N624="sníž. přenesená",J624,0)</f>
        <v>0</v>
      </c>
      <c r="BI624" s="257">
        <f>IF(N624="nulová",J624,0)</f>
        <v>0</v>
      </c>
      <c r="BJ624" s="18" t="s">
        <v>84</v>
      </c>
      <c r="BK624" s="257">
        <f>ROUND(I624*H624,2)</f>
        <v>0</v>
      </c>
      <c r="BL624" s="18" t="s">
        <v>228</v>
      </c>
      <c r="BM624" s="256" t="s">
        <v>748</v>
      </c>
    </row>
    <row r="625" s="13" customFormat="1">
      <c r="A625" s="13"/>
      <c r="B625" s="258"/>
      <c r="C625" s="259"/>
      <c r="D625" s="260" t="s">
        <v>229</v>
      </c>
      <c r="E625" s="261" t="s">
        <v>1</v>
      </c>
      <c r="F625" s="262" t="s">
        <v>403</v>
      </c>
      <c r="G625" s="259"/>
      <c r="H625" s="261" t="s">
        <v>1</v>
      </c>
      <c r="I625" s="263"/>
      <c r="J625" s="259"/>
      <c r="K625" s="259"/>
      <c r="L625" s="264"/>
      <c r="M625" s="265"/>
      <c r="N625" s="266"/>
      <c r="O625" s="266"/>
      <c r="P625" s="266"/>
      <c r="Q625" s="266"/>
      <c r="R625" s="266"/>
      <c r="S625" s="266"/>
      <c r="T625" s="267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68" t="s">
        <v>229</v>
      </c>
      <c r="AU625" s="268" t="s">
        <v>86</v>
      </c>
      <c r="AV625" s="13" t="s">
        <v>84</v>
      </c>
      <c r="AW625" s="13" t="s">
        <v>32</v>
      </c>
      <c r="AX625" s="13" t="s">
        <v>76</v>
      </c>
      <c r="AY625" s="268" t="s">
        <v>222</v>
      </c>
    </row>
    <row r="626" s="14" customFormat="1">
      <c r="A626" s="14"/>
      <c r="B626" s="269"/>
      <c r="C626" s="270"/>
      <c r="D626" s="260" t="s">
        <v>229</v>
      </c>
      <c r="E626" s="271" t="s">
        <v>1</v>
      </c>
      <c r="F626" s="272" t="s">
        <v>749</v>
      </c>
      <c r="G626" s="270"/>
      <c r="H626" s="273">
        <v>7.875</v>
      </c>
      <c r="I626" s="274"/>
      <c r="J626" s="270"/>
      <c r="K626" s="270"/>
      <c r="L626" s="275"/>
      <c r="M626" s="276"/>
      <c r="N626" s="277"/>
      <c r="O626" s="277"/>
      <c r="P626" s="277"/>
      <c r="Q626" s="277"/>
      <c r="R626" s="277"/>
      <c r="S626" s="277"/>
      <c r="T626" s="278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79" t="s">
        <v>229</v>
      </c>
      <c r="AU626" s="279" t="s">
        <v>86</v>
      </c>
      <c r="AV626" s="14" t="s">
        <v>86</v>
      </c>
      <c r="AW626" s="14" t="s">
        <v>32</v>
      </c>
      <c r="AX626" s="14" t="s">
        <v>76</v>
      </c>
      <c r="AY626" s="279" t="s">
        <v>222</v>
      </c>
    </row>
    <row r="627" s="14" customFormat="1">
      <c r="A627" s="14"/>
      <c r="B627" s="269"/>
      <c r="C627" s="270"/>
      <c r="D627" s="260" t="s">
        <v>229</v>
      </c>
      <c r="E627" s="271" t="s">
        <v>1</v>
      </c>
      <c r="F627" s="272" t="s">
        <v>750</v>
      </c>
      <c r="G627" s="270"/>
      <c r="H627" s="273">
        <v>1.665</v>
      </c>
      <c r="I627" s="274"/>
      <c r="J627" s="270"/>
      <c r="K627" s="270"/>
      <c r="L627" s="275"/>
      <c r="M627" s="276"/>
      <c r="N627" s="277"/>
      <c r="O627" s="277"/>
      <c r="P627" s="277"/>
      <c r="Q627" s="277"/>
      <c r="R627" s="277"/>
      <c r="S627" s="277"/>
      <c r="T627" s="278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79" t="s">
        <v>229</v>
      </c>
      <c r="AU627" s="279" t="s">
        <v>86</v>
      </c>
      <c r="AV627" s="14" t="s">
        <v>86</v>
      </c>
      <c r="AW627" s="14" t="s">
        <v>32</v>
      </c>
      <c r="AX627" s="14" t="s">
        <v>76</v>
      </c>
      <c r="AY627" s="279" t="s">
        <v>222</v>
      </c>
    </row>
    <row r="628" s="15" customFormat="1">
      <c r="A628" s="15"/>
      <c r="B628" s="280"/>
      <c r="C628" s="281"/>
      <c r="D628" s="260" t="s">
        <v>229</v>
      </c>
      <c r="E628" s="282" t="s">
        <v>1</v>
      </c>
      <c r="F628" s="283" t="s">
        <v>232</v>
      </c>
      <c r="G628" s="281"/>
      <c r="H628" s="284">
        <v>9.5399999999999991</v>
      </c>
      <c r="I628" s="285"/>
      <c r="J628" s="281"/>
      <c r="K628" s="281"/>
      <c r="L628" s="286"/>
      <c r="M628" s="287"/>
      <c r="N628" s="288"/>
      <c r="O628" s="288"/>
      <c r="P628" s="288"/>
      <c r="Q628" s="288"/>
      <c r="R628" s="288"/>
      <c r="S628" s="288"/>
      <c r="T628" s="289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T628" s="290" t="s">
        <v>229</v>
      </c>
      <c r="AU628" s="290" t="s">
        <v>86</v>
      </c>
      <c r="AV628" s="15" t="s">
        <v>228</v>
      </c>
      <c r="AW628" s="15" t="s">
        <v>32</v>
      </c>
      <c r="AX628" s="15" t="s">
        <v>84</v>
      </c>
      <c r="AY628" s="290" t="s">
        <v>222</v>
      </c>
    </row>
    <row r="629" s="2" customFormat="1" ht="33" customHeight="1">
      <c r="A629" s="39"/>
      <c r="B629" s="40"/>
      <c r="C629" s="244" t="s">
        <v>751</v>
      </c>
      <c r="D629" s="244" t="s">
        <v>224</v>
      </c>
      <c r="E629" s="245" t="s">
        <v>752</v>
      </c>
      <c r="F629" s="246" t="s">
        <v>753</v>
      </c>
      <c r="G629" s="247" t="s">
        <v>241</v>
      </c>
      <c r="H629" s="248">
        <v>9.4000000000000004</v>
      </c>
      <c r="I629" s="249"/>
      <c r="J629" s="250">
        <f>ROUND(I629*H629,2)</f>
        <v>0</v>
      </c>
      <c r="K629" s="251"/>
      <c r="L629" s="45"/>
      <c r="M629" s="252" t="s">
        <v>1</v>
      </c>
      <c r="N629" s="253" t="s">
        <v>41</v>
      </c>
      <c r="O629" s="92"/>
      <c r="P629" s="254">
        <f>O629*H629</f>
        <v>0</v>
      </c>
      <c r="Q629" s="254">
        <v>0</v>
      </c>
      <c r="R629" s="254">
        <f>Q629*H629</f>
        <v>0</v>
      </c>
      <c r="S629" s="254">
        <v>0</v>
      </c>
      <c r="T629" s="255">
        <f>S629*H629</f>
        <v>0</v>
      </c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R629" s="256" t="s">
        <v>228</v>
      </c>
      <c r="AT629" s="256" t="s">
        <v>224</v>
      </c>
      <c r="AU629" s="256" t="s">
        <v>86</v>
      </c>
      <c r="AY629" s="18" t="s">
        <v>222</v>
      </c>
      <c r="BE629" s="257">
        <f>IF(N629="základní",J629,0)</f>
        <v>0</v>
      </c>
      <c r="BF629" s="257">
        <f>IF(N629="snížená",J629,0)</f>
        <v>0</v>
      </c>
      <c r="BG629" s="257">
        <f>IF(N629="zákl. přenesená",J629,0)</f>
        <v>0</v>
      </c>
      <c r="BH629" s="257">
        <f>IF(N629="sníž. přenesená",J629,0)</f>
        <v>0</v>
      </c>
      <c r="BI629" s="257">
        <f>IF(N629="nulová",J629,0)</f>
        <v>0</v>
      </c>
      <c r="BJ629" s="18" t="s">
        <v>84</v>
      </c>
      <c r="BK629" s="257">
        <f>ROUND(I629*H629,2)</f>
        <v>0</v>
      </c>
      <c r="BL629" s="18" t="s">
        <v>228</v>
      </c>
      <c r="BM629" s="256" t="s">
        <v>754</v>
      </c>
    </row>
    <row r="630" s="2" customFormat="1" ht="33" customHeight="1">
      <c r="A630" s="39"/>
      <c r="B630" s="40"/>
      <c r="C630" s="244" t="s">
        <v>492</v>
      </c>
      <c r="D630" s="244" t="s">
        <v>224</v>
      </c>
      <c r="E630" s="245" t="s">
        <v>752</v>
      </c>
      <c r="F630" s="246" t="s">
        <v>753</v>
      </c>
      <c r="G630" s="247" t="s">
        <v>241</v>
      </c>
      <c r="H630" s="248">
        <v>33.191000000000003</v>
      </c>
      <c r="I630" s="249"/>
      <c r="J630" s="250">
        <f>ROUND(I630*H630,2)</f>
        <v>0</v>
      </c>
      <c r="K630" s="251"/>
      <c r="L630" s="45"/>
      <c r="M630" s="252" t="s">
        <v>1</v>
      </c>
      <c r="N630" s="253" t="s">
        <v>41</v>
      </c>
      <c r="O630" s="92"/>
      <c r="P630" s="254">
        <f>O630*H630</f>
        <v>0</v>
      </c>
      <c r="Q630" s="254">
        <v>0</v>
      </c>
      <c r="R630" s="254">
        <f>Q630*H630</f>
        <v>0</v>
      </c>
      <c r="S630" s="254">
        <v>0</v>
      </c>
      <c r="T630" s="255">
        <f>S630*H630</f>
        <v>0</v>
      </c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R630" s="256" t="s">
        <v>228</v>
      </c>
      <c r="AT630" s="256" t="s">
        <v>224</v>
      </c>
      <c r="AU630" s="256" t="s">
        <v>86</v>
      </c>
      <c r="AY630" s="18" t="s">
        <v>222</v>
      </c>
      <c r="BE630" s="257">
        <f>IF(N630="základní",J630,0)</f>
        <v>0</v>
      </c>
      <c r="BF630" s="257">
        <f>IF(N630="snížená",J630,0)</f>
        <v>0</v>
      </c>
      <c r="BG630" s="257">
        <f>IF(N630="zákl. přenesená",J630,0)</f>
        <v>0</v>
      </c>
      <c r="BH630" s="257">
        <f>IF(N630="sníž. přenesená",J630,0)</f>
        <v>0</v>
      </c>
      <c r="BI630" s="257">
        <f>IF(N630="nulová",J630,0)</f>
        <v>0</v>
      </c>
      <c r="BJ630" s="18" t="s">
        <v>84</v>
      </c>
      <c r="BK630" s="257">
        <f>ROUND(I630*H630,2)</f>
        <v>0</v>
      </c>
      <c r="BL630" s="18" t="s">
        <v>228</v>
      </c>
      <c r="BM630" s="256" t="s">
        <v>755</v>
      </c>
    </row>
    <row r="631" s="2" customFormat="1" ht="33" customHeight="1">
      <c r="A631" s="39"/>
      <c r="B631" s="40"/>
      <c r="C631" s="244" t="s">
        <v>756</v>
      </c>
      <c r="D631" s="244" t="s">
        <v>224</v>
      </c>
      <c r="E631" s="245" t="s">
        <v>757</v>
      </c>
      <c r="F631" s="246" t="s">
        <v>758</v>
      </c>
      <c r="G631" s="247" t="s">
        <v>241</v>
      </c>
      <c r="H631" s="248">
        <v>9.5399999999999991</v>
      </c>
      <c r="I631" s="249"/>
      <c r="J631" s="250">
        <f>ROUND(I631*H631,2)</f>
        <v>0</v>
      </c>
      <c r="K631" s="251"/>
      <c r="L631" s="45"/>
      <c r="M631" s="252" t="s">
        <v>1</v>
      </c>
      <c r="N631" s="253" t="s">
        <v>41</v>
      </c>
      <c r="O631" s="92"/>
      <c r="P631" s="254">
        <f>O631*H631</f>
        <v>0</v>
      </c>
      <c r="Q631" s="254">
        <v>0</v>
      </c>
      <c r="R631" s="254">
        <f>Q631*H631</f>
        <v>0</v>
      </c>
      <c r="S631" s="254">
        <v>0</v>
      </c>
      <c r="T631" s="255">
        <f>S631*H631</f>
        <v>0</v>
      </c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R631" s="256" t="s">
        <v>228</v>
      </c>
      <c r="AT631" s="256" t="s">
        <v>224</v>
      </c>
      <c r="AU631" s="256" t="s">
        <v>86</v>
      </c>
      <c r="AY631" s="18" t="s">
        <v>222</v>
      </c>
      <c r="BE631" s="257">
        <f>IF(N631="základní",J631,0)</f>
        <v>0</v>
      </c>
      <c r="BF631" s="257">
        <f>IF(N631="snížená",J631,0)</f>
        <v>0</v>
      </c>
      <c r="BG631" s="257">
        <f>IF(N631="zákl. přenesená",J631,0)</f>
        <v>0</v>
      </c>
      <c r="BH631" s="257">
        <f>IF(N631="sníž. přenesená",J631,0)</f>
        <v>0</v>
      </c>
      <c r="BI631" s="257">
        <f>IF(N631="nulová",J631,0)</f>
        <v>0</v>
      </c>
      <c r="BJ631" s="18" t="s">
        <v>84</v>
      </c>
      <c r="BK631" s="257">
        <f>ROUND(I631*H631,2)</f>
        <v>0</v>
      </c>
      <c r="BL631" s="18" t="s">
        <v>228</v>
      </c>
      <c r="BM631" s="256" t="s">
        <v>759</v>
      </c>
    </row>
    <row r="632" s="2" customFormat="1" ht="24.15" customHeight="1">
      <c r="A632" s="39"/>
      <c r="B632" s="40"/>
      <c r="C632" s="244" t="s">
        <v>499</v>
      </c>
      <c r="D632" s="244" t="s">
        <v>224</v>
      </c>
      <c r="E632" s="245" t="s">
        <v>760</v>
      </c>
      <c r="F632" s="246" t="s">
        <v>761</v>
      </c>
      <c r="G632" s="247" t="s">
        <v>227</v>
      </c>
      <c r="H632" s="248">
        <v>324.30000000000001</v>
      </c>
      <c r="I632" s="249"/>
      <c r="J632" s="250">
        <f>ROUND(I632*H632,2)</f>
        <v>0</v>
      </c>
      <c r="K632" s="251"/>
      <c r="L632" s="45"/>
      <c r="M632" s="252" t="s">
        <v>1</v>
      </c>
      <c r="N632" s="253" t="s">
        <v>41</v>
      </c>
      <c r="O632" s="92"/>
      <c r="P632" s="254">
        <f>O632*H632</f>
        <v>0</v>
      </c>
      <c r="Q632" s="254">
        <v>0</v>
      </c>
      <c r="R632" s="254">
        <f>Q632*H632</f>
        <v>0</v>
      </c>
      <c r="S632" s="254">
        <v>0</v>
      </c>
      <c r="T632" s="255">
        <f>S632*H632</f>
        <v>0</v>
      </c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R632" s="256" t="s">
        <v>228</v>
      </c>
      <c r="AT632" s="256" t="s">
        <v>224</v>
      </c>
      <c r="AU632" s="256" t="s">
        <v>86</v>
      </c>
      <c r="AY632" s="18" t="s">
        <v>222</v>
      </c>
      <c r="BE632" s="257">
        <f>IF(N632="základní",J632,0)</f>
        <v>0</v>
      </c>
      <c r="BF632" s="257">
        <f>IF(N632="snížená",J632,0)</f>
        <v>0</v>
      </c>
      <c r="BG632" s="257">
        <f>IF(N632="zákl. přenesená",J632,0)</f>
        <v>0</v>
      </c>
      <c r="BH632" s="257">
        <f>IF(N632="sníž. přenesená",J632,0)</f>
        <v>0</v>
      </c>
      <c r="BI632" s="257">
        <f>IF(N632="nulová",J632,0)</f>
        <v>0</v>
      </c>
      <c r="BJ632" s="18" t="s">
        <v>84</v>
      </c>
      <c r="BK632" s="257">
        <f>ROUND(I632*H632,2)</f>
        <v>0</v>
      </c>
      <c r="BL632" s="18" t="s">
        <v>228</v>
      </c>
      <c r="BM632" s="256" t="s">
        <v>762</v>
      </c>
    </row>
    <row r="633" s="2" customFormat="1">
      <c r="A633" s="39"/>
      <c r="B633" s="40"/>
      <c r="C633" s="41"/>
      <c r="D633" s="260" t="s">
        <v>266</v>
      </c>
      <c r="E633" s="41"/>
      <c r="F633" s="291" t="s">
        <v>763</v>
      </c>
      <c r="G633" s="41"/>
      <c r="H633" s="41"/>
      <c r="I633" s="211"/>
      <c r="J633" s="41"/>
      <c r="K633" s="41"/>
      <c r="L633" s="45"/>
      <c r="M633" s="292"/>
      <c r="N633" s="293"/>
      <c r="O633" s="92"/>
      <c r="P633" s="92"/>
      <c r="Q633" s="92"/>
      <c r="R633" s="92"/>
      <c r="S633" s="92"/>
      <c r="T633" s="93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T633" s="18" t="s">
        <v>266</v>
      </c>
      <c r="AU633" s="18" t="s">
        <v>86</v>
      </c>
    </row>
    <row r="634" s="13" customFormat="1">
      <c r="A634" s="13"/>
      <c r="B634" s="258"/>
      <c r="C634" s="259"/>
      <c r="D634" s="260" t="s">
        <v>229</v>
      </c>
      <c r="E634" s="261" t="s">
        <v>1</v>
      </c>
      <c r="F634" s="262" t="s">
        <v>403</v>
      </c>
      <c r="G634" s="259"/>
      <c r="H634" s="261" t="s">
        <v>1</v>
      </c>
      <c r="I634" s="263"/>
      <c r="J634" s="259"/>
      <c r="K634" s="259"/>
      <c r="L634" s="264"/>
      <c r="M634" s="265"/>
      <c r="N634" s="266"/>
      <c r="O634" s="266"/>
      <c r="P634" s="266"/>
      <c r="Q634" s="266"/>
      <c r="R634" s="266"/>
      <c r="S634" s="266"/>
      <c r="T634" s="267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68" t="s">
        <v>229</v>
      </c>
      <c r="AU634" s="268" t="s">
        <v>86</v>
      </c>
      <c r="AV634" s="13" t="s">
        <v>84</v>
      </c>
      <c r="AW634" s="13" t="s">
        <v>32</v>
      </c>
      <c r="AX634" s="13" t="s">
        <v>76</v>
      </c>
      <c r="AY634" s="268" t="s">
        <v>222</v>
      </c>
    </row>
    <row r="635" s="14" customFormat="1">
      <c r="A635" s="14"/>
      <c r="B635" s="269"/>
      <c r="C635" s="270"/>
      <c r="D635" s="260" t="s">
        <v>229</v>
      </c>
      <c r="E635" s="271" t="s">
        <v>1</v>
      </c>
      <c r="F635" s="272" t="s">
        <v>764</v>
      </c>
      <c r="G635" s="270"/>
      <c r="H635" s="273">
        <v>99.200000000000003</v>
      </c>
      <c r="I635" s="274"/>
      <c r="J635" s="270"/>
      <c r="K635" s="270"/>
      <c r="L635" s="275"/>
      <c r="M635" s="276"/>
      <c r="N635" s="277"/>
      <c r="O635" s="277"/>
      <c r="P635" s="277"/>
      <c r="Q635" s="277"/>
      <c r="R635" s="277"/>
      <c r="S635" s="277"/>
      <c r="T635" s="278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79" t="s">
        <v>229</v>
      </c>
      <c r="AU635" s="279" t="s">
        <v>86</v>
      </c>
      <c r="AV635" s="14" t="s">
        <v>86</v>
      </c>
      <c r="AW635" s="14" t="s">
        <v>32</v>
      </c>
      <c r="AX635" s="14" t="s">
        <v>76</v>
      </c>
      <c r="AY635" s="279" t="s">
        <v>222</v>
      </c>
    </row>
    <row r="636" s="14" customFormat="1">
      <c r="A636" s="14"/>
      <c r="B636" s="269"/>
      <c r="C636" s="270"/>
      <c r="D636" s="260" t="s">
        <v>229</v>
      </c>
      <c r="E636" s="271" t="s">
        <v>1</v>
      </c>
      <c r="F636" s="272" t="s">
        <v>765</v>
      </c>
      <c r="G636" s="270"/>
      <c r="H636" s="273">
        <v>126.90000000000001</v>
      </c>
      <c r="I636" s="274"/>
      <c r="J636" s="270"/>
      <c r="K636" s="270"/>
      <c r="L636" s="275"/>
      <c r="M636" s="276"/>
      <c r="N636" s="277"/>
      <c r="O636" s="277"/>
      <c r="P636" s="277"/>
      <c r="Q636" s="277"/>
      <c r="R636" s="277"/>
      <c r="S636" s="277"/>
      <c r="T636" s="278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79" t="s">
        <v>229</v>
      </c>
      <c r="AU636" s="279" t="s">
        <v>86</v>
      </c>
      <c r="AV636" s="14" t="s">
        <v>86</v>
      </c>
      <c r="AW636" s="14" t="s">
        <v>32</v>
      </c>
      <c r="AX636" s="14" t="s">
        <v>76</v>
      </c>
      <c r="AY636" s="279" t="s">
        <v>222</v>
      </c>
    </row>
    <row r="637" s="14" customFormat="1">
      <c r="A637" s="14"/>
      <c r="B637" s="269"/>
      <c r="C637" s="270"/>
      <c r="D637" s="260" t="s">
        <v>229</v>
      </c>
      <c r="E637" s="271" t="s">
        <v>1</v>
      </c>
      <c r="F637" s="272" t="s">
        <v>766</v>
      </c>
      <c r="G637" s="270"/>
      <c r="H637" s="273">
        <v>98.200000000000003</v>
      </c>
      <c r="I637" s="274"/>
      <c r="J637" s="270"/>
      <c r="K637" s="270"/>
      <c r="L637" s="275"/>
      <c r="M637" s="276"/>
      <c r="N637" s="277"/>
      <c r="O637" s="277"/>
      <c r="P637" s="277"/>
      <c r="Q637" s="277"/>
      <c r="R637" s="277"/>
      <c r="S637" s="277"/>
      <c r="T637" s="278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79" t="s">
        <v>229</v>
      </c>
      <c r="AU637" s="279" t="s">
        <v>86</v>
      </c>
      <c r="AV637" s="14" t="s">
        <v>86</v>
      </c>
      <c r="AW637" s="14" t="s">
        <v>32</v>
      </c>
      <c r="AX637" s="14" t="s">
        <v>76</v>
      </c>
      <c r="AY637" s="279" t="s">
        <v>222</v>
      </c>
    </row>
    <row r="638" s="15" customFormat="1">
      <c r="A638" s="15"/>
      <c r="B638" s="280"/>
      <c r="C638" s="281"/>
      <c r="D638" s="260" t="s">
        <v>229</v>
      </c>
      <c r="E638" s="282" t="s">
        <v>1</v>
      </c>
      <c r="F638" s="283" t="s">
        <v>232</v>
      </c>
      <c r="G638" s="281"/>
      <c r="H638" s="284">
        <v>324.30000000000001</v>
      </c>
      <c r="I638" s="285"/>
      <c r="J638" s="281"/>
      <c r="K638" s="281"/>
      <c r="L638" s="286"/>
      <c r="M638" s="287"/>
      <c r="N638" s="288"/>
      <c r="O638" s="288"/>
      <c r="P638" s="288"/>
      <c r="Q638" s="288"/>
      <c r="R638" s="288"/>
      <c r="S638" s="288"/>
      <c r="T638" s="289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T638" s="290" t="s">
        <v>229</v>
      </c>
      <c r="AU638" s="290" t="s">
        <v>86</v>
      </c>
      <c r="AV638" s="15" t="s">
        <v>228</v>
      </c>
      <c r="AW638" s="15" t="s">
        <v>32</v>
      </c>
      <c r="AX638" s="15" t="s">
        <v>84</v>
      </c>
      <c r="AY638" s="290" t="s">
        <v>222</v>
      </c>
    </row>
    <row r="639" s="2" customFormat="1" ht="24.15" customHeight="1">
      <c r="A639" s="39"/>
      <c r="B639" s="40"/>
      <c r="C639" s="244" t="s">
        <v>767</v>
      </c>
      <c r="D639" s="244" t="s">
        <v>224</v>
      </c>
      <c r="E639" s="245" t="s">
        <v>768</v>
      </c>
      <c r="F639" s="246" t="s">
        <v>769</v>
      </c>
      <c r="G639" s="247" t="s">
        <v>241</v>
      </c>
      <c r="H639" s="248">
        <v>122.01000000000001</v>
      </c>
      <c r="I639" s="249"/>
      <c r="J639" s="250">
        <f>ROUND(I639*H639,2)</f>
        <v>0</v>
      </c>
      <c r="K639" s="251"/>
      <c r="L639" s="45"/>
      <c r="M639" s="252" t="s">
        <v>1</v>
      </c>
      <c r="N639" s="253" t="s">
        <v>41</v>
      </c>
      <c r="O639" s="92"/>
      <c r="P639" s="254">
        <f>O639*H639</f>
        <v>0</v>
      </c>
      <c r="Q639" s="254">
        <v>0</v>
      </c>
      <c r="R639" s="254">
        <f>Q639*H639</f>
        <v>0</v>
      </c>
      <c r="S639" s="254">
        <v>0</v>
      </c>
      <c r="T639" s="255">
        <f>S639*H639</f>
        <v>0</v>
      </c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R639" s="256" t="s">
        <v>228</v>
      </c>
      <c r="AT639" s="256" t="s">
        <v>224</v>
      </c>
      <c r="AU639" s="256" t="s">
        <v>86</v>
      </c>
      <c r="AY639" s="18" t="s">
        <v>222</v>
      </c>
      <c r="BE639" s="257">
        <f>IF(N639="základní",J639,0)</f>
        <v>0</v>
      </c>
      <c r="BF639" s="257">
        <f>IF(N639="snížená",J639,0)</f>
        <v>0</v>
      </c>
      <c r="BG639" s="257">
        <f>IF(N639="zákl. přenesená",J639,0)</f>
        <v>0</v>
      </c>
      <c r="BH639" s="257">
        <f>IF(N639="sníž. přenesená",J639,0)</f>
        <v>0</v>
      </c>
      <c r="BI639" s="257">
        <f>IF(N639="nulová",J639,0)</f>
        <v>0</v>
      </c>
      <c r="BJ639" s="18" t="s">
        <v>84</v>
      </c>
      <c r="BK639" s="257">
        <f>ROUND(I639*H639,2)</f>
        <v>0</v>
      </c>
      <c r="BL639" s="18" t="s">
        <v>228</v>
      </c>
      <c r="BM639" s="256" t="s">
        <v>770</v>
      </c>
    </row>
    <row r="640" s="13" customFormat="1">
      <c r="A640" s="13"/>
      <c r="B640" s="258"/>
      <c r="C640" s="259"/>
      <c r="D640" s="260" t="s">
        <v>229</v>
      </c>
      <c r="E640" s="261" t="s">
        <v>1</v>
      </c>
      <c r="F640" s="262" t="s">
        <v>403</v>
      </c>
      <c r="G640" s="259"/>
      <c r="H640" s="261" t="s">
        <v>1</v>
      </c>
      <c r="I640" s="263"/>
      <c r="J640" s="259"/>
      <c r="K640" s="259"/>
      <c r="L640" s="264"/>
      <c r="M640" s="265"/>
      <c r="N640" s="266"/>
      <c r="O640" s="266"/>
      <c r="P640" s="266"/>
      <c r="Q640" s="266"/>
      <c r="R640" s="266"/>
      <c r="S640" s="266"/>
      <c r="T640" s="267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68" t="s">
        <v>229</v>
      </c>
      <c r="AU640" s="268" t="s">
        <v>86</v>
      </c>
      <c r="AV640" s="13" t="s">
        <v>84</v>
      </c>
      <c r="AW640" s="13" t="s">
        <v>32</v>
      </c>
      <c r="AX640" s="13" t="s">
        <v>76</v>
      </c>
      <c r="AY640" s="268" t="s">
        <v>222</v>
      </c>
    </row>
    <row r="641" s="14" customFormat="1">
      <c r="A641" s="14"/>
      <c r="B641" s="269"/>
      <c r="C641" s="270"/>
      <c r="D641" s="260" t="s">
        <v>229</v>
      </c>
      <c r="E641" s="271" t="s">
        <v>1</v>
      </c>
      <c r="F641" s="272" t="s">
        <v>743</v>
      </c>
      <c r="G641" s="270"/>
      <c r="H641" s="273">
        <v>3</v>
      </c>
      <c r="I641" s="274"/>
      <c r="J641" s="270"/>
      <c r="K641" s="270"/>
      <c r="L641" s="275"/>
      <c r="M641" s="276"/>
      <c r="N641" s="277"/>
      <c r="O641" s="277"/>
      <c r="P641" s="277"/>
      <c r="Q641" s="277"/>
      <c r="R641" s="277"/>
      <c r="S641" s="277"/>
      <c r="T641" s="278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79" t="s">
        <v>229</v>
      </c>
      <c r="AU641" s="279" t="s">
        <v>86</v>
      </c>
      <c r="AV641" s="14" t="s">
        <v>86</v>
      </c>
      <c r="AW641" s="14" t="s">
        <v>32</v>
      </c>
      <c r="AX641" s="14" t="s">
        <v>76</v>
      </c>
      <c r="AY641" s="279" t="s">
        <v>222</v>
      </c>
    </row>
    <row r="642" s="14" customFormat="1">
      <c r="A642" s="14"/>
      <c r="B642" s="269"/>
      <c r="C642" s="270"/>
      <c r="D642" s="260" t="s">
        <v>229</v>
      </c>
      <c r="E642" s="271" t="s">
        <v>1</v>
      </c>
      <c r="F642" s="272" t="s">
        <v>771</v>
      </c>
      <c r="G642" s="270"/>
      <c r="H642" s="273">
        <v>113.54000000000001</v>
      </c>
      <c r="I642" s="274"/>
      <c r="J642" s="270"/>
      <c r="K642" s="270"/>
      <c r="L642" s="275"/>
      <c r="M642" s="276"/>
      <c r="N642" s="277"/>
      <c r="O642" s="277"/>
      <c r="P642" s="277"/>
      <c r="Q642" s="277"/>
      <c r="R642" s="277"/>
      <c r="S642" s="277"/>
      <c r="T642" s="278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79" t="s">
        <v>229</v>
      </c>
      <c r="AU642" s="279" t="s">
        <v>86</v>
      </c>
      <c r="AV642" s="14" t="s">
        <v>86</v>
      </c>
      <c r="AW642" s="14" t="s">
        <v>32</v>
      </c>
      <c r="AX642" s="14" t="s">
        <v>76</v>
      </c>
      <c r="AY642" s="279" t="s">
        <v>222</v>
      </c>
    </row>
    <row r="643" s="14" customFormat="1">
      <c r="A643" s="14"/>
      <c r="B643" s="269"/>
      <c r="C643" s="270"/>
      <c r="D643" s="260" t="s">
        <v>229</v>
      </c>
      <c r="E643" s="271" t="s">
        <v>1</v>
      </c>
      <c r="F643" s="272" t="s">
        <v>772</v>
      </c>
      <c r="G643" s="270"/>
      <c r="H643" s="273">
        <v>5.4699999999999998</v>
      </c>
      <c r="I643" s="274"/>
      <c r="J643" s="270"/>
      <c r="K643" s="270"/>
      <c r="L643" s="275"/>
      <c r="M643" s="276"/>
      <c r="N643" s="277"/>
      <c r="O643" s="277"/>
      <c r="P643" s="277"/>
      <c r="Q643" s="277"/>
      <c r="R643" s="277"/>
      <c r="S643" s="277"/>
      <c r="T643" s="278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79" t="s">
        <v>229</v>
      </c>
      <c r="AU643" s="279" t="s">
        <v>86</v>
      </c>
      <c r="AV643" s="14" t="s">
        <v>86</v>
      </c>
      <c r="AW643" s="14" t="s">
        <v>32</v>
      </c>
      <c r="AX643" s="14" t="s">
        <v>76</v>
      </c>
      <c r="AY643" s="279" t="s">
        <v>222</v>
      </c>
    </row>
    <row r="644" s="15" customFormat="1">
      <c r="A644" s="15"/>
      <c r="B644" s="280"/>
      <c r="C644" s="281"/>
      <c r="D644" s="260" t="s">
        <v>229</v>
      </c>
      <c r="E644" s="282" t="s">
        <v>1</v>
      </c>
      <c r="F644" s="283" t="s">
        <v>232</v>
      </c>
      <c r="G644" s="281"/>
      <c r="H644" s="284">
        <v>122.01000000000001</v>
      </c>
      <c r="I644" s="285"/>
      <c r="J644" s="281"/>
      <c r="K644" s="281"/>
      <c r="L644" s="286"/>
      <c r="M644" s="287"/>
      <c r="N644" s="288"/>
      <c r="O644" s="288"/>
      <c r="P644" s="288"/>
      <c r="Q644" s="288"/>
      <c r="R644" s="288"/>
      <c r="S644" s="288"/>
      <c r="T644" s="289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T644" s="290" t="s">
        <v>229</v>
      </c>
      <c r="AU644" s="290" t="s">
        <v>86</v>
      </c>
      <c r="AV644" s="15" t="s">
        <v>228</v>
      </c>
      <c r="AW644" s="15" t="s">
        <v>32</v>
      </c>
      <c r="AX644" s="15" t="s">
        <v>84</v>
      </c>
      <c r="AY644" s="290" t="s">
        <v>222</v>
      </c>
    </row>
    <row r="645" s="2" customFormat="1" ht="24.15" customHeight="1">
      <c r="A645" s="39"/>
      <c r="B645" s="40"/>
      <c r="C645" s="244" t="s">
        <v>507</v>
      </c>
      <c r="D645" s="244" t="s">
        <v>224</v>
      </c>
      <c r="E645" s="245" t="s">
        <v>773</v>
      </c>
      <c r="F645" s="246" t="s">
        <v>774</v>
      </c>
      <c r="G645" s="247" t="s">
        <v>241</v>
      </c>
      <c r="H645" s="248">
        <v>231.203</v>
      </c>
      <c r="I645" s="249"/>
      <c r="J645" s="250">
        <f>ROUND(I645*H645,2)</f>
        <v>0</v>
      </c>
      <c r="K645" s="251"/>
      <c r="L645" s="45"/>
      <c r="M645" s="252" t="s">
        <v>1</v>
      </c>
      <c r="N645" s="253" t="s">
        <v>41</v>
      </c>
      <c r="O645" s="92"/>
      <c r="P645" s="254">
        <f>O645*H645</f>
        <v>0</v>
      </c>
      <c r="Q645" s="254">
        <v>0</v>
      </c>
      <c r="R645" s="254">
        <f>Q645*H645</f>
        <v>0</v>
      </c>
      <c r="S645" s="254">
        <v>0</v>
      </c>
      <c r="T645" s="255">
        <f>S645*H645</f>
        <v>0</v>
      </c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R645" s="256" t="s">
        <v>228</v>
      </c>
      <c r="AT645" s="256" t="s">
        <v>224</v>
      </c>
      <c r="AU645" s="256" t="s">
        <v>86</v>
      </c>
      <c r="AY645" s="18" t="s">
        <v>222</v>
      </c>
      <c r="BE645" s="257">
        <f>IF(N645="základní",J645,0)</f>
        <v>0</v>
      </c>
      <c r="BF645" s="257">
        <f>IF(N645="snížená",J645,0)</f>
        <v>0</v>
      </c>
      <c r="BG645" s="257">
        <f>IF(N645="zákl. přenesená",J645,0)</f>
        <v>0</v>
      </c>
      <c r="BH645" s="257">
        <f>IF(N645="sníž. přenesená",J645,0)</f>
        <v>0</v>
      </c>
      <c r="BI645" s="257">
        <f>IF(N645="nulová",J645,0)</f>
        <v>0</v>
      </c>
      <c r="BJ645" s="18" t="s">
        <v>84</v>
      </c>
      <c r="BK645" s="257">
        <f>ROUND(I645*H645,2)</f>
        <v>0</v>
      </c>
      <c r="BL645" s="18" t="s">
        <v>228</v>
      </c>
      <c r="BM645" s="256" t="s">
        <v>775</v>
      </c>
    </row>
    <row r="646" s="13" customFormat="1">
      <c r="A646" s="13"/>
      <c r="B646" s="258"/>
      <c r="C646" s="259"/>
      <c r="D646" s="260" t="s">
        <v>229</v>
      </c>
      <c r="E646" s="261" t="s">
        <v>1</v>
      </c>
      <c r="F646" s="262" t="s">
        <v>403</v>
      </c>
      <c r="G646" s="259"/>
      <c r="H646" s="261" t="s">
        <v>1</v>
      </c>
      <c r="I646" s="263"/>
      <c r="J646" s="259"/>
      <c r="K646" s="259"/>
      <c r="L646" s="264"/>
      <c r="M646" s="265"/>
      <c r="N646" s="266"/>
      <c r="O646" s="266"/>
      <c r="P646" s="266"/>
      <c r="Q646" s="266"/>
      <c r="R646" s="266"/>
      <c r="S646" s="266"/>
      <c r="T646" s="267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68" t="s">
        <v>229</v>
      </c>
      <c r="AU646" s="268" t="s">
        <v>86</v>
      </c>
      <c r="AV646" s="13" t="s">
        <v>84</v>
      </c>
      <c r="AW646" s="13" t="s">
        <v>32</v>
      </c>
      <c r="AX646" s="13" t="s">
        <v>76</v>
      </c>
      <c r="AY646" s="268" t="s">
        <v>222</v>
      </c>
    </row>
    <row r="647" s="14" customFormat="1">
      <c r="A647" s="14"/>
      <c r="B647" s="269"/>
      <c r="C647" s="270"/>
      <c r="D647" s="260" t="s">
        <v>229</v>
      </c>
      <c r="E647" s="271" t="s">
        <v>1</v>
      </c>
      <c r="F647" s="272" t="s">
        <v>776</v>
      </c>
      <c r="G647" s="270"/>
      <c r="H647" s="273">
        <v>153.99000000000001</v>
      </c>
      <c r="I647" s="274"/>
      <c r="J647" s="270"/>
      <c r="K647" s="270"/>
      <c r="L647" s="275"/>
      <c r="M647" s="276"/>
      <c r="N647" s="277"/>
      <c r="O647" s="277"/>
      <c r="P647" s="277"/>
      <c r="Q647" s="277"/>
      <c r="R647" s="277"/>
      <c r="S647" s="277"/>
      <c r="T647" s="278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79" t="s">
        <v>229</v>
      </c>
      <c r="AU647" s="279" t="s">
        <v>86</v>
      </c>
      <c r="AV647" s="14" t="s">
        <v>86</v>
      </c>
      <c r="AW647" s="14" t="s">
        <v>32</v>
      </c>
      <c r="AX647" s="14" t="s">
        <v>76</v>
      </c>
      <c r="AY647" s="279" t="s">
        <v>222</v>
      </c>
    </row>
    <row r="648" s="14" customFormat="1">
      <c r="A648" s="14"/>
      <c r="B648" s="269"/>
      <c r="C648" s="270"/>
      <c r="D648" s="260" t="s">
        <v>229</v>
      </c>
      <c r="E648" s="271" t="s">
        <v>1</v>
      </c>
      <c r="F648" s="272" t="s">
        <v>777</v>
      </c>
      <c r="G648" s="270"/>
      <c r="H648" s="273">
        <v>63.338000000000001</v>
      </c>
      <c r="I648" s="274"/>
      <c r="J648" s="270"/>
      <c r="K648" s="270"/>
      <c r="L648" s="275"/>
      <c r="M648" s="276"/>
      <c r="N648" s="277"/>
      <c r="O648" s="277"/>
      <c r="P648" s="277"/>
      <c r="Q648" s="277"/>
      <c r="R648" s="277"/>
      <c r="S648" s="277"/>
      <c r="T648" s="278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79" t="s">
        <v>229</v>
      </c>
      <c r="AU648" s="279" t="s">
        <v>86</v>
      </c>
      <c r="AV648" s="14" t="s">
        <v>86</v>
      </c>
      <c r="AW648" s="14" t="s">
        <v>32</v>
      </c>
      <c r="AX648" s="14" t="s">
        <v>76</v>
      </c>
      <c r="AY648" s="279" t="s">
        <v>222</v>
      </c>
    </row>
    <row r="649" s="14" customFormat="1">
      <c r="A649" s="14"/>
      <c r="B649" s="269"/>
      <c r="C649" s="270"/>
      <c r="D649" s="260" t="s">
        <v>229</v>
      </c>
      <c r="E649" s="271" t="s">
        <v>1</v>
      </c>
      <c r="F649" s="272" t="s">
        <v>749</v>
      </c>
      <c r="G649" s="270"/>
      <c r="H649" s="273">
        <v>7.875</v>
      </c>
      <c r="I649" s="274"/>
      <c r="J649" s="270"/>
      <c r="K649" s="270"/>
      <c r="L649" s="275"/>
      <c r="M649" s="276"/>
      <c r="N649" s="277"/>
      <c r="O649" s="277"/>
      <c r="P649" s="277"/>
      <c r="Q649" s="277"/>
      <c r="R649" s="277"/>
      <c r="S649" s="277"/>
      <c r="T649" s="278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79" t="s">
        <v>229</v>
      </c>
      <c r="AU649" s="279" t="s">
        <v>86</v>
      </c>
      <c r="AV649" s="14" t="s">
        <v>86</v>
      </c>
      <c r="AW649" s="14" t="s">
        <v>32</v>
      </c>
      <c r="AX649" s="14" t="s">
        <v>76</v>
      </c>
      <c r="AY649" s="279" t="s">
        <v>222</v>
      </c>
    </row>
    <row r="650" s="14" customFormat="1">
      <c r="A650" s="14"/>
      <c r="B650" s="269"/>
      <c r="C650" s="270"/>
      <c r="D650" s="260" t="s">
        <v>229</v>
      </c>
      <c r="E650" s="271" t="s">
        <v>1</v>
      </c>
      <c r="F650" s="272" t="s">
        <v>778</v>
      </c>
      <c r="G650" s="270"/>
      <c r="H650" s="273">
        <v>6</v>
      </c>
      <c r="I650" s="274"/>
      <c r="J650" s="270"/>
      <c r="K650" s="270"/>
      <c r="L650" s="275"/>
      <c r="M650" s="276"/>
      <c r="N650" s="277"/>
      <c r="O650" s="277"/>
      <c r="P650" s="277"/>
      <c r="Q650" s="277"/>
      <c r="R650" s="277"/>
      <c r="S650" s="277"/>
      <c r="T650" s="278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79" t="s">
        <v>229</v>
      </c>
      <c r="AU650" s="279" t="s">
        <v>86</v>
      </c>
      <c r="AV650" s="14" t="s">
        <v>86</v>
      </c>
      <c r="AW650" s="14" t="s">
        <v>32</v>
      </c>
      <c r="AX650" s="14" t="s">
        <v>76</v>
      </c>
      <c r="AY650" s="279" t="s">
        <v>222</v>
      </c>
    </row>
    <row r="651" s="15" customFormat="1">
      <c r="A651" s="15"/>
      <c r="B651" s="280"/>
      <c r="C651" s="281"/>
      <c r="D651" s="260" t="s">
        <v>229</v>
      </c>
      <c r="E651" s="282" t="s">
        <v>1</v>
      </c>
      <c r="F651" s="283" t="s">
        <v>232</v>
      </c>
      <c r="G651" s="281"/>
      <c r="H651" s="284">
        <v>231.203</v>
      </c>
      <c r="I651" s="285"/>
      <c r="J651" s="281"/>
      <c r="K651" s="281"/>
      <c r="L651" s="286"/>
      <c r="M651" s="287"/>
      <c r="N651" s="288"/>
      <c r="O651" s="288"/>
      <c r="P651" s="288"/>
      <c r="Q651" s="288"/>
      <c r="R651" s="288"/>
      <c r="S651" s="288"/>
      <c r="T651" s="289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T651" s="290" t="s">
        <v>229</v>
      </c>
      <c r="AU651" s="290" t="s">
        <v>86</v>
      </c>
      <c r="AV651" s="15" t="s">
        <v>228</v>
      </c>
      <c r="AW651" s="15" t="s">
        <v>32</v>
      </c>
      <c r="AX651" s="15" t="s">
        <v>84</v>
      </c>
      <c r="AY651" s="290" t="s">
        <v>222</v>
      </c>
    </row>
    <row r="652" s="2" customFormat="1" ht="21.75" customHeight="1">
      <c r="A652" s="39"/>
      <c r="B652" s="40"/>
      <c r="C652" s="244" t="s">
        <v>779</v>
      </c>
      <c r="D652" s="244" t="s">
        <v>224</v>
      </c>
      <c r="E652" s="245" t="s">
        <v>780</v>
      </c>
      <c r="F652" s="246" t="s">
        <v>781</v>
      </c>
      <c r="G652" s="247" t="s">
        <v>241</v>
      </c>
      <c r="H652" s="248">
        <v>281.88</v>
      </c>
      <c r="I652" s="249"/>
      <c r="J652" s="250">
        <f>ROUND(I652*H652,2)</f>
        <v>0</v>
      </c>
      <c r="K652" s="251"/>
      <c r="L652" s="45"/>
      <c r="M652" s="252" t="s">
        <v>1</v>
      </c>
      <c r="N652" s="253" t="s">
        <v>41</v>
      </c>
      <c r="O652" s="92"/>
      <c r="P652" s="254">
        <f>O652*H652</f>
        <v>0</v>
      </c>
      <c r="Q652" s="254">
        <v>0</v>
      </c>
      <c r="R652" s="254">
        <f>Q652*H652</f>
        <v>0</v>
      </c>
      <c r="S652" s="254">
        <v>0</v>
      </c>
      <c r="T652" s="255">
        <f>S652*H652</f>
        <v>0</v>
      </c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R652" s="256" t="s">
        <v>228</v>
      </c>
      <c r="AT652" s="256" t="s">
        <v>224</v>
      </c>
      <c r="AU652" s="256" t="s">
        <v>86</v>
      </c>
      <c r="AY652" s="18" t="s">
        <v>222</v>
      </c>
      <c r="BE652" s="257">
        <f>IF(N652="základní",J652,0)</f>
        <v>0</v>
      </c>
      <c r="BF652" s="257">
        <f>IF(N652="snížená",J652,0)</f>
        <v>0</v>
      </c>
      <c r="BG652" s="257">
        <f>IF(N652="zákl. přenesená",J652,0)</f>
        <v>0</v>
      </c>
      <c r="BH652" s="257">
        <f>IF(N652="sníž. přenesená",J652,0)</f>
        <v>0</v>
      </c>
      <c r="BI652" s="257">
        <f>IF(N652="nulová",J652,0)</f>
        <v>0</v>
      </c>
      <c r="BJ652" s="18" t="s">
        <v>84</v>
      </c>
      <c r="BK652" s="257">
        <f>ROUND(I652*H652,2)</f>
        <v>0</v>
      </c>
      <c r="BL652" s="18" t="s">
        <v>228</v>
      </c>
      <c r="BM652" s="256" t="s">
        <v>782</v>
      </c>
    </row>
    <row r="653" s="13" customFormat="1">
      <c r="A653" s="13"/>
      <c r="B653" s="258"/>
      <c r="C653" s="259"/>
      <c r="D653" s="260" t="s">
        <v>229</v>
      </c>
      <c r="E653" s="261" t="s">
        <v>1</v>
      </c>
      <c r="F653" s="262" t="s">
        <v>403</v>
      </c>
      <c r="G653" s="259"/>
      <c r="H653" s="261" t="s">
        <v>1</v>
      </c>
      <c r="I653" s="263"/>
      <c r="J653" s="259"/>
      <c r="K653" s="259"/>
      <c r="L653" s="264"/>
      <c r="M653" s="265"/>
      <c r="N653" s="266"/>
      <c r="O653" s="266"/>
      <c r="P653" s="266"/>
      <c r="Q653" s="266"/>
      <c r="R653" s="266"/>
      <c r="S653" s="266"/>
      <c r="T653" s="267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68" t="s">
        <v>229</v>
      </c>
      <c r="AU653" s="268" t="s">
        <v>86</v>
      </c>
      <c r="AV653" s="13" t="s">
        <v>84</v>
      </c>
      <c r="AW653" s="13" t="s">
        <v>32</v>
      </c>
      <c r="AX653" s="13" t="s">
        <v>76</v>
      </c>
      <c r="AY653" s="268" t="s">
        <v>222</v>
      </c>
    </row>
    <row r="654" s="14" customFormat="1">
      <c r="A654" s="14"/>
      <c r="B654" s="269"/>
      <c r="C654" s="270"/>
      <c r="D654" s="260" t="s">
        <v>229</v>
      </c>
      <c r="E654" s="271" t="s">
        <v>1</v>
      </c>
      <c r="F654" s="272" t="s">
        <v>783</v>
      </c>
      <c r="G654" s="270"/>
      <c r="H654" s="273">
        <v>17.375</v>
      </c>
      <c r="I654" s="274"/>
      <c r="J654" s="270"/>
      <c r="K654" s="270"/>
      <c r="L654" s="275"/>
      <c r="M654" s="276"/>
      <c r="N654" s="277"/>
      <c r="O654" s="277"/>
      <c r="P654" s="277"/>
      <c r="Q654" s="277"/>
      <c r="R654" s="277"/>
      <c r="S654" s="277"/>
      <c r="T654" s="278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79" t="s">
        <v>229</v>
      </c>
      <c r="AU654" s="279" t="s">
        <v>86</v>
      </c>
      <c r="AV654" s="14" t="s">
        <v>86</v>
      </c>
      <c r="AW654" s="14" t="s">
        <v>32</v>
      </c>
      <c r="AX654" s="14" t="s">
        <v>76</v>
      </c>
      <c r="AY654" s="279" t="s">
        <v>222</v>
      </c>
    </row>
    <row r="655" s="14" customFormat="1">
      <c r="A655" s="14"/>
      <c r="B655" s="269"/>
      <c r="C655" s="270"/>
      <c r="D655" s="260" t="s">
        <v>229</v>
      </c>
      <c r="E655" s="271" t="s">
        <v>1</v>
      </c>
      <c r="F655" s="272" t="s">
        <v>784</v>
      </c>
      <c r="G655" s="270"/>
      <c r="H655" s="273">
        <v>224.68000000000001</v>
      </c>
      <c r="I655" s="274"/>
      <c r="J655" s="270"/>
      <c r="K655" s="270"/>
      <c r="L655" s="275"/>
      <c r="M655" s="276"/>
      <c r="N655" s="277"/>
      <c r="O655" s="277"/>
      <c r="P655" s="277"/>
      <c r="Q655" s="277"/>
      <c r="R655" s="277"/>
      <c r="S655" s="277"/>
      <c r="T655" s="278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79" t="s">
        <v>229</v>
      </c>
      <c r="AU655" s="279" t="s">
        <v>86</v>
      </c>
      <c r="AV655" s="14" t="s">
        <v>86</v>
      </c>
      <c r="AW655" s="14" t="s">
        <v>32</v>
      </c>
      <c r="AX655" s="14" t="s">
        <v>76</v>
      </c>
      <c r="AY655" s="279" t="s">
        <v>222</v>
      </c>
    </row>
    <row r="656" s="14" customFormat="1">
      <c r="A656" s="14"/>
      <c r="B656" s="269"/>
      <c r="C656" s="270"/>
      <c r="D656" s="260" t="s">
        <v>229</v>
      </c>
      <c r="E656" s="271" t="s">
        <v>1</v>
      </c>
      <c r="F656" s="272" t="s">
        <v>785</v>
      </c>
      <c r="G656" s="270"/>
      <c r="H656" s="273">
        <v>39.825000000000003</v>
      </c>
      <c r="I656" s="274"/>
      <c r="J656" s="270"/>
      <c r="K656" s="270"/>
      <c r="L656" s="275"/>
      <c r="M656" s="276"/>
      <c r="N656" s="277"/>
      <c r="O656" s="277"/>
      <c r="P656" s="277"/>
      <c r="Q656" s="277"/>
      <c r="R656" s="277"/>
      <c r="S656" s="277"/>
      <c r="T656" s="278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79" t="s">
        <v>229</v>
      </c>
      <c r="AU656" s="279" t="s">
        <v>86</v>
      </c>
      <c r="AV656" s="14" t="s">
        <v>86</v>
      </c>
      <c r="AW656" s="14" t="s">
        <v>32</v>
      </c>
      <c r="AX656" s="14" t="s">
        <v>76</v>
      </c>
      <c r="AY656" s="279" t="s">
        <v>222</v>
      </c>
    </row>
    <row r="657" s="15" customFormat="1">
      <c r="A657" s="15"/>
      <c r="B657" s="280"/>
      <c r="C657" s="281"/>
      <c r="D657" s="260" t="s">
        <v>229</v>
      </c>
      <c r="E657" s="282" t="s">
        <v>1</v>
      </c>
      <c r="F657" s="283" t="s">
        <v>232</v>
      </c>
      <c r="G657" s="281"/>
      <c r="H657" s="284">
        <v>281.88</v>
      </c>
      <c r="I657" s="285"/>
      <c r="J657" s="281"/>
      <c r="K657" s="281"/>
      <c r="L657" s="286"/>
      <c r="M657" s="287"/>
      <c r="N657" s="288"/>
      <c r="O657" s="288"/>
      <c r="P657" s="288"/>
      <c r="Q657" s="288"/>
      <c r="R657" s="288"/>
      <c r="S657" s="288"/>
      <c r="T657" s="289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T657" s="290" t="s">
        <v>229</v>
      </c>
      <c r="AU657" s="290" t="s">
        <v>86</v>
      </c>
      <c r="AV657" s="15" t="s">
        <v>228</v>
      </c>
      <c r="AW657" s="15" t="s">
        <v>32</v>
      </c>
      <c r="AX657" s="15" t="s">
        <v>84</v>
      </c>
      <c r="AY657" s="290" t="s">
        <v>222</v>
      </c>
    </row>
    <row r="658" s="2" customFormat="1" ht="21.75" customHeight="1">
      <c r="A658" s="39"/>
      <c r="B658" s="40"/>
      <c r="C658" s="244" t="s">
        <v>511</v>
      </c>
      <c r="D658" s="244" t="s">
        <v>224</v>
      </c>
      <c r="E658" s="245" t="s">
        <v>786</v>
      </c>
      <c r="F658" s="246" t="s">
        <v>787</v>
      </c>
      <c r="G658" s="247" t="s">
        <v>283</v>
      </c>
      <c r="H658" s="248">
        <v>18.702999999999999</v>
      </c>
      <c r="I658" s="249"/>
      <c r="J658" s="250">
        <f>ROUND(I658*H658,2)</f>
        <v>0</v>
      </c>
      <c r="K658" s="251"/>
      <c r="L658" s="45"/>
      <c r="M658" s="252" t="s">
        <v>1</v>
      </c>
      <c r="N658" s="253" t="s">
        <v>41</v>
      </c>
      <c r="O658" s="92"/>
      <c r="P658" s="254">
        <f>O658*H658</f>
        <v>0</v>
      </c>
      <c r="Q658" s="254">
        <v>0</v>
      </c>
      <c r="R658" s="254">
        <f>Q658*H658</f>
        <v>0</v>
      </c>
      <c r="S658" s="254">
        <v>0</v>
      </c>
      <c r="T658" s="255">
        <f>S658*H658</f>
        <v>0</v>
      </c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R658" s="256" t="s">
        <v>228</v>
      </c>
      <c r="AT658" s="256" t="s">
        <v>224</v>
      </c>
      <c r="AU658" s="256" t="s">
        <v>86</v>
      </c>
      <c r="AY658" s="18" t="s">
        <v>222</v>
      </c>
      <c r="BE658" s="257">
        <f>IF(N658="základní",J658,0)</f>
        <v>0</v>
      </c>
      <c r="BF658" s="257">
        <f>IF(N658="snížená",J658,0)</f>
        <v>0</v>
      </c>
      <c r="BG658" s="257">
        <f>IF(N658="zákl. přenesená",J658,0)</f>
        <v>0</v>
      </c>
      <c r="BH658" s="257">
        <f>IF(N658="sníž. přenesená",J658,0)</f>
        <v>0</v>
      </c>
      <c r="BI658" s="257">
        <f>IF(N658="nulová",J658,0)</f>
        <v>0</v>
      </c>
      <c r="BJ658" s="18" t="s">
        <v>84</v>
      </c>
      <c r="BK658" s="257">
        <f>ROUND(I658*H658,2)</f>
        <v>0</v>
      </c>
      <c r="BL658" s="18" t="s">
        <v>228</v>
      </c>
      <c r="BM658" s="256" t="s">
        <v>788</v>
      </c>
    </row>
    <row r="659" s="13" customFormat="1">
      <c r="A659" s="13"/>
      <c r="B659" s="258"/>
      <c r="C659" s="259"/>
      <c r="D659" s="260" t="s">
        <v>229</v>
      </c>
      <c r="E659" s="261" t="s">
        <v>1</v>
      </c>
      <c r="F659" s="262" t="s">
        <v>355</v>
      </c>
      <c r="G659" s="259"/>
      <c r="H659" s="261" t="s">
        <v>1</v>
      </c>
      <c r="I659" s="263"/>
      <c r="J659" s="259"/>
      <c r="K659" s="259"/>
      <c r="L659" s="264"/>
      <c r="M659" s="265"/>
      <c r="N659" s="266"/>
      <c r="O659" s="266"/>
      <c r="P659" s="266"/>
      <c r="Q659" s="266"/>
      <c r="R659" s="266"/>
      <c r="S659" s="266"/>
      <c r="T659" s="267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68" t="s">
        <v>229</v>
      </c>
      <c r="AU659" s="268" t="s">
        <v>86</v>
      </c>
      <c r="AV659" s="13" t="s">
        <v>84</v>
      </c>
      <c r="AW659" s="13" t="s">
        <v>32</v>
      </c>
      <c r="AX659" s="13" t="s">
        <v>76</v>
      </c>
      <c r="AY659" s="268" t="s">
        <v>222</v>
      </c>
    </row>
    <row r="660" s="14" customFormat="1">
      <c r="A660" s="14"/>
      <c r="B660" s="269"/>
      <c r="C660" s="270"/>
      <c r="D660" s="260" t="s">
        <v>229</v>
      </c>
      <c r="E660" s="271" t="s">
        <v>1</v>
      </c>
      <c r="F660" s="272" t="s">
        <v>789</v>
      </c>
      <c r="G660" s="270"/>
      <c r="H660" s="273">
        <v>1.3029999999999999</v>
      </c>
      <c r="I660" s="274"/>
      <c r="J660" s="270"/>
      <c r="K660" s="270"/>
      <c r="L660" s="275"/>
      <c r="M660" s="276"/>
      <c r="N660" s="277"/>
      <c r="O660" s="277"/>
      <c r="P660" s="277"/>
      <c r="Q660" s="277"/>
      <c r="R660" s="277"/>
      <c r="S660" s="277"/>
      <c r="T660" s="278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79" t="s">
        <v>229</v>
      </c>
      <c r="AU660" s="279" t="s">
        <v>86</v>
      </c>
      <c r="AV660" s="14" t="s">
        <v>86</v>
      </c>
      <c r="AW660" s="14" t="s">
        <v>32</v>
      </c>
      <c r="AX660" s="14" t="s">
        <v>76</v>
      </c>
      <c r="AY660" s="279" t="s">
        <v>222</v>
      </c>
    </row>
    <row r="661" s="14" customFormat="1">
      <c r="A661" s="14"/>
      <c r="B661" s="269"/>
      <c r="C661" s="270"/>
      <c r="D661" s="260" t="s">
        <v>229</v>
      </c>
      <c r="E661" s="271" t="s">
        <v>1</v>
      </c>
      <c r="F661" s="272" t="s">
        <v>790</v>
      </c>
      <c r="G661" s="270"/>
      <c r="H661" s="273">
        <v>13.891</v>
      </c>
      <c r="I661" s="274"/>
      <c r="J661" s="270"/>
      <c r="K661" s="270"/>
      <c r="L661" s="275"/>
      <c r="M661" s="276"/>
      <c r="N661" s="277"/>
      <c r="O661" s="277"/>
      <c r="P661" s="277"/>
      <c r="Q661" s="277"/>
      <c r="R661" s="277"/>
      <c r="S661" s="277"/>
      <c r="T661" s="278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79" t="s">
        <v>229</v>
      </c>
      <c r="AU661" s="279" t="s">
        <v>86</v>
      </c>
      <c r="AV661" s="14" t="s">
        <v>86</v>
      </c>
      <c r="AW661" s="14" t="s">
        <v>32</v>
      </c>
      <c r="AX661" s="14" t="s">
        <v>76</v>
      </c>
      <c r="AY661" s="279" t="s">
        <v>222</v>
      </c>
    </row>
    <row r="662" s="14" customFormat="1">
      <c r="A662" s="14"/>
      <c r="B662" s="269"/>
      <c r="C662" s="270"/>
      <c r="D662" s="260" t="s">
        <v>229</v>
      </c>
      <c r="E662" s="271" t="s">
        <v>1</v>
      </c>
      <c r="F662" s="272" t="s">
        <v>791</v>
      </c>
      <c r="G662" s="270"/>
      <c r="H662" s="273">
        <v>3.5089999999999999</v>
      </c>
      <c r="I662" s="274"/>
      <c r="J662" s="270"/>
      <c r="K662" s="270"/>
      <c r="L662" s="275"/>
      <c r="M662" s="276"/>
      <c r="N662" s="277"/>
      <c r="O662" s="277"/>
      <c r="P662" s="277"/>
      <c r="Q662" s="277"/>
      <c r="R662" s="277"/>
      <c r="S662" s="277"/>
      <c r="T662" s="278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79" t="s">
        <v>229</v>
      </c>
      <c r="AU662" s="279" t="s">
        <v>86</v>
      </c>
      <c r="AV662" s="14" t="s">
        <v>86</v>
      </c>
      <c r="AW662" s="14" t="s">
        <v>32</v>
      </c>
      <c r="AX662" s="14" t="s">
        <v>76</v>
      </c>
      <c r="AY662" s="279" t="s">
        <v>222</v>
      </c>
    </row>
    <row r="663" s="15" customFormat="1">
      <c r="A663" s="15"/>
      <c r="B663" s="280"/>
      <c r="C663" s="281"/>
      <c r="D663" s="260" t="s">
        <v>229</v>
      </c>
      <c r="E663" s="282" t="s">
        <v>1</v>
      </c>
      <c r="F663" s="283" t="s">
        <v>232</v>
      </c>
      <c r="G663" s="281"/>
      <c r="H663" s="284">
        <v>18.702999999999999</v>
      </c>
      <c r="I663" s="285"/>
      <c r="J663" s="281"/>
      <c r="K663" s="281"/>
      <c r="L663" s="286"/>
      <c r="M663" s="287"/>
      <c r="N663" s="288"/>
      <c r="O663" s="288"/>
      <c r="P663" s="288"/>
      <c r="Q663" s="288"/>
      <c r="R663" s="288"/>
      <c r="S663" s="288"/>
      <c r="T663" s="289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T663" s="290" t="s">
        <v>229</v>
      </c>
      <c r="AU663" s="290" t="s">
        <v>86</v>
      </c>
      <c r="AV663" s="15" t="s">
        <v>228</v>
      </c>
      <c r="AW663" s="15" t="s">
        <v>32</v>
      </c>
      <c r="AX663" s="15" t="s">
        <v>84</v>
      </c>
      <c r="AY663" s="290" t="s">
        <v>222</v>
      </c>
    </row>
    <row r="664" s="2" customFormat="1" ht="24.15" customHeight="1">
      <c r="A664" s="39"/>
      <c r="B664" s="40"/>
      <c r="C664" s="244" t="s">
        <v>792</v>
      </c>
      <c r="D664" s="244" t="s">
        <v>224</v>
      </c>
      <c r="E664" s="245" t="s">
        <v>793</v>
      </c>
      <c r="F664" s="246" t="s">
        <v>794</v>
      </c>
      <c r="G664" s="247" t="s">
        <v>227</v>
      </c>
      <c r="H664" s="248">
        <v>805.255</v>
      </c>
      <c r="I664" s="249"/>
      <c r="J664" s="250">
        <f>ROUND(I664*H664,2)</f>
        <v>0</v>
      </c>
      <c r="K664" s="251"/>
      <c r="L664" s="45"/>
      <c r="M664" s="252" t="s">
        <v>1</v>
      </c>
      <c r="N664" s="253" t="s">
        <v>41</v>
      </c>
      <c r="O664" s="92"/>
      <c r="P664" s="254">
        <f>O664*H664</f>
        <v>0</v>
      </c>
      <c r="Q664" s="254">
        <v>0</v>
      </c>
      <c r="R664" s="254">
        <f>Q664*H664</f>
        <v>0</v>
      </c>
      <c r="S664" s="254">
        <v>0</v>
      </c>
      <c r="T664" s="255">
        <f>S664*H664</f>
        <v>0</v>
      </c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R664" s="256" t="s">
        <v>228</v>
      </c>
      <c r="AT664" s="256" t="s">
        <v>224</v>
      </c>
      <c r="AU664" s="256" t="s">
        <v>86</v>
      </c>
      <c r="AY664" s="18" t="s">
        <v>222</v>
      </c>
      <c r="BE664" s="257">
        <f>IF(N664="základní",J664,0)</f>
        <v>0</v>
      </c>
      <c r="BF664" s="257">
        <f>IF(N664="snížená",J664,0)</f>
        <v>0</v>
      </c>
      <c r="BG664" s="257">
        <f>IF(N664="zákl. přenesená",J664,0)</f>
        <v>0</v>
      </c>
      <c r="BH664" s="257">
        <f>IF(N664="sníž. přenesená",J664,0)</f>
        <v>0</v>
      </c>
      <c r="BI664" s="257">
        <f>IF(N664="nulová",J664,0)</f>
        <v>0</v>
      </c>
      <c r="BJ664" s="18" t="s">
        <v>84</v>
      </c>
      <c r="BK664" s="257">
        <f>ROUND(I664*H664,2)</f>
        <v>0</v>
      </c>
      <c r="BL664" s="18" t="s">
        <v>228</v>
      </c>
      <c r="BM664" s="256" t="s">
        <v>795</v>
      </c>
    </row>
    <row r="665" s="13" customFormat="1">
      <c r="A665" s="13"/>
      <c r="B665" s="258"/>
      <c r="C665" s="259"/>
      <c r="D665" s="260" t="s">
        <v>229</v>
      </c>
      <c r="E665" s="261" t="s">
        <v>1</v>
      </c>
      <c r="F665" s="262" t="s">
        <v>403</v>
      </c>
      <c r="G665" s="259"/>
      <c r="H665" s="261" t="s">
        <v>1</v>
      </c>
      <c r="I665" s="263"/>
      <c r="J665" s="259"/>
      <c r="K665" s="259"/>
      <c r="L665" s="264"/>
      <c r="M665" s="265"/>
      <c r="N665" s="266"/>
      <c r="O665" s="266"/>
      <c r="P665" s="266"/>
      <c r="Q665" s="266"/>
      <c r="R665" s="266"/>
      <c r="S665" s="266"/>
      <c r="T665" s="267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68" t="s">
        <v>229</v>
      </c>
      <c r="AU665" s="268" t="s">
        <v>86</v>
      </c>
      <c r="AV665" s="13" t="s">
        <v>84</v>
      </c>
      <c r="AW665" s="13" t="s">
        <v>32</v>
      </c>
      <c r="AX665" s="13" t="s">
        <v>76</v>
      </c>
      <c r="AY665" s="268" t="s">
        <v>222</v>
      </c>
    </row>
    <row r="666" s="14" customFormat="1">
      <c r="A666" s="14"/>
      <c r="B666" s="269"/>
      <c r="C666" s="270"/>
      <c r="D666" s="260" t="s">
        <v>229</v>
      </c>
      <c r="E666" s="271" t="s">
        <v>1</v>
      </c>
      <c r="F666" s="272" t="s">
        <v>796</v>
      </c>
      <c r="G666" s="270"/>
      <c r="H666" s="273">
        <v>645.95500000000004</v>
      </c>
      <c r="I666" s="274"/>
      <c r="J666" s="270"/>
      <c r="K666" s="270"/>
      <c r="L666" s="275"/>
      <c r="M666" s="276"/>
      <c r="N666" s="277"/>
      <c r="O666" s="277"/>
      <c r="P666" s="277"/>
      <c r="Q666" s="277"/>
      <c r="R666" s="277"/>
      <c r="S666" s="277"/>
      <c r="T666" s="278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79" t="s">
        <v>229</v>
      </c>
      <c r="AU666" s="279" t="s">
        <v>86</v>
      </c>
      <c r="AV666" s="14" t="s">
        <v>86</v>
      </c>
      <c r="AW666" s="14" t="s">
        <v>32</v>
      </c>
      <c r="AX666" s="14" t="s">
        <v>76</v>
      </c>
      <c r="AY666" s="279" t="s">
        <v>222</v>
      </c>
    </row>
    <row r="667" s="14" customFormat="1">
      <c r="A667" s="14"/>
      <c r="B667" s="269"/>
      <c r="C667" s="270"/>
      <c r="D667" s="260" t="s">
        <v>229</v>
      </c>
      <c r="E667" s="271" t="s">
        <v>1</v>
      </c>
      <c r="F667" s="272" t="s">
        <v>797</v>
      </c>
      <c r="G667" s="270"/>
      <c r="H667" s="273">
        <v>159.30000000000001</v>
      </c>
      <c r="I667" s="274"/>
      <c r="J667" s="270"/>
      <c r="K667" s="270"/>
      <c r="L667" s="275"/>
      <c r="M667" s="276"/>
      <c r="N667" s="277"/>
      <c r="O667" s="277"/>
      <c r="P667" s="277"/>
      <c r="Q667" s="277"/>
      <c r="R667" s="277"/>
      <c r="S667" s="277"/>
      <c r="T667" s="278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79" t="s">
        <v>229</v>
      </c>
      <c r="AU667" s="279" t="s">
        <v>86</v>
      </c>
      <c r="AV667" s="14" t="s">
        <v>86</v>
      </c>
      <c r="AW667" s="14" t="s">
        <v>32</v>
      </c>
      <c r="AX667" s="14" t="s">
        <v>76</v>
      </c>
      <c r="AY667" s="279" t="s">
        <v>222</v>
      </c>
    </row>
    <row r="668" s="15" customFormat="1">
      <c r="A668" s="15"/>
      <c r="B668" s="280"/>
      <c r="C668" s="281"/>
      <c r="D668" s="260" t="s">
        <v>229</v>
      </c>
      <c r="E668" s="282" t="s">
        <v>1</v>
      </c>
      <c r="F668" s="283" t="s">
        <v>232</v>
      </c>
      <c r="G668" s="281"/>
      <c r="H668" s="284">
        <v>805.255</v>
      </c>
      <c r="I668" s="285"/>
      <c r="J668" s="281"/>
      <c r="K668" s="281"/>
      <c r="L668" s="286"/>
      <c r="M668" s="287"/>
      <c r="N668" s="288"/>
      <c r="O668" s="288"/>
      <c r="P668" s="288"/>
      <c r="Q668" s="288"/>
      <c r="R668" s="288"/>
      <c r="S668" s="288"/>
      <c r="T668" s="289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T668" s="290" t="s">
        <v>229</v>
      </c>
      <c r="AU668" s="290" t="s">
        <v>86</v>
      </c>
      <c r="AV668" s="15" t="s">
        <v>228</v>
      </c>
      <c r="AW668" s="15" t="s">
        <v>32</v>
      </c>
      <c r="AX668" s="15" t="s">
        <v>84</v>
      </c>
      <c r="AY668" s="290" t="s">
        <v>222</v>
      </c>
    </row>
    <row r="669" s="2" customFormat="1" ht="24.15" customHeight="1">
      <c r="A669" s="39"/>
      <c r="B669" s="40"/>
      <c r="C669" s="244" t="s">
        <v>515</v>
      </c>
      <c r="D669" s="244" t="s">
        <v>224</v>
      </c>
      <c r="E669" s="245" t="s">
        <v>798</v>
      </c>
      <c r="F669" s="246" t="s">
        <v>799</v>
      </c>
      <c r="G669" s="247" t="s">
        <v>227</v>
      </c>
      <c r="H669" s="248">
        <v>3758.3649999999998</v>
      </c>
      <c r="I669" s="249"/>
      <c r="J669" s="250">
        <f>ROUND(I669*H669,2)</f>
        <v>0</v>
      </c>
      <c r="K669" s="251"/>
      <c r="L669" s="45"/>
      <c r="M669" s="252" t="s">
        <v>1</v>
      </c>
      <c r="N669" s="253" t="s">
        <v>41</v>
      </c>
      <c r="O669" s="92"/>
      <c r="P669" s="254">
        <f>O669*H669</f>
        <v>0</v>
      </c>
      <c r="Q669" s="254">
        <v>0</v>
      </c>
      <c r="R669" s="254">
        <f>Q669*H669</f>
        <v>0</v>
      </c>
      <c r="S669" s="254">
        <v>0</v>
      </c>
      <c r="T669" s="255">
        <f>S669*H669</f>
        <v>0</v>
      </c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R669" s="256" t="s">
        <v>228</v>
      </c>
      <c r="AT669" s="256" t="s">
        <v>224</v>
      </c>
      <c r="AU669" s="256" t="s">
        <v>86</v>
      </c>
      <c r="AY669" s="18" t="s">
        <v>222</v>
      </c>
      <c r="BE669" s="257">
        <f>IF(N669="základní",J669,0)</f>
        <v>0</v>
      </c>
      <c r="BF669" s="257">
        <f>IF(N669="snížená",J669,0)</f>
        <v>0</v>
      </c>
      <c r="BG669" s="257">
        <f>IF(N669="zákl. přenesená",J669,0)</f>
        <v>0</v>
      </c>
      <c r="BH669" s="257">
        <f>IF(N669="sníž. přenesená",J669,0)</f>
        <v>0</v>
      </c>
      <c r="BI669" s="257">
        <f>IF(N669="nulová",J669,0)</f>
        <v>0</v>
      </c>
      <c r="BJ669" s="18" t="s">
        <v>84</v>
      </c>
      <c r="BK669" s="257">
        <f>ROUND(I669*H669,2)</f>
        <v>0</v>
      </c>
      <c r="BL669" s="18" t="s">
        <v>228</v>
      </c>
      <c r="BM669" s="256" t="s">
        <v>800</v>
      </c>
    </row>
    <row r="670" s="13" customFormat="1">
      <c r="A670" s="13"/>
      <c r="B670" s="258"/>
      <c r="C670" s="259"/>
      <c r="D670" s="260" t="s">
        <v>229</v>
      </c>
      <c r="E670" s="261" t="s">
        <v>1</v>
      </c>
      <c r="F670" s="262" t="s">
        <v>371</v>
      </c>
      <c r="G670" s="259"/>
      <c r="H670" s="261" t="s">
        <v>1</v>
      </c>
      <c r="I670" s="263"/>
      <c r="J670" s="259"/>
      <c r="K670" s="259"/>
      <c r="L670" s="264"/>
      <c r="M670" s="265"/>
      <c r="N670" s="266"/>
      <c r="O670" s="266"/>
      <c r="P670" s="266"/>
      <c r="Q670" s="266"/>
      <c r="R670" s="266"/>
      <c r="S670" s="266"/>
      <c r="T670" s="267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68" t="s">
        <v>229</v>
      </c>
      <c r="AU670" s="268" t="s">
        <v>86</v>
      </c>
      <c r="AV670" s="13" t="s">
        <v>84</v>
      </c>
      <c r="AW670" s="13" t="s">
        <v>32</v>
      </c>
      <c r="AX670" s="13" t="s">
        <v>76</v>
      </c>
      <c r="AY670" s="268" t="s">
        <v>222</v>
      </c>
    </row>
    <row r="671" s="13" customFormat="1">
      <c r="A671" s="13"/>
      <c r="B671" s="258"/>
      <c r="C671" s="259"/>
      <c r="D671" s="260" t="s">
        <v>229</v>
      </c>
      <c r="E671" s="261" t="s">
        <v>1</v>
      </c>
      <c r="F671" s="262" t="s">
        <v>801</v>
      </c>
      <c r="G671" s="259"/>
      <c r="H671" s="261" t="s">
        <v>1</v>
      </c>
      <c r="I671" s="263"/>
      <c r="J671" s="259"/>
      <c r="K671" s="259"/>
      <c r="L671" s="264"/>
      <c r="M671" s="265"/>
      <c r="N671" s="266"/>
      <c r="O671" s="266"/>
      <c r="P671" s="266"/>
      <c r="Q671" s="266"/>
      <c r="R671" s="266"/>
      <c r="S671" s="266"/>
      <c r="T671" s="267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68" t="s">
        <v>229</v>
      </c>
      <c r="AU671" s="268" t="s">
        <v>86</v>
      </c>
      <c r="AV671" s="13" t="s">
        <v>84</v>
      </c>
      <c r="AW671" s="13" t="s">
        <v>32</v>
      </c>
      <c r="AX671" s="13" t="s">
        <v>76</v>
      </c>
      <c r="AY671" s="268" t="s">
        <v>222</v>
      </c>
    </row>
    <row r="672" s="14" customFormat="1">
      <c r="A672" s="14"/>
      <c r="B672" s="269"/>
      <c r="C672" s="270"/>
      <c r="D672" s="260" t="s">
        <v>229</v>
      </c>
      <c r="E672" s="271" t="s">
        <v>1</v>
      </c>
      <c r="F672" s="272" t="s">
        <v>802</v>
      </c>
      <c r="G672" s="270"/>
      <c r="H672" s="273">
        <v>656.14499999999998</v>
      </c>
      <c r="I672" s="274"/>
      <c r="J672" s="270"/>
      <c r="K672" s="270"/>
      <c r="L672" s="275"/>
      <c r="M672" s="276"/>
      <c r="N672" s="277"/>
      <c r="O672" s="277"/>
      <c r="P672" s="277"/>
      <c r="Q672" s="277"/>
      <c r="R672" s="277"/>
      <c r="S672" s="277"/>
      <c r="T672" s="278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79" t="s">
        <v>229</v>
      </c>
      <c r="AU672" s="279" t="s">
        <v>86</v>
      </c>
      <c r="AV672" s="14" t="s">
        <v>86</v>
      </c>
      <c r="AW672" s="14" t="s">
        <v>32</v>
      </c>
      <c r="AX672" s="14" t="s">
        <v>76</v>
      </c>
      <c r="AY672" s="279" t="s">
        <v>222</v>
      </c>
    </row>
    <row r="673" s="14" customFormat="1">
      <c r="A673" s="14"/>
      <c r="B673" s="269"/>
      <c r="C673" s="270"/>
      <c r="D673" s="260" t="s">
        <v>229</v>
      </c>
      <c r="E673" s="271" t="s">
        <v>1</v>
      </c>
      <c r="F673" s="272" t="s">
        <v>803</v>
      </c>
      <c r="G673" s="270"/>
      <c r="H673" s="273">
        <v>3102.2199999999998</v>
      </c>
      <c r="I673" s="274"/>
      <c r="J673" s="270"/>
      <c r="K673" s="270"/>
      <c r="L673" s="275"/>
      <c r="M673" s="276"/>
      <c r="N673" s="277"/>
      <c r="O673" s="277"/>
      <c r="P673" s="277"/>
      <c r="Q673" s="277"/>
      <c r="R673" s="277"/>
      <c r="S673" s="277"/>
      <c r="T673" s="278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79" t="s">
        <v>229</v>
      </c>
      <c r="AU673" s="279" t="s">
        <v>86</v>
      </c>
      <c r="AV673" s="14" t="s">
        <v>86</v>
      </c>
      <c r="AW673" s="14" t="s">
        <v>32</v>
      </c>
      <c r="AX673" s="14" t="s">
        <v>76</v>
      </c>
      <c r="AY673" s="279" t="s">
        <v>222</v>
      </c>
    </row>
    <row r="674" s="15" customFormat="1">
      <c r="A674" s="15"/>
      <c r="B674" s="280"/>
      <c r="C674" s="281"/>
      <c r="D674" s="260" t="s">
        <v>229</v>
      </c>
      <c r="E674" s="282" t="s">
        <v>1</v>
      </c>
      <c r="F674" s="283" t="s">
        <v>232</v>
      </c>
      <c r="G674" s="281"/>
      <c r="H674" s="284">
        <v>3758.3649999999998</v>
      </c>
      <c r="I674" s="285"/>
      <c r="J674" s="281"/>
      <c r="K674" s="281"/>
      <c r="L674" s="286"/>
      <c r="M674" s="287"/>
      <c r="N674" s="288"/>
      <c r="O674" s="288"/>
      <c r="P674" s="288"/>
      <c r="Q674" s="288"/>
      <c r="R674" s="288"/>
      <c r="S674" s="288"/>
      <c r="T674" s="289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T674" s="290" t="s">
        <v>229</v>
      </c>
      <c r="AU674" s="290" t="s">
        <v>86</v>
      </c>
      <c r="AV674" s="15" t="s">
        <v>228</v>
      </c>
      <c r="AW674" s="15" t="s">
        <v>32</v>
      </c>
      <c r="AX674" s="15" t="s">
        <v>84</v>
      </c>
      <c r="AY674" s="290" t="s">
        <v>222</v>
      </c>
    </row>
    <row r="675" s="2" customFormat="1" ht="24.15" customHeight="1">
      <c r="A675" s="39"/>
      <c r="B675" s="40"/>
      <c r="C675" s="244" t="s">
        <v>804</v>
      </c>
      <c r="D675" s="244" t="s">
        <v>224</v>
      </c>
      <c r="E675" s="245" t="s">
        <v>805</v>
      </c>
      <c r="F675" s="246" t="s">
        <v>806</v>
      </c>
      <c r="G675" s="247" t="s">
        <v>227</v>
      </c>
      <c r="H675" s="248">
        <v>10.273</v>
      </c>
      <c r="I675" s="249"/>
      <c r="J675" s="250">
        <f>ROUND(I675*H675,2)</f>
        <v>0</v>
      </c>
      <c r="K675" s="251"/>
      <c r="L675" s="45"/>
      <c r="M675" s="252" t="s">
        <v>1</v>
      </c>
      <c r="N675" s="253" t="s">
        <v>41</v>
      </c>
      <c r="O675" s="92"/>
      <c r="P675" s="254">
        <f>O675*H675</f>
        <v>0</v>
      </c>
      <c r="Q675" s="254">
        <v>0</v>
      </c>
      <c r="R675" s="254">
        <f>Q675*H675</f>
        <v>0</v>
      </c>
      <c r="S675" s="254">
        <v>0</v>
      </c>
      <c r="T675" s="255">
        <f>S675*H675</f>
        <v>0</v>
      </c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R675" s="256" t="s">
        <v>228</v>
      </c>
      <c r="AT675" s="256" t="s">
        <v>224</v>
      </c>
      <c r="AU675" s="256" t="s">
        <v>86</v>
      </c>
      <c r="AY675" s="18" t="s">
        <v>222</v>
      </c>
      <c r="BE675" s="257">
        <f>IF(N675="základní",J675,0)</f>
        <v>0</v>
      </c>
      <c r="BF675" s="257">
        <f>IF(N675="snížená",J675,0)</f>
        <v>0</v>
      </c>
      <c r="BG675" s="257">
        <f>IF(N675="zákl. přenesená",J675,0)</f>
        <v>0</v>
      </c>
      <c r="BH675" s="257">
        <f>IF(N675="sníž. přenesená",J675,0)</f>
        <v>0</v>
      </c>
      <c r="BI675" s="257">
        <f>IF(N675="nulová",J675,0)</f>
        <v>0</v>
      </c>
      <c r="BJ675" s="18" t="s">
        <v>84</v>
      </c>
      <c r="BK675" s="257">
        <f>ROUND(I675*H675,2)</f>
        <v>0</v>
      </c>
      <c r="BL675" s="18" t="s">
        <v>228</v>
      </c>
      <c r="BM675" s="256" t="s">
        <v>807</v>
      </c>
    </row>
    <row r="676" s="2" customFormat="1">
      <c r="A676" s="39"/>
      <c r="B676" s="40"/>
      <c r="C676" s="41"/>
      <c r="D676" s="260" t="s">
        <v>266</v>
      </c>
      <c r="E676" s="41"/>
      <c r="F676" s="291" t="s">
        <v>808</v>
      </c>
      <c r="G676" s="41"/>
      <c r="H676" s="41"/>
      <c r="I676" s="211"/>
      <c r="J676" s="41"/>
      <c r="K676" s="41"/>
      <c r="L676" s="45"/>
      <c r="M676" s="292"/>
      <c r="N676" s="293"/>
      <c r="O676" s="92"/>
      <c r="P676" s="92"/>
      <c r="Q676" s="92"/>
      <c r="R676" s="92"/>
      <c r="S676" s="92"/>
      <c r="T676" s="93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T676" s="18" t="s">
        <v>266</v>
      </c>
      <c r="AU676" s="18" t="s">
        <v>86</v>
      </c>
    </row>
    <row r="677" s="13" customFormat="1">
      <c r="A677" s="13"/>
      <c r="B677" s="258"/>
      <c r="C677" s="259"/>
      <c r="D677" s="260" t="s">
        <v>229</v>
      </c>
      <c r="E677" s="261" t="s">
        <v>1</v>
      </c>
      <c r="F677" s="262" t="s">
        <v>809</v>
      </c>
      <c r="G677" s="259"/>
      <c r="H677" s="261" t="s">
        <v>1</v>
      </c>
      <c r="I677" s="263"/>
      <c r="J677" s="259"/>
      <c r="K677" s="259"/>
      <c r="L677" s="264"/>
      <c r="M677" s="265"/>
      <c r="N677" s="266"/>
      <c r="O677" s="266"/>
      <c r="P677" s="266"/>
      <c r="Q677" s="266"/>
      <c r="R677" s="266"/>
      <c r="S677" s="266"/>
      <c r="T677" s="267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68" t="s">
        <v>229</v>
      </c>
      <c r="AU677" s="268" t="s">
        <v>86</v>
      </c>
      <c r="AV677" s="13" t="s">
        <v>84</v>
      </c>
      <c r="AW677" s="13" t="s">
        <v>32</v>
      </c>
      <c r="AX677" s="13" t="s">
        <v>76</v>
      </c>
      <c r="AY677" s="268" t="s">
        <v>222</v>
      </c>
    </row>
    <row r="678" s="14" customFormat="1">
      <c r="A678" s="14"/>
      <c r="B678" s="269"/>
      <c r="C678" s="270"/>
      <c r="D678" s="260" t="s">
        <v>229</v>
      </c>
      <c r="E678" s="271" t="s">
        <v>1</v>
      </c>
      <c r="F678" s="272" t="s">
        <v>810</v>
      </c>
      <c r="G678" s="270"/>
      <c r="H678" s="273">
        <v>10.273</v>
      </c>
      <c r="I678" s="274"/>
      <c r="J678" s="270"/>
      <c r="K678" s="270"/>
      <c r="L678" s="275"/>
      <c r="M678" s="276"/>
      <c r="N678" s="277"/>
      <c r="O678" s="277"/>
      <c r="P678" s="277"/>
      <c r="Q678" s="277"/>
      <c r="R678" s="277"/>
      <c r="S678" s="277"/>
      <c r="T678" s="278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79" t="s">
        <v>229</v>
      </c>
      <c r="AU678" s="279" t="s">
        <v>86</v>
      </c>
      <c r="AV678" s="14" t="s">
        <v>86</v>
      </c>
      <c r="AW678" s="14" t="s">
        <v>32</v>
      </c>
      <c r="AX678" s="14" t="s">
        <v>76</v>
      </c>
      <c r="AY678" s="279" t="s">
        <v>222</v>
      </c>
    </row>
    <row r="679" s="15" customFormat="1">
      <c r="A679" s="15"/>
      <c r="B679" s="280"/>
      <c r="C679" s="281"/>
      <c r="D679" s="260" t="s">
        <v>229</v>
      </c>
      <c r="E679" s="282" t="s">
        <v>1</v>
      </c>
      <c r="F679" s="283" t="s">
        <v>232</v>
      </c>
      <c r="G679" s="281"/>
      <c r="H679" s="284">
        <v>10.273</v>
      </c>
      <c r="I679" s="285"/>
      <c r="J679" s="281"/>
      <c r="K679" s="281"/>
      <c r="L679" s="286"/>
      <c r="M679" s="287"/>
      <c r="N679" s="288"/>
      <c r="O679" s="288"/>
      <c r="P679" s="288"/>
      <c r="Q679" s="288"/>
      <c r="R679" s="288"/>
      <c r="S679" s="288"/>
      <c r="T679" s="289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T679" s="290" t="s">
        <v>229</v>
      </c>
      <c r="AU679" s="290" t="s">
        <v>86</v>
      </c>
      <c r="AV679" s="15" t="s">
        <v>228</v>
      </c>
      <c r="AW679" s="15" t="s">
        <v>32</v>
      </c>
      <c r="AX679" s="15" t="s">
        <v>84</v>
      </c>
      <c r="AY679" s="290" t="s">
        <v>222</v>
      </c>
    </row>
    <row r="680" s="2" customFormat="1" ht="16.5" customHeight="1">
      <c r="A680" s="39"/>
      <c r="B680" s="40"/>
      <c r="C680" s="244" t="s">
        <v>811</v>
      </c>
      <c r="D680" s="244" t="s">
        <v>224</v>
      </c>
      <c r="E680" s="245" t="s">
        <v>812</v>
      </c>
      <c r="F680" s="246" t="s">
        <v>813</v>
      </c>
      <c r="G680" s="247" t="s">
        <v>227</v>
      </c>
      <c r="H680" s="248">
        <v>244</v>
      </c>
      <c r="I680" s="249"/>
      <c r="J680" s="250">
        <f>ROUND(I680*H680,2)</f>
        <v>0</v>
      </c>
      <c r="K680" s="251"/>
      <c r="L680" s="45"/>
      <c r="M680" s="252" t="s">
        <v>1</v>
      </c>
      <c r="N680" s="253" t="s">
        <v>41</v>
      </c>
      <c r="O680" s="92"/>
      <c r="P680" s="254">
        <f>O680*H680</f>
        <v>0</v>
      </c>
      <c r="Q680" s="254">
        <v>0</v>
      </c>
      <c r="R680" s="254">
        <f>Q680*H680</f>
        <v>0</v>
      </c>
      <c r="S680" s="254">
        <v>0</v>
      </c>
      <c r="T680" s="255">
        <f>S680*H680</f>
        <v>0</v>
      </c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R680" s="256" t="s">
        <v>228</v>
      </c>
      <c r="AT680" s="256" t="s">
        <v>224</v>
      </c>
      <c r="AU680" s="256" t="s">
        <v>86</v>
      </c>
      <c r="AY680" s="18" t="s">
        <v>222</v>
      </c>
      <c r="BE680" s="257">
        <f>IF(N680="základní",J680,0)</f>
        <v>0</v>
      </c>
      <c r="BF680" s="257">
        <f>IF(N680="snížená",J680,0)</f>
        <v>0</v>
      </c>
      <c r="BG680" s="257">
        <f>IF(N680="zákl. přenesená",J680,0)</f>
        <v>0</v>
      </c>
      <c r="BH680" s="257">
        <f>IF(N680="sníž. přenesená",J680,0)</f>
        <v>0</v>
      </c>
      <c r="BI680" s="257">
        <f>IF(N680="nulová",J680,0)</f>
        <v>0</v>
      </c>
      <c r="BJ680" s="18" t="s">
        <v>84</v>
      </c>
      <c r="BK680" s="257">
        <f>ROUND(I680*H680,2)</f>
        <v>0</v>
      </c>
      <c r="BL680" s="18" t="s">
        <v>228</v>
      </c>
      <c r="BM680" s="256" t="s">
        <v>814</v>
      </c>
    </row>
    <row r="681" s="13" customFormat="1">
      <c r="A681" s="13"/>
      <c r="B681" s="258"/>
      <c r="C681" s="259"/>
      <c r="D681" s="260" t="s">
        <v>229</v>
      </c>
      <c r="E681" s="261" t="s">
        <v>1</v>
      </c>
      <c r="F681" s="262" t="s">
        <v>403</v>
      </c>
      <c r="G681" s="259"/>
      <c r="H681" s="261" t="s">
        <v>1</v>
      </c>
      <c r="I681" s="263"/>
      <c r="J681" s="259"/>
      <c r="K681" s="259"/>
      <c r="L681" s="264"/>
      <c r="M681" s="265"/>
      <c r="N681" s="266"/>
      <c r="O681" s="266"/>
      <c r="P681" s="266"/>
      <c r="Q681" s="266"/>
      <c r="R681" s="266"/>
      <c r="S681" s="266"/>
      <c r="T681" s="267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68" t="s">
        <v>229</v>
      </c>
      <c r="AU681" s="268" t="s">
        <v>86</v>
      </c>
      <c r="AV681" s="13" t="s">
        <v>84</v>
      </c>
      <c r="AW681" s="13" t="s">
        <v>32</v>
      </c>
      <c r="AX681" s="13" t="s">
        <v>76</v>
      </c>
      <c r="AY681" s="268" t="s">
        <v>222</v>
      </c>
    </row>
    <row r="682" s="14" customFormat="1">
      <c r="A682" s="14"/>
      <c r="B682" s="269"/>
      <c r="C682" s="270"/>
      <c r="D682" s="260" t="s">
        <v>229</v>
      </c>
      <c r="E682" s="271" t="s">
        <v>1</v>
      </c>
      <c r="F682" s="272" t="s">
        <v>815</v>
      </c>
      <c r="G682" s="270"/>
      <c r="H682" s="273">
        <v>8</v>
      </c>
      <c r="I682" s="274"/>
      <c r="J682" s="270"/>
      <c r="K682" s="270"/>
      <c r="L682" s="275"/>
      <c r="M682" s="276"/>
      <c r="N682" s="277"/>
      <c r="O682" s="277"/>
      <c r="P682" s="277"/>
      <c r="Q682" s="277"/>
      <c r="R682" s="277"/>
      <c r="S682" s="277"/>
      <c r="T682" s="278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79" t="s">
        <v>229</v>
      </c>
      <c r="AU682" s="279" t="s">
        <v>86</v>
      </c>
      <c r="AV682" s="14" t="s">
        <v>86</v>
      </c>
      <c r="AW682" s="14" t="s">
        <v>32</v>
      </c>
      <c r="AX682" s="14" t="s">
        <v>76</v>
      </c>
      <c r="AY682" s="279" t="s">
        <v>222</v>
      </c>
    </row>
    <row r="683" s="14" customFormat="1">
      <c r="A683" s="14"/>
      <c r="B683" s="269"/>
      <c r="C683" s="270"/>
      <c r="D683" s="260" t="s">
        <v>229</v>
      </c>
      <c r="E683" s="271" t="s">
        <v>1</v>
      </c>
      <c r="F683" s="272" t="s">
        <v>816</v>
      </c>
      <c r="G683" s="270"/>
      <c r="H683" s="273">
        <v>102</v>
      </c>
      <c r="I683" s="274"/>
      <c r="J683" s="270"/>
      <c r="K683" s="270"/>
      <c r="L683" s="275"/>
      <c r="M683" s="276"/>
      <c r="N683" s="277"/>
      <c r="O683" s="277"/>
      <c r="P683" s="277"/>
      <c r="Q683" s="277"/>
      <c r="R683" s="277"/>
      <c r="S683" s="277"/>
      <c r="T683" s="278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79" t="s">
        <v>229</v>
      </c>
      <c r="AU683" s="279" t="s">
        <v>86</v>
      </c>
      <c r="AV683" s="14" t="s">
        <v>86</v>
      </c>
      <c r="AW683" s="14" t="s">
        <v>32</v>
      </c>
      <c r="AX683" s="14" t="s">
        <v>76</v>
      </c>
      <c r="AY683" s="279" t="s">
        <v>222</v>
      </c>
    </row>
    <row r="684" s="14" customFormat="1">
      <c r="A684" s="14"/>
      <c r="B684" s="269"/>
      <c r="C684" s="270"/>
      <c r="D684" s="260" t="s">
        <v>229</v>
      </c>
      <c r="E684" s="271" t="s">
        <v>1</v>
      </c>
      <c r="F684" s="272" t="s">
        <v>817</v>
      </c>
      <c r="G684" s="270"/>
      <c r="H684" s="273">
        <v>86</v>
      </c>
      <c r="I684" s="274"/>
      <c r="J684" s="270"/>
      <c r="K684" s="270"/>
      <c r="L684" s="275"/>
      <c r="M684" s="276"/>
      <c r="N684" s="277"/>
      <c r="O684" s="277"/>
      <c r="P684" s="277"/>
      <c r="Q684" s="277"/>
      <c r="R684" s="277"/>
      <c r="S684" s="277"/>
      <c r="T684" s="278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79" t="s">
        <v>229</v>
      </c>
      <c r="AU684" s="279" t="s">
        <v>86</v>
      </c>
      <c r="AV684" s="14" t="s">
        <v>86</v>
      </c>
      <c r="AW684" s="14" t="s">
        <v>32</v>
      </c>
      <c r="AX684" s="14" t="s">
        <v>76</v>
      </c>
      <c r="AY684" s="279" t="s">
        <v>222</v>
      </c>
    </row>
    <row r="685" s="14" customFormat="1">
      <c r="A685" s="14"/>
      <c r="B685" s="269"/>
      <c r="C685" s="270"/>
      <c r="D685" s="260" t="s">
        <v>229</v>
      </c>
      <c r="E685" s="271" t="s">
        <v>1</v>
      </c>
      <c r="F685" s="272" t="s">
        <v>818</v>
      </c>
      <c r="G685" s="270"/>
      <c r="H685" s="273">
        <v>48</v>
      </c>
      <c r="I685" s="274"/>
      <c r="J685" s="270"/>
      <c r="K685" s="270"/>
      <c r="L685" s="275"/>
      <c r="M685" s="276"/>
      <c r="N685" s="277"/>
      <c r="O685" s="277"/>
      <c r="P685" s="277"/>
      <c r="Q685" s="277"/>
      <c r="R685" s="277"/>
      <c r="S685" s="277"/>
      <c r="T685" s="278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79" t="s">
        <v>229</v>
      </c>
      <c r="AU685" s="279" t="s">
        <v>86</v>
      </c>
      <c r="AV685" s="14" t="s">
        <v>86</v>
      </c>
      <c r="AW685" s="14" t="s">
        <v>32</v>
      </c>
      <c r="AX685" s="14" t="s">
        <v>76</v>
      </c>
      <c r="AY685" s="279" t="s">
        <v>222</v>
      </c>
    </row>
    <row r="686" s="15" customFormat="1">
      <c r="A686" s="15"/>
      <c r="B686" s="280"/>
      <c r="C686" s="281"/>
      <c r="D686" s="260" t="s">
        <v>229</v>
      </c>
      <c r="E686" s="282" t="s">
        <v>1</v>
      </c>
      <c r="F686" s="283" t="s">
        <v>232</v>
      </c>
      <c r="G686" s="281"/>
      <c r="H686" s="284">
        <v>244</v>
      </c>
      <c r="I686" s="285"/>
      <c r="J686" s="281"/>
      <c r="K686" s="281"/>
      <c r="L686" s="286"/>
      <c r="M686" s="287"/>
      <c r="N686" s="288"/>
      <c r="O686" s="288"/>
      <c r="P686" s="288"/>
      <c r="Q686" s="288"/>
      <c r="R686" s="288"/>
      <c r="S686" s="288"/>
      <c r="T686" s="289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T686" s="290" t="s">
        <v>229</v>
      </c>
      <c r="AU686" s="290" t="s">
        <v>86</v>
      </c>
      <c r="AV686" s="15" t="s">
        <v>228</v>
      </c>
      <c r="AW686" s="15" t="s">
        <v>32</v>
      </c>
      <c r="AX686" s="15" t="s">
        <v>84</v>
      </c>
      <c r="AY686" s="290" t="s">
        <v>222</v>
      </c>
    </row>
    <row r="687" s="2" customFormat="1" ht="21.75" customHeight="1">
      <c r="A687" s="39"/>
      <c r="B687" s="40"/>
      <c r="C687" s="244" t="s">
        <v>819</v>
      </c>
      <c r="D687" s="244" t="s">
        <v>224</v>
      </c>
      <c r="E687" s="245" t="s">
        <v>820</v>
      </c>
      <c r="F687" s="246" t="s">
        <v>821</v>
      </c>
      <c r="G687" s="247" t="s">
        <v>241</v>
      </c>
      <c r="H687" s="248">
        <v>2.3500000000000001</v>
      </c>
      <c r="I687" s="249"/>
      <c r="J687" s="250">
        <f>ROUND(I687*H687,2)</f>
        <v>0</v>
      </c>
      <c r="K687" s="251"/>
      <c r="L687" s="45"/>
      <c r="M687" s="252" t="s">
        <v>1</v>
      </c>
      <c r="N687" s="253" t="s">
        <v>41</v>
      </c>
      <c r="O687" s="92"/>
      <c r="P687" s="254">
        <f>O687*H687</f>
        <v>0</v>
      </c>
      <c r="Q687" s="254">
        <v>0</v>
      </c>
      <c r="R687" s="254">
        <f>Q687*H687</f>
        <v>0</v>
      </c>
      <c r="S687" s="254">
        <v>0</v>
      </c>
      <c r="T687" s="255">
        <f>S687*H687</f>
        <v>0</v>
      </c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R687" s="256" t="s">
        <v>228</v>
      </c>
      <c r="AT687" s="256" t="s">
        <v>224</v>
      </c>
      <c r="AU687" s="256" t="s">
        <v>86</v>
      </c>
      <c r="AY687" s="18" t="s">
        <v>222</v>
      </c>
      <c r="BE687" s="257">
        <f>IF(N687="základní",J687,0)</f>
        <v>0</v>
      </c>
      <c r="BF687" s="257">
        <f>IF(N687="snížená",J687,0)</f>
        <v>0</v>
      </c>
      <c r="BG687" s="257">
        <f>IF(N687="zákl. přenesená",J687,0)</f>
        <v>0</v>
      </c>
      <c r="BH687" s="257">
        <f>IF(N687="sníž. přenesená",J687,0)</f>
        <v>0</v>
      </c>
      <c r="BI687" s="257">
        <f>IF(N687="nulová",J687,0)</f>
        <v>0</v>
      </c>
      <c r="BJ687" s="18" t="s">
        <v>84</v>
      </c>
      <c r="BK687" s="257">
        <f>ROUND(I687*H687,2)</f>
        <v>0</v>
      </c>
      <c r="BL687" s="18" t="s">
        <v>228</v>
      </c>
      <c r="BM687" s="256" t="s">
        <v>822</v>
      </c>
    </row>
    <row r="688" s="13" customFormat="1">
      <c r="A688" s="13"/>
      <c r="B688" s="258"/>
      <c r="C688" s="259"/>
      <c r="D688" s="260" t="s">
        <v>229</v>
      </c>
      <c r="E688" s="261" t="s">
        <v>1</v>
      </c>
      <c r="F688" s="262" t="s">
        <v>371</v>
      </c>
      <c r="G688" s="259"/>
      <c r="H688" s="261" t="s">
        <v>1</v>
      </c>
      <c r="I688" s="263"/>
      <c r="J688" s="259"/>
      <c r="K688" s="259"/>
      <c r="L688" s="264"/>
      <c r="M688" s="265"/>
      <c r="N688" s="266"/>
      <c r="O688" s="266"/>
      <c r="P688" s="266"/>
      <c r="Q688" s="266"/>
      <c r="R688" s="266"/>
      <c r="S688" s="266"/>
      <c r="T688" s="267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68" t="s">
        <v>229</v>
      </c>
      <c r="AU688" s="268" t="s">
        <v>86</v>
      </c>
      <c r="AV688" s="13" t="s">
        <v>84</v>
      </c>
      <c r="AW688" s="13" t="s">
        <v>32</v>
      </c>
      <c r="AX688" s="13" t="s">
        <v>76</v>
      </c>
      <c r="AY688" s="268" t="s">
        <v>222</v>
      </c>
    </row>
    <row r="689" s="13" customFormat="1">
      <c r="A689" s="13"/>
      <c r="B689" s="258"/>
      <c r="C689" s="259"/>
      <c r="D689" s="260" t="s">
        <v>229</v>
      </c>
      <c r="E689" s="261" t="s">
        <v>1</v>
      </c>
      <c r="F689" s="262" t="s">
        <v>823</v>
      </c>
      <c r="G689" s="259"/>
      <c r="H689" s="261" t="s">
        <v>1</v>
      </c>
      <c r="I689" s="263"/>
      <c r="J689" s="259"/>
      <c r="K689" s="259"/>
      <c r="L689" s="264"/>
      <c r="M689" s="265"/>
      <c r="N689" s="266"/>
      <c r="O689" s="266"/>
      <c r="P689" s="266"/>
      <c r="Q689" s="266"/>
      <c r="R689" s="266"/>
      <c r="S689" s="266"/>
      <c r="T689" s="267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68" t="s">
        <v>229</v>
      </c>
      <c r="AU689" s="268" t="s">
        <v>86</v>
      </c>
      <c r="AV689" s="13" t="s">
        <v>84</v>
      </c>
      <c r="AW689" s="13" t="s">
        <v>32</v>
      </c>
      <c r="AX689" s="13" t="s">
        <v>76</v>
      </c>
      <c r="AY689" s="268" t="s">
        <v>222</v>
      </c>
    </row>
    <row r="690" s="14" customFormat="1">
      <c r="A690" s="14"/>
      <c r="B690" s="269"/>
      <c r="C690" s="270"/>
      <c r="D690" s="260" t="s">
        <v>229</v>
      </c>
      <c r="E690" s="271" t="s">
        <v>1</v>
      </c>
      <c r="F690" s="272" t="s">
        <v>824</v>
      </c>
      <c r="G690" s="270"/>
      <c r="H690" s="273">
        <v>0.53700000000000003</v>
      </c>
      <c r="I690" s="274"/>
      <c r="J690" s="270"/>
      <c r="K690" s="270"/>
      <c r="L690" s="275"/>
      <c r="M690" s="276"/>
      <c r="N690" s="277"/>
      <c r="O690" s="277"/>
      <c r="P690" s="277"/>
      <c r="Q690" s="277"/>
      <c r="R690" s="277"/>
      <c r="S690" s="277"/>
      <c r="T690" s="278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79" t="s">
        <v>229</v>
      </c>
      <c r="AU690" s="279" t="s">
        <v>86</v>
      </c>
      <c r="AV690" s="14" t="s">
        <v>86</v>
      </c>
      <c r="AW690" s="14" t="s">
        <v>32</v>
      </c>
      <c r="AX690" s="14" t="s">
        <v>76</v>
      </c>
      <c r="AY690" s="279" t="s">
        <v>222</v>
      </c>
    </row>
    <row r="691" s="14" customFormat="1">
      <c r="A691" s="14"/>
      <c r="B691" s="269"/>
      <c r="C691" s="270"/>
      <c r="D691" s="260" t="s">
        <v>229</v>
      </c>
      <c r="E691" s="271" t="s">
        <v>1</v>
      </c>
      <c r="F691" s="272" t="s">
        <v>825</v>
      </c>
      <c r="G691" s="270"/>
      <c r="H691" s="273">
        <v>0.95299999999999996</v>
      </c>
      <c r="I691" s="274"/>
      <c r="J691" s="270"/>
      <c r="K691" s="270"/>
      <c r="L691" s="275"/>
      <c r="M691" s="276"/>
      <c r="N691" s="277"/>
      <c r="O691" s="277"/>
      <c r="P691" s="277"/>
      <c r="Q691" s="277"/>
      <c r="R691" s="277"/>
      <c r="S691" s="277"/>
      <c r="T691" s="278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79" t="s">
        <v>229</v>
      </c>
      <c r="AU691" s="279" t="s">
        <v>86</v>
      </c>
      <c r="AV691" s="14" t="s">
        <v>86</v>
      </c>
      <c r="AW691" s="14" t="s">
        <v>32</v>
      </c>
      <c r="AX691" s="14" t="s">
        <v>76</v>
      </c>
      <c r="AY691" s="279" t="s">
        <v>222</v>
      </c>
    </row>
    <row r="692" s="14" customFormat="1">
      <c r="A692" s="14"/>
      <c r="B692" s="269"/>
      <c r="C692" s="270"/>
      <c r="D692" s="260" t="s">
        <v>229</v>
      </c>
      <c r="E692" s="271" t="s">
        <v>1</v>
      </c>
      <c r="F692" s="272" t="s">
        <v>826</v>
      </c>
      <c r="G692" s="270"/>
      <c r="H692" s="273">
        <v>0.85999999999999999</v>
      </c>
      <c r="I692" s="274"/>
      <c r="J692" s="270"/>
      <c r="K692" s="270"/>
      <c r="L692" s="275"/>
      <c r="M692" s="276"/>
      <c r="N692" s="277"/>
      <c r="O692" s="277"/>
      <c r="P692" s="277"/>
      <c r="Q692" s="277"/>
      <c r="R692" s="277"/>
      <c r="S692" s="277"/>
      <c r="T692" s="278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79" t="s">
        <v>229</v>
      </c>
      <c r="AU692" s="279" t="s">
        <v>86</v>
      </c>
      <c r="AV692" s="14" t="s">
        <v>86</v>
      </c>
      <c r="AW692" s="14" t="s">
        <v>32</v>
      </c>
      <c r="AX692" s="14" t="s">
        <v>76</v>
      </c>
      <c r="AY692" s="279" t="s">
        <v>222</v>
      </c>
    </row>
    <row r="693" s="15" customFormat="1">
      <c r="A693" s="15"/>
      <c r="B693" s="280"/>
      <c r="C693" s="281"/>
      <c r="D693" s="260" t="s">
        <v>229</v>
      </c>
      <c r="E693" s="282" t="s">
        <v>1</v>
      </c>
      <c r="F693" s="283" t="s">
        <v>232</v>
      </c>
      <c r="G693" s="281"/>
      <c r="H693" s="284">
        <v>2.3500000000000001</v>
      </c>
      <c r="I693" s="285"/>
      <c r="J693" s="281"/>
      <c r="K693" s="281"/>
      <c r="L693" s="286"/>
      <c r="M693" s="287"/>
      <c r="N693" s="288"/>
      <c r="O693" s="288"/>
      <c r="P693" s="288"/>
      <c r="Q693" s="288"/>
      <c r="R693" s="288"/>
      <c r="S693" s="288"/>
      <c r="T693" s="289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T693" s="290" t="s">
        <v>229</v>
      </c>
      <c r="AU693" s="290" t="s">
        <v>86</v>
      </c>
      <c r="AV693" s="15" t="s">
        <v>228</v>
      </c>
      <c r="AW693" s="15" t="s">
        <v>32</v>
      </c>
      <c r="AX693" s="15" t="s">
        <v>84</v>
      </c>
      <c r="AY693" s="290" t="s">
        <v>222</v>
      </c>
    </row>
    <row r="694" s="2" customFormat="1" ht="21.75" customHeight="1">
      <c r="A694" s="39"/>
      <c r="B694" s="40"/>
      <c r="C694" s="244" t="s">
        <v>827</v>
      </c>
      <c r="D694" s="244" t="s">
        <v>224</v>
      </c>
      <c r="E694" s="245" t="s">
        <v>828</v>
      </c>
      <c r="F694" s="246" t="s">
        <v>821</v>
      </c>
      <c r="G694" s="247" t="s">
        <v>241</v>
      </c>
      <c r="H694" s="248">
        <v>44.643999999999998</v>
      </c>
      <c r="I694" s="249"/>
      <c r="J694" s="250">
        <f>ROUND(I694*H694,2)</f>
        <v>0</v>
      </c>
      <c r="K694" s="251"/>
      <c r="L694" s="45"/>
      <c r="M694" s="252" t="s">
        <v>1</v>
      </c>
      <c r="N694" s="253" t="s">
        <v>41</v>
      </c>
      <c r="O694" s="92"/>
      <c r="P694" s="254">
        <f>O694*H694</f>
        <v>0</v>
      </c>
      <c r="Q694" s="254">
        <v>0</v>
      </c>
      <c r="R694" s="254">
        <f>Q694*H694</f>
        <v>0</v>
      </c>
      <c r="S694" s="254">
        <v>0</v>
      </c>
      <c r="T694" s="255">
        <f>S694*H694</f>
        <v>0</v>
      </c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R694" s="256" t="s">
        <v>228</v>
      </c>
      <c r="AT694" s="256" t="s">
        <v>224</v>
      </c>
      <c r="AU694" s="256" t="s">
        <v>86</v>
      </c>
      <c r="AY694" s="18" t="s">
        <v>222</v>
      </c>
      <c r="BE694" s="257">
        <f>IF(N694="základní",J694,0)</f>
        <v>0</v>
      </c>
      <c r="BF694" s="257">
        <f>IF(N694="snížená",J694,0)</f>
        <v>0</v>
      </c>
      <c r="BG694" s="257">
        <f>IF(N694="zákl. přenesená",J694,0)</f>
        <v>0</v>
      </c>
      <c r="BH694" s="257">
        <f>IF(N694="sníž. přenesená",J694,0)</f>
        <v>0</v>
      </c>
      <c r="BI694" s="257">
        <f>IF(N694="nulová",J694,0)</f>
        <v>0</v>
      </c>
      <c r="BJ694" s="18" t="s">
        <v>84</v>
      </c>
      <c r="BK694" s="257">
        <f>ROUND(I694*H694,2)</f>
        <v>0</v>
      </c>
      <c r="BL694" s="18" t="s">
        <v>228</v>
      </c>
      <c r="BM694" s="256" t="s">
        <v>829</v>
      </c>
    </row>
    <row r="695" s="13" customFormat="1">
      <c r="A695" s="13"/>
      <c r="B695" s="258"/>
      <c r="C695" s="259"/>
      <c r="D695" s="260" t="s">
        <v>229</v>
      </c>
      <c r="E695" s="261" t="s">
        <v>1</v>
      </c>
      <c r="F695" s="262" t="s">
        <v>403</v>
      </c>
      <c r="G695" s="259"/>
      <c r="H695" s="261" t="s">
        <v>1</v>
      </c>
      <c r="I695" s="263"/>
      <c r="J695" s="259"/>
      <c r="K695" s="259"/>
      <c r="L695" s="264"/>
      <c r="M695" s="265"/>
      <c r="N695" s="266"/>
      <c r="O695" s="266"/>
      <c r="P695" s="266"/>
      <c r="Q695" s="266"/>
      <c r="R695" s="266"/>
      <c r="S695" s="266"/>
      <c r="T695" s="267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68" t="s">
        <v>229</v>
      </c>
      <c r="AU695" s="268" t="s">
        <v>86</v>
      </c>
      <c r="AV695" s="13" t="s">
        <v>84</v>
      </c>
      <c r="AW695" s="13" t="s">
        <v>32</v>
      </c>
      <c r="AX695" s="13" t="s">
        <v>76</v>
      </c>
      <c r="AY695" s="268" t="s">
        <v>222</v>
      </c>
    </row>
    <row r="696" s="14" customFormat="1">
      <c r="A696" s="14"/>
      <c r="B696" s="269"/>
      <c r="C696" s="270"/>
      <c r="D696" s="260" t="s">
        <v>229</v>
      </c>
      <c r="E696" s="271" t="s">
        <v>1</v>
      </c>
      <c r="F696" s="272" t="s">
        <v>830</v>
      </c>
      <c r="G696" s="270"/>
      <c r="H696" s="273">
        <v>8.9710000000000001</v>
      </c>
      <c r="I696" s="274"/>
      <c r="J696" s="270"/>
      <c r="K696" s="270"/>
      <c r="L696" s="275"/>
      <c r="M696" s="276"/>
      <c r="N696" s="277"/>
      <c r="O696" s="277"/>
      <c r="P696" s="277"/>
      <c r="Q696" s="277"/>
      <c r="R696" s="277"/>
      <c r="S696" s="277"/>
      <c r="T696" s="278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79" t="s">
        <v>229</v>
      </c>
      <c r="AU696" s="279" t="s">
        <v>86</v>
      </c>
      <c r="AV696" s="14" t="s">
        <v>86</v>
      </c>
      <c r="AW696" s="14" t="s">
        <v>32</v>
      </c>
      <c r="AX696" s="14" t="s">
        <v>76</v>
      </c>
      <c r="AY696" s="279" t="s">
        <v>222</v>
      </c>
    </row>
    <row r="697" s="13" customFormat="1">
      <c r="A697" s="13"/>
      <c r="B697" s="258"/>
      <c r="C697" s="259"/>
      <c r="D697" s="260" t="s">
        <v>229</v>
      </c>
      <c r="E697" s="261" t="s">
        <v>1</v>
      </c>
      <c r="F697" s="262" t="s">
        <v>831</v>
      </c>
      <c r="G697" s="259"/>
      <c r="H697" s="261" t="s">
        <v>1</v>
      </c>
      <c r="I697" s="263"/>
      <c r="J697" s="259"/>
      <c r="K697" s="259"/>
      <c r="L697" s="264"/>
      <c r="M697" s="265"/>
      <c r="N697" s="266"/>
      <c r="O697" s="266"/>
      <c r="P697" s="266"/>
      <c r="Q697" s="266"/>
      <c r="R697" s="266"/>
      <c r="S697" s="266"/>
      <c r="T697" s="267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68" t="s">
        <v>229</v>
      </c>
      <c r="AU697" s="268" t="s">
        <v>86</v>
      </c>
      <c r="AV697" s="13" t="s">
        <v>84</v>
      </c>
      <c r="AW697" s="13" t="s">
        <v>32</v>
      </c>
      <c r="AX697" s="13" t="s">
        <v>76</v>
      </c>
      <c r="AY697" s="268" t="s">
        <v>222</v>
      </c>
    </row>
    <row r="698" s="14" customFormat="1">
      <c r="A698" s="14"/>
      <c r="B698" s="269"/>
      <c r="C698" s="270"/>
      <c r="D698" s="260" t="s">
        <v>229</v>
      </c>
      <c r="E698" s="271" t="s">
        <v>1</v>
      </c>
      <c r="F698" s="272" t="s">
        <v>832</v>
      </c>
      <c r="G698" s="270"/>
      <c r="H698" s="273">
        <v>11.781000000000001</v>
      </c>
      <c r="I698" s="274"/>
      <c r="J698" s="270"/>
      <c r="K698" s="270"/>
      <c r="L698" s="275"/>
      <c r="M698" s="276"/>
      <c r="N698" s="277"/>
      <c r="O698" s="277"/>
      <c r="P698" s="277"/>
      <c r="Q698" s="277"/>
      <c r="R698" s="277"/>
      <c r="S698" s="277"/>
      <c r="T698" s="278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79" t="s">
        <v>229</v>
      </c>
      <c r="AU698" s="279" t="s">
        <v>86</v>
      </c>
      <c r="AV698" s="14" t="s">
        <v>86</v>
      </c>
      <c r="AW698" s="14" t="s">
        <v>32</v>
      </c>
      <c r="AX698" s="14" t="s">
        <v>76</v>
      </c>
      <c r="AY698" s="279" t="s">
        <v>222</v>
      </c>
    </row>
    <row r="699" s="14" customFormat="1">
      <c r="A699" s="14"/>
      <c r="B699" s="269"/>
      <c r="C699" s="270"/>
      <c r="D699" s="260" t="s">
        <v>229</v>
      </c>
      <c r="E699" s="271" t="s">
        <v>1</v>
      </c>
      <c r="F699" s="272" t="s">
        <v>833</v>
      </c>
      <c r="G699" s="270"/>
      <c r="H699" s="273">
        <v>5.0899999999999999</v>
      </c>
      <c r="I699" s="274"/>
      <c r="J699" s="270"/>
      <c r="K699" s="270"/>
      <c r="L699" s="275"/>
      <c r="M699" s="276"/>
      <c r="N699" s="277"/>
      <c r="O699" s="277"/>
      <c r="P699" s="277"/>
      <c r="Q699" s="277"/>
      <c r="R699" s="277"/>
      <c r="S699" s="277"/>
      <c r="T699" s="278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79" t="s">
        <v>229</v>
      </c>
      <c r="AU699" s="279" t="s">
        <v>86</v>
      </c>
      <c r="AV699" s="14" t="s">
        <v>86</v>
      </c>
      <c r="AW699" s="14" t="s">
        <v>32</v>
      </c>
      <c r="AX699" s="14" t="s">
        <v>76</v>
      </c>
      <c r="AY699" s="279" t="s">
        <v>222</v>
      </c>
    </row>
    <row r="700" s="14" customFormat="1">
      <c r="A700" s="14"/>
      <c r="B700" s="269"/>
      <c r="C700" s="270"/>
      <c r="D700" s="260" t="s">
        <v>229</v>
      </c>
      <c r="E700" s="271" t="s">
        <v>1</v>
      </c>
      <c r="F700" s="272" t="s">
        <v>834</v>
      </c>
      <c r="G700" s="270"/>
      <c r="H700" s="273">
        <v>1.835</v>
      </c>
      <c r="I700" s="274"/>
      <c r="J700" s="270"/>
      <c r="K700" s="270"/>
      <c r="L700" s="275"/>
      <c r="M700" s="276"/>
      <c r="N700" s="277"/>
      <c r="O700" s="277"/>
      <c r="P700" s="277"/>
      <c r="Q700" s="277"/>
      <c r="R700" s="277"/>
      <c r="S700" s="277"/>
      <c r="T700" s="278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79" t="s">
        <v>229</v>
      </c>
      <c r="AU700" s="279" t="s">
        <v>86</v>
      </c>
      <c r="AV700" s="14" t="s">
        <v>86</v>
      </c>
      <c r="AW700" s="14" t="s">
        <v>32</v>
      </c>
      <c r="AX700" s="14" t="s">
        <v>76</v>
      </c>
      <c r="AY700" s="279" t="s">
        <v>222</v>
      </c>
    </row>
    <row r="701" s="13" customFormat="1">
      <c r="A701" s="13"/>
      <c r="B701" s="258"/>
      <c r="C701" s="259"/>
      <c r="D701" s="260" t="s">
        <v>229</v>
      </c>
      <c r="E701" s="261" t="s">
        <v>1</v>
      </c>
      <c r="F701" s="262" t="s">
        <v>835</v>
      </c>
      <c r="G701" s="259"/>
      <c r="H701" s="261" t="s">
        <v>1</v>
      </c>
      <c r="I701" s="263"/>
      <c r="J701" s="259"/>
      <c r="K701" s="259"/>
      <c r="L701" s="264"/>
      <c r="M701" s="265"/>
      <c r="N701" s="266"/>
      <c r="O701" s="266"/>
      <c r="P701" s="266"/>
      <c r="Q701" s="266"/>
      <c r="R701" s="266"/>
      <c r="S701" s="266"/>
      <c r="T701" s="267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68" t="s">
        <v>229</v>
      </c>
      <c r="AU701" s="268" t="s">
        <v>86</v>
      </c>
      <c r="AV701" s="13" t="s">
        <v>84</v>
      </c>
      <c r="AW701" s="13" t="s">
        <v>32</v>
      </c>
      <c r="AX701" s="13" t="s">
        <v>76</v>
      </c>
      <c r="AY701" s="268" t="s">
        <v>222</v>
      </c>
    </row>
    <row r="702" s="14" customFormat="1">
      <c r="A702" s="14"/>
      <c r="B702" s="269"/>
      <c r="C702" s="270"/>
      <c r="D702" s="260" t="s">
        <v>229</v>
      </c>
      <c r="E702" s="271" t="s">
        <v>1</v>
      </c>
      <c r="F702" s="272" t="s">
        <v>836</v>
      </c>
      <c r="G702" s="270"/>
      <c r="H702" s="273">
        <v>8.3640000000000008</v>
      </c>
      <c r="I702" s="274"/>
      <c r="J702" s="270"/>
      <c r="K702" s="270"/>
      <c r="L702" s="275"/>
      <c r="M702" s="276"/>
      <c r="N702" s="277"/>
      <c r="O702" s="277"/>
      <c r="P702" s="277"/>
      <c r="Q702" s="277"/>
      <c r="R702" s="277"/>
      <c r="S702" s="277"/>
      <c r="T702" s="278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79" t="s">
        <v>229</v>
      </c>
      <c r="AU702" s="279" t="s">
        <v>86</v>
      </c>
      <c r="AV702" s="14" t="s">
        <v>86</v>
      </c>
      <c r="AW702" s="14" t="s">
        <v>32</v>
      </c>
      <c r="AX702" s="14" t="s">
        <v>76</v>
      </c>
      <c r="AY702" s="279" t="s">
        <v>222</v>
      </c>
    </row>
    <row r="703" s="13" customFormat="1">
      <c r="A703" s="13"/>
      <c r="B703" s="258"/>
      <c r="C703" s="259"/>
      <c r="D703" s="260" t="s">
        <v>229</v>
      </c>
      <c r="E703" s="261" t="s">
        <v>1</v>
      </c>
      <c r="F703" s="262" t="s">
        <v>837</v>
      </c>
      <c r="G703" s="259"/>
      <c r="H703" s="261" t="s">
        <v>1</v>
      </c>
      <c r="I703" s="263"/>
      <c r="J703" s="259"/>
      <c r="K703" s="259"/>
      <c r="L703" s="264"/>
      <c r="M703" s="265"/>
      <c r="N703" s="266"/>
      <c r="O703" s="266"/>
      <c r="P703" s="266"/>
      <c r="Q703" s="266"/>
      <c r="R703" s="266"/>
      <c r="S703" s="266"/>
      <c r="T703" s="267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68" t="s">
        <v>229</v>
      </c>
      <c r="AU703" s="268" t="s">
        <v>86</v>
      </c>
      <c r="AV703" s="13" t="s">
        <v>84</v>
      </c>
      <c r="AW703" s="13" t="s">
        <v>32</v>
      </c>
      <c r="AX703" s="13" t="s">
        <v>76</v>
      </c>
      <c r="AY703" s="268" t="s">
        <v>222</v>
      </c>
    </row>
    <row r="704" s="14" customFormat="1">
      <c r="A704" s="14"/>
      <c r="B704" s="269"/>
      <c r="C704" s="270"/>
      <c r="D704" s="260" t="s">
        <v>229</v>
      </c>
      <c r="E704" s="271" t="s">
        <v>1</v>
      </c>
      <c r="F704" s="272" t="s">
        <v>838</v>
      </c>
      <c r="G704" s="270"/>
      <c r="H704" s="273">
        <v>2.7829999999999999</v>
      </c>
      <c r="I704" s="274"/>
      <c r="J704" s="270"/>
      <c r="K704" s="270"/>
      <c r="L704" s="275"/>
      <c r="M704" s="276"/>
      <c r="N704" s="277"/>
      <c r="O704" s="277"/>
      <c r="P704" s="277"/>
      <c r="Q704" s="277"/>
      <c r="R704" s="277"/>
      <c r="S704" s="277"/>
      <c r="T704" s="278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79" t="s">
        <v>229</v>
      </c>
      <c r="AU704" s="279" t="s">
        <v>86</v>
      </c>
      <c r="AV704" s="14" t="s">
        <v>86</v>
      </c>
      <c r="AW704" s="14" t="s">
        <v>32</v>
      </c>
      <c r="AX704" s="14" t="s">
        <v>76</v>
      </c>
      <c r="AY704" s="279" t="s">
        <v>222</v>
      </c>
    </row>
    <row r="705" s="16" customFormat="1">
      <c r="A705" s="16"/>
      <c r="B705" s="305"/>
      <c r="C705" s="306"/>
      <c r="D705" s="260" t="s">
        <v>229</v>
      </c>
      <c r="E705" s="307" t="s">
        <v>1</v>
      </c>
      <c r="F705" s="308" t="s">
        <v>373</v>
      </c>
      <c r="G705" s="306"/>
      <c r="H705" s="309">
        <v>38.823999999999998</v>
      </c>
      <c r="I705" s="310"/>
      <c r="J705" s="306"/>
      <c r="K705" s="306"/>
      <c r="L705" s="311"/>
      <c r="M705" s="312"/>
      <c r="N705" s="313"/>
      <c r="O705" s="313"/>
      <c r="P705" s="313"/>
      <c r="Q705" s="313"/>
      <c r="R705" s="313"/>
      <c r="S705" s="313"/>
      <c r="T705" s="314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T705" s="315" t="s">
        <v>229</v>
      </c>
      <c r="AU705" s="315" t="s">
        <v>86</v>
      </c>
      <c r="AV705" s="16" t="s">
        <v>107</v>
      </c>
      <c r="AW705" s="16" t="s">
        <v>32</v>
      </c>
      <c r="AX705" s="16" t="s">
        <v>76</v>
      </c>
      <c r="AY705" s="315" t="s">
        <v>222</v>
      </c>
    </row>
    <row r="706" s="14" customFormat="1">
      <c r="A706" s="14"/>
      <c r="B706" s="269"/>
      <c r="C706" s="270"/>
      <c r="D706" s="260" t="s">
        <v>229</v>
      </c>
      <c r="E706" s="271" t="s">
        <v>1</v>
      </c>
      <c r="F706" s="272" t="s">
        <v>839</v>
      </c>
      <c r="G706" s="270"/>
      <c r="H706" s="273">
        <v>5.8200000000000003</v>
      </c>
      <c r="I706" s="274"/>
      <c r="J706" s="270"/>
      <c r="K706" s="270"/>
      <c r="L706" s="275"/>
      <c r="M706" s="276"/>
      <c r="N706" s="277"/>
      <c r="O706" s="277"/>
      <c r="P706" s="277"/>
      <c r="Q706" s="277"/>
      <c r="R706" s="277"/>
      <c r="S706" s="277"/>
      <c r="T706" s="278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79" t="s">
        <v>229</v>
      </c>
      <c r="AU706" s="279" t="s">
        <v>86</v>
      </c>
      <c r="AV706" s="14" t="s">
        <v>86</v>
      </c>
      <c r="AW706" s="14" t="s">
        <v>32</v>
      </c>
      <c r="AX706" s="14" t="s">
        <v>76</v>
      </c>
      <c r="AY706" s="279" t="s">
        <v>222</v>
      </c>
    </row>
    <row r="707" s="15" customFormat="1">
      <c r="A707" s="15"/>
      <c r="B707" s="280"/>
      <c r="C707" s="281"/>
      <c r="D707" s="260" t="s">
        <v>229</v>
      </c>
      <c r="E707" s="282" t="s">
        <v>1</v>
      </c>
      <c r="F707" s="283" t="s">
        <v>232</v>
      </c>
      <c r="G707" s="281"/>
      <c r="H707" s="284">
        <v>44.643999999999998</v>
      </c>
      <c r="I707" s="285"/>
      <c r="J707" s="281"/>
      <c r="K707" s="281"/>
      <c r="L707" s="286"/>
      <c r="M707" s="287"/>
      <c r="N707" s="288"/>
      <c r="O707" s="288"/>
      <c r="P707" s="288"/>
      <c r="Q707" s="288"/>
      <c r="R707" s="288"/>
      <c r="S707" s="288"/>
      <c r="T707" s="289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T707" s="290" t="s">
        <v>229</v>
      </c>
      <c r="AU707" s="290" t="s">
        <v>86</v>
      </c>
      <c r="AV707" s="15" t="s">
        <v>228</v>
      </c>
      <c r="AW707" s="15" t="s">
        <v>32</v>
      </c>
      <c r="AX707" s="15" t="s">
        <v>84</v>
      </c>
      <c r="AY707" s="290" t="s">
        <v>222</v>
      </c>
    </row>
    <row r="708" s="2" customFormat="1" ht="21.75" customHeight="1">
      <c r="A708" s="39"/>
      <c r="B708" s="40"/>
      <c r="C708" s="244" t="s">
        <v>840</v>
      </c>
      <c r="D708" s="244" t="s">
        <v>224</v>
      </c>
      <c r="E708" s="245" t="s">
        <v>841</v>
      </c>
      <c r="F708" s="246" t="s">
        <v>842</v>
      </c>
      <c r="G708" s="247" t="s">
        <v>241</v>
      </c>
      <c r="H708" s="248">
        <v>2.4870000000000001</v>
      </c>
      <c r="I708" s="249"/>
      <c r="J708" s="250">
        <f>ROUND(I708*H708,2)</f>
        <v>0</v>
      </c>
      <c r="K708" s="251"/>
      <c r="L708" s="45"/>
      <c r="M708" s="252" t="s">
        <v>1</v>
      </c>
      <c r="N708" s="253" t="s">
        <v>41</v>
      </c>
      <c r="O708" s="92"/>
      <c r="P708" s="254">
        <f>O708*H708</f>
        <v>0</v>
      </c>
      <c r="Q708" s="254">
        <v>0</v>
      </c>
      <c r="R708" s="254">
        <f>Q708*H708</f>
        <v>0</v>
      </c>
      <c r="S708" s="254">
        <v>0</v>
      </c>
      <c r="T708" s="255">
        <f>S708*H708</f>
        <v>0</v>
      </c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R708" s="256" t="s">
        <v>228</v>
      </c>
      <c r="AT708" s="256" t="s">
        <v>224</v>
      </c>
      <c r="AU708" s="256" t="s">
        <v>86</v>
      </c>
      <c r="AY708" s="18" t="s">
        <v>222</v>
      </c>
      <c r="BE708" s="257">
        <f>IF(N708="základní",J708,0)</f>
        <v>0</v>
      </c>
      <c r="BF708" s="257">
        <f>IF(N708="snížená",J708,0)</f>
        <v>0</v>
      </c>
      <c r="BG708" s="257">
        <f>IF(N708="zákl. přenesená",J708,0)</f>
        <v>0</v>
      </c>
      <c r="BH708" s="257">
        <f>IF(N708="sníž. přenesená",J708,0)</f>
        <v>0</v>
      </c>
      <c r="BI708" s="257">
        <f>IF(N708="nulová",J708,0)</f>
        <v>0</v>
      </c>
      <c r="BJ708" s="18" t="s">
        <v>84</v>
      </c>
      <c r="BK708" s="257">
        <f>ROUND(I708*H708,2)</f>
        <v>0</v>
      </c>
      <c r="BL708" s="18" t="s">
        <v>228</v>
      </c>
      <c r="BM708" s="256" t="s">
        <v>843</v>
      </c>
    </row>
    <row r="709" s="13" customFormat="1">
      <c r="A709" s="13"/>
      <c r="B709" s="258"/>
      <c r="C709" s="259"/>
      <c r="D709" s="260" t="s">
        <v>229</v>
      </c>
      <c r="E709" s="261" t="s">
        <v>1</v>
      </c>
      <c r="F709" s="262" t="s">
        <v>371</v>
      </c>
      <c r="G709" s="259"/>
      <c r="H709" s="261" t="s">
        <v>1</v>
      </c>
      <c r="I709" s="263"/>
      <c r="J709" s="259"/>
      <c r="K709" s="259"/>
      <c r="L709" s="264"/>
      <c r="M709" s="265"/>
      <c r="N709" s="266"/>
      <c r="O709" s="266"/>
      <c r="P709" s="266"/>
      <c r="Q709" s="266"/>
      <c r="R709" s="266"/>
      <c r="S709" s="266"/>
      <c r="T709" s="267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68" t="s">
        <v>229</v>
      </c>
      <c r="AU709" s="268" t="s">
        <v>86</v>
      </c>
      <c r="AV709" s="13" t="s">
        <v>84</v>
      </c>
      <c r="AW709" s="13" t="s">
        <v>32</v>
      </c>
      <c r="AX709" s="13" t="s">
        <v>76</v>
      </c>
      <c r="AY709" s="268" t="s">
        <v>222</v>
      </c>
    </row>
    <row r="710" s="13" customFormat="1">
      <c r="A710" s="13"/>
      <c r="B710" s="258"/>
      <c r="C710" s="259"/>
      <c r="D710" s="260" t="s">
        <v>229</v>
      </c>
      <c r="E710" s="261" t="s">
        <v>1</v>
      </c>
      <c r="F710" s="262" t="s">
        <v>844</v>
      </c>
      <c r="G710" s="259"/>
      <c r="H710" s="261" t="s">
        <v>1</v>
      </c>
      <c r="I710" s="263"/>
      <c r="J710" s="259"/>
      <c r="K710" s="259"/>
      <c r="L710" s="264"/>
      <c r="M710" s="265"/>
      <c r="N710" s="266"/>
      <c r="O710" s="266"/>
      <c r="P710" s="266"/>
      <c r="Q710" s="266"/>
      <c r="R710" s="266"/>
      <c r="S710" s="266"/>
      <c r="T710" s="267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68" t="s">
        <v>229</v>
      </c>
      <c r="AU710" s="268" t="s">
        <v>86</v>
      </c>
      <c r="AV710" s="13" t="s">
        <v>84</v>
      </c>
      <c r="AW710" s="13" t="s">
        <v>32</v>
      </c>
      <c r="AX710" s="13" t="s">
        <v>76</v>
      </c>
      <c r="AY710" s="268" t="s">
        <v>222</v>
      </c>
    </row>
    <row r="711" s="14" customFormat="1">
      <c r="A711" s="14"/>
      <c r="B711" s="269"/>
      <c r="C711" s="270"/>
      <c r="D711" s="260" t="s">
        <v>229</v>
      </c>
      <c r="E711" s="271" t="s">
        <v>1</v>
      </c>
      <c r="F711" s="272" t="s">
        <v>845</v>
      </c>
      <c r="G711" s="270"/>
      <c r="H711" s="273">
        <v>0.79600000000000004</v>
      </c>
      <c r="I711" s="274"/>
      <c r="J711" s="270"/>
      <c r="K711" s="270"/>
      <c r="L711" s="275"/>
      <c r="M711" s="276"/>
      <c r="N711" s="277"/>
      <c r="O711" s="277"/>
      <c r="P711" s="277"/>
      <c r="Q711" s="277"/>
      <c r="R711" s="277"/>
      <c r="S711" s="277"/>
      <c r="T711" s="278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79" t="s">
        <v>229</v>
      </c>
      <c r="AU711" s="279" t="s">
        <v>86</v>
      </c>
      <c r="AV711" s="14" t="s">
        <v>86</v>
      </c>
      <c r="AW711" s="14" t="s">
        <v>32</v>
      </c>
      <c r="AX711" s="14" t="s">
        <v>76</v>
      </c>
      <c r="AY711" s="279" t="s">
        <v>222</v>
      </c>
    </row>
    <row r="712" s="14" customFormat="1">
      <c r="A712" s="14"/>
      <c r="B712" s="269"/>
      <c r="C712" s="270"/>
      <c r="D712" s="260" t="s">
        <v>229</v>
      </c>
      <c r="E712" s="271" t="s">
        <v>1</v>
      </c>
      <c r="F712" s="272" t="s">
        <v>846</v>
      </c>
      <c r="G712" s="270"/>
      <c r="H712" s="273">
        <v>0.91100000000000003</v>
      </c>
      <c r="I712" s="274"/>
      <c r="J712" s="270"/>
      <c r="K712" s="270"/>
      <c r="L712" s="275"/>
      <c r="M712" s="276"/>
      <c r="N712" s="277"/>
      <c r="O712" s="277"/>
      <c r="P712" s="277"/>
      <c r="Q712" s="277"/>
      <c r="R712" s="277"/>
      <c r="S712" s="277"/>
      <c r="T712" s="278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79" t="s">
        <v>229</v>
      </c>
      <c r="AU712" s="279" t="s">
        <v>86</v>
      </c>
      <c r="AV712" s="14" t="s">
        <v>86</v>
      </c>
      <c r="AW712" s="14" t="s">
        <v>32</v>
      </c>
      <c r="AX712" s="14" t="s">
        <v>76</v>
      </c>
      <c r="AY712" s="279" t="s">
        <v>222</v>
      </c>
    </row>
    <row r="713" s="14" customFormat="1">
      <c r="A713" s="14"/>
      <c r="B713" s="269"/>
      <c r="C713" s="270"/>
      <c r="D713" s="260" t="s">
        <v>229</v>
      </c>
      <c r="E713" s="271" t="s">
        <v>1</v>
      </c>
      <c r="F713" s="272" t="s">
        <v>847</v>
      </c>
      <c r="G713" s="270"/>
      <c r="H713" s="273">
        <v>0.78000000000000003</v>
      </c>
      <c r="I713" s="274"/>
      <c r="J713" s="270"/>
      <c r="K713" s="270"/>
      <c r="L713" s="275"/>
      <c r="M713" s="276"/>
      <c r="N713" s="277"/>
      <c r="O713" s="277"/>
      <c r="P713" s="277"/>
      <c r="Q713" s="277"/>
      <c r="R713" s="277"/>
      <c r="S713" s="277"/>
      <c r="T713" s="278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79" t="s">
        <v>229</v>
      </c>
      <c r="AU713" s="279" t="s">
        <v>86</v>
      </c>
      <c r="AV713" s="14" t="s">
        <v>86</v>
      </c>
      <c r="AW713" s="14" t="s">
        <v>32</v>
      </c>
      <c r="AX713" s="14" t="s">
        <v>76</v>
      </c>
      <c r="AY713" s="279" t="s">
        <v>222</v>
      </c>
    </row>
    <row r="714" s="15" customFormat="1">
      <c r="A714" s="15"/>
      <c r="B714" s="280"/>
      <c r="C714" s="281"/>
      <c r="D714" s="260" t="s">
        <v>229</v>
      </c>
      <c r="E714" s="282" t="s">
        <v>1</v>
      </c>
      <c r="F714" s="283" t="s">
        <v>232</v>
      </c>
      <c r="G714" s="281"/>
      <c r="H714" s="284">
        <v>2.4870000000000001</v>
      </c>
      <c r="I714" s="285"/>
      <c r="J714" s="281"/>
      <c r="K714" s="281"/>
      <c r="L714" s="286"/>
      <c r="M714" s="287"/>
      <c r="N714" s="288"/>
      <c r="O714" s="288"/>
      <c r="P714" s="288"/>
      <c r="Q714" s="288"/>
      <c r="R714" s="288"/>
      <c r="S714" s="288"/>
      <c r="T714" s="289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T714" s="290" t="s">
        <v>229</v>
      </c>
      <c r="AU714" s="290" t="s">
        <v>86</v>
      </c>
      <c r="AV714" s="15" t="s">
        <v>228</v>
      </c>
      <c r="AW714" s="15" t="s">
        <v>32</v>
      </c>
      <c r="AX714" s="15" t="s">
        <v>84</v>
      </c>
      <c r="AY714" s="290" t="s">
        <v>222</v>
      </c>
    </row>
    <row r="715" s="2" customFormat="1" ht="24.15" customHeight="1">
      <c r="A715" s="39"/>
      <c r="B715" s="40"/>
      <c r="C715" s="244" t="s">
        <v>536</v>
      </c>
      <c r="D715" s="244" t="s">
        <v>224</v>
      </c>
      <c r="E715" s="245" t="s">
        <v>848</v>
      </c>
      <c r="F715" s="246" t="s">
        <v>849</v>
      </c>
      <c r="G715" s="247" t="s">
        <v>353</v>
      </c>
      <c r="H715" s="248">
        <v>406</v>
      </c>
      <c r="I715" s="249"/>
      <c r="J715" s="250">
        <f>ROUND(I715*H715,2)</f>
        <v>0</v>
      </c>
      <c r="K715" s="251"/>
      <c r="L715" s="45"/>
      <c r="M715" s="252" t="s">
        <v>1</v>
      </c>
      <c r="N715" s="253" t="s">
        <v>41</v>
      </c>
      <c r="O715" s="92"/>
      <c r="P715" s="254">
        <f>O715*H715</f>
        <v>0</v>
      </c>
      <c r="Q715" s="254">
        <v>0</v>
      </c>
      <c r="R715" s="254">
        <f>Q715*H715</f>
        <v>0</v>
      </c>
      <c r="S715" s="254">
        <v>0</v>
      </c>
      <c r="T715" s="255">
        <f>S715*H715</f>
        <v>0</v>
      </c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R715" s="256" t="s">
        <v>228</v>
      </c>
      <c r="AT715" s="256" t="s">
        <v>224</v>
      </c>
      <c r="AU715" s="256" t="s">
        <v>86</v>
      </c>
      <c r="AY715" s="18" t="s">
        <v>222</v>
      </c>
      <c r="BE715" s="257">
        <f>IF(N715="základní",J715,0)</f>
        <v>0</v>
      </c>
      <c r="BF715" s="257">
        <f>IF(N715="snížená",J715,0)</f>
        <v>0</v>
      </c>
      <c r="BG715" s="257">
        <f>IF(N715="zákl. přenesená",J715,0)</f>
        <v>0</v>
      </c>
      <c r="BH715" s="257">
        <f>IF(N715="sníž. přenesená",J715,0)</f>
        <v>0</v>
      </c>
      <c r="BI715" s="257">
        <f>IF(N715="nulová",J715,0)</f>
        <v>0</v>
      </c>
      <c r="BJ715" s="18" t="s">
        <v>84</v>
      </c>
      <c r="BK715" s="257">
        <f>ROUND(I715*H715,2)</f>
        <v>0</v>
      </c>
      <c r="BL715" s="18" t="s">
        <v>228</v>
      </c>
      <c r="BM715" s="256" t="s">
        <v>850</v>
      </c>
    </row>
    <row r="716" s="13" customFormat="1">
      <c r="A716" s="13"/>
      <c r="B716" s="258"/>
      <c r="C716" s="259"/>
      <c r="D716" s="260" t="s">
        <v>229</v>
      </c>
      <c r="E716" s="261" t="s">
        <v>1</v>
      </c>
      <c r="F716" s="262" t="s">
        <v>403</v>
      </c>
      <c r="G716" s="259"/>
      <c r="H716" s="261" t="s">
        <v>1</v>
      </c>
      <c r="I716" s="263"/>
      <c r="J716" s="259"/>
      <c r="K716" s="259"/>
      <c r="L716" s="264"/>
      <c r="M716" s="265"/>
      <c r="N716" s="266"/>
      <c r="O716" s="266"/>
      <c r="P716" s="266"/>
      <c r="Q716" s="266"/>
      <c r="R716" s="266"/>
      <c r="S716" s="266"/>
      <c r="T716" s="267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68" t="s">
        <v>229</v>
      </c>
      <c r="AU716" s="268" t="s">
        <v>86</v>
      </c>
      <c r="AV716" s="13" t="s">
        <v>84</v>
      </c>
      <c r="AW716" s="13" t="s">
        <v>32</v>
      </c>
      <c r="AX716" s="13" t="s">
        <v>76</v>
      </c>
      <c r="AY716" s="268" t="s">
        <v>222</v>
      </c>
    </row>
    <row r="717" s="13" customFormat="1">
      <c r="A717" s="13"/>
      <c r="B717" s="258"/>
      <c r="C717" s="259"/>
      <c r="D717" s="260" t="s">
        <v>229</v>
      </c>
      <c r="E717" s="261" t="s">
        <v>1</v>
      </c>
      <c r="F717" s="262" t="s">
        <v>714</v>
      </c>
      <c r="G717" s="259"/>
      <c r="H717" s="261" t="s">
        <v>1</v>
      </c>
      <c r="I717" s="263"/>
      <c r="J717" s="259"/>
      <c r="K717" s="259"/>
      <c r="L717" s="264"/>
      <c r="M717" s="265"/>
      <c r="N717" s="266"/>
      <c r="O717" s="266"/>
      <c r="P717" s="266"/>
      <c r="Q717" s="266"/>
      <c r="R717" s="266"/>
      <c r="S717" s="266"/>
      <c r="T717" s="267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68" t="s">
        <v>229</v>
      </c>
      <c r="AU717" s="268" t="s">
        <v>86</v>
      </c>
      <c r="AV717" s="13" t="s">
        <v>84</v>
      </c>
      <c r="AW717" s="13" t="s">
        <v>32</v>
      </c>
      <c r="AX717" s="13" t="s">
        <v>76</v>
      </c>
      <c r="AY717" s="268" t="s">
        <v>222</v>
      </c>
    </row>
    <row r="718" s="14" customFormat="1">
      <c r="A718" s="14"/>
      <c r="B718" s="269"/>
      <c r="C718" s="270"/>
      <c r="D718" s="260" t="s">
        <v>229</v>
      </c>
      <c r="E718" s="271" t="s">
        <v>1</v>
      </c>
      <c r="F718" s="272" t="s">
        <v>851</v>
      </c>
      <c r="G718" s="270"/>
      <c r="H718" s="273">
        <v>406</v>
      </c>
      <c r="I718" s="274"/>
      <c r="J718" s="270"/>
      <c r="K718" s="270"/>
      <c r="L718" s="275"/>
      <c r="M718" s="276"/>
      <c r="N718" s="277"/>
      <c r="O718" s="277"/>
      <c r="P718" s="277"/>
      <c r="Q718" s="277"/>
      <c r="R718" s="277"/>
      <c r="S718" s="277"/>
      <c r="T718" s="278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79" t="s">
        <v>229</v>
      </c>
      <c r="AU718" s="279" t="s">
        <v>86</v>
      </c>
      <c r="AV718" s="14" t="s">
        <v>86</v>
      </c>
      <c r="AW718" s="14" t="s">
        <v>32</v>
      </c>
      <c r="AX718" s="14" t="s">
        <v>76</v>
      </c>
      <c r="AY718" s="279" t="s">
        <v>222</v>
      </c>
    </row>
    <row r="719" s="15" customFormat="1">
      <c r="A719" s="15"/>
      <c r="B719" s="280"/>
      <c r="C719" s="281"/>
      <c r="D719" s="260" t="s">
        <v>229</v>
      </c>
      <c r="E719" s="282" t="s">
        <v>1</v>
      </c>
      <c r="F719" s="283" t="s">
        <v>232</v>
      </c>
      <c r="G719" s="281"/>
      <c r="H719" s="284">
        <v>406</v>
      </c>
      <c r="I719" s="285"/>
      <c r="J719" s="281"/>
      <c r="K719" s="281"/>
      <c r="L719" s="286"/>
      <c r="M719" s="287"/>
      <c r="N719" s="288"/>
      <c r="O719" s="288"/>
      <c r="P719" s="288"/>
      <c r="Q719" s="288"/>
      <c r="R719" s="288"/>
      <c r="S719" s="288"/>
      <c r="T719" s="289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T719" s="290" t="s">
        <v>229</v>
      </c>
      <c r="AU719" s="290" t="s">
        <v>86</v>
      </c>
      <c r="AV719" s="15" t="s">
        <v>228</v>
      </c>
      <c r="AW719" s="15" t="s">
        <v>32</v>
      </c>
      <c r="AX719" s="15" t="s">
        <v>84</v>
      </c>
      <c r="AY719" s="290" t="s">
        <v>222</v>
      </c>
    </row>
    <row r="720" s="2" customFormat="1" ht="24.15" customHeight="1">
      <c r="A720" s="39"/>
      <c r="B720" s="40"/>
      <c r="C720" s="244" t="s">
        <v>852</v>
      </c>
      <c r="D720" s="244" t="s">
        <v>224</v>
      </c>
      <c r="E720" s="245" t="s">
        <v>853</v>
      </c>
      <c r="F720" s="246" t="s">
        <v>854</v>
      </c>
      <c r="G720" s="247" t="s">
        <v>438</v>
      </c>
      <c r="H720" s="248">
        <v>282</v>
      </c>
      <c r="I720" s="249"/>
      <c r="J720" s="250">
        <f>ROUND(I720*H720,2)</f>
        <v>0</v>
      </c>
      <c r="K720" s="251"/>
      <c r="L720" s="45"/>
      <c r="M720" s="252" t="s">
        <v>1</v>
      </c>
      <c r="N720" s="253" t="s">
        <v>41</v>
      </c>
      <c r="O720" s="92"/>
      <c r="P720" s="254">
        <f>O720*H720</f>
        <v>0</v>
      </c>
      <c r="Q720" s="254">
        <v>0</v>
      </c>
      <c r="R720" s="254">
        <f>Q720*H720</f>
        <v>0</v>
      </c>
      <c r="S720" s="254">
        <v>0</v>
      </c>
      <c r="T720" s="255">
        <f>S720*H720</f>
        <v>0</v>
      </c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R720" s="256" t="s">
        <v>228</v>
      </c>
      <c r="AT720" s="256" t="s">
        <v>224</v>
      </c>
      <c r="AU720" s="256" t="s">
        <v>86</v>
      </c>
      <c r="AY720" s="18" t="s">
        <v>222</v>
      </c>
      <c r="BE720" s="257">
        <f>IF(N720="základní",J720,0)</f>
        <v>0</v>
      </c>
      <c r="BF720" s="257">
        <f>IF(N720="snížená",J720,0)</f>
        <v>0</v>
      </c>
      <c r="BG720" s="257">
        <f>IF(N720="zákl. přenesená",J720,0)</f>
        <v>0</v>
      </c>
      <c r="BH720" s="257">
        <f>IF(N720="sníž. přenesená",J720,0)</f>
        <v>0</v>
      </c>
      <c r="BI720" s="257">
        <f>IF(N720="nulová",J720,0)</f>
        <v>0</v>
      </c>
      <c r="BJ720" s="18" t="s">
        <v>84</v>
      </c>
      <c r="BK720" s="257">
        <f>ROUND(I720*H720,2)</f>
        <v>0</v>
      </c>
      <c r="BL720" s="18" t="s">
        <v>228</v>
      </c>
      <c r="BM720" s="256" t="s">
        <v>855</v>
      </c>
    </row>
    <row r="721" s="2" customFormat="1" ht="24.15" customHeight="1">
      <c r="A721" s="39"/>
      <c r="B721" s="40"/>
      <c r="C721" s="244" t="s">
        <v>544</v>
      </c>
      <c r="D721" s="244" t="s">
        <v>224</v>
      </c>
      <c r="E721" s="245" t="s">
        <v>856</v>
      </c>
      <c r="F721" s="246" t="s">
        <v>857</v>
      </c>
      <c r="G721" s="247" t="s">
        <v>438</v>
      </c>
      <c r="H721" s="248">
        <v>42.5</v>
      </c>
      <c r="I721" s="249"/>
      <c r="J721" s="250">
        <f>ROUND(I721*H721,2)</f>
        <v>0</v>
      </c>
      <c r="K721" s="251"/>
      <c r="L721" s="45"/>
      <c r="M721" s="252" t="s">
        <v>1</v>
      </c>
      <c r="N721" s="253" t="s">
        <v>41</v>
      </c>
      <c r="O721" s="92"/>
      <c r="P721" s="254">
        <f>O721*H721</f>
        <v>0</v>
      </c>
      <c r="Q721" s="254">
        <v>0</v>
      </c>
      <c r="R721" s="254">
        <f>Q721*H721</f>
        <v>0</v>
      </c>
      <c r="S721" s="254">
        <v>0</v>
      </c>
      <c r="T721" s="255">
        <f>S721*H721</f>
        <v>0</v>
      </c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R721" s="256" t="s">
        <v>228</v>
      </c>
      <c r="AT721" s="256" t="s">
        <v>224</v>
      </c>
      <c r="AU721" s="256" t="s">
        <v>86</v>
      </c>
      <c r="AY721" s="18" t="s">
        <v>222</v>
      </c>
      <c r="BE721" s="257">
        <f>IF(N721="základní",J721,0)</f>
        <v>0</v>
      </c>
      <c r="BF721" s="257">
        <f>IF(N721="snížená",J721,0)</f>
        <v>0</v>
      </c>
      <c r="BG721" s="257">
        <f>IF(N721="zákl. přenesená",J721,0)</f>
        <v>0</v>
      </c>
      <c r="BH721" s="257">
        <f>IF(N721="sníž. přenesená",J721,0)</f>
        <v>0</v>
      </c>
      <c r="BI721" s="257">
        <f>IF(N721="nulová",J721,0)</f>
        <v>0</v>
      </c>
      <c r="BJ721" s="18" t="s">
        <v>84</v>
      </c>
      <c r="BK721" s="257">
        <f>ROUND(I721*H721,2)</f>
        <v>0</v>
      </c>
      <c r="BL721" s="18" t="s">
        <v>228</v>
      </c>
      <c r="BM721" s="256" t="s">
        <v>858</v>
      </c>
    </row>
    <row r="722" s="2" customFormat="1" ht="24.15" customHeight="1">
      <c r="A722" s="39"/>
      <c r="B722" s="40"/>
      <c r="C722" s="244" t="s">
        <v>859</v>
      </c>
      <c r="D722" s="244" t="s">
        <v>224</v>
      </c>
      <c r="E722" s="245" t="s">
        <v>860</v>
      </c>
      <c r="F722" s="246" t="s">
        <v>861</v>
      </c>
      <c r="G722" s="247" t="s">
        <v>438</v>
      </c>
      <c r="H722" s="248">
        <v>321</v>
      </c>
      <c r="I722" s="249"/>
      <c r="J722" s="250">
        <f>ROUND(I722*H722,2)</f>
        <v>0</v>
      </c>
      <c r="K722" s="251"/>
      <c r="L722" s="45"/>
      <c r="M722" s="252" t="s">
        <v>1</v>
      </c>
      <c r="N722" s="253" t="s">
        <v>41</v>
      </c>
      <c r="O722" s="92"/>
      <c r="P722" s="254">
        <f>O722*H722</f>
        <v>0</v>
      </c>
      <c r="Q722" s="254">
        <v>0</v>
      </c>
      <c r="R722" s="254">
        <f>Q722*H722</f>
        <v>0</v>
      </c>
      <c r="S722" s="254">
        <v>0</v>
      </c>
      <c r="T722" s="255">
        <f>S722*H722</f>
        <v>0</v>
      </c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R722" s="256" t="s">
        <v>228</v>
      </c>
      <c r="AT722" s="256" t="s">
        <v>224</v>
      </c>
      <c r="AU722" s="256" t="s">
        <v>86</v>
      </c>
      <c r="AY722" s="18" t="s">
        <v>222</v>
      </c>
      <c r="BE722" s="257">
        <f>IF(N722="základní",J722,0)</f>
        <v>0</v>
      </c>
      <c r="BF722" s="257">
        <f>IF(N722="snížená",J722,0)</f>
        <v>0</v>
      </c>
      <c r="BG722" s="257">
        <f>IF(N722="zákl. přenesená",J722,0)</f>
        <v>0</v>
      </c>
      <c r="BH722" s="257">
        <f>IF(N722="sníž. přenesená",J722,0)</f>
        <v>0</v>
      </c>
      <c r="BI722" s="257">
        <f>IF(N722="nulová",J722,0)</f>
        <v>0</v>
      </c>
      <c r="BJ722" s="18" t="s">
        <v>84</v>
      </c>
      <c r="BK722" s="257">
        <f>ROUND(I722*H722,2)</f>
        <v>0</v>
      </c>
      <c r="BL722" s="18" t="s">
        <v>228</v>
      </c>
      <c r="BM722" s="256" t="s">
        <v>862</v>
      </c>
    </row>
    <row r="723" s="2" customFormat="1" ht="24.15" customHeight="1">
      <c r="A723" s="39"/>
      <c r="B723" s="40"/>
      <c r="C723" s="244" t="s">
        <v>548</v>
      </c>
      <c r="D723" s="244" t="s">
        <v>224</v>
      </c>
      <c r="E723" s="245" t="s">
        <v>863</v>
      </c>
      <c r="F723" s="246" t="s">
        <v>864</v>
      </c>
      <c r="G723" s="247" t="s">
        <v>438</v>
      </c>
      <c r="H723" s="248">
        <v>185</v>
      </c>
      <c r="I723" s="249"/>
      <c r="J723" s="250">
        <f>ROUND(I723*H723,2)</f>
        <v>0</v>
      </c>
      <c r="K723" s="251"/>
      <c r="L723" s="45"/>
      <c r="M723" s="252" t="s">
        <v>1</v>
      </c>
      <c r="N723" s="253" t="s">
        <v>41</v>
      </c>
      <c r="O723" s="92"/>
      <c r="P723" s="254">
        <f>O723*H723</f>
        <v>0</v>
      </c>
      <c r="Q723" s="254">
        <v>0</v>
      </c>
      <c r="R723" s="254">
        <f>Q723*H723</f>
        <v>0</v>
      </c>
      <c r="S723" s="254">
        <v>0</v>
      </c>
      <c r="T723" s="255">
        <f>S723*H723</f>
        <v>0</v>
      </c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R723" s="256" t="s">
        <v>228</v>
      </c>
      <c r="AT723" s="256" t="s">
        <v>224</v>
      </c>
      <c r="AU723" s="256" t="s">
        <v>86</v>
      </c>
      <c r="AY723" s="18" t="s">
        <v>222</v>
      </c>
      <c r="BE723" s="257">
        <f>IF(N723="základní",J723,0)</f>
        <v>0</v>
      </c>
      <c r="BF723" s="257">
        <f>IF(N723="snížená",J723,0)</f>
        <v>0</v>
      </c>
      <c r="BG723" s="257">
        <f>IF(N723="zákl. přenesená",J723,0)</f>
        <v>0</v>
      </c>
      <c r="BH723" s="257">
        <f>IF(N723="sníž. přenesená",J723,0)</f>
        <v>0</v>
      </c>
      <c r="BI723" s="257">
        <f>IF(N723="nulová",J723,0)</f>
        <v>0</v>
      </c>
      <c r="BJ723" s="18" t="s">
        <v>84</v>
      </c>
      <c r="BK723" s="257">
        <f>ROUND(I723*H723,2)</f>
        <v>0</v>
      </c>
      <c r="BL723" s="18" t="s">
        <v>228</v>
      </c>
      <c r="BM723" s="256" t="s">
        <v>865</v>
      </c>
    </row>
    <row r="724" s="2" customFormat="1" ht="24.15" customHeight="1">
      <c r="A724" s="39"/>
      <c r="B724" s="40"/>
      <c r="C724" s="244" t="s">
        <v>866</v>
      </c>
      <c r="D724" s="244" t="s">
        <v>224</v>
      </c>
      <c r="E724" s="245" t="s">
        <v>867</v>
      </c>
      <c r="F724" s="246" t="s">
        <v>868</v>
      </c>
      <c r="G724" s="247" t="s">
        <v>438</v>
      </c>
      <c r="H724" s="248">
        <v>201</v>
      </c>
      <c r="I724" s="249"/>
      <c r="J724" s="250">
        <f>ROUND(I724*H724,2)</f>
        <v>0</v>
      </c>
      <c r="K724" s="251"/>
      <c r="L724" s="45"/>
      <c r="M724" s="252" t="s">
        <v>1</v>
      </c>
      <c r="N724" s="253" t="s">
        <v>41</v>
      </c>
      <c r="O724" s="92"/>
      <c r="P724" s="254">
        <f>O724*H724</f>
        <v>0</v>
      </c>
      <c r="Q724" s="254">
        <v>0</v>
      </c>
      <c r="R724" s="254">
        <f>Q724*H724</f>
        <v>0</v>
      </c>
      <c r="S724" s="254">
        <v>0</v>
      </c>
      <c r="T724" s="255">
        <f>S724*H724</f>
        <v>0</v>
      </c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R724" s="256" t="s">
        <v>228</v>
      </c>
      <c r="AT724" s="256" t="s">
        <v>224</v>
      </c>
      <c r="AU724" s="256" t="s">
        <v>86</v>
      </c>
      <c r="AY724" s="18" t="s">
        <v>222</v>
      </c>
      <c r="BE724" s="257">
        <f>IF(N724="základní",J724,0)</f>
        <v>0</v>
      </c>
      <c r="BF724" s="257">
        <f>IF(N724="snížená",J724,0)</f>
        <v>0</v>
      </c>
      <c r="BG724" s="257">
        <f>IF(N724="zákl. přenesená",J724,0)</f>
        <v>0</v>
      </c>
      <c r="BH724" s="257">
        <f>IF(N724="sníž. přenesená",J724,0)</f>
        <v>0</v>
      </c>
      <c r="BI724" s="257">
        <f>IF(N724="nulová",J724,0)</f>
        <v>0</v>
      </c>
      <c r="BJ724" s="18" t="s">
        <v>84</v>
      </c>
      <c r="BK724" s="257">
        <f>ROUND(I724*H724,2)</f>
        <v>0</v>
      </c>
      <c r="BL724" s="18" t="s">
        <v>228</v>
      </c>
      <c r="BM724" s="256" t="s">
        <v>869</v>
      </c>
    </row>
    <row r="725" s="2" customFormat="1" ht="24.15" customHeight="1">
      <c r="A725" s="39"/>
      <c r="B725" s="40"/>
      <c r="C725" s="244" t="s">
        <v>551</v>
      </c>
      <c r="D725" s="244" t="s">
        <v>224</v>
      </c>
      <c r="E725" s="245" t="s">
        <v>870</v>
      </c>
      <c r="F725" s="246" t="s">
        <v>871</v>
      </c>
      <c r="G725" s="247" t="s">
        <v>438</v>
      </c>
      <c r="H725" s="248">
        <v>201</v>
      </c>
      <c r="I725" s="249"/>
      <c r="J725" s="250">
        <f>ROUND(I725*H725,2)</f>
        <v>0</v>
      </c>
      <c r="K725" s="251"/>
      <c r="L725" s="45"/>
      <c r="M725" s="252" t="s">
        <v>1</v>
      </c>
      <c r="N725" s="253" t="s">
        <v>41</v>
      </c>
      <c r="O725" s="92"/>
      <c r="P725" s="254">
        <f>O725*H725</f>
        <v>0</v>
      </c>
      <c r="Q725" s="254">
        <v>0</v>
      </c>
      <c r="R725" s="254">
        <f>Q725*H725</f>
        <v>0</v>
      </c>
      <c r="S725" s="254">
        <v>0</v>
      </c>
      <c r="T725" s="255">
        <f>S725*H725</f>
        <v>0</v>
      </c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R725" s="256" t="s">
        <v>228</v>
      </c>
      <c r="AT725" s="256" t="s">
        <v>224</v>
      </c>
      <c r="AU725" s="256" t="s">
        <v>86</v>
      </c>
      <c r="AY725" s="18" t="s">
        <v>222</v>
      </c>
      <c r="BE725" s="257">
        <f>IF(N725="základní",J725,0)</f>
        <v>0</v>
      </c>
      <c r="BF725" s="257">
        <f>IF(N725="snížená",J725,0)</f>
        <v>0</v>
      </c>
      <c r="BG725" s="257">
        <f>IF(N725="zákl. přenesená",J725,0)</f>
        <v>0</v>
      </c>
      <c r="BH725" s="257">
        <f>IF(N725="sníž. přenesená",J725,0)</f>
        <v>0</v>
      </c>
      <c r="BI725" s="257">
        <f>IF(N725="nulová",J725,0)</f>
        <v>0</v>
      </c>
      <c r="BJ725" s="18" t="s">
        <v>84</v>
      </c>
      <c r="BK725" s="257">
        <f>ROUND(I725*H725,2)</f>
        <v>0</v>
      </c>
      <c r="BL725" s="18" t="s">
        <v>228</v>
      </c>
      <c r="BM725" s="256" t="s">
        <v>872</v>
      </c>
    </row>
    <row r="726" s="2" customFormat="1" ht="24.15" customHeight="1">
      <c r="A726" s="39"/>
      <c r="B726" s="40"/>
      <c r="C726" s="244" t="s">
        <v>873</v>
      </c>
      <c r="D726" s="244" t="s">
        <v>224</v>
      </c>
      <c r="E726" s="245" t="s">
        <v>874</v>
      </c>
      <c r="F726" s="246" t="s">
        <v>875</v>
      </c>
      <c r="G726" s="247" t="s">
        <v>438</v>
      </c>
      <c r="H726" s="248">
        <v>420</v>
      </c>
      <c r="I726" s="249"/>
      <c r="J726" s="250">
        <f>ROUND(I726*H726,2)</f>
        <v>0</v>
      </c>
      <c r="K726" s="251"/>
      <c r="L726" s="45"/>
      <c r="M726" s="252" t="s">
        <v>1</v>
      </c>
      <c r="N726" s="253" t="s">
        <v>41</v>
      </c>
      <c r="O726" s="92"/>
      <c r="P726" s="254">
        <f>O726*H726</f>
        <v>0</v>
      </c>
      <c r="Q726" s="254">
        <v>0</v>
      </c>
      <c r="R726" s="254">
        <f>Q726*H726</f>
        <v>0</v>
      </c>
      <c r="S726" s="254">
        <v>0</v>
      </c>
      <c r="T726" s="255">
        <f>S726*H726</f>
        <v>0</v>
      </c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R726" s="256" t="s">
        <v>228</v>
      </c>
      <c r="AT726" s="256" t="s">
        <v>224</v>
      </c>
      <c r="AU726" s="256" t="s">
        <v>86</v>
      </c>
      <c r="AY726" s="18" t="s">
        <v>222</v>
      </c>
      <c r="BE726" s="257">
        <f>IF(N726="základní",J726,0)</f>
        <v>0</v>
      </c>
      <c r="BF726" s="257">
        <f>IF(N726="snížená",J726,0)</f>
        <v>0</v>
      </c>
      <c r="BG726" s="257">
        <f>IF(N726="zákl. přenesená",J726,0)</f>
        <v>0</v>
      </c>
      <c r="BH726" s="257">
        <f>IF(N726="sníž. přenesená",J726,0)</f>
        <v>0</v>
      </c>
      <c r="BI726" s="257">
        <f>IF(N726="nulová",J726,0)</f>
        <v>0</v>
      </c>
      <c r="BJ726" s="18" t="s">
        <v>84</v>
      </c>
      <c r="BK726" s="257">
        <f>ROUND(I726*H726,2)</f>
        <v>0</v>
      </c>
      <c r="BL726" s="18" t="s">
        <v>228</v>
      </c>
      <c r="BM726" s="256" t="s">
        <v>876</v>
      </c>
    </row>
    <row r="727" s="2" customFormat="1" ht="16.5" customHeight="1">
      <c r="A727" s="39"/>
      <c r="B727" s="40"/>
      <c r="C727" s="244" t="s">
        <v>556</v>
      </c>
      <c r="D727" s="244" t="s">
        <v>224</v>
      </c>
      <c r="E727" s="245" t="s">
        <v>877</v>
      </c>
      <c r="F727" s="246" t="s">
        <v>878</v>
      </c>
      <c r="G727" s="247" t="s">
        <v>438</v>
      </c>
      <c r="H727" s="248">
        <v>95.5</v>
      </c>
      <c r="I727" s="249"/>
      <c r="J727" s="250">
        <f>ROUND(I727*H727,2)</f>
        <v>0</v>
      </c>
      <c r="K727" s="251"/>
      <c r="L727" s="45"/>
      <c r="M727" s="252" t="s">
        <v>1</v>
      </c>
      <c r="N727" s="253" t="s">
        <v>41</v>
      </c>
      <c r="O727" s="92"/>
      <c r="P727" s="254">
        <f>O727*H727</f>
        <v>0</v>
      </c>
      <c r="Q727" s="254">
        <v>0</v>
      </c>
      <c r="R727" s="254">
        <f>Q727*H727</f>
        <v>0</v>
      </c>
      <c r="S727" s="254">
        <v>0</v>
      </c>
      <c r="T727" s="255">
        <f>S727*H727</f>
        <v>0</v>
      </c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R727" s="256" t="s">
        <v>228</v>
      </c>
      <c r="AT727" s="256" t="s">
        <v>224</v>
      </c>
      <c r="AU727" s="256" t="s">
        <v>86</v>
      </c>
      <c r="AY727" s="18" t="s">
        <v>222</v>
      </c>
      <c r="BE727" s="257">
        <f>IF(N727="základní",J727,0)</f>
        <v>0</v>
      </c>
      <c r="BF727" s="257">
        <f>IF(N727="snížená",J727,0)</f>
        <v>0</v>
      </c>
      <c r="BG727" s="257">
        <f>IF(N727="zákl. přenesená",J727,0)</f>
        <v>0</v>
      </c>
      <c r="BH727" s="257">
        <f>IF(N727="sníž. přenesená",J727,0)</f>
        <v>0</v>
      </c>
      <c r="BI727" s="257">
        <f>IF(N727="nulová",J727,0)</f>
        <v>0</v>
      </c>
      <c r="BJ727" s="18" t="s">
        <v>84</v>
      </c>
      <c r="BK727" s="257">
        <f>ROUND(I727*H727,2)</f>
        <v>0</v>
      </c>
      <c r="BL727" s="18" t="s">
        <v>228</v>
      </c>
      <c r="BM727" s="256" t="s">
        <v>879</v>
      </c>
    </row>
    <row r="728" s="2" customFormat="1" ht="16.5" customHeight="1">
      <c r="A728" s="39"/>
      <c r="B728" s="40"/>
      <c r="C728" s="244" t="s">
        <v>880</v>
      </c>
      <c r="D728" s="244" t="s">
        <v>224</v>
      </c>
      <c r="E728" s="245" t="s">
        <v>881</v>
      </c>
      <c r="F728" s="246" t="s">
        <v>882</v>
      </c>
      <c r="G728" s="247" t="s">
        <v>438</v>
      </c>
      <c r="H728" s="248">
        <v>95</v>
      </c>
      <c r="I728" s="249"/>
      <c r="J728" s="250">
        <f>ROUND(I728*H728,2)</f>
        <v>0</v>
      </c>
      <c r="K728" s="251"/>
      <c r="L728" s="45"/>
      <c r="M728" s="252" t="s">
        <v>1</v>
      </c>
      <c r="N728" s="253" t="s">
        <v>41</v>
      </c>
      <c r="O728" s="92"/>
      <c r="P728" s="254">
        <f>O728*H728</f>
        <v>0</v>
      </c>
      <c r="Q728" s="254">
        <v>0</v>
      </c>
      <c r="R728" s="254">
        <f>Q728*H728</f>
        <v>0</v>
      </c>
      <c r="S728" s="254">
        <v>0</v>
      </c>
      <c r="T728" s="255">
        <f>S728*H728</f>
        <v>0</v>
      </c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R728" s="256" t="s">
        <v>228</v>
      </c>
      <c r="AT728" s="256" t="s">
        <v>224</v>
      </c>
      <c r="AU728" s="256" t="s">
        <v>86</v>
      </c>
      <c r="AY728" s="18" t="s">
        <v>222</v>
      </c>
      <c r="BE728" s="257">
        <f>IF(N728="základní",J728,0)</f>
        <v>0</v>
      </c>
      <c r="BF728" s="257">
        <f>IF(N728="snížená",J728,0)</f>
        <v>0</v>
      </c>
      <c r="BG728" s="257">
        <f>IF(N728="zákl. přenesená",J728,0)</f>
        <v>0</v>
      </c>
      <c r="BH728" s="257">
        <f>IF(N728="sníž. přenesená",J728,0)</f>
        <v>0</v>
      </c>
      <c r="BI728" s="257">
        <f>IF(N728="nulová",J728,0)</f>
        <v>0</v>
      </c>
      <c r="BJ728" s="18" t="s">
        <v>84</v>
      </c>
      <c r="BK728" s="257">
        <f>ROUND(I728*H728,2)</f>
        <v>0</v>
      </c>
      <c r="BL728" s="18" t="s">
        <v>228</v>
      </c>
      <c r="BM728" s="256" t="s">
        <v>883</v>
      </c>
    </row>
    <row r="729" s="14" customFormat="1">
      <c r="A729" s="14"/>
      <c r="B729" s="269"/>
      <c r="C729" s="270"/>
      <c r="D729" s="260" t="s">
        <v>229</v>
      </c>
      <c r="E729" s="271" t="s">
        <v>1</v>
      </c>
      <c r="F729" s="272" t="s">
        <v>884</v>
      </c>
      <c r="G729" s="270"/>
      <c r="H729" s="273">
        <v>95</v>
      </c>
      <c r="I729" s="274"/>
      <c r="J729" s="270"/>
      <c r="K729" s="270"/>
      <c r="L729" s="275"/>
      <c r="M729" s="276"/>
      <c r="N729" s="277"/>
      <c r="O729" s="277"/>
      <c r="P729" s="277"/>
      <c r="Q729" s="277"/>
      <c r="R729" s="277"/>
      <c r="S729" s="277"/>
      <c r="T729" s="278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79" t="s">
        <v>229</v>
      </c>
      <c r="AU729" s="279" t="s">
        <v>86</v>
      </c>
      <c r="AV729" s="14" t="s">
        <v>86</v>
      </c>
      <c r="AW729" s="14" t="s">
        <v>32</v>
      </c>
      <c r="AX729" s="14" t="s">
        <v>76</v>
      </c>
      <c r="AY729" s="279" t="s">
        <v>222</v>
      </c>
    </row>
    <row r="730" s="15" customFormat="1">
      <c r="A730" s="15"/>
      <c r="B730" s="280"/>
      <c r="C730" s="281"/>
      <c r="D730" s="260" t="s">
        <v>229</v>
      </c>
      <c r="E730" s="282" t="s">
        <v>1</v>
      </c>
      <c r="F730" s="283" t="s">
        <v>232</v>
      </c>
      <c r="G730" s="281"/>
      <c r="H730" s="284">
        <v>95</v>
      </c>
      <c r="I730" s="285"/>
      <c r="J730" s="281"/>
      <c r="K730" s="281"/>
      <c r="L730" s="286"/>
      <c r="M730" s="287"/>
      <c r="N730" s="288"/>
      <c r="O730" s="288"/>
      <c r="P730" s="288"/>
      <c r="Q730" s="288"/>
      <c r="R730" s="288"/>
      <c r="S730" s="288"/>
      <c r="T730" s="289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T730" s="290" t="s">
        <v>229</v>
      </c>
      <c r="AU730" s="290" t="s">
        <v>86</v>
      </c>
      <c r="AV730" s="15" t="s">
        <v>228</v>
      </c>
      <c r="AW730" s="15" t="s">
        <v>32</v>
      </c>
      <c r="AX730" s="15" t="s">
        <v>84</v>
      </c>
      <c r="AY730" s="290" t="s">
        <v>222</v>
      </c>
    </row>
    <row r="731" s="2" customFormat="1" ht="55.5" customHeight="1">
      <c r="A731" s="39"/>
      <c r="B731" s="40"/>
      <c r="C731" s="244" t="s">
        <v>561</v>
      </c>
      <c r="D731" s="244" t="s">
        <v>224</v>
      </c>
      <c r="E731" s="245" t="s">
        <v>885</v>
      </c>
      <c r="F731" s="246" t="s">
        <v>886</v>
      </c>
      <c r="G731" s="247" t="s">
        <v>227</v>
      </c>
      <c r="H731" s="248">
        <v>325</v>
      </c>
      <c r="I731" s="249"/>
      <c r="J731" s="250">
        <f>ROUND(I731*H731,2)</f>
        <v>0</v>
      </c>
      <c r="K731" s="251"/>
      <c r="L731" s="45"/>
      <c r="M731" s="252" t="s">
        <v>1</v>
      </c>
      <c r="N731" s="253" t="s">
        <v>41</v>
      </c>
      <c r="O731" s="92"/>
      <c r="P731" s="254">
        <f>O731*H731</f>
        <v>0</v>
      </c>
      <c r="Q731" s="254">
        <v>0.01</v>
      </c>
      <c r="R731" s="254">
        <f>Q731*H731</f>
        <v>3.25</v>
      </c>
      <c r="S731" s="254">
        <v>0</v>
      </c>
      <c r="T731" s="255">
        <f>S731*H731</f>
        <v>0</v>
      </c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R731" s="256" t="s">
        <v>228</v>
      </c>
      <c r="AT731" s="256" t="s">
        <v>224</v>
      </c>
      <c r="AU731" s="256" t="s">
        <v>86</v>
      </c>
      <c r="AY731" s="18" t="s">
        <v>222</v>
      </c>
      <c r="BE731" s="257">
        <f>IF(N731="základní",J731,0)</f>
        <v>0</v>
      </c>
      <c r="BF731" s="257">
        <f>IF(N731="snížená",J731,0)</f>
        <v>0</v>
      </c>
      <c r="BG731" s="257">
        <f>IF(N731="zákl. přenesená",J731,0)</f>
        <v>0</v>
      </c>
      <c r="BH731" s="257">
        <f>IF(N731="sníž. přenesená",J731,0)</f>
        <v>0</v>
      </c>
      <c r="BI731" s="257">
        <f>IF(N731="nulová",J731,0)</f>
        <v>0</v>
      </c>
      <c r="BJ731" s="18" t="s">
        <v>84</v>
      </c>
      <c r="BK731" s="257">
        <f>ROUND(I731*H731,2)</f>
        <v>0</v>
      </c>
      <c r="BL731" s="18" t="s">
        <v>228</v>
      </c>
      <c r="BM731" s="256" t="s">
        <v>887</v>
      </c>
    </row>
    <row r="732" s="2" customFormat="1" ht="44.25" customHeight="1">
      <c r="A732" s="39"/>
      <c r="B732" s="40"/>
      <c r="C732" s="244" t="s">
        <v>888</v>
      </c>
      <c r="D732" s="244" t="s">
        <v>224</v>
      </c>
      <c r="E732" s="245" t="s">
        <v>889</v>
      </c>
      <c r="F732" s="246" t="s">
        <v>890</v>
      </c>
      <c r="G732" s="247" t="s">
        <v>227</v>
      </c>
      <c r="H732" s="248">
        <v>9750</v>
      </c>
      <c r="I732" s="249"/>
      <c r="J732" s="250">
        <f>ROUND(I732*H732,2)</f>
        <v>0</v>
      </c>
      <c r="K732" s="251"/>
      <c r="L732" s="45"/>
      <c r="M732" s="252" t="s">
        <v>1</v>
      </c>
      <c r="N732" s="253" t="s">
        <v>41</v>
      </c>
      <c r="O732" s="92"/>
      <c r="P732" s="254">
        <f>O732*H732</f>
        <v>0</v>
      </c>
      <c r="Q732" s="254">
        <v>0</v>
      </c>
      <c r="R732" s="254">
        <f>Q732*H732</f>
        <v>0</v>
      </c>
      <c r="S732" s="254">
        <v>0</v>
      </c>
      <c r="T732" s="255">
        <f>S732*H732</f>
        <v>0</v>
      </c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R732" s="256" t="s">
        <v>228</v>
      </c>
      <c r="AT732" s="256" t="s">
        <v>224</v>
      </c>
      <c r="AU732" s="256" t="s">
        <v>86</v>
      </c>
      <c r="AY732" s="18" t="s">
        <v>222</v>
      </c>
      <c r="BE732" s="257">
        <f>IF(N732="základní",J732,0)</f>
        <v>0</v>
      </c>
      <c r="BF732" s="257">
        <f>IF(N732="snížená",J732,0)</f>
        <v>0</v>
      </c>
      <c r="BG732" s="257">
        <f>IF(N732="zákl. přenesená",J732,0)</f>
        <v>0</v>
      </c>
      <c r="BH732" s="257">
        <f>IF(N732="sníž. přenesená",J732,0)</f>
        <v>0</v>
      </c>
      <c r="BI732" s="257">
        <f>IF(N732="nulová",J732,0)</f>
        <v>0</v>
      </c>
      <c r="BJ732" s="18" t="s">
        <v>84</v>
      </c>
      <c r="BK732" s="257">
        <f>ROUND(I732*H732,2)</f>
        <v>0</v>
      </c>
      <c r="BL732" s="18" t="s">
        <v>228</v>
      </c>
      <c r="BM732" s="256" t="s">
        <v>891</v>
      </c>
    </row>
    <row r="733" s="14" customFormat="1">
      <c r="A733" s="14"/>
      <c r="B733" s="269"/>
      <c r="C733" s="270"/>
      <c r="D733" s="260" t="s">
        <v>229</v>
      </c>
      <c r="E733" s="270"/>
      <c r="F733" s="272" t="s">
        <v>892</v>
      </c>
      <c r="G733" s="270"/>
      <c r="H733" s="273">
        <v>9750</v>
      </c>
      <c r="I733" s="274"/>
      <c r="J733" s="270"/>
      <c r="K733" s="270"/>
      <c r="L733" s="275"/>
      <c r="M733" s="276"/>
      <c r="N733" s="277"/>
      <c r="O733" s="277"/>
      <c r="P733" s="277"/>
      <c r="Q733" s="277"/>
      <c r="R733" s="277"/>
      <c r="S733" s="277"/>
      <c r="T733" s="278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79" t="s">
        <v>229</v>
      </c>
      <c r="AU733" s="279" t="s">
        <v>86</v>
      </c>
      <c r="AV733" s="14" t="s">
        <v>86</v>
      </c>
      <c r="AW733" s="14" t="s">
        <v>4</v>
      </c>
      <c r="AX733" s="14" t="s">
        <v>84</v>
      </c>
      <c r="AY733" s="279" t="s">
        <v>222</v>
      </c>
    </row>
    <row r="734" s="2" customFormat="1" ht="37.8" customHeight="1">
      <c r="A734" s="39"/>
      <c r="B734" s="40"/>
      <c r="C734" s="244" t="s">
        <v>568</v>
      </c>
      <c r="D734" s="244" t="s">
        <v>224</v>
      </c>
      <c r="E734" s="245" t="s">
        <v>893</v>
      </c>
      <c r="F734" s="246" t="s">
        <v>894</v>
      </c>
      <c r="G734" s="247" t="s">
        <v>227</v>
      </c>
      <c r="H734" s="248">
        <v>325</v>
      </c>
      <c r="I734" s="249"/>
      <c r="J734" s="250">
        <f>ROUND(I734*H734,2)</f>
        <v>0</v>
      </c>
      <c r="K734" s="251"/>
      <c r="L734" s="45"/>
      <c r="M734" s="252" t="s">
        <v>1</v>
      </c>
      <c r="N734" s="253" t="s">
        <v>41</v>
      </c>
      <c r="O734" s="92"/>
      <c r="P734" s="254">
        <f>O734*H734</f>
        <v>0</v>
      </c>
      <c r="Q734" s="254">
        <v>0</v>
      </c>
      <c r="R734" s="254">
        <f>Q734*H734</f>
        <v>0</v>
      </c>
      <c r="S734" s="254">
        <v>0</v>
      </c>
      <c r="T734" s="255">
        <f>S734*H734</f>
        <v>0</v>
      </c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R734" s="256" t="s">
        <v>228</v>
      </c>
      <c r="AT734" s="256" t="s">
        <v>224</v>
      </c>
      <c r="AU734" s="256" t="s">
        <v>86</v>
      </c>
      <c r="AY734" s="18" t="s">
        <v>222</v>
      </c>
      <c r="BE734" s="257">
        <f>IF(N734="základní",J734,0)</f>
        <v>0</v>
      </c>
      <c r="BF734" s="257">
        <f>IF(N734="snížená",J734,0)</f>
        <v>0</v>
      </c>
      <c r="BG734" s="257">
        <f>IF(N734="zákl. přenesená",J734,0)</f>
        <v>0</v>
      </c>
      <c r="BH734" s="257">
        <f>IF(N734="sníž. přenesená",J734,0)</f>
        <v>0</v>
      </c>
      <c r="BI734" s="257">
        <f>IF(N734="nulová",J734,0)</f>
        <v>0</v>
      </c>
      <c r="BJ734" s="18" t="s">
        <v>84</v>
      </c>
      <c r="BK734" s="257">
        <f>ROUND(I734*H734,2)</f>
        <v>0</v>
      </c>
      <c r="BL734" s="18" t="s">
        <v>228</v>
      </c>
      <c r="BM734" s="256" t="s">
        <v>895</v>
      </c>
    </row>
    <row r="735" s="2" customFormat="1" ht="24.15" customHeight="1">
      <c r="A735" s="39"/>
      <c r="B735" s="40"/>
      <c r="C735" s="244" t="s">
        <v>896</v>
      </c>
      <c r="D735" s="244" t="s">
        <v>224</v>
      </c>
      <c r="E735" s="245" t="s">
        <v>897</v>
      </c>
      <c r="F735" s="246" t="s">
        <v>898</v>
      </c>
      <c r="G735" s="247" t="s">
        <v>438</v>
      </c>
      <c r="H735" s="248">
        <v>38.350000000000001</v>
      </c>
      <c r="I735" s="249"/>
      <c r="J735" s="250">
        <f>ROUND(I735*H735,2)</f>
        <v>0</v>
      </c>
      <c r="K735" s="251"/>
      <c r="L735" s="45"/>
      <c r="M735" s="252" t="s">
        <v>1</v>
      </c>
      <c r="N735" s="253" t="s">
        <v>41</v>
      </c>
      <c r="O735" s="92"/>
      <c r="P735" s="254">
        <f>O735*H735</f>
        <v>0</v>
      </c>
      <c r="Q735" s="254">
        <v>0</v>
      </c>
      <c r="R735" s="254">
        <f>Q735*H735</f>
        <v>0</v>
      </c>
      <c r="S735" s="254">
        <v>0</v>
      </c>
      <c r="T735" s="255">
        <f>S735*H735</f>
        <v>0</v>
      </c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R735" s="256" t="s">
        <v>228</v>
      </c>
      <c r="AT735" s="256" t="s">
        <v>224</v>
      </c>
      <c r="AU735" s="256" t="s">
        <v>86</v>
      </c>
      <c r="AY735" s="18" t="s">
        <v>222</v>
      </c>
      <c r="BE735" s="257">
        <f>IF(N735="základní",J735,0)</f>
        <v>0</v>
      </c>
      <c r="BF735" s="257">
        <f>IF(N735="snížená",J735,0)</f>
        <v>0</v>
      </c>
      <c r="BG735" s="257">
        <f>IF(N735="zákl. přenesená",J735,0)</f>
        <v>0</v>
      </c>
      <c r="BH735" s="257">
        <f>IF(N735="sníž. přenesená",J735,0)</f>
        <v>0</v>
      </c>
      <c r="BI735" s="257">
        <f>IF(N735="nulová",J735,0)</f>
        <v>0</v>
      </c>
      <c r="BJ735" s="18" t="s">
        <v>84</v>
      </c>
      <c r="BK735" s="257">
        <f>ROUND(I735*H735,2)</f>
        <v>0</v>
      </c>
      <c r="BL735" s="18" t="s">
        <v>228</v>
      </c>
      <c r="BM735" s="256" t="s">
        <v>899</v>
      </c>
    </row>
    <row r="736" s="13" customFormat="1">
      <c r="A736" s="13"/>
      <c r="B736" s="258"/>
      <c r="C736" s="259"/>
      <c r="D736" s="260" t="s">
        <v>229</v>
      </c>
      <c r="E736" s="261" t="s">
        <v>1</v>
      </c>
      <c r="F736" s="262" t="s">
        <v>371</v>
      </c>
      <c r="G736" s="259"/>
      <c r="H736" s="261" t="s">
        <v>1</v>
      </c>
      <c r="I736" s="263"/>
      <c r="J736" s="259"/>
      <c r="K736" s="259"/>
      <c r="L736" s="264"/>
      <c r="M736" s="265"/>
      <c r="N736" s="266"/>
      <c r="O736" s="266"/>
      <c r="P736" s="266"/>
      <c r="Q736" s="266"/>
      <c r="R736" s="266"/>
      <c r="S736" s="266"/>
      <c r="T736" s="267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68" t="s">
        <v>229</v>
      </c>
      <c r="AU736" s="268" t="s">
        <v>86</v>
      </c>
      <c r="AV736" s="13" t="s">
        <v>84</v>
      </c>
      <c r="AW736" s="13" t="s">
        <v>32</v>
      </c>
      <c r="AX736" s="13" t="s">
        <v>76</v>
      </c>
      <c r="AY736" s="268" t="s">
        <v>222</v>
      </c>
    </row>
    <row r="737" s="13" customFormat="1">
      <c r="A737" s="13"/>
      <c r="B737" s="258"/>
      <c r="C737" s="259"/>
      <c r="D737" s="260" t="s">
        <v>229</v>
      </c>
      <c r="E737" s="261" t="s">
        <v>1</v>
      </c>
      <c r="F737" s="262" t="s">
        <v>900</v>
      </c>
      <c r="G737" s="259"/>
      <c r="H737" s="261" t="s">
        <v>1</v>
      </c>
      <c r="I737" s="263"/>
      <c r="J737" s="259"/>
      <c r="K737" s="259"/>
      <c r="L737" s="264"/>
      <c r="M737" s="265"/>
      <c r="N737" s="266"/>
      <c r="O737" s="266"/>
      <c r="P737" s="266"/>
      <c r="Q737" s="266"/>
      <c r="R737" s="266"/>
      <c r="S737" s="266"/>
      <c r="T737" s="267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68" t="s">
        <v>229</v>
      </c>
      <c r="AU737" s="268" t="s">
        <v>86</v>
      </c>
      <c r="AV737" s="13" t="s">
        <v>84</v>
      </c>
      <c r="AW737" s="13" t="s">
        <v>32</v>
      </c>
      <c r="AX737" s="13" t="s">
        <v>76</v>
      </c>
      <c r="AY737" s="268" t="s">
        <v>222</v>
      </c>
    </row>
    <row r="738" s="14" customFormat="1">
      <c r="A738" s="14"/>
      <c r="B738" s="269"/>
      <c r="C738" s="270"/>
      <c r="D738" s="260" t="s">
        <v>229</v>
      </c>
      <c r="E738" s="271" t="s">
        <v>1</v>
      </c>
      <c r="F738" s="272" t="s">
        <v>901</v>
      </c>
      <c r="G738" s="270"/>
      <c r="H738" s="273">
        <v>8.0500000000000007</v>
      </c>
      <c r="I738" s="274"/>
      <c r="J738" s="270"/>
      <c r="K738" s="270"/>
      <c r="L738" s="275"/>
      <c r="M738" s="276"/>
      <c r="N738" s="277"/>
      <c r="O738" s="277"/>
      <c r="P738" s="277"/>
      <c r="Q738" s="277"/>
      <c r="R738" s="277"/>
      <c r="S738" s="277"/>
      <c r="T738" s="278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79" t="s">
        <v>229</v>
      </c>
      <c r="AU738" s="279" t="s">
        <v>86</v>
      </c>
      <c r="AV738" s="14" t="s">
        <v>86</v>
      </c>
      <c r="AW738" s="14" t="s">
        <v>32</v>
      </c>
      <c r="AX738" s="14" t="s">
        <v>76</v>
      </c>
      <c r="AY738" s="279" t="s">
        <v>222</v>
      </c>
    </row>
    <row r="739" s="13" customFormat="1">
      <c r="A739" s="13"/>
      <c r="B739" s="258"/>
      <c r="C739" s="259"/>
      <c r="D739" s="260" t="s">
        <v>229</v>
      </c>
      <c r="E739" s="261" t="s">
        <v>1</v>
      </c>
      <c r="F739" s="262" t="s">
        <v>902</v>
      </c>
      <c r="G739" s="259"/>
      <c r="H739" s="261" t="s">
        <v>1</v>
      </c>
      <c r="I739" s="263"/>
      <c r="J739" s="259"/>
      <c r="K739" s="259"/>
      <c r="L739" s="264"/>
      <c r="M739" s="265"/>
      <c r="N739" s="266"/>
      <c r="O739" s="266"/>
      <c r="P739" s="266"/>
      <c r="Q739" s="266"/>
      <c r="R739" s="266"/>
      <c r="S739" s="266"/>
      <c r="T739" s="267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68" t="s">
        <v>229</v>
      </c>
      <c r="AU739" s="268" t="s">
        <v>86</v>
      </c>
      <c r="AV739" s="13" t="s">
        <v>84</v>
      </c>
      <c r="AW739" s="13" t="s">
        <v>32</v>
      </c>
      <c r="AX739" s="13" t="s">
        <v>76</v>
      </c>
      <c r="AY739" s="268" t="s">
        <v>222</v>
      </c>
    </row>
    <row r="740" s="14" customFormat="1">
      <c r="A740" s="14"/>
      <c r="B740" s="269"/>
      <c r="C740" s="270"/>
      <c r="D740" s="260" t="s">
        <v>229</v>
      </c>
      <c r="E740" s="271" t="s">
        <v>1</v>
      </c>
      <c r="F740" s="272" t="s">
        <v>903</v>
      </c>
      <c r="G740" s="270"/>
      <c r="H740" s="273">
        <v>30.300000000000001</v>
      </c>
      <c r="I740" s="274"/>
      <c r="J740" s="270"/>
      <c r="K740" s="270"/>
      <c r="L740" s="275"/>
      <c r="M740" s="276"/>
      <c r="N740" s="277"/>
      <c r="O740" s="277"/>
      <c r="P740" s="277"/>
      <c r="Q740" s="277"/>
      <c r="R740" s="277"/>
      <c r="S740" s="277"/>
      <c r="T740" s="278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79" t="s">
        <v>229</v>
      </c>
      <c r="AU740" s="279" t="s">
        <v>86</v>
      </c>
      <c r="AV740" s="14" t="s">
        <v>86</v>
      </c>
      <c r="AW740" s="14" t="s">
        <v>32</v>
      </c>
      <c r="AX740" s="14" t="s">
        <v>76</v>
      </c>
      <c r="AY740" s="279" t="s">
        <v>222</v>
      </c>
    </row>
    <row r="741" s="15" customFormat="1">
      <c r="A741" s="15"/>
      <c r="B741" s="280"/>
      <c r="C741" s="281"/>
      <c r="D741" s="260" t="s">
        <v>229</v>
      </c>
      <c r="E741" s="282" t="s">
        <v>1</v>
      </c>
      <c r="F741" s="283" t="s">
        <v>232</v>
      </c>
      <c r="G741" s="281"/>
      <c r="H741" s="284">
        <v>38.350000000000001</v>
      </c>
      <c r="I741" s="285"/>
      <c r="J741" s="281"/>
      <c r="K741" s="281"/>
      <c r="L741" s="286"/>
      <c r="M741" s="287"/>
      <c r="N741" s="288"/>
      <c r="O741" s="288"/>
      <c r="P741" s="288"/>
      <c r="Q741" s="288"/>
      <c r="R741" s="288"/>
      <c r="S741" s="288"/>
      <c r="T741" s="289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T741" s="290" t="s">
        <v>229</v>
      </c>
      <c r="AU741" s="290" t="s">
        <v>86</v>
      </c>
      <c r="AV741" s="15" t="s">
        <v>228</v>
      </c>
      <c r="AW741" s="15" t="s">
        <v>32</v>
      </c>
      <c r="AX741" s="15" t="s">
        <v>84</v>
      </c>
      <c r="AY741" s="290" t="s">
        <v>222</v>
      </c>
    </row>
    <row r="742" s="2" customFormat="1" ht="24.15" customHeight="1">
      <c r="A742" s="39"/>
      <c r="B742" s="40"/>
      <c r="C742" s="244" t="s">
        <v>572</v>
      </c>
      <c r="D742" s="244" t="s">
        <v>224</v>
      </c>
      <c r="E742" s="245" t="s">
        <v>904</v>
      </c>
      <c r="F742" s="246" t="s">
        <v>905</v>
      </c>
      <c r="G742" s="247" t="s">
        <v>438</v>
      </c>
      <c r="H742" s="248">
        <v>23.620000000000001</v>
      </c>
      <c r="I742" s="249"/>
      <c r="J742" s="250">
        <f>ROUND(I742*H742,2)</f>
        <v>0</v>
      </c>
      <c r="K742" s="251"/>
      <c r="L742" s="45"/>
      <c r="M742" s="252" t="s">
        <v>1</v>
      </c>
      <c r="N742" s="253" t="s">
        <v>41</v>
      </c>
      <c r="O742" s="92"/>
      <c r="P742" s="254">
        <f>O742*H742</f>
        <v>0</v>
      </c>
      <c r="Q742" s="254">
        <v>0</v>
      </c>
      <c r="R742" s="254">
        <f>Q742*H742</f>
        <v>0</v>
      </c>
      <c r="S742" s="254">
        <v>0</v>
      </c>
      <c r="T742" s="255">
        <f>S742*H742</f>
        <v>0</v>
      </c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R742" s="256" t="s">
        <v>228</v>
      </c>
      <c r="AT742" s="256" t="s">
        <v>224</v>
      </c>
      <c r="AU742" s="256" t="s">
        <v>86</v>
      </c>
      <c r="AY742" s="18" t="s">
        <v>222</v>
      </c>
      <c r="BE742" s="257">
        <f>IF(N742="základní",J742,0)</f>
        <v>0</v>
      </c>
      <c r="BF742" s="257">
        <f>IF(N742="snížená",J742,0)</f>
        <v>0</v>
      </c>
      <c r="BG742" s="257">
        <f>IF(N742="zákl. přenesená",J742,0)</f>
        <v>0</v>
      </c>
      <c r="BH742" s="257">
        <f>IF(N742="sníž. přenesená",J742,0)</f>
        <v>0</v>
      </c>
      <c r="BI742" s="257">
        <f>IF(N742="nulová",J742,0)</f>
        <v>0</v>
      </c>
      <c r="BJ742" s="18" t="s">
        <v>84</v>
      </c>
      <c r="BK742" s="257">
        <f>ROUND(I742*H742,2)</f>
        <v>0</v>
      </c>
      <c r="BL742" s="18" t="s">
        <v>228</v>
      </c>
      <c r="BM742" s="256" t="s">
        <v>906</v>
      </c>
    </row>
    <row r="743" s="13" customFormat="1">
      <c r="A743" s="13"/>
      <c r="B743" s="258"/>
      <c r="C743" s="259"/>
      <c r="D743" s="260" t="s">
        <v>229</v>
      </c>
      <c r="E743" s="261" t="s">
        <v>1</v>
      </c>
      <c r="F743" s="262" t="s">
        <v>371</v>
      </c>
      <c r="G743" s="259"/>
      <c r="H743" s="261" t="s">
        <v>1</v>
      </c>
      <c r="I743" s="263"/>
      <c r="J743" s="259"/>
      <c r="K743" s="259"/>
      <c r="L743" s="264"/>
      <c r="M743" s="265"/>
      <c r="N743" s="266"/>
      <c r="O743" s="266"/>
      <c r="P743" s="266"/>
      <c r="Q743" s="266"/>
      <c r="R743" s="266"/>
      <c r="S743" s="266"/>
      <c r="T743" s="267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68" t="s">
        <v>229</v>
      </c>
      <c r="AU743" s="268" t="s">
        <v>86</v>
      </c>
      <c r="AV743" s="13" t="s">
        <v>84</v>
      </c>
      <c r="AW743" s="13" t="s">
        <v>32</v>
      </c>
      <c r="AX743" s="13" t="s">
        <v>76</v>
      </c>
      <c r="AY743" s="268" t="s">
        <v>222</v>
      </c>
    </row>
    <row r="744" s="13" customFormat="1">
      <c r="A744" s="13"/>
      <c r="B744" s="258"/>
      <c r="C744" s="259"/>
      <c r="D744" s="260" t="s">
        <v>229</v>
      </c>
      <c r="E744" s="261" t="s">
        <v>1</v>
      </c>
      <c r="F744" s="262" t="s">
        <v>900</v>
      </c>
      <c r="G744" s="259"/>
      <c r="H744" s="261" t="s">
        <v>1</v>
      </c>
      <c r="I744" s="263"/>
      <c r="J744" s="259"/>
      <c r="K744" s="259"/>
      <c r="L744" s="264"/>
      <c r="M744" s="265"/>
      <c r="N744" s="266"/>
      <c r="O744" s="266"/>
      <c r="P744" s="266"/>
      <c r="Q744" s="266"/>
      <c r="R744" s="266"/>
      <c r="S744" s="266"/>
      <c r="T744" s="267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68" t="s">
        <v>229</v>
      </c>
      <c r="AU744" s="268" t="s">
        <v>86</v>
      </c>
      <c r="AV744" s="13" t="s">
        <v>84</v>
      </c>
      <c r="AW744" s="13" t="s">
        <v>32</v>
      </c>
      <c r="AX744" s="13" t="s">
        <v>76</v>
      </c>
      <c r="AY744" s="268" t="s">
        <v>222</v>
      </c>
    </row>
    <row r="745" s="14" customFormat="1">
      <c r="A745" s="14"/>
      <c r="B745" s="269"/>
      <c r="C745" s="270"/>
      <c r="D745" s="260" t="s">
        <v>229</v>
      </c>
      <c r="E745" s="271" t="s">
        <v>1</v>
      </c>
      <c r="F745" s="272" t="s">
        <v>907</v>
      </c>
      <c r="G745" s="270"/>
      <c r="H745" s="273">
        <v>10.42</v>
      </c>
      <c r="I745" s="274"/>
      <c r="J745" s="270"/>
      <c r="K745" s="270"/>
      <c r="L745" s="275"/>
      <c r="M745" s="276"/>
      <c r="N745" s="277"/>
      <c r="O745" s="277"/>
      <c r="P745" s="277"/>
      <c r="Q745" s="277"/>
      <c r="R745" s="277"/>
      <c r="S745" s="277"/>
      <c r="T745" s="278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79" t="s">
        <v>229</v>
      </c>
      <c r="AU745" s="279" t="s">
        <v>86</v>
      </c>
      <c r="AV745" s="14" t="s">
        <v>86</v>
      </c>
      <c r="AW745" s="14" t="s">
        <v>32</v>
      </c>
      <c r="AX745" s="14" t="s">
        <v>76</v>
      </c>
      <c r="AY745" s="279" t="s">
        <v>222</v>
      </c>
    </row>
    <row r="746" s="13" customFormat="1">
      <c r="A746" s="13"/>
      <c r="B746" s="258"/>
      <c r="C746" s="259"/>
      <c r="D746" s="260" t="s">
        <v>229</v>
      </c>
      <c r="E746" s="261" t="s">
        <v>1</v>
      </c>
      <c r="F746" s="262" t="s">
        <v>902</v>
      </c>
      <c r="G746" s="259"/>
      <c r="H746" s="261" t="s">
        <v>1</v>
      </c>
      <c r="I746" s="263"/>
      <c r="J746" s="259"/>
      <c r="K746" s="259"/>
      <c r="L746" s="264"/>
      <c r="M746" s="265"/>
      <c r="N746" s="266"/>
      <c r="O746" s="266"/>
      <c r="P746" s="266"/>
      <c r="Q746" s="266"/>
      <c r="R746" s="266"/>
      <c r="S746" s="266"/>
      <c r="T746" s="267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68" t="s">
        <v>229</v>
      </c>
      <c r="AU746" s="268" t="s">
        <v>86</v>
      </c>
      <c r="AV746" s="13" t="s">
        <v>84</v>
      </c>
      <c r="AW746" s="13" t="s">
        <v>32</v>
      </c>
      <c r="AX746" s="13" t="s">
        <v>76</v>
      </c>
      <c r="AY746" s="268" t="s">
        <v>222</v>
      </c>
    </row>
    <row r="747" s="14" customFormat="1">
      <c r="A747" s="14"/>
      <c r="B747" s="269"/>
      <c r="C747" s="270"/>
      <c r="D747" s="260" t="s">
        <v>229</v>
      </c>
      <c r="E747" s="271" t="s">
        <v>1</v>
      </c>
      <c r="F747" s="272" t="s">
        <v>908</v>
      </c>
      <c r="G747" s="270"/>
      <c r="H747" s="273">
        <v>13.199999999999999</v>
      </c>
      <c r="I747" s="274"/>
      <c r="J747" s="270"/>
      <c r="K747" s="270"/>
      <c r="L747" s="275"/>
      <c r="M747" s="276"/>
      <c r="N747" s="277"/>
      <c r="O747" s="277"/>
      <c r="P747" s="277"/>
      <c r="Q747" s="277"/>
      <c r="R747" s="277"/>
      <c r="S747" s="277"/>
      <c r="T747" s="278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79" t="s">
        <v>229</v>
      </c>
      <c r="AU747" s="279" t="s">
        <v>86</v>
      </c>
      <c r="AV747" s="14" t="s">
        <v>86</v>
      </c>
      <c r="AW747" s="14" t="s">
        <v>32</v>
      </c>
      <c r="AX747" s="14" t="s">
        <v>76</v>
      </c>
      <c r="AY747" s="279" t="s">
        <v>222</v>
      </c>
    </row>
    <row r="748" s="15" customFormat="1">
      <c r="A748" s="15"/>
      <c r="B748" s="280"/>
      <c r="C748" s="281"/>
      <c r="D748" s="260" t="s">
        <v>229</v>
      </c>
      <c r="E748" s="282" t="s">
        <v>1</v>
      </c>
      <c r="F748" s="283" t="s">
        <v>232</v>
      </c>
      <c r="G748" s="281"/>
      <c r="H748" s="284">
        <v>23.620000000000001</v>
      </c>
      <c r="I748" s="285"/>
      <c r="J748" s="281"/>
      <c r="K748" s="281"/>
      <c r="L748" s="286"/>
      <c r="M748" s="287"/>
      <c r="N748" s="288"/>
      <c r="O748" s="288"/>
      <c r="P748" s="288"/>
      <c r="Q748" s="288"/>
      <c r="R748" s="288"/>
      <c r="S748" s="288"/>
      <c r="T748" s="289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T748" s="290" t="s">
        <v>229</v>
      </c>
      <c r="AU748" s="290" t="s">
        <v>86</v>
      </c>
      <c r="AV748" s="15" t="s">
        <v>228</v>
      </c>
      <c r="AW748" s="15" t="s">
        <v>32</v>
      </c>
      <c r="AX748" s="15" t="s">
        <v>84</v>
      </c>
      <c r="AY748" s="290" t="s">
        <v>222</v>
      </c>
    </row>
    <row r="749" s="2" customFormat="1" ht="24.15" customHeight="1">
      <c r="A749" s="39"/>
      <c r="B749" s="40"/>
      <c r="C749" s="244" t="s">
        <v>909</v>
      </c>
      <c r="D749" s="244" t="s">
        <v>224</v>
      </c>
      <c r="E749" s="245" t="s">
        <v>910</v>
      </c>
      <c r="F749" s="246" t="s">
        <v>911</v>
      </c>
      <c r="G749" s="247" t="s">
        <v>438</v>
      </c>
      <c r="H749" s="248">
        <v>6.7400000000000002</v>
      </c>
      <c r="I749" s="249"/>
      <c r="J749" s="250">
        <f>ROUND(I749*H749,2)</f>
        <v>0</v>
      </c>
      <c r="K749" s="251"/>
      <c r="L749" s="45"/>
      <c r="M749" s="252" t="s">
        <v>1</v>
      </c>
      <c r="N749" s="253" t="s">
        <v>41</v>
      </c>
      <c r="O749" s="92"/>
      <c r="P749" s="254">
        <f>O749*H749</f>
        <v>0</v>
      </c>
      <c r="Q749" s="254">
        <v>0</v>
      </c>
      <c r="R749" s="254">
        <f>Q749*H749</f>
        <v>0</v>
      </c>
      <c r="S749" s="254">
        <v>0</v>
      </c>
      <c r="T749" s="255">
        <f>S749*H749</f>
        <v>0</v>
      </c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R749" s="256" t="s">
        <v>228</v>
      </c>
      <c r="AT749" s="256" t="s">
        <v>224</v>
      </c>
      <c r="AU749" s="256" t="s">
        <v>86</v>
      </c>
      <c r="AY749" s="18" t="s">
        <v>222</v>
      </c>
      <c r="BE749" s="257">
        <f>IF(N749="základní",J749,0)</f>
        <v>0</v>
      </c>
      <c r="BF749" s="257">
        <f>IF(N749="snížená",J749,0)</f>
        <v>0</v>
      </c>
      <c r="BG749" s="257">
        <f>IF(N749="zákl. přenesená",J749,0)</f>
        <v>0</v>
      </c>
      <c r="BH749" s="257">
        <f>IF(N749="sníž. přenesená",J749,0)</f>
        <v>0</v>
      </c>
      <c r="BI749" s="257">
        <f>IF(N749="nulová",J749,0)</f>
        <v>0</v>
      </c>
      <c r="BJ749" s="18" t="s">
        <v>84</v>
      </c>
      <c r="BK749" s="257">
        <f>ROUND(I749*H749,2)</f>
        <v>0</v>
      </c>
      <c r="BL749" s="18" t="s">
        <v>228</v>
      </c>
      <c r="BM749" s="256" t="s">
        <v>912</v>
      </c>
    </row>
    <row r="750" s="13" customFormat="1">
      <c r="A750" s="13"/>
      <c r="B750" s="258"/>
      <c r="C750" s="259"/>
      <c r="D750" s="260" t="s">
        <v>229</v>
      </c>
      <c r="E750" s="261" t="s">
        <v>1</v>
      </c>
      <c r="F750" s="262" t="s">
        <v>371</v>
      </c>
      <c r="G750" s="259"/>
      <c r="H750" s="261" t="s">
        <v>1</v>
      </c>
      <c r="I750" s="263"/>
      <c r="J750" s="259"/>
      <c r="K750" s="259"/>
      <c r="L750" s="264"/>
      <c r="M750" s="265"/>
      <c r="N750" s="266"/>
      <c r="O750" s="266"/>
      <c r="P750" s="266"/>
      <c r="Q750" s="266"/>
      <c r="R750" s="266"/>
      <c r="S750" s="266"/>
      <c r="T750" s="267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68" t="s">
        <v>229</v>
      </c>
      <c r="AU750" s="268" t="s">
        <v>86</v>
      </c>
      <c r="AV750" s="13" t="s">
        <v>84</v>
      </c>
      <c r="AW750" s="13" t="s">
        <v>32</v>
      </c>
      <c r="AX750" s="13" t="s">
        <v>76</v>
      </c>
      <c r="AY750" s="268" t="s">
        <v>222</v>
      </c>
    </row>
    <row r="751" s="13" customFormat="1">
      <c r="A751" s="13"/>
      <c r="B751" s="258"/>
      <c r="C751" s="259"/>
      <c r="D751" s="260" t="s">
        <v>229</v>
      </c>
      <c r="E751" s="261" t="s">
        <v>1</v>
      </c>
      <c r="F751" s="262" t="s">
        <v>900</v>
      </c>
      <c r="G751" s="259"/>
      <c r="H751" s="261" t="s">
        <v>1</v>
      </c>
      <c r="I751" s="263"/>
      <c r="J751" s="259"/>
      <c r="K751" s="259"/>
      <c r="L751" s="264"/>
      <c r="M751" s="265"/>
      <c r="N751" s="266"/>
      <c r="O751" s="266"/>
      <c r="P751" s="266"/>
      <c r="Q751" s="266"/>
      <c r="R751" s="266"/>
      <c r="S751" s="266"/>
      <c r="T751" s="267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68" t="s">
        <v>229</v>
      </c>
      <c r="AU751" s="268" t="s">
        <v>86</v>
      </c>
      <c r="AV751" s="13" t="s">
        <v>84</v>
      </c>
      <c r="AW751" s="13" t="s">
        <v>32</v>
      </c>
      <c r="AX751" s="13" t="s">
        <v>76</v>
      </c>
      <c r="AY751" s="268" t="s">
        <v>222</v>
      </c>
    </row>
    <row r="752" s="14" customFormat="1">
      <c r="A752" s="14"/>
      <c r="B752" s="269"/>
      <c r="C752" s="270"/>
      <c r="D752" s="260" t="s">
        <v>229</v>
      </c>
      <c r="E752" s="271" t="s">
        <v>1</v>
      </c>
      <c r="F752" s="272" t="s">
        <v>913</v>
      </c>
      <c r="G752" s="270"/>
      <c r="H752" s="273">
        <v>4.04</v>
      </c>
      <c r="I752" s="274"/>
      <c r="J752" s="270"/>
      <c r="K752" s="270"/>
      <c r="L752" s="275"/>
      <c r="M752" s="276"/>
      <c r="N752" s="277"/>
      <c r="O752" s="277"/>
      <c r="P752" s="277"/>
      <c r="Q752" s="277"/>
      <c r="R752" s="277"/>
      <c r="S752" s="277"/>
      <c r="T752" s="278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79" t="s">
        <v>229</v>
      </c>
      <c r="AU752" s="279" t="s">
        <v>86</v>
      </c>
      <c r="AV752" s="14" t="s">
        <v>86</v>
      </c>
      <c r="AW752" s="14" t="s">
        <v>32</v>
      </c>
      <c r="AX752" s="14" t="s">
        <v>76</v>
      </c>
      <c r="AY752" s="279" t="s">
        <v>222</v>
      </c>
    </row>
    <row r="753" s="13" customFormat="1">
      <c r="A753" s="13"/>
      <c r="B753" s="258"/>
      <c r="C753" s="259"/>
      <c r="D753" s="260" t="s">
        <v>229</v>
      </c>
      <c r="E753" s="261" t="s">
        <v>1</v>
      </c>
      <c r="F753" s="262" t="s">
        <v>902</v>
      </c>
      <c r="G753" s="259"/>
      <c r="H753" s="261" t="s">
        <v>1</v>
      </c>
      <c r="I753" s="263"/>
      <c r="J753" s="259"/>
      <c r="K753" s="259"/>
      <c r="L753" s="264"/>
      <c r="M753" s="265"/>
      <c r="N753" s="266"/>
      <c r="O753" s="266"/>
      <c r="P753" s="266"/>
      <c r="Q753" s="266"/>
      <c r="R753" s="266"/>
      <c r="S753" s="266"/>
      <c r="T753" s="267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68" t="s">
        <v>229</v>
      </c>
      <c r="AU753" s="268" t="s">
        <v>86</v>
      </c>
      <c r="AV753" s="13" t="s">
        <v>84</v>
      </c>
      <c r="AW753" s="13" t="s">
        <v>32</v>
      </c>
      <c r="AX753" s="13" t="s">
        <v>76</v>
      </c>
      <c r="AY753" s="268" t="s">
        <v>222</v>
      </c>
    </row>
    <row r="754" s="14" customFormat="1">
      <c r="A754" s="14"/>
      <c r="B754" s="269"/>
      <c r="C754" s="270"/>
      <c r="D754" s="260" t="s">
        <v>229</v>
      </c>
      <c r="E754" s="271" t="s">
        <v>1</v>
      </c>
      <c r="F754" s="272" t="s">
        <v>914</v>
      </c>
      <c r="G754" s="270"/>
      <c r="H754" s="273">
        <v>2.7000000000000002</v>
      </c>
      <c r="I754" s="274"/>
      <c r="J754" s="270"/>
      <c r="K754" s="270"/>
      <c r="L754" s="275"/>
      <c r="M754" s="276"/>
      <c r="N754" s="277"/>
      <c r="O754" s="277"/>
      <c r="P754" s="277"/>
      <c r="Q754" s="277"/>
      <c r="R754" s="277"/>
      <c r="S754" s="277"/>
      <c r="T754" s="278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T754" s="279" t="s">
        <v>229</v>
      </c>
      <c r="AU754" s="279" t="s">
        <v>86</v>
      </c>
      <c r="AV754" s="14" t="s">
        <v>86</v>
      </c>
      <c r="AW754" s="14" t="s">
        <v>32</v>
      </c>
      <c r="AX754" s="14" t="s">
        <v>76</v>
      </c>
      <c r="AY754" s="279" t="s">
        <v>222</v>
      </c>
    </row>
    <row r="755" s="15" customFormat="1">
      <c r="A755" s="15"/>
      <c r="B755" s="280"/>
      <c r="C755" s="281"/>
      <c r="D755" s="260" t="s">
        <v>229</v>
      </c>
      <c r="E755" s="282" t="s">
        <v>1</v>
      </c>
      <c r="F755" s="283" t="s">
        <v>232</v>
      </c>
      <c r="G755" s="281"/>
      <c r="H755" s="284">
        <v>6.7400000000000002</v>
      </c>
      <c r="I755" s="285"/>
      <c r="J755" s="281"/>
      <c r="K755" s="281"/>
      <c r="L755" s="286"/>
      <c r="M755" s="287"/>
      <c r="N755" s="288"/>
      <c r="O755" s="288"/>
      <c r="P755" s="288"/>
      <c r="Q755" s="288"/>
      <c r="R755" s="288"/>
      <c r="S755" s="288"/>
      <c r="T755" s="289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T755" s="290" t="s">
        <v>229</v>
      </c>
      <c r="AU755" s="290" t="s">
        <v>86</v>
      </c>
      <c r="AV755" s="15" t="s">
        <v>228</v>
      </c>
      <c r="AW755" s="15" t="s">
        <v>32</v>
      </c>
      <c r="AX755" s="15" t="s">
        <v>84</v>
      </c>
      <c r="AY755" s="290" t="s">
        <v>222</v>
      </c>
    </row>
    <row r="756" s="2" customFormat="1" ht="24.15" customHeight="1">
      <c r="A756" s="39"/>
      <c r="B756" s="40"/>
      <c r="C756" s="244" t="s">
        <v>575</v>
      </c>
      <c r="D756" s="244" t="s">
        <v>224</v>
      </c>
      <c r="E756" s="245" t="s">
        <v>915</v>
      </c>
      <c r="F756" s="246" t="s">
        <v>916</v>
      </c>
      <c r="G756" s="247" t="s">
        <v>438</v>
      </c>
      <c r="H756" s="248">
        <v>24.699999999999999</v>
      </c>
      <c r="I756" s="249"/>
      <c r="J756" s="250">
        <f>ROUND(I756*H756,2)</f>
        <v>0</v>
      </c>
      <c r="K756" s="251"/>
      <c r="L756" s="45"/>
      <c r="M756" s="252" t="s">
        <v>1</v>
      </c>
      <c r="N756" s="253" t="s">
        <v>41</v>
      </c>
      <c r="O756" s="92"/>
      <c r="P756" s="254">
        <f>O756*H756</f>
        <v>0</v>
      </c>
      <c r="Q756" s="254">
        <v>0</v>
      </c>
      <c r="R756" s="254">
        <f>Q756*H756</f>
        <v>0</v>
      </c>
      <c r="S756" s="254">
        <v>0</v>
      </c>
      <c r="T756" s="255">
        <f>S756*H756</f>
        <v>0</v>
      </c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R756" s="256" t="s">
        <v>228</v>
      </c>
      <c r="AT756" s="256" t="s">
        <v>224</v>
      </c>
      <c r="AU756" s="256" t="s">
        <v>86</v>
      </c>
      <c r="AY756" s="18" t="s">
        <v>222</v>
      </c>
      <c r="BE756" s="257">
        <f>IF(N756="základní",J756,0)</f>
        <v>0</v>
      </c>
      <c r="BF756" s="257">
        <f>IF(N756="snížená",J756,0)</f>
        <v>0</v>
      </c>
      <c r="BG756" s="257">
        <f>IF(N756="zákl. přenesená",J756,0)</f>
        <v>0</v>
      </c>
      <c r="BH756" s="257">
        <f>IF(N756="sníž. přenesená",J756,0)</f>
        <v>0</v>
      </c>
      <c r="BI756" s="257">
        <f>IF(N756="nulová",J756,0)</f>
        <v>0</v>
      </c>
      <c r="BJ756" s="18" t="s">
        <v>84</v>
      </c>
      <c r="BK756" s="257">
        <f>ROUND(I756*H756,2)</f>
        <v>0</v>
      </c>
      <c r="BL756" s="18" t="s">
        <v>228</v>
      </c>
      <c r="BM756" s="256" t="s">
        <v>917</v>
      </c>
    </row>
    <row r="757" s="13" customFormat="1">
      <c r="A757" s="13"/>
      <c r="B757" s="258"/>
      <c r="C757" s="259"/>
      <c r="D757" s="260" t="s">
        <v>229</v>
      </c>
      <c r="E757" s="261" t="s">
        <v>1</v>
      </c>
      <c r="F757" s="262" t="s">
        <v>371</v>
      </c>
      <c r="G757" s="259"/>
      <c r="H757" s="261" t="s">
        <v>1</v>
      </c>
      <c r="I757" s="263"/>
      <c r="J757" s="259"/>
      <c r="K757" s="259"/>
      <c r="L757" s="264"/>
      <c r="M757" s="265"/>
      <c r="N757" s="266"/>
      <c r="O757" s="266"/>
      <c r="P757" s="266"/>
      <c r="Q757" s="266"/>
      <c r="R757" s="266"/>
      <c r="S757" s="266"/>
      <c r="T757" s="267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68" t="s">
        <v>229</v>
      </c>
      <c r="AU757" s="268" t="s">
        <v>86</v>
      </c>
      <c r="AV757" s="13" t="s">
        <v>84</v>
      </c>
      <c r="AW757" s="13" t="s">
        <v>32</v>
      </c>
      <c r="AX757" s="13" t="s">
        <v>76</v>
      </c>
      <c r="AY757" s="268" t="s">
        <v>222</v>
      </c>
    </row>
    <row r="758" s="13" customFormat="1">
      <c r="A758" s="13"/>
      <c r="B758" s="258"/>
      <c r="C758" s="259"/>
      <c r="D758" s="260" t="s">
        <v>229</v>
      </c>
      <c r="E758" s="261" t="s">
        <v>1</v>
      </c>
      <c r="F758" s="262" t="s">
        <v>900</v>
      </c>
      <c r="G758" s="259"/>
      <c r="H758" s="261" t="s">
        <v>1</v>
      </c>
      <c r="I758" s="263"/>
      <c r="J758" s="259"/>
      <c r="K758" s="259"/>
      <c r="L758" s="264"/>
      <c r="M758" s="265"/>
      <c r="N758" s="266"/>
      <c r="O758" s="266"/>
      <c r="P758" s="266"/>
      <c r="Q758" s="266"/>
      <c r="R758" s="266"/>
      <c r="S758" s="266"/>
      <c r="T758" s="267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68" t="s">
        <v>229</v>
      </c>
      <c r="AU758" s="268" t="s">
        <v>86</v>
      </c>
      <c r="AV758" s="13" t="s">
        <v>84</v>
      </c>
      <c r="AW758" s="13" t="s">
        <v>32</v>
      </c>
      <c r="AX758" s="13" t="s">
        <v>76</v>
      </c>
      <c r="AY758" s="268" t="s">
        <v>222</v>
      </c>
    </row>
    <row r="759" s="14" customFormat="1">
      <c r="A759" s="14"/>
      <c r="B759" s="269"/>
      <c r="C759" s="270"/>
      <c r="D759" s="260" t="s">
        <v>229</v>
      </c>
      <c r="E759" s="271" t="s">
        <v>1</v>
      </c>
      <c r="F759" s="272" t="s">
        <v>918</v>
      </c>
      <c r="G759" s="270"/>
      <c r="H759" s="273">
        <v>20.800000000000001</v>
      </c>
      <c r="I759" s="274"/>
      <c r="J759" s="270"/>
      <c r="K759" s="270"/>
      <c r="L759" s="275"/>
      <c r="M759" s="276"/>
      <c r="N759" s="277"/>
      <c r="O759" s="277"/>
      <c r="P759" s="277"/>
      <c r="Q759" s="277"/>
      <c r="R759" s="277"/>
      <c r="S759" s="277"/>
      <c r="T759" s="278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79" t="s">
        <v>229</v>
      </c>
      <c r="AU759" s="279" t="s">
        <v>86</v>
      </c>
      <c r="AV759" s="14" t="s">
        <v>86</v>
      </c>
      <c r="AW759" s="14" t="s">
        <v>32</v>
      </c>
      <c r="AX759" s="14" t="s">
        <v>76</v>
      </c>
      <c r="AY759" s="279" t="s">
        <v>222</v>
      </c>
    </row>
    <row r="760" s="13" customFormat="1">
      <c r="A760" s="13"/>
      <c r="B760" s="258"/>
      <c r="C760" s="259"/>
      <c r="D760" s="260" t="s">
        <v>229</v>
      </c>
      <c r="E760" s="261" t="s">
        <v>1</v>
      </c>
      <c r="F760" s="262" t="s">
        <v>902</v>
      </c>
      <c r="G760" s="259"/>
      <c r="H760" s="261" t="s">
        <v>1</v>
      </c>
      <c r="I760" s="263"/>
      <c r="J760" s="259"/>
      <c r="K760" s="259"/>
      <c r="L760" s="264"/>
      <c r="M760" s="265"/>
      <c r="N760" s="266"/>
      <c r="O760" s="266"/>
      <c r="P760" s="266"/>
      <c r="Q760" s="266"/>
      <c r="R760" s="266"/>
      <c r="S760" s="266"/>
      <c r="T760" s="267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68" t="s">
        <v>229</v>
      </c>
      <c r="AU760" s="268" t="s">
        <v>86</v>
      </c>
      <c r="AV760" s="13" t="s">
        <v>84</v>
      </c>
      <c r="AW760" s="13" t="s">
        <v>32</v>
      </c>
      <c r="AX760" s="13" t="s">
        <v>76</v>
      </c>
      <c r="AY760" s="268" t="s">
        <v>222</v>
      </c>
    </row>
    <row r="761" s="14" customFormat="1">
      <c r="A761" s="14"/>
      <c r="B761" s="269"/>
      <c r="C761" s="270"/>
      <c r="D761" s="260" t="s">
        <v>229</v>
      </c>
      <c r="E761" s="271" t="s">
        <v>1</v>
      </c>
      <c r="F761" s="272" t="s">
        <v>919</v>
      </c>
      <c r="G761" s="270"/>
      <c r="H761" s="273">
        <v>3.8999999999999999</v>
      </c>
      <c r="I761" s="274"/>
      <c r="J761" s="270"/>
      <c r="K761" s="270"/>
      <c r="L761" s="275"/>
      <c r="M761" s="276"/>
      <c r="N761" s="277"/>
      <c r="O761" s="277"/>
      <c r="P761" s="277"/>
      <c r="Q761" s="277"/>
      <c r="R761" s="277"/>
      <c r="S761" s="277"/>
      <c r="T761" s="278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79" t="s">
        <v>229</v>
      </c>
      <c r="AU761" s="279" t="s">
        <v>86</v>
      </c>
      <c r="AV761" s="14" t="s">
        <v>86</v>
      </c>
      <c r="AW761" s="14" t="s">
        <v>32</v>
      </c>
      <c r="AX761" s="14" t="s">
        <v>76</v>
      </c>
      <c r="AY761" s="279" t="s">
        <v>222</v>
      </c>
    </row>
    <row r="762" s="15" customFormat="1">
      <c r="A762" s="15"/>
      <c r="B762" s="280"/>
      <c r="C762" s="281"/>
      <c r="D762" s="260" t="s">
        <v>229</v>
      </c>
      <c r="E762" s="282" t="s">
        <v>1</v>
      </c>
      <c r="F762" s="283" t="s">
        <v>232</v>
      </c>
      <c r="G762" s="281"/>
      <c r="H762" s="284">
        <v>24.699999999999999</v>
      </c>
      <c r="I762" s="285"/>
      <c r="J762" s="281"/>
      <c r="K762" s="281"/>
      <c r="L762" s="286"/>
      <c r="M762" s="287"/>
      <c r="N762" s="288"/>
      <c r="O762" s="288"/>
      <c r="P762" s="288"/>
      <c r="Q762" s="288"/>
      <c r="R762" s="288"/>
      <c r="S762" s="288"/>
      <c r="T762" s="289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T762" s="290" t="s">
        <v>229</v>
      </c>
      <c r="AU762" s="290" t="s">
        <v>86</v>
      </c>
      <c r="AV762" s="15" t="s">
        <v>228</v>
      </c>
      <c r="AW762" s="15" t="s">
        <v>32</v>
      </c>
      <c r="AX762" s="15" t="s">
        <v>84</v>
      </c>
      <c r="AY762" s="290" t="s">
        <v>222</v>
      </c>
    </row>
    <row r="763" s="2" customFormat="1" ht="24.15" customHeight="1">
      <c r="A763" s="39"/>
      <c r="B763" s="40"/>
      <c r="C763" s="244" t="s">
        <v>920</v>
      </c>
      <c r="D763" s="244" t="s">
        <v>224</v>
      </c>
      <c r="E763" s="245" t="s">
        <v>921</v>
      </c>
      <c r="F763" s="246" t="s">
        <v>922</v>
      </c>
      <c r="G763" s="247" t="s">
        <v>438</v>
      </c>
      <c r="H763" s="248">
        <v>5.0499999999999998</v>
      </c>
      <c r="I763" s="249"/>
      <c r="J763" s="250">
        <f>ROUND(I763*H763,2)</f>
        <v>0</v>
      </c>
      <c r="K763" s="251"/>
      <c r="L763" s="45"/>
      <c r="M763" s="252" t="s">
        <v>1</v>
      </c>
      <c r="N763" s="253" t="s">
        <v>41</v>
      </c>
      <c r="O763" s="92"/>
      <c r="P763" s="254">
        <f>O763*H763</f>
        <v>0</v>
      </c>
      <c r="Q763" s="254">
        <v>0</v>
      </c>
      <c r="R763" s="254">
        <f>Q763*H763</f>
        <v>0</v>
      </c>
      <c r="S763" s="254">
        <v>0</v>
      </c>
      <c r="T763" s="255">
        <f>S763*H763</f>
        <v>0</v>
      </c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R763" s="256" t="s">
        <v>228</v>
      </c>
      <c r="AT763" s="256" t="s">
        <v>224</v>
      </c>
      <c r="AU763" s="256" t="s">
        <v>86</v>
      </c>
      <c r="AY763" s="18" t="s">
        <v>222</v>
      </c>
      <c r="BE763" s="257">
        <f>IF(N763="základní",J763,0)</f>
        <v>0</v>
      </c>
      <c r="BF763" s="257">
        <f>IF(N763="snížená",J763,0)</f>
        <v>0</v>
      </c>
      <c r="BG763" s="257">
        <f>IF(N763="zákl. přenesená",J763,0)</f>
        <v>0</v>
      </c>
      <c r="BH763" s="257">
        <f>IF(N763="sníž. přenesená",J763,0)</f>
        <v>0</v>
      </c>
      <c r="BI763" s="257">
        <f>IF(N763="nulová",J763,0)</f>
        <v>0</v>
      </c>
      <c r="BJ763" s="18" t="s">
        <v>84</v>
      </c>
      <c r="BK763" s="257">
        <f>ROUND(I763*H763,2)</f>
        <v>0</v>
      </c>
      <c r="BL763" s="18" t="s">
        <v>228</v>
      </c>
      <c r="BM763" s="256" t="s">
        <v>923</v>
      </c>
    </row>
    <row r="764" s="13" customFormat="1">
      <c r="A764" s="13"/>
      <c r="B764" s="258"/>
      <c r="C764" s="259"/>
      <c r="D764" s="260" t="s">
        <v>229</v>
      </c>
      <c r="E764" s="261" t="s">
        <v>1</v>
      </c>
      <c r="F764" s="262" t="s">
        <v>371</v>
      </c>
      <c r="G764" s="259"/>
      <c r="H764" s="261" t="s">
        <v>1</v>
      </c>
      <c r="I764" s="263"/>
      <c r="J764" s="259"/>
      <c r="K764" s="259"/>
      <c r="L764" s="264"/>
      <c r="M764" s="265"/>
      <c r="N764" s="266"/>
      <c r="O764" s="266"/>
      <c r="P764" s="266"/>
      <c r="Q764" s="266"/>
      <c r="R764" s="266"/>
      <c r="S764" s="266"/>
      <c r="T764" s="267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68" t="s">
        <v>229</v>
      </c>
      <c r="AU764" s="268" t="s">
        <v>86</v>
      </c>
      <c r="AV764" s="13" t="s">
        <v>84</v>
      </c>
      <c r="AW764" s="13" t="s">
        <v>32</v>
      </c>
      <c r="AX764" s="13" t="s">
        <v>76</v>
      </c>
      <c r="AY764" s="268" t="s">
        <v>222</v>
      </c>
    </row>
    <row r="765" s="13" customFormat="1">
      <c r="A765" s="13"/>
      <c r="B765" s="258"/>
      <c r="C765" s="259"/>
      <c r="D765" s="260" t="s">
        <v>229</v>
      </c>
      <c r="E765" s="261" t="s">
        <v>1</v>
      </c>
      <c r="F765" s="262" t="s">
        <v>900</v>
      </c>
      <c r="G765" s="259"/>
      <c r="H765" s="261" t="s">
        <v>1</v>
      </c>
      <c r="I765" s="263"/>
      <c r="J765" s="259"/>
      <c r="K765" s="259"/>
      <c r="L765" s="264"/>
      <c r="M765" s="265"/>
      <c r="N765" s="266"/>
      <c r="O765" s="266"/>
      <c r="P765" s="266"/>
      <c r="Q765" s="266"/>
      <c r="R765" s="266"/>
      <c r="S765" s="266"/>
      <c r="T765" s="267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68" t="s">
        <v>229</v>
      </c>
      <c r="AU765" s="268" t="s">
        <v>86</v>
      </c>
      <c r="AV765" s="13" t="s">
        <v>84</v>
      </c>
      <c r="AW765" s="13" t="s">
        <v>32</v>
      </c>
      <c r="AX765" s="13" t="s">
        <v>76</v>
      </c>
      <c r="AY765" s="268" t="s">
        <v>222</v>
      </c>
    </row>
    <row r="766" s="14" customFormat="1">
      <c r="A766" s="14"/>
      <c r="B766" s="269"/>
      <c r="C766" s="270"/>
      <c r="D766" s="260" t="s">
        <v>229</v>
      </c>
      <c r="E766" s="271" t="s">
        <v>1</v>
      </c>
      <c r="F766" s="272" t="s">
        <v>924</v>
      </c>
      <c r="G766" s="270"/>
      <c r="H766" s="273">
        <v>1.75</v>
      </c>
      <c r="I766" s="274"/>
      <c r="J766" s="270"/>
      <c r="K766" s="270"/>
      <c r="L766" s="275"/>
      <c r="M766" s="276"/>
      <c r="N766" s="277"/>
      <c r="O766" s="277"/>
      <c r="P766" s="277"/>
      <c r="Q766" s="277"/>
      <c r="R766" s="277"/>
      <c r="S766" s="277"/>
      <c r="T766" s="278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79" t="s">
        <v>229</v>
      </c>
      <c r="AU766" s="279" t="s">
        <v>86</v>
      </c>
      <c r="AV766" s="14" t="s">
        <v>86</v>
      </c>
      <c r="AW766" s="14" t="s">
        <v>32</v>
      </c>
      <c r="AX766" s="14" t="s">
        <v>76</v>
      </c>
      <c r="AY766" s="279" t="s">
        <v>222</v>
      </c>
    </row>
    <row r="767" s="13" customFormat="1">
      <c r="A767" s="13"/>
      <c r="B767" s="258"/>
      <c r="C767" s="259"/>
      <c r="D767" s="260" t="s">
        <v>229</v>
      </c>
      <c r="E767" s="261" t="s">
        <v>1</v>
      </c>
      <c r="F767" s="262" t="s">
        <v>902</v>
      </c>
      <c r="G767" s="259"/>
      <c r="H767" s="261" t="s">
        <v>1</v>
      </c>
      <c r="I767" s="263"/>
      <c r="J767" s="259"/>
      <c r="K767" s="259"/>
      <c r="L767" s="264"/>
      <c r="M767" s="265"/>
      <c r="N767" s="266"/>
      <c r="O767" s="266"/>
      <c r="P767" s="266"/>
      <c r="Q767" s="266"/>
      <c r="R767" s="266"/>
      <c r="S767" s="266"/>
      <c r="T767" s="267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68" t="s">
        <v>229</v>
      </c>
      <c r="AU767" s="268" t="s">
        <v>86</v>
      </c>
      <c r="AV767" s="13" t="s">
        <v>84</v>
      </c>
      <c r="AW767" s="13" t="s">
        <v>32</v>
      </c>
      <c r="AX767" s="13" t="s">
        <v>76</v>
      </c>
      <c r="AY767" s="268" t="s">
        <v>222</v>
      </c>
    </row>
    <row r="768" s="14" customFormat="1">
      <c r="A768" s="14"/>
      <c r="B768" s="269"/>
      <c r="C768" s="270"/>
      <c r="D768" s="260" t="s">
        <v>229</v>
      </c>
      <c r="E768" s="271" t="s">
        <v>1</v>
      </c>
      <c r="F768" s="272" t="s">
        <v>925</v>
      </c>
      <c r="G768" s="270"/>
      <c r="H768" s="273">
        <v>3.2999999999999998</v>
      </c>
      <c r="I768" s="274"/>
      <c r="J768" s="270"/>
      <c r="K768" s="270"/>
      <c r="L768" s="275"/>
      <c r="M768" s="276"/>
      <c r="N768" s="277"/>
      <c r="O768" s="277"/>
      <c r="P768" s="277"/>
      <c r="Q768" s="277"/>
      <c r="R768" s="277"/>
      <c r="S768" s="277"/>
      <c r="T768" s="278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79" t="s">
        <v>229</v>
      </c>
      <c r="AU768" s="279" t="s">
        <v>86</v>
      </c>
      <c r="AV768" s="14" t="s">
        <v>86</v>
      </c>
      <c r="AW768" s="14" t="s">
        <v>32</v>
      </c>
      <c r="AX768" s="14" t="s">
        <v>76</v>
      </c>
      <c r="AY768" s="279" t="s">
        <v>222</v>
      </c>
    </row>
    <row r="769" s="15" customFormat="1">
      <c r="A769" s="15"/>
      <c r="B769" s="280"/>
      <c r="C769" s="281"/>
      <c r="D769" s="260" t="s">
        <v>229</v>
      </c>
      <c r="E769" s="282" t="s">
        <v>1</v>
      </c>
      <c r="F769" s="283" t="s">
        <v>232</v>
      </c>
      <c r="G769" s="281"/>
      <c r="H769" s="284">
        <v>5.0499999999999998</v>
      </c>
      <c r="I769" s="285"/>
      <c r="J769" s="281"/>
      <c r="K769" s="281"/>
      <c r="L769" s="286"/>
      <c r="M769" s="287"/>
      <c r="N769" s="288"/>
      <c r="O769" s="288"/>
      <c r="P769" s="288"/>
      <c r="Q769" s="288"/>
      <c r="R769" s="288"/>
      <c r="S769" s="288"/>
      <c r="T769" s="289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T769" s="290" t="s">
        <v>229</v>
      </c>
      <c r="AU769" s="290" t="s">
        <v>86</v>
      </c>
      <c r="AV769" s="15" t="s">
        <v>228</v>
      </c>
      <c r="AW769" s="15" t="s">
        <v>32</v>
      </c>
      <c r="AX769" s="15" t="s">
        <v>84</v>
      </c>
      <c r="AY769" s="290" t="s">
        <v>222</v>
      </c>
    </row>
    <row r="770" s="2" customFormat="1" ht="24.15" customHeight="1">
      <c r="A770" s="39"/>
      <c r="B770" s="40"/>
      <c r="C770" s="244" t="s">
        <v>579</v>
      </c>
      <c r="D770" s="244" t="s">
        <v>224</v>
      </c>
      <c r="E770" s="245" t="s">
        <v>926</v>
      </c>
      <c r="F770" s="246" t="s">
        <v>927</v>
      </c>
      <c r="G770" s="247" t="s">
        <v>438</v>
      </c>
      <c r="H770" s="248">
        <v>2.25</v>
      </c>
      <c r="I770" s="249"/>
      <c r="J770" s="250">
        <f>ROUND(I770*H770,2)</f>
        <v>0</v>
      </c>
      <c r="K770" s="251"/>
      <c r="L770" s="45"/>
      <c r="M770" s="252" t="s">
        <v>1</v>
      </c>
      <c r="N770" s="253" t="s">
        <v>41</v>
      </c>
      <c r="O770" s="92"/>
      <c r="P770" s="254">
        <f>O770*H770</f>
        <v>0</v>
      </c>
      <c r="Q770" s="254">
        <v>0</v>
      </c>
      <c r="R770" s="254">
        <f>Q770*H770</f>
        <v>0</v>
      </c>
      <c r="S770" s="254">
        <v>0</v>
      </c>
      <c r="T770" s="255">
        <f>S770*H770</f>
        <v>0</v>
      </c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R770" s="256" t="s">
        <v>228</v>
      </c>
      <c r="AT770" s="256" t="s">
        <v>224</v>
      </c>
      <c r="AU770" s="256" t="s">
        <v>86</v>
      </c>
      <c r="AY770" s="18" t="s">
        <v>222</v>
      </c>
      <c r="BE770" s="257">
        <f>IF(N770="základní",J770,0)</f>
        <v>0</v>
      </c>
      <c r="BF770" s="257">
        <f>IF(N770="snížená",J770,0)</f>
        <v>0</v>
      </c>
      <c r="BG770" s="257">
        <f>IF(N770="zákl. přenesená",J770,0)</f>
        <v>0</v>
      </c>
      <c r="BH770" s="257">
        <f>IF(N770="sníž. přenesená",J770,0)</f>
        <v>0</v>
      </c>
      <c r="BI770" s="257">
        <f>IF(N770="nulová",J770,0)</f>
        <v>0</v>
      </c>
      <c r="BJ770" s="18" t="s">
        <v>84</v>
      </c>
      <c r="BK770" s="257">
        <f>ROUND(I770*H770,2)</f>
        <v>0</v>
      </c>
      <c r="BL770" s="18" t="s">
        <v>228</v>
      </c>
      <c r="BM770" s="256" t="s">
        <v>928</v>
      </c>
    </row>
    <row r="771" s="13" customFormat="1">
      <c r="A771" s="13"/>
      <c r="B771" s="258"/>
      <c r="C771" s="259"/>
      <c r="D771" s="260" t="s">
        <v>229</v>
      </c>
      <c r="E771" s="261" t="s">
        <v>1</v>
      </c>
      <c r="F771" s="262" t="s">
        <v>371</v>
      </c>
      <c r="G771" s="259"/>
      <c r="H771" s="261" t="s">
        <v>1</v>
      </c>
      <c r="I771" s="263"/>
      <c r="J771" s="259"/>
      <c r="K771" s="259"/>
      <c r="L771" s="264"/>
      <c r="M771" s="265"/>
      <c r="N771" s="266"/>
      <c r="O771" s="266"/>
      <c r="P771" s="266"/>
      <c r="Q771" s="266"/>
      <c r="R771" s="266"/>
      <c r="S771" s="266"/>
      <c r="T771" s="267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68" t="s">
        <v>229</v>
      </c>
      <c r="AU771" s="268" t="s">
        <v>86</v>
      </c>
      <c r="AV771" s="13" t="s">
        <v>84</v>
      </c>
      <c r="AW771" s="13" t="s">
        <v>32</v>
      </c>
      <c r="AX771" s="13" t="s">
        <v>76</v>
      </c>
      <c r="AY771" s="268" t="s">
        <v>222</v>
      </c>
    </row>
    <row r="772" s="13" customFormat="1">
      <c r="A772" s="13"/>
      <c r="B772" s="258"/>
      <c r="C772" s="259"/>
      <c r="D772" s="260" t="s">
        <v>229</v>
      </c>
      <c r="E772" s="261" t="s">
        <v>1</v>
      </c>
      <c r="F772" s="262" t="s">
        <v>900</v>
      </c>
      <c r="G772" s="259"/>
      <c r="H772" s="261" t="s">
        <v>1</v>
      </c>
      <c r="I772" s="263"/>
      <c r="J772" s="259"/>
      <c r="K772" s="259"/>
      <c r="L772" s="264"/>
      <c r="M772" s="265"/>
      <c r="N772" s="266"/>
      <c r="O772" s="266"/>
      <c r="P772" s="266"/>
      <c r="Q772" s="266"/>
      <c r="R772" s="266"/>
      <c r="S772" s="266"/>
      <c r="T772" s="267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68" t="s">
        <v>229</v>
      </c>
      <c r="AU772" s="268" t="s">
        <v>86</v>
      </c>
      <c r="AV772" s="13" t="s">
        <v>84</v>
      </c>
      <c r="AW772" s="13" t="s">
        <v>32</v>
      </c>
      <c r="AX772" s="13" t="s">
        <v>76</v>
      </c>
      <c r="AY772" s="268" t="s">
        <v>222</v>
      </c>
    </row>
    <row r="773" s="14" customFormat="1">
      <c r="A773" s="14"/>
      <c r="B773" s="269"/>
      <c r="C773" s="270"/>
      <c r="D773" s="260" t="s">
        <v>229</v>
      </c>
      <c r="E773" s="271" t="s">
        <v>1</v>
      </c>
      <c r="F773" s="272" t="s">
        <v>929</v>
      </c>
      <c r="G773" s="270"/>
      <c r="H773" s="273">
        <v>2.25</v>
      </c>
      <c r="I773" s="274"/>
      <c r="J773" s="270"/>
      <c r="K773" s="270"/>
      <c r="L773" s="275"/>
      <c r="M773" s="276"/>
      <c r="N773" s="277"/>
      <c r="O773" s="277"/>
      <c r="P773" s="277"/>
      <c r="Q773" s="277"/>
      <c r="R773" s="277"/>
      <c r="S773" s="277"/>
      <c r="T773" s="278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79" t="s">
        <v>229</v>
      </c>
      <c r="AU773" s="279" t="s">
        <v>86</v>
      </c>
      <c r="AV773" s="14" t="s">
        <v>86</v>
      </c>
      <c r="AW773" s="14" t="s">
        <v>32</v>
      </c>
      <c r="AX773" s="14" t="s">
        <v>76</v>
      </c>
      <c r="AY773" s="279" t="s">
        <v>222</v>
      </c>
    </row>
    <row r="774" s="15" customFormat="1">
      <c r="A774" s="15"/>
      <c r="B774" s="280"/>
      <c r="C774" s="281"/>
      <c r="D774" s="260" t="s">
        <v>229</v>
      </c>
      <c r="E774" s="282" t="s">
        <v>1</v>
      </c>
      <c r="F774" s="283" t="s">
        <v>232</v>
      </c>
      <c r="G774" s="281"/>
      <c r="H774" s="284">
        <v>2.25</v>
      </c>
      <c r="I774" s="285"/>
      <c r="J774" s="281"/>
      <c r="K774" s="281"/>
      <c r="L774" s="286"/>
      <c r="M774" s="287"/>
      <c r="N774" s="288"/>
      <c r="O774" s="288"/>
      <c r="P774" s="288"/>
      <c r="Q774" s="288"/>
      <c r="R774" s="288"/>
      <c r="S774" s="288"/>
      <c r="T774" s="289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T774" s="290" t="s">
        <v>229</v>
      </c>
      <c r="AU774" s="290" t="s">
        <v>86</v>
      </c>
      <c r="AV774" s="15" t="s">
        <v>228</v>
      </c>
      <c r="AW774" s="15" t="s">
        <v>32</v>
      </c>
      <c r="AX774" s="15" t="s">
        <v>84</v>
      </c>
      <c r="AY774" s="290" t="s">
        <v>222</v>
      </c>
    </row>
    <row r="775" s="2" customFormat="1" ht="24.15" customHeight="1">
      <c r="A775" s="39"/>
      <c r="B775" s="40"/>
      <c r="C775" s="244" t="s">
        <v>930</v>
      </c>
      <c r="D775" s="244" t="s">
        <v>224</v>
      </c>
      <c r="E775" s="245" t="s">
        <v>931</v>
      </c>
      <c r="F775" s="246" t="s">
        <v>932</v>
      </c>
      <c r="G775" s="247" t="s">
        <v>438</v>
      </c>
      <c r="H775" s="248">
        <v>2.7000000000000002</v>
      </c>
      <c r="I775" s="249"/>
      <c r="J775" s="250">
        <f>ROUND(I775*H775,2)</f>
        <v>0</v>
      </c>
      <c r="K775" s="251"/>
      <c r="L775" s="45"/>
      <c r="M775" s="252" t="s">
        <v>1</v>
      </c>
      <c r="N775" s="253" t="s">
        <v>41</v>
      </c>
      <c r="O775" s="92"/>
      <c r="P775" s="254">
        <f>O775*H775</f>
        <v>0</v>
      </c>
      <c r="Q775" s="254">
        <v>0</v>
      </c>
      <c r="R775" s="254">
        <f>Q775*H775</f>
        <v>0</v>
      </c>
      <c r="S775" s="254">
        <v>0</v>
      </c>
      <c r="T775" s="255">
        <f>S775*H775</f>
        <v>0</v>
      </c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R775" s="256" t="s">
        <v>228</v>
      </c>
      <c r="AT775" s="256" t="s">
        <v>224</v>
      </c>
      <c r="AU775" s="256" t="s">
        <v>86</v>
      </c>
      <c r="AY775" s="18" t="s">
        <v>222</v>
      </c>
      <c r="BE775" s="257">
        <f>IF(N775="základní",J775,0)</f>
        <v>0</v>
      </c>
      <c r="BF775" s="257">
        <f>IF(N775="snížená",J775,0)</f>
        <v>0</v>
      </c>
      <c r="BG775" s="257">
        <f>IF(N775="zákl. přenesená",J775,0)</f>
        <v>0</v>
      </c>
      <c r="BH775" s="257">
        <f>IF(N775="sníž. přenesená",J775,0)</f>
        <v>0</v>
      </c>
      <c r="BI775" s="257">
        <f>IF(N775="nulová",J775,0)</f>
        <v>0</v>
      </c>
      <c r="BJ775" s="18" t="s">
        <v>84</v>
      </c>
      <c r="BK775" s="257">
        <f>ROUND(I775*H775,2)</f>
        <v>0</v>
      </c>
      <c r="BL775" s="18" t="s">
        <v>228</v>
      </c>
      <c r="BM775" s="256" t="s">
        <v>933</v>
      </c>
    </row>
    <row r="776" s="13" customFormat="1">
      <c r="A776" s="13"/>
      <c r="B776" s="258"/>
      <c r="C776" s="259"/>
      <c r="D776" s="260" t="s">
        <v>229</v>
      </c>
      <c r="E776" s="261" t="s">
        <v>1</v>
      </c>
      <c r="F776" s="262" t="s">
        <v>371</v>
      </c>
      <c r="G776" s="259"/>
      <c r="H776" s="261" t="s">
        <v>1</v>
      </c>
      <c r="I776" s="263"/>
      <c r="J776" s="259"/>
      <c r="K776" s="259"/>
      <c r="L776" s="264"/>
      <c r="M776" s="265"/>
      <c r="N776" s="266"/>
      <c r="O776" s="266"/>
      <c r="P776" s="266"/>
      <c r="Q776" s="266"/>
      <c r="R776" s="266"/>
      <c r="S776" s="266"/>
      <c r="T776" s="267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68" t="s">
        <v>229</v>
      </c>
      <c r="AU776" s="268" t="s">
        <v>86</v>
      </c>
      <c r="AV776" s="13" t="s">
        <v>84</v>
      </c>
      <c r="AW776" s="13" t="s">
        <v>32</v>
      </c>
      <c r="AX776" s="13" t="s">
        <v>76</v>
      </c>
      <c r="AY776" s="268" t="s">
        <v>222</v>
      </c>
    </row>
    <row r="777" s="13" customFormat="1">
      <c r="A777" s="13"/>
      <c r="B777" s="258"/>
      <c r="C777" s="259"/>
      <c r="D777" s="260" t="s">
        <v>229</v>
      </c>
      <c r="E777" s="261" t="s">
        <v>1</v>
      </c>
      <c r="F777" s="262" t="s">
        <v>902</v>
      </c>
      <c r="G777" s="259"/>
      <c r="H777" s="261" t="s">
        <v>1</v>
      </c>
      <c r="I777" s="263"/>
      <c r="J777" s="259"/>
      <c r="K777" s="259"/>
      <c r="L777" s="264"/>
      <c r="M777" s="265"/>
      <c r="N777" s="266"/>
      <c r="O777" s="266"/>
      <c r="P777" s="266"/>
      <c r="Q777" s="266"/>
      <c r="R777" s="266"/>
      <c r="S777" s="266"/>
      <c r="T777" s="267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68" t="s">
        <v>229</v>
      </c>
      <c r="AU777" s="268" t="s">
        <v>86</v>
      </c>
      <c r="AV777" s="13" t="s">
        <v>84</v>
      </c>
      <c r="AW777" s="13" t="s">
        <v>32</v>
      </c>
      <c r="AX777" s="13" t="s">
        <v>76</v>
      </c>
      <c r="AY777" s="268" t="s">
        <v>222</v>
      </c>
    </row>
    <row r="778" s="14" customFormat="1">
      <c r="A778" s="14"/>
      <c r="B778" s="269"/>
      <c r="C778" s="270"/>
      <c r="D778" s="260" t="s">
        <v>229</v>
      </c>
      <c r="E778" s="271" t="s">
        <v>1</v>
      </c>
      <c r="F778" s="272" t="s">
        <v>934</v>
      </c>
      <c r="G778" s="270"/>
      <c r="H778" s="273">
        <v>2.7000000000000002</v>
      </c>
      <c r="I778" s="274"/>
      <c r="J778" s="270"/>
      <c r="K778" s="270"/>
      <c r="L778" s="275"/>
      <c r="M778" s="276"/>
      <c r="N778" s="277"/>
      <c r="O778" s="277"/>
      <c r="P778" s="277"/>
      <c r="Q778" s="277"/>
      <c r="R778" s="277"/>
      <c r="S778" s="277"/>
      <c r="T778" s="278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79" t="s">
        <v>229</v>
      </c>
      <c r="AU778" s="279" t="s">
        <v>86</v>
      </c>
      <c r="AV778" s="14" t="s">
        <v>86</v>
      </c>
      <c r="AW778" s="14" t="s">
        <v>32</v>
      </c>
      <c r="AX778" s="14" t="s">
        <v>76</v>
      </c>
      <c r="AY778" s="279" t="s">
        <v>222</v>
      </c>
    </row>
    <row r="779" s="15" customFormat="1">
      <c r="A779" s="15"/>
      <c r="B779" s="280"/>
      <c r="C779" s="281"/>
      <c r="D779" s="260" t="s">
        <v>229</v>
      </c>
      <c r="E779" s="282" t="s">
        <v>1</v>
      </c>
      <c r="F779" s="283" t="s">
        <v>232</v>
      </c>
      <c r="G779" s="281"/>
      <c r="H779" s="284">
        <v>2.7000000000000002</v>
      </c>
      <c r="I779" s="285"/>
      <c r="J779" s="281"/>
      <c r="K779" s="281"/>
      <c r="L779" s="286"/>
      <c r="M779" s="287"/>
      <c r="N779" s="288"/>
      <c r="O779" s="288"/>
      <c r="P779" s="288"/>
      <c r="Q779" s="288"/>
      <c r="R779" s="288"/>
      <c r="S779" s="288"/>
      <c r="T779" s="289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T779" s="290" t="s">
        <v>229</v>
      </c>
      <c r="AU779" s="290" t="s">
        <v>86</v>
      </c>
      <c r="AV779" s="15" t="s">
        <v>228</v>
      </c>
      <c r="AW779" s="15" t="s">
        <v>32</v>
      </c>
      <c r="AX779" s="15" t="s">
        <v>84</v>
      </c>
      <c r="AY779" s="290" t="s">
        <v>222</v>
      </c>
    </row>
    <row r="780" s="2" customFormat="1" ht="24.15" customHeight="1">
      <c r="A780" s="39"/>
      <c r="B780" s="40"/>
      <c r="C780" s="244" t="s">
        <v>583</v>
      </c>
      <c r="D780" s="244" t="s">
        <v>224</v>
      </c>
      <c r="E780" s="245" t="s">
        <v>935</v>
      </c>
      <c r="F780" s="246" t="s">
        <v>936</v>
      </c>
      <c r="G780" s="247" t="s">
        <v>438</v>
      </c>
      <c r="H780" s="248">
        <v>376</v>
      </c>
      <c r="I780" s="249"/>
      <c r="J780" s="250">
        <f>ROUND(I780*H780,2)</f>
        <v>0</v>
      </c>
      <c r="K780" s="251"/>
      <c r="L780" s="45"/>
      <c r="M780" s="252" t="s">
        <v>1</v>
      </c>
      <c r="N780" s="253" t="s">
        <v>41</v>
      </c>
      <c r="O780" s="92"/>
      <c r="P780" s="254">
        <f>O780*H780</f>
        <v>0</v>
      </c>
      <c r="Q780" s="254">
        <v>0</v>
      </c>
      <c r="R780" s="254">
        <f>Q780*H780</f>
        <v>0</v>
      </c>
      <c r="S780" s="254">
        <v>0</v>
      </c>
      <c r="T780" s="255">
        <f>S780*H780</f>
        <v>0</v>
      </c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R780" s="256" t="s">
        <v>228</v>
      </c>
      <c r="AT780" s="256" t="s">
        <v>224</v>
      </c>
      <c r="AU780" s="256" t="s">
        <v>86</v>
      </c>
      <c r="AY780" s="18" t="s">
        <v>222</v>
      </c>
      <c r="BE780" s="257">
        <f>IF(N780="základní",J780,0)</f>
        <v>0</v>
      </c>
      <c r="BF780" s="257">
        <f>IF(N780="snížená",J780,0)</f>
        <v>0</v>
      </c>
      <c r="BG780" s="257">
        <f>IF(N780="zákl. přenesená",J780,0)</f>
        <v>0</v>
      </c>
      <c r="BH780" s="257">
        <f>IF(N780="sníž. přenesená",J780,0)</f>
        <v>0</v>
      </c>
      <c r="BI780" s="257">
        <f>IF(N780="nulová",J780,0)</f>
        <v>0</v>
      </c>
      <c r="BJ780" s="18" t="s">
        <v>84</v>
      </c>
      <c r="BK780" s="257">
        <f>ROUND(I780*H780,2)</f>
        <v>0</v>
      </c>
      <c r="BL780" s="18" t="s">
        <v>228</v>
      </c>
      <c r="BM780" s="256" t="s">
        <v>937</v>
      </c>
    </row>
    <row r="781" s="13" customFormat="1">
      <c r="A781" s="13"/>
      <c r="B781" s="258"/>
      <c r="C781" s="259"/>
      <c r="D781" s="260" t="s">
        <v>229</v>
      </c>
      <c r="E781" s="261" t="s">
        <v>1</v>
      </c>
      <c r="F781" s="262" t="s">
        <v>249</v>
      </c>
      <c r="G781" s="259"/>
      <c r="H781" s="261" t="s">
        <v>1</v>
      </c>
      <c r="I781" s="263"/>
      <c r="J781" s="259"/>
      <c r="K781" s="259"/>
      <c r="L781" s="264"/>
      <c r="M781" s="265"/>
      <c r="N781" s="266"/>
      <c r="O781" s="266"/>
      <c r="P781" s="266"/>
      <c r="Q781" s="266"/>
      <c r="R781" s="266"/>
      <c r="S781" s="266"/>
      <c r="T781" s="267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68" t="s">
        <v>229</v>
      </c>
      <c r="AU781" s="268" t="s">
        <v>86</v>
      </c>
      <c r="AV781" s="13" t="s">
        <v>84</v>
      </c>
      <c r="AW781" s="13" t="s">
        <v>32</v>
      </c>
      <c r="AX781" s="13" t="s">
        <v>76</v>
      </c>
      <c r="AY781" s="268" t="s">
        <v>222</v>
      </c>
    </row>
    <row r="782" s="14" customFormat="1">
      <c r="A782" s="14"/>
      <c r="B782" s="269"/>
      <c r="C782" s="270"/>
      <c r="D782" s="260" t="s">
        <v>229</v>
      </c>
      <c r="E782" s="271" t="s">
        <v>1</v>
      </c>
      <c r="F782" s="272" t="s">
        <v>938</v>
      </c>
      <c r="G782" s="270"/>
      <c r="H782" s="273">
        <v>376</v>
      </c>
      <c r="I782" s="274"/>
      <c r="J782" s="270"/>
      <c r="K782" s="270"/>
      <c r="L782" s="275"/>
      <c r="M782" s="276"/>
      <c r="N782" s="277"/>
      <c r="O782" s="277"/>
      <c r="P782" s="277"/>
      <c r="Q782" s="277"/>
      <c r="R782" s="277"/>
      <c r="S782" s="277"/>
      <c r="T782" s="278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79" t="s">
        <v>229</v>
      </c>
      <c r="AU782" s="279" t="s">
        <v>86</v>
      </c>
      <c r="AV782" s="14" t="s">
        <v>86</v>
      </c>
      <c r="AW782" s="14" t="s">
        <v>32</v>
      </c>
      <c r="AX782" s="14" t="s">
        <v>76</v>
      </c>
      <c r="AY782" s="279" t="s">
        <v>222</v>
      </c>
    </row>
    <row r="783" s="15" customFormat="1">
      <c r="A783" s="15"/>
      <c r="B783" s="280"/>
      <c r="C783" s="281"/>
      <c r="D783" s="260" t="s">
        <v>229</v>
      </c>
      <c r="E783" s="282" t="s">
        <v>1</v>
      </c>
      <c r="F783" s="283" t="s">
        <v>232</v>
      </c>
      <c r="G783" s="281"/>
      <c r="H783" s="284">
        <v>376</v>
      </c>
      <c r="I783" s="285"/>
      <c r="J783" s="281"/>
      <c r="K783" s="281"/>
      <c r="L783" s="286"/>
      <c r="M783" s="287"/>
      <c r="N783" s="288"/>
      <c r="O783" s="288"/>
      <c r="P783" s="288"/>
      <c r="Q783" s="288"/>
      <c r="R783" s="288"/>
      <c r="S783" s="288"/>
      <c r="T783" s="289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T783" s="290" t="s">
        <v>229</v>
      </c>
      <c r="AU783" s="290" t="s">
        <v>86</v>
      </c>
      <c r="AV783" s="15" t="s">
        <v>228</v>
      </c>
      <c r="AW783" s="15" t="s">
        <v>32</v>
      </c>
      <c r="AX783" s="15" t="s">
        <v>84</v>
      </c>
      <c r="AY783" s="290" t="s">
        <v>222</v>
      </c>
    </row>
    <row r="784" s="2" customFormat="1" ht="33" customHeight="1">
      <c r="A784" s="39"/>
      <c r="B784" s="40"/>
      <c r="C784" s="244" t="s">
        <v>939</v>
      </c>
      <c r="D784" s="244" t="s">
        <v>224</v>
      </c>
      <c r="E784" s="245" t="s">
        <v>940</v>
      </c>
      <c r="F784" s="246" t="s">
        <v>941</v>
      </c>
      <c r="G784" s="247" t="s">
        <v>227</v>
      </c>
      <c r="H784" s="248">
        <v>885.03999999999996</v>
      </c>
      <c r="I784" s="249"/>
      <c r="J784" s="250">
        <f>ROUND(I784*H784,2)</f>
        <v>0</v>
      </c>
      <c r="K784" s="251"/>
      <c r="L784" s="45"/>
      <c r="M784" s="252" t="s">
        <v>1</v>
      </c>
      <c r="N784" s="253" t="s">
        <v>41</v>
      </c>
      <c r="O784" s="92"/>
      <c r="P784" s="254">
        <f>O784*H784</f>
        <v>0</v>
      </c>
      <c r="Q784" s="254">
        <v>0</v>
      </c>
      <c r="R784" s="254">
        <f>Q784*H784</f>
        <v>0</v>
      </c>
      <c r="S784" s="254">
        <v>0</v>
      </c>
      <c r="T784" s="255">
        <f>S784*H784</f>
        <v>0</v>
      </c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R784" s="256" t="s">
        <v>228</v>
      </c>
      <c r="AT784" s="256" t="s">
        <v>224</v>
      </c>
      <c r="AU784" s="256" t="s">
        <v>86</v>
      </c>
      <c r="AY784" s="18" t="s">
        <v>222</v>
      </c>
      <c r="BE784" s="257">
        <f>IF(N784="základní",J784,0)</f>
        <v>0</v>
      </c>
      <c r="BF784" s="257">
        <f>IF(N784="snížená",J784,0)</f>
        <v>0</v>
      </c>
      <c r="BG784" s="257">
        <f>IF(N784="zákl. přenesená",J784,0)</f>
        <v>0</v>
      </c>
      <c r="BH784" s="257">
        <f>IF(N784="sníž. přenesená",J784,0)</f>
        <v>0</v>
      </c>
      <c r="BI784" s="257">
        <f>IF(N784="nulová",J784,0)</f>
        <v>0</v>
      </c>
      <c r="BJ784" s="18" t="s">
        <v>84</v>
      </c>
      <c r="BK784" s="257">
        <f>ROUND(I784*H784,2)</f>
        <v>0</v>
      </c>
      <c r="BL784" s="18" t="s">
        <v>228</v>
      </c>
      <c r="BM784" s="256" t="s">
        <v>942</v>
      </c>
    </row>
    <row r="785" s="13" customFormat="1">
      <c r="A785" s="13"/>
      <c r="B785" s="258"/>
      <c r="C785" s="259"/>
      <c r="D785" s="260" t="s">
        <v>229</v>
      </c>
      <c r="E785" s="261" t="s">
        <v>1</v>
      </c>
      <c r="F785" s="262" t="s">
        <v>493</v>
      </c>
      <c r="G785" s="259"/>
      <c r="H785" s="261" t="s">
        <v>1</v>
      </c>
      <c r="I785" s="263"/>
      <c r="J785" s="259"/>
      <c r="K785" s="259"/>
      <c r="L785" s="264"/>
      <c r="M785" s="265"/>
      <c r="N785" s="266"/>
      <c r="O785" s="266"/>
      <c r="P785" s="266"/>
      <c r="Q785" s="266"/>
      <c r="R785" s="266"/>
      <c r="S785" s="266"/>
      <c r="T785" s="267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68" t="s">
        <v>229</v>
      </c>
      <c r="AU785" s="268" t="s">
        <v>86</v>
      </c>
      <c r="AV785" s="13" t="s">
        <v>84</v>
      </c>
      <c r="AW785" s="13" t="s">
        <v>32</v>
      </c>
      <c r="AX785" s="13" t="s">
        <v>76</v>
      </c>
      <c r="AY785" s="268" t="s">
        <v>222</v>
      </c>
    </row>
    <row r="786" s="14" customFormat="1">
      <c r="A786" s="14"/>
      <c r="B786" s="269"/>
      <c r="C786" s="270"/>
      <c r="D786" s="260" t="s">
        <v>229</v>
      </c>
      <c r="E786" s="271" t="s">
        <v>1</v>
      </c>
      <c r="F786" s="272" t="s">
        <v>581</v>
      </c>
      <c r="G786" s="270"/>
      <c r="H786" s="273">
        <v>885.03999999999996</v>
      </c>
      <c r="I786" s="274"/>
      <c r="J786" s="270"/>
      <c r="K786" s="270"/>
      <c r="L786" s="275"/>
      <c r="M786" s="276"/>
      <c r="N786" s="277"/>
      <c r="O786" s="277"/>
      <c r="P786" s="277"/>
      <c r="Q786" s="277"/>
      <c r="R786" s="277"/>
      <c r="S786" s="277"/>
      <c r="T786" s="278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79" t="s">
        <v>229</v>
      </c>
      <c r="AU786" s="279" t="s">
        <v>86</v>
      </c>
      <c r="AV786" s="14" t="s">
        <v>86</v>
      </c>
      <c r="AW786" s="14" t="s">
        <v>32</v>
      </c>
      <c r="AX786" s="14" t="s">
        <v>76</v>
      </c>
      <c r="AY786" s="279" t="s">
        <v>222</v>
      </c>
    </row>
    <row r="787" s="15" customFormat="1">
      <c r="A787" s="15"/>
      <c r="B787" s="280"/>
      <c r="C787" s="281"/>
      <c r="D787" s="260" t="s">
        <v>229</v>
      </c>
      <c r="E787" s="282" t="s">
        <v>1</v>
      </c>
      <c r="F787" s="283" t="s">
        <v>232</v>
      </c>
      <c r="G787" s="281"/>
      <c r="H787" s="284">
        <v>885.03999999999996</v>
      </c>
      <c r="I787" s="285"/>
      <c r="J787" s="281"/>
      <c r="K787" s="281"/>
      <c r="L787" s="286"/>
      <c r="M787" s="287"/>
      <c r="N787" s="288"/>
      <c r="O787" s="288"/>
      <c r="P787" s="288"/>
      <c r="Q787" s="288"/>
      <c r="R787" s="288"/>
      <c r="S787" s="288"/>
      <c r="T787" s="289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T787" s="290" t="s">
        <v>229</v>
      </c>
      <c r="AU787" s="290" t="s">
        <v>86</v>
      </c>
      <c r="AV787" s="15" t="s">
        <v>228</v>
      </c>
      <c r="AW787" s="15" t="s">
        <v>32</v>
      </c>
      <c r="AX787" s="15" t="s">
        <v>84</v>
      </c>
      <c r="AY787" s="290" t="s">
        <v>222</v>
      </c>
    </row>
    <row r="788" s="2" customFormat="1" ht="33" customHeight="1">
      <c r="A788" s="39"/>
      <c r="B788" s="40"/>
      <c r="C788" s="244" t="s">
        <v>587</v>
      </c>
      <c r="D788" s="244" t="s">
        <v>224</v>
      </c>
      <c r="E788" s="245" t="s">
        <v>940</v>
      </c>
      <c r="F788" s="246" t="s">
        <v>941</v>
      </c>
      <c r="G788" s="247" t="s">
        <v>227</v>
      </c>
      <c r="H788" s="248">
        <v>943.755</v>
      </c>
      <c r="I788" s="249"/>
      <c r="J788" s="250">
        <f>ROUND(I788*H788,2)</f>
        <v>0</v>
      </c>
      <c r="K788" s="251"/>
      <c r="L788" s="45"/>
      <c r="M788" s="252" t="s">
        <v>1</v>
      </c>
      <c r="N788" s="253" t="s">
        <v>41</v>
      </c>
      <c r="O788" s="92"/>
      <c r="P788" s="254">
        <f>O788*H788</f>
        <v>0</v>
      </c>
      <c r="Q788" s="254">
        <v>0</v>
      </c>
      <c r="R788" s="254">
        <f>Q788*H788</f>
        <v>0</v>
      </c>
      <c r="S788" s="254">
        <v>0</v>
      </c>
      <c r="T788" s="255">
        <f>S788*H788</f>
        <v>0</v>
      </c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R788" s="256" t="s">
        <v>228</v>
      </c>
      <c r="AT788" s="256" t="s">
        <v>224</v>
      </c>
      <c r="AU788" s="256" t="s">
        <v>86</v>
      </c>
      <c r="AY788" s="18" t="s">
        <v>222</v>
      </c>
      <c r="BE788" s="257">
        <f>IF(N788="základní",J788,0)</f>
        <v>0</v>
      </c>
      <c r="BF788" s="257">
        <f>IF(N788="snížená",J788,0)</f>
        <v>0</v>
      </c>
      <c r="BG788" s="257">
        <f>IF(N788="zákl. přenesená",J788,0)</f>
        <v>0</v>
      </c>
      <c r="BH788" s="257">
        <f>IF(N788="sníž. přenesená",J788,0)</f>
        <v>0</v>
      </c>
      <c r="BI788" s="257">
        <f>IF(N788="nulová",J788,0)</f>
        <v>0</v>
      </c>
      <c r="BJ788" s="18" t="s">
        <v>84</v>
      </c>
      <c r="BK788" s="257">
        <f>ROUND(I788*H788,2)</f>
        <v>0</v>
      </c>
      <c r="BL788" s="18" t="s">
        <v>228</v>
      </c>
      <c r="BM788" s="256" t="s">
        <v>943</v>
      </c>
    </row>
    <row r="789" s="13" customFormat="1">
      <c r="A789" s="13"/>
      <c r="B789" s="258"/>
      <c r="C789" s="259"/>
      <c r="D789" s="260" t="s">
        <v>229</v>
      </c>
      <c r="E789" s="261" t="s">
        <v>1</v>
      </c>
      <c r="F789" s="262" t="s">
        <v>403</v>
      </c>
      <c r="G789" s="259"/>
      <c r="H789" s="261" t="s">
        <v>1</v>
      </c>
      <c r="I789" s="263"/>
      <c r="J789" s="259"/>
      <c r="K789" s="259"/>
      <c r="L789" s="264"/>
      <c r="M789" s="265"/>
      <c r="N789" s="266"/>
      <c r="O789" s="266"/>
      <c r="P789" s="266"/>
      <c r="Q789" s="266"/>
      <c r="R789" s="266"/>
      <c r="S789" s="266"/>
      <c r="T789" s="267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68" t="s">
        <v>229</v>
      </c>
      <c r="AU789" s="268" t="s">
        <v>86</v>
      </c>
      <c r="AV789" s="13" t="s">
        <v>84</v>
      </c>
      <c r="AW789" s="13" t="s">
        <v>32</v>
      </c>
      <c r="AX789" s="13" t="s">
        <v>76</v>
      </c>
      <c r="AY789" s="268" t="s">
        <v>222</v>
      </c>
    </row>
    <row r="790" s="14" customFormat="1">
      <c r="A790" s="14"/>
      <c r="B790" s="269"/>
      <c r="C790" s="270"/>
      <c r="D790" s="260" t="s">
        <v>229</v>
      </c>
      <c r="E790" s="271" t="s">
        <v>1</v>
      </c>
      <c r="F790" s="272" t="s">
        <v>944</v>
      </c>
      <c r="G790" s="270"/>
      <c r="H790" s="273">
        <v>69.5</v>
      </c>
      <c r="I790" s="274"/>
      <c r="J790" s="270"/>
      <c r="K790" s="270"/>
      <c r="L790" s="275"/>
      <c r="M790" s="276"/>
      <c r="N790" s="277"/>
      <c r="O790" s="277"/>
      <c r="P790" s="277"/>
      <c r="Q790" s="277"/>
      <c r="R790" s="277"/>
      <c r="S790" s="277"/>
      <c r="T790" s="278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79" t="s">
        <v>229</v>
      </c>
      <c r="AU790" s="279" t="s">
        <v>86</v>
      </c>
      <c r="AV790" s="14" t="s">
        <v>86</v>
      </c>
      <c r="AW790" s="14" t="s">
        <v>32</v>
      </c>
      <c r="AX790" s="14" t="s">
        <v>76</v>
      </c>
      <c r="AY790" s="279" t="s">
        <v>222</v>
      </c>
    </row>
    <row r="791" s="14" customFormat="1">
      <c r="A791" s="14"/>
      <c r="B791" s="269"/>
      <c r="C791" s="270"/>
      <c r="D791" s="260" t="s">
        <v>229</v>
      </c>
      <c r="E791" s="271" t="s">
        <v>1</v>
      </c>
      <c r="F791" s="272" t="s">
        <v>945</v>
      </c>
      <c r="G791" s="270"/>
      <c r="H791" s="273">
        <v>69</v>
      </c>
      <c r="I791" s="274"/>
      <c r="J791" s="270"/>
      <c r="K791" s="270"/>
      <c r="L791" s="275"/>
      <c r="M791" s="276"/>
      <c r="N791" s="277"/>
      <c r="O791" s="277"/>
      <c r="P791" s="277"/>
      <c r="Q791" s="277"/>
      <c r="R791" s="277"/>
      <c r="S791" s="277"/>
      <c r="T791" s="278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79" t="s">
        <v>229</v>
      </c>
      <c r="AU791" s="279" t="s">
        <v>86</v>
      </c>
      <c r="AV791" s="14" t="s">
        <v>86</v>
      </c>
      <c r="AW791" s="14" t="s">
        <v>32</v>
      </c>
      <c r="AX791" s="14" t="s">
        <v>76</v>
      </c>
      <c r="AY791" s="279" t="s">
        <v>222</v>
      </c>
    </row>
    <row r="792" s="14" customFormat="1">
      <c r="A792" s="14"/>
      <c r="B792" s="269"/>
      <c r="C792" s="270"/>
      <c r="D792" s="260" t="s">
        <v>229</v>
      </c>
      <c r="E792" s="271" t="s">
        <v>1</v>
      </c>
      <c r="F792" s="272" t="s">
        <v>796</v>
      </c>
      <c r="G792" s="270"/>
      <c r="H792" s="273">
        <v>645.95500000000004</v>
      </c>
      <c r="I792" s="274"/>
      <c r="J792" s="270"/>
      <c r="K792" s="270"/>
      <c r="L792" s="275"/>
      <c r="M792" s="276"/>
      <c r="N792" s="277"/>
      <c r="O792" s="277"/>
      <c r="P792" s="277"/>
      <c r="Q792" s="277"/>
      <c r="R792" s="277"/>
      <c r="S792" s="277"/>
      <c r="T792" s="278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79" t="s">
        <v>229</v>
      </c>
      <c r="AU792" s="279" t="s">
        <v>86</v>
      </c>
      <c r="AV792" s="14" t="s">
        <v>86</v>
      </c>
      <c r="AW792" s="14" t="s">
        <v>32</v>
      </c>
      <c r="AX792" s="14" t="s">
        <v>76</v>
      </c>
      <c r="AY792" s="279" t="s">
        <v>222</v>
      </c>
    </row>
    <row r="793" s="14" customFormat="1">
      <c r="A793" s="14"/>
      <c r="B793" s="269"/>
      <c r="C793" s="270"/>
      <c r="D793" s="260" t="s">
        <v>229</v>
      </c>
      <c r="E793" s="271" t="s">
        <v>1</v>
      </c>
      <c r="F793" s="272" t="s">
        <v>797</v>
      </c>
      <c r="G793" s="270"/>
      <c r="H793" s="273">
        <v>159.30000000000001</v>
      </c>
      <c r="I793" s="274"/>
      <c r="J793" s="270"/>
      <c r="K793" s="270"/>
      <c r="L793" s="275"/>
      <c r="M793" s="276"/>
      <c r="N793" s="277"/>
      <c r="O793" s="277"/>
      <c r="P793" s="277"/>
      <c r="Q793" s="277"/>
      <c r="R793" s="277"/>
      <c r="S793" s="277"/>
      <c r="T793" s="278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79" t="s">
        <v>229</v>
      </c>
      <c r="AU793" s="279" t="s">
        <v>86</v>
      </c>
      <c r="AV793" s="14" t="s">
        <v>86</v>
      </c>
      <c r="AW793" s="14" t="s">
        <v>32</v>
      </c>
      <c r="AX793" s="14" t="s">
        <v>76</v>
      </c>
      <c r="AY793" s="279" t="s">
        <v>222</v>
      </c>
    </row>
    <row r="794" s="15" customFormat="1">
      <c r="A794" s="15"/>
      <c r="B794" s="280"/>
      <c r="C794" s="281"/>
      <c r="D794" s="260" t="s">
        <v>229</v>
      </c>
      <c r="E794" s="282" t="s">
        <v>1</v>
      </c>
      <c r="F794" s="283" t="s">
        <v>232</v>
      </c>
      <c r="G794" s="281"/>
      <c r="H794" s="284">
        <v>943.755</v>
      </c>
      <c r="I794" s="285"/>
      <c r="J794" s="281"/>
      <c r="K794" s="281"/>
      <c r="L794" s="286"/>
      <c r="M794" s="287"/>
      <c r="N794" s="288"/>
      <c r="O794" s="288"/>
      <c r="P794" s="288"/>
      <c r="Q794" s="288"/>
      <c r="R794" s="288"/>
      <c r="S794" s="288"/>
      <c r="T794" s="289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T794" s="290" t="s">
        <v>229</v>
      </c>
      <c r="AU794" s="290" t="s">
        <v>86</v>
      </c>
      <c r="AV794" s="15" t="s">
        <v>228</v>
      </c>
      <c r="AW794" s="15" t="s">
        <v>32</v>
      </c>
      <c r="AX794" s="15" t="s">
        <v>84</v>
      </c>
      <c r="AY794" s="290" t="s">
        <v>222</v>
      </c>
    </row>
    <row r="795" s="2" customFormat="1" ht="37.8" customHeight="1">
      <c r="A795" s="39"/>
      <c r="B795" s="40"/>
      <c r="C795" s="244" t="s">
        <v>946</v>
      </c>
      <c r="D795" s="244" t="s">
        <v>224</v>
      </c>
      <c r="E795" s="245" t="s">
        <v>947</v>
      </c>
      <c r="F795" s="246" t="s">
        <v>948</v>
      </c>
      <c r="G795" s="247" t="s">
        <v>227</v>
      </c>
      <c r="H795" s="248">
        <v>2380.0999999999999</v>
      </c>
      <c r="I795" s="249"/>
      <c r="J795" s="250">
        <f>ROUND(I795*H795,2)</f>
        <v>0</v>
      </c>
      <c r="K795" s="251"/>
      <c r="L795" s="45"/>
      <c r="M795" s="252" t="s">
        <v>1</v>
      </c>
      <c r="N795" s="253" t="s">
        <v>41</v>
      </c>
      <c r="O795" s="92"/>
      <c r="P795" s="254">
        <f>O795*H795</f>
        <v>0</v>
      </c>
      <c r="Q795" s="254">
        <v>0</v>
      </c>
      <c r="R795" s="254">
        <f>Q795*H795</f>
        <v>0</v>
      </c>
      <c r="S795" s="254">
        <v>0</v>
      </c>
      <c r="T795" s="255">
        <f>S795*H795</f>
        <v>0</v>
      </c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R795" s="256" t="s">
        <v>228</v>
      </c>
      <c r="AT795" s="256" t="s">
        <v>224</v>
      </c>
      <c r="AU795" s="256" t="s">
        <v>86</v>
      </c>
      <c r="AY795" s="18" t="s">
        <v>222</v>
      </c>
      <c r="BE795" s="257">
        <f>IF(N795="základní",J795,0)</f>
        <v>0</v>
      </c>
      <c r="BF795" s="257">
        <f>IF(N795="snížená",J795,0)</f>
        <v>0</v>
      </c>
      <c r="BG795" s="257">
        <f>IF(N795="zákl. přenesená",J795,0)</f>
        <v>0</v>
      </c>
      <c r="BH795" s="257">
        <f>IF(N795="sníž. přenesená",J795,0)</f>
        <v>0</v>
      </c>
      <c r="BI795" s="257">
        <f>IF(N795="nulová",J795,0)</f>
        <v>0</v>
      </c>
      <c r="BJ795" s="18" t="s">
        <v>84</v>
      </c>
      <c r="BK795" s="257">
        <f>ROUND(I795*H795,2)</f>
        <v>0</v>
      </c>
      <c r="BL795" s="18" t="s">
        <v>228</v>
      </c>
      <c r="BM795" s="256" t="s">
        <v>949</v>
      </c>
    </row>
    <row r="796" s="2" customFormat="1">
      <c r="A796" s="39"/>
      <c r="B796" s="40"/>
      <c r="C796" s="41"/>
      <c r="D796" s="260" t="s">
        <v>266</v>
      </c>
      <c r="E796" s="41"/>
      <c r="F796" s="291" t="s">
        <v>950</v>
      </c>
      <c r="G796" s="41"/>
      <c r="H796" s="41"/>
      <c r="I796" s="211"/>
      <c r="J796" s="41"/>
      <c r="K796" s="41"/>
      <c r="L796" s="45"/>
      <c r="M796" s="292"/>
      <c r="N796" s="293"/>
      <c r="O796" s="92"/>
      <c r="P796" s="92"/>
      <c r="Q796" s="92"/>
      <c r="R796" s="92"/>
      <c r="S796" s="92"/>
      <c r="T796" s="93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T796" s="18" t="s">
        <v>266</v>
      </c>
      <c r="AU796" s="18" t="s">
        <v>86</v>
      </c>
    </row>
    <row r="797" s="13" customFormat="1">
      <c r="A797" s="13"/>
      <c r="B797" s="258"/>
      <c r="C797" s="259"/>
      <c r="D797" s="260" t="s">
        <v>229</v>
      </c>
      <c r="E797" s="261" t="s">
        <v>1</v>
      </c>
      <c r="F797" s="262" t="s">
        <v>403</v>
      </c>
      <c r="G797" s="259"/>
      <c r="H797" s="261" t="s">
        <v>1</v>
      </c>
      <c r="I797" s="263"/>
      <c r="J797" s="259"/>
      <c r="K797" s="259"/>
      <c r="L797" s="264"/>
      <c r="M797" s="265"/>
      <c r="N797" s="266"/>
      <c r="O797" s="266"/>
      <c r="P797" s="266"/>
      <c r="Q797" s="266"/>
      <c r="R797" s="266"/>
      <c r="S797" s="266"/>
      <c r="T797" s="267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68" t="s">
        <v>229</v>
      </c>
      <c r="AU797" s="268" t="s">
        <v>86</v>
      </c>
      <c r="AV797" s="13" t="s">
        <v>84</v>
      </c>
      <c r="AW797" s="13" t="s">
        <v>32</v>
      </c>
      <c r="AX797" s="13" t="s">
        <v>76</v>
      </c>
      <c r="AY797" s="268" t="s">
        <v>222</v>
      </c>
    </row>
    <row r="798" s="14" customFormat="1">
      <c r="A798" s="14"/>
      <c r="B798" s="269"/>
      <c r="C798" s="270"/>
      <c r="D798" s="260" t="s">
        <v>229</v>
      </c>
      <c r="E798" s="271" t="s">
        <v>1</v>
      </c>
      <c r="F798" s="272" t="s">
        <v>951</v>
      </c>
      <c r="G798" s="270"/>
      <c r="H798" s="273">
        <v>2380.0999999999999</v>
      </c>
      <c r="I798" s="274"/>
      <c r="J798" s="270"/>
      <c r="K798" s="270"/>
      <c r="L798" s="275"/>
      <c r="M798" s="276"/>
      <c r="N798" s="277"/>
      <c r="O798" s="277"/>
      <c r="P798" s="277"/>
      <c r="Q798" s="277"/>
      <c r="R798" s="277"/>
      <c r="S798" s="277"/>
      <c r="T798" s="278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79" t="s">
        <v>229</v>
      </c>
      <c r="AU798" s="279" t="s">
        <v>86</v>
      </c>
      <c r="AV798" s="14" t="s">
        <v>86</v>
      </c>
      <c r="AW798" s="14" t="s">
        <v>32</v>
      </c>
      <c r="AX798" s="14" t="s">
        <v>76</v>
      </c>
      <c r="AY798" s="279" t="s">
        <v>222</v>
      </c>
    </row>
    <row r="799" s="15" customFormat="1">
      <c r="A799" s="15"/>
      <c r="B799" s="280"/>
      <c r="C799" s="281"/>
      <c r="D799" s="260" t="s">
        <v>229</v>
      </c>
      <c r="E799" s="282" t="s">
        <v>1</v>
      </c>
      <c r="F799" s="283" t="s">
        <v>232</v>
      </c>
      <c r="G799" s="281"/>
      <c r="H799" s="284">
        <v>2380.0999999999999</v>
      </c>
      <c r="I799" s="285"/>
      <c r="J799" s="281"/>
      <c r="K799" s="281"/>
      <c r="L799" s="286"/>
      <c r="M799" s="287"/>
      <c r="N799" s="288"/>
      <c r="O799" s="288"/>
      <c r="P799" s="288"/>
      <c r="Q799" s="288"/>
      <c r="R799" s="288"/>
      <c r="S799" s="288"/>
      <c r="T799" s="289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T799" s="290" t="s">
        <v>229</v>
      </c>
      <c r="AU799" s="290" t="s">
        <v>86</v>
      </c>
      <c r="AV799" s="15" t="s">
        <v>228</v>
      </c>
      <c r="AW799" s="15" t="s">
        <v>32</v>
      </c>
      <c r="AX799" s="15" t="s">
        <v>84</v>
      </c>
      <c r="AY799" s="290" t="s">
        <v>222</v>
      </c>
    </row>
    <row r="800" s="2" customFormat="1" ht="33" customHeight="1">
      <c r="A800" s="39"/>
      <c r="B800" s="40"/>
      <c r="C800" s="244" t="s">
        <v>590</v>
      </c>
      <c r="D800" s="244" t="s">
        <v>224</v>
      </c>
      <c r="E800" s="245" t="s">
        <v>952</v>
      </c>
      <c r="F800" s="246" t="s">
        <v>953</v>
      </c>
      <c r="G800" s="247" t="s">
        <v>227</v>
      </c>
      <c r="H800" s="248">
        <v>7127.7290000000003</v>
      </c>
      <c r="I800" s="249"/>
      <c r="J800" s="250">
        <f>ROUND(I800*H800,2)</f>
        <v>0</v>
      </c>
      <c r="K800" s="251"/>
      <c r="L800" s="45"/>
      <c r="M800" s="252" t="s">
        <v>1</v>
      </c>
      <c r="N800" s="253" t="s">
        <v>41</v>
      </c>
      <c r="O800" s="92"/>
      <c r="P800" s="254">
        <f>O800*H800</f>
        <v>0</v>
      </c>
      <c r="Q800" s="254">
        <v>0</v>
      </c>
      <c r="R800" s="254">
        <f>Q800*H800</f>
        <v>0</v>
      </c>
      <c r="S800" s="254">
        <v>0</v>
      </c>
      <c r="T800" s="255">
        <f>S800*H800</f>
        <v>0</v>
      </c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R800" s="256" t="s">
        <v>228</v>
      </c>
      <c r="AT800" s="256" t="s">
        <v>224</v>
      </c>
      <c r="AU800" s="256" t="s">
        <v>86</v>
      </c>
      <c r="AY800" s="18" t="s">
        <v>222</v>
      </c>
      <c r="BE800" s="257">
        <f>IF(N800="základní",J800,0)</f>
        <v>0</v>
      </c>
      <c r="BF800" s="257">
        <f>IF(N800="snížená",J800,0)</f>
        <v>0</v>
      </c>
      <c r="BG800" s="257">
        <f>IF(N800="zákl. přenesená",J800,0)</f>
        <v>0</v>
      </c>
      <c r="BH800" s="257">
        <f>IF(N800="sníž. přenesená",J800,0)</f>
        <v>0</v>
      </c>
      <c r="BI800" s="257">
        <f>IF(N800="nulová",J800,0)</f>
        <v>0</v>
      </c>
      <c r="BJ800" s="18" t="s">
        <v>84</v>
      </c>
      <c r="BK800" s="257">
        <f>ROUND(I800*H800,2)</f>
        <v>0</v>
      </c>
      <c r="BL800" s="18" t="s">
        <v>228</v>
      </c>
      <c r="BM800" s="256" t="s">
        <v>954</v>
      </c>
    </row>
    <row r="801" s="13" customFormat="1">
      <c r="A801" s="13"/>
      <c r="B801" s="258"/>
      <c r="C801" s="259"/>
      <c r="D801" s="260" t="s">
        <v>229</v>
      </c>
      <c r="E801" s="261" t="s">
        <v>1</v>
      </c>
      <c r="F801" s="262" t="s">
        <v>403</v>
      </c>
      <c r="G801" s="259"/>
      <c r="H801" s="261" t="s">
        <v>1</v>
      </c>
      <c r="I801" s="263"/>
      <c r="J801" s="259"/>
      <c r="K801" s="259"/>
      <c r="L801" s="264"/>
      <c r="M801" s="265"/>
      <c r="N801" s="266"/>
      <c r="O801" s="266"/>
      <c r="P801" s="266"/>
      <c r="Q801" s="266"/>
      <c r="R801" s="266"/>
      <c r="S801" s="266"/>
      <c r="T801" s="267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68" t="s">
        <v>229</v>
      </c>
      <c r="AU801" s="268" t="s">
        <v>86</v>
      </c>
      <c r="AV801" s="13" t="s">
        <v>84</v>
      </c>
      <c r="AW801" s="13" t="s">
        <v>32</v>
      </c>
      <c r="AX801" s="13" t="s">
        <v>76</v>
      </c>
      <c r="AY801" s="268" t="s">
        <v>222</v>
      </c>
    </row>
    <row r="802" s="14" customFormat="1">
      <c r="A802" s="14"/>
      <c r="B802" s="269"/>
      <c r="C802" s="270"/>
      <c r="D802" s="260" t="s">
        <v>229</v>
      </c>
      <c r="E802" s="271" t="s">
        <v>1</v>
      </c>
      <c r="F802" s="272" t="s">
        <v>955</v>
      </c>
      <c r="G802" s="270"/>
      <c r="H802" s="273">
        <v>1312.29</v>
      </c>
      <c r="I802" s="274"/>
      <c r="J802" s="270"/>
      <c r="K802" s="270"/>
      <c r="L802" s="275"/>
      <c r="M802" s="276"/>
      <c r="N802" s="277"/>
      <c r="O802" s="277"/>
      <c r="P802" s="277"/>
      <c r="Q802" s="277"/>
      <c r="R802" s="277"/>
      <c r="S802" s="277"/>
      <c r="T802" s="278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79" t="s">
        <v>229</v>
      </c>
      <c r="AU802" s="279" t="s">
        <v>86</v>
      </c>
      <c r="AV802" s="14" t="s">
        <v>86</v>
      </c>
      <c r="AW802" s="14" t="s">
        <v>32</v>
      </c>
      <c r="AX802" s="14" t="s">
        <v>76</v>
      </c>
      <c r="AY802" s="279" t="s">
        <v>222</v>
      </c>
    </row>
    <row r="803" s="14" customFormat="1">
      <c r="A803" s="14"/>
      <c r="B803" s="269"/>
      <c r="C803" s="270"/>
      <c r="D803" s="260" t="s">
        <v>229</v>
      </c>
      <c r="E803" s="271" t="s">
        <v>1</v>
      </c>
      <c r="F803" s="272" t="s">
        <v>956</v>
      </c>
      <c r="G803" s="270"/>
      <c r="H803" s="273">
        <v>2181.1759999999999</v>
      </c>
      <c r="I803" s="274"/>
      <c r="J803" s="270"/>
      <c r="K803" s="270"/>
      <c r="L803" s="275"/>
      <c r="M803" s="276"/>
      <c r="N803" s="277"/>
      <c r="O803" s="277"/>
      <c r="P803" s="277"/>
      <c r="Q803" s="277"/>
      <c r="R803" s="277"/>
      <c r="S803" s="277"/>
      <c r="T803" s="278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79" t="s">
        <v>229</v>
      </c>
      <c r="AU803" s="279" t="s">
        <v>86</v>
      </c>
      <c r="AV803" s="14" t="s">
        <v>86</v>
      </c>
      <c r="AW803" s="14" t="s">
        <v>32</v>
      </c>
      <c r="AX803" s="14" t="s">
        <v>76</v>
      </c>
      <c r="AY803" s="279" t="s">
        <v>222</v>
      </c>
    </row>
    <row r="804" s="14" customFormat="1">
      <c r="A804" s="14"/>
      <c r="B804" s="269"/>
      <c r="C804" s="270"/>
      <c r="D804" s="260" t="s">
        <v>229</v>
      </c>
      <c r="E804" s="271" t="s">
        <v>1</v>
      </c>
      <c r="F804" s="272" t="s">
        <v>957</v>
      </c>
      <c r="G804" s="270"/>
      <c r="H804" s="273">
        <v>2193.3020000000001</v>
      </c>
      <c r="I804" s="274"/>
      <c r="J804" s="270"/>
      <c r="K804" s="270"/>
      <c r="L804" s="275"/>
      <c r="M804" s="276"/>
      <c r="N804" s="277"/>
      <c r="O804" s="277"/>
      <c r="P804" s="277"/>
      <c r="Q804" s="277"/>
      <c r="R804" s="277"/>
      <c r="S804" s="277"/>
      <c r="T804" s="278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79" t="s">
        <v>229</v>
      </c>
      <c r="AU804" s="279" t="s">
        <v>86</v>
      </c>
      <c r="AV804" s="14" t="s">
        <v>86</v>
      </c>
      <c r="AW804" s="14" t="s">
        <v>32</v>
      </c>
      <c r="AX804" s="14" t="s">
        <v>76</v>
      </c>
      <c r="AY804" s="279" t="s">
        <v>222</v>
      </c>
    </row>
    <row r="805" s="14" customFormat="1">
      <c r="A805" s="14"/>
      <c r="B805" s="269"/>
      <c r="C805" s="270"/>
      <c r="D805" s="260" t="s">
        <v>229</v>
      </c>
      <c r="E805" s="271" t="s">
        <v>1</v>
      </c>
      <c r="F805" s="272" t="s">
        <v>958</v>
      </c>
      <c r="G805" s="270"/>
      <c r="H805" s="273">
        <v>1829.961</v>
      </c>
      <c r="I805" s="274"/>
      <c r="J805" s="270"/>
      <c r="K805" s="270"/>
      <c r="L805" s="275"/>
      <c r="M805" s="276"/>
      <c r="N805" s="277"/>
      <c r="O805" s="277"/>
      <c r="P805" s="277"/>
      <c r="Q805" s="277"/>
      <c r="R805" s="277"/>
      <c r="S805" s="277"/>
      <c r="T805" s="278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79" t="s">
        <v>229</v>
      </c>
      <c r="AU805" s="279" t="s">
        <v>86</v>
      </c>
      <c r="AV805" s="14" t="s">
        <v>86</v>
      </c>
      <c r="AW805" s="14" t="s">
        <v>32</v>
      </c>
      <c r="AX805" s="14" t="s">
        <v>76</v>
      </c>
      <c r="AY805" s="279" t="s">
        <v>222</v>
      </c>
    </row>
    <row r="806" s="14" customFormat="1">
      <c r="A806" s="14"/>
      <c r="B806" s="269"/>
      <c r="C806" s="270"/>
      <c r="D806" s="260" t="s">
        <v>229</v>
      </c>
      <c r="E806" s="271" t="s">
        <v>1</v>
      </c>
      <c r="F806" s="272" t="s">
        <v>959</v>
      </c>
      <c r="G806" s="270"/>
      <c r="H806" s="273">
        <v>-389</v>
      </c>
      <c r="I806" s="274"/>
      <c r="J806" s="270"/>
      <c r="K806" s="270"/>
      <c r="L806" s="275"/>
      <c r="M806" s="276"/>
      <c r="N806" s="277"/>
      <c r="O806" s="277"/>
      <c r="P806" s="277"/>
      <c r="Q806" s="277"/>
      <c r="R806" s="277"/>
      <c r="S806" s="277"/>
      <c r="T806" s="278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T806" s="279" t="s">
        <v>229</v>
      </c>
      <c r="AU806" s="279" t="s">
        <v>86</v>
      </c>
      <c r="AV806" s="14" t="s">
        <v>86</v>
      </c>
      <c r="AW806" s="14" t="s">
        <v>32</v>
      </c>
      <c r="AX806" s="14" t="s">
        <v>76</v>
      </c>
      <c r="AY806" s="279" t="s">
        <v>222</v>
      </c>
    </row>
    <row r="807" s="15" customFormat="1">
      <c r="A807" s="15"/>
      <c r="B807" s="280"/>
      <c r="C807" s="281"/>
      <c r="D807" s="260" t="s">
        <v>229</v>
      </c>
      <c r="E807" s="282" t="s">
        <v>1</v>
      </c>
      <c r="F807" s="283" t="s">
        <v>232</v>
      </c>
      <c r="G807" s="281"/>
      <c r="H807" s="284">
        <v>7127.7290000000003</v>
      </c>
      <c r="I807" s="285"/>
      <c r="J807" s="281"/>
      <c r="K807" s="281"/>
      <c r="L807" s="286"/>
      <c r="M807" s="287"/>
      <c r="N807" s="288"/>
      <c r="O807" s="288"/>
      <c r="P807" s="288"/>
      <c r="Q807" s="288"/>
      <c r="R807" s="288"/>
      <c r="S807" s="288"/>
      <c r="T807" s="289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T807" s="290" t="s">
        <v>229</v>
      </c>
      <c r="AU807" s="290" t="s">
        <v>86</v>
      </c>
      <c r="AV807" s="15" t="s">
        <v>228</v>
      </c>
      <c r="AW807" s="15" t="s">
        <v>32</v>
      </c>
      <c r="AX807" s="15" t="s">
        <v>84</v>
      </c>
      <c r="AY807" s="290" t="s">
        <v>222</v>
      </c>
    </row>
    <row r="808" s="2" customFormat="1" ht="24.15" customHeight="1">
      <c r="A808" s="39"/>
      <c r="B808" s="40"/>
      <c r="C808" s="244" t="s">
        <v>960</v>
      </c>
      <c r="D808" s="244" t="s">
        <v>224</v>
      </c>
      <c r="E808" s="245" t="s">
        <v>961</v>
      </c>
      <c r="F808" s="246" t="s">
        <v>962</v>
      </c>
      <c r="G808" s="247" t="s">
        <v>227</v>
      </c>
      <c r="H808" s="248">
        <v>779.77599999999995</v>
      </c>
      <c r="I808" s="249"/>
      <c r="J808" s="250">
        <f>ROUND(I808*H808,2)</f>
        <v>0</v>
      </c>
      <c r="K808" s="251"/>
      <c r="L808" s="45"/>
      <c r="M808" s="252" t="s">
        <v>1</v>
      </c>
      <c r="N808" s="253" t="s">
        <v>41</v>
      </c>
      <c r="O808" s="92"/>
      <c r="P808" s="254">
        <f>O808*H808</f>
        <v>0</v>
      </c>
      <c r="Q808" s="254">
        <v>0</v>
      </c>
      <c r="R808" s="254">
        <f>Q808*H808</f>
        <v>0</v>
      </c>
      <c r="S808" s="254">
        <v>0</v>
      </c>
      <c r="T808" s="255">
        <f>S808*H808</f>
        <v>0</v>
      </c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R808" s="256" t="s">
        <v>228</v>
      </c>
      <c r="AT808" s="256" t="s">
        <v>224</v>
      </c>
      <c r="AU808" s="256" t="s">
        <v>86</v>
      </c>
      <c r="AY808" s="18" t="s">
        <v>222</v>
      </c>
      <c r="BE808" s="257">
        <f>IF(N808="základní",J808,0)</f>
        <v>0</v>
      </c>
      <c r="BF808" s="257">
        <f>IF(N808="snížená",J808,0)</f>
        <v>0</v>
      </c>
      <c r="BG808" s="257">
        <f>IF(N808="zákl. přenesená",J808,0)</f>
        <v>0</v>
      </c>
      <c r="BH808" s="257">
        <f>IF(N808="sníž. přenesená",J808,0)</f>
        <v>0</v>
      </c>
      <c r="BI808" s="257">
        <f>IF(N808="nulová",J808,0)</f>
        <v>0</v>
      </c>
      <c r="BJ808" s="18" t="s">
        <v>84</v>
      </c>
      <c r="BK808" s="257">
        <f>ROUND(I808*H808,2)</f>
        <v>0</v>
      </c>
      <c r="BL808" s="18" t="s">
        <v>228</v>
      </c>
      <c r="BM808" s="256" t="s">
        <v>963</v>
      </c>
    </row>
    <row r="809" s="13" customFormat="1">
      <c r="A809" s="13"/>
      <c r="B809" s="258"/>
      <c r="C809" s="259"/>
      <c r="D809" s="260" t="s">
        <v>229</v>
      </c>
      <c r="E809" s="261" t="s">
        <v>1</v>
      </c>
      <c r="F809" s="262" t="s">
        <v>403</v>
      </c>
      <c r="G809" s="259"/>
      <c r="H809" s="261" t="s">
        <v>1</v>
      </c>
      <c r="I809" s="263"/>
      <c r="J809" s="259"/>
      <c r="K809" s="259"/>
      <c r="L809" s="264"/>
      <c r="M809" s="265"/>
      <c r="N809" s="266"/>
      <c r="O809" s="266"/>
      <c r="P809" s="266"/>
      <c r="Q809" s="266"/>
      <c r="R809" s="266"/>
      <c r="S809" s="266"/>
      <c r="T809" s="267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68" t="s">
        <v>229</v>
      </c>
      <c r="AU809" s="268" t="s">
        <v>86</v>
      </c>
      <c r="AV809" s="13" t="s">
        <v>84</v>
      </c>
      <c r="AW809" s="13" t="s">
        <v>32</v>
      </c>
      <c r="AX809" s="13" t="s">
        <v>76</v>
      </c>
      <c r="AY809" s="268" t="s">
        <v>222</v>
      </c>
    </row>
    <row r="810" s="13" customFormat="1">
      <c r="A810" s="13"/>
      <c r="B810" s="258"/>
      <c r="C810" s="259"/>
      <c r="D810" s="260" t="s">
        <v>229</v>
      </c>
      <c r="E810" s="261" t="s">
        <v>1</v>
      </c>
      <c r="F810" s="262" t="s">
        <v>964</v>
      </c>
      <c r="G810" s="259"/>
      <c r="H810" s="261" t="s">
        <v>1</v>
      </c>
      <c r="I810" s="263"/>
      <c r="J810" s="259"/>
      <c r="K810" s="259"/>
      <c r="L810" s="264"/>
      <c r="M810" s="265"/>
      <c r="N810" s="266"/>
      <c r="O810" s="266"/>
      <c r="P810" s="266"/>
      <c r="Q810" s="266"/>
      <c r="R810" s="266"/>
      <c r="S810" s="266"/>
      <c r="T810" s="267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68" t="s">
        <v>229</v>
      </c>
      <c r="AU810" s="268" t="s">
        <v>86</v>
      </c>
      <c r="AV810" s="13" t="s">
        <v>84</v>
      </c>
      <c r="AW810" s="13" t="s">
        <v>32</v>
      </c>
      <c r="AX810" s="13" t="s">
        <v>76</v>
      </c>
      <c r="AY810" s="268" t="s">
        <v>222</v>
      </c>
    </row>
    <row r="811" s="14" customFormat="1">
      <c r="A811" s="14"/>
      <c r="B811" s="269"/>
      <c r="C811" s="270"/>
      <c r="D811" s="260" t="s">
        <v>229</v>
      </c>
      <c r="E811" s="271" t="s">
        <v>1</v>
      </c>
      <c r="F811" s="272" t="s">
        <v>965</v>
      </c>
      <c r="G811" s="270"/>
      <c r="H811" s="273">
        <v>257.15499999999997</v>
      </c>
      <c r="I811" s="274"/>
      <c r="J811" s="270"/>
      <c r="K811" s="270"/>
      <c r="L811" s="275"/>
      <c r="M811" s="276"/>
      <c r="N811" s="277"/>
      <c r="O811" s="277"/>
      <c r="P811" s="277"/>
      <c r="Q811" s="277"/>
      <c r="R811" s="277"/>
      <c r="S811" s="277"/>
      <c r="T811" s="278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79" t="s">
        <v>229</v>
      </c>
      <c r="AU811" s="279" t="s">
        <v>86</v>
      </c>
      <c r="AV811" s="14" t="s">
        <v>86</v>
      </c>
      <c r="AW811" s="14" t="s">
        <v>32</v>
      </c>
      <c r="AX811" s="14" t="s">
        <v>76</v>
      </c>
      <c r="AY811" s="279" t="s">
        <v>222</v>
      </c>
    </row>
    <row r="812" s="14" customFormat="1">
      <c r="A812" s="14"/>
      <c r="B812" s="269"/>
      <c r="C812" s="270"/>
      <c r="D812" s="260" t="s">
        <v>229</v>
      </c>
      <c r="E812" s="271" t="s">
        <v>1</v>
      </c>
      <c r="F812" s="272" t="s">
        <v>966</v>
      </c>
      <c r="G812" s="270"/>
      <c r="H812" s="273">
        <v>255.69</v>
      </c>
      <c r="I812" s="274"/>
      <c r="J812" s="270"/>
      <c r="K812" s="270"/>
      <c r="L812" s="275"/>
      <c r="M812" s="276"/>
      <c r="N812" s="277"/>
      <c r="O812" s="277"/>
      <c r="P812" s="277"/>
      <c r="Q812" s="277"/>
      <c r="R812" s="277"/>
      <c r="S812" s="277"/>
      <c r="T812" s="278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79" t="s">
        <v>229</v>
      </c>
      <c r="AU812" s="279" t="s">
        <v>86</v>
      </c>
      <c r="AV812" s="14" t="s">
        <v>86</v>
      </c>
      <c r="AW812" s="14" t="s">
        <v>32</v>
      </c>
      <c r="AX812" s="14" t="s">
        <v>76</v>
      </c>
      <c r="AY812" s="279" t="s">
        <v>222</v>
      </c>
    </row>
    <row r="813" s="14" customFormat="1">
      <c r="A813" s="14"/>
      <c r="B813" s="269"/>
      <c r="C813" s="270"/>
      <c r="D813" s="260" t="s">
        <v>229</v>
      </c>
      <c r="E813" s="271" t="s">
        <v>1</v>
      </c>
      <c r="F813" s="272" t="s">
        <v>967</v>
      </c>
      <c r="G813" s="270"/>
      <c r="H813" s="273">
        <v>266.93099999999998</v>
      </c>
      <c r="I813" s="274"/>
      <c r="J813" s="270"/>
      <c r="K813" s="270"/>
      <c r="L813" s="275"/>
      <c r="M813" s="276"/>
      <c r="N813" s="277"/>
      <c r="O813" s="277"/>
      <c r="P813" s="277"/>
      <c r="Q813" s="277"/>
      <c r="R813" s="277"/>
      <c r="S813" s="277"/>
      <c r="T813" s="278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79" t="s">
        <v>229</v>
      </c>
      <c r="AU813" s="279" t="s">
        <v>86</v>
      </c>
      <c r="AV813" s="14" t="s">
        <v>86</v>
      </c>
      <c r="AW813" s="14" t="s">
        <v>32</v>
      </c>
      <c r="AX813" s="14" t="s">
        <v>76</v>
      </c>
      <c r="AY813" s="279" t="s">
        <v>222</v>
      </c>
    </row>
    <row r="814" s="15" customFormat="1">
      <c r="A814" s="15"/>
      <c r="B814" s="280"/>
      <c r="C814" s="281"/>
      <c r="D814" s="260" t="s">
        <v>229</v>
      </c>
      <c r="E814" s="282" t="s">
        <v>1</v>
      </c>
      <c r="F814" s="283" t="s">
        <v>232</v>
      </c>
      <c r="G814" s="281"/>
      <c r="H814" s="284">
        <v>779.77599999999995</v>
      </c>
      <c r="I814" s="285"/>
      <c r="J814" s="281"/>
      <c r="K814" s="281"/>
      <c r="L814" s="286"/>
      <c r="M814" s="287"/>
      <c r="N814" s="288"/>
      <c r="O814" s="288"/>
      <c r="P814" s="288"/>
      <c r="Q814" s="288"/>
      <c r="R814" s="288"/>
      <c r="S814" s="288"/>
      <c r="T814" s="289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T814" s="290" t="s">
        <v>229</v>
      </c>
      <c r="AU814" s="290" t="s">
        <v>86</v>
      </c>
      <c r="AV814" s="15" t="s">
        <v>228</v>
      </c>
      <c r="AW814" s="15" t="s">
        <v>32</v>
      </c>
      <c r="AX814" s="15" t="s">
        <v>84</v>
      </c>
      <c r="AY814" s="290" t="s">
        <v>222</v>
      </c>
    </row>
    <row r="815" s="2" customFormat="1" ht="24.15" customHeight="1">
      <c r="A815" s="39"/>
      <c r="B815" s="40"/>
      <c r="C815" s="244" t="s">
        <v>593</v>
      </c>
      <c r="D815" s="244" t="s">
        <v>224</v>
      </c>
      <c r="E815" s="245" t="s">
        <v>968</v>
      </c>
      <c r="F815" s="246" t="s">
        <v>969</v>
      </c>
      <c r="G815" s="247" t="s">
        <v>241</v>
      </c>
      <c r="H815" s="248">
        <v>28.904</v>
      </c>
      <c r="I815" s="249"/>
      <c r="J815" s="250">
        <f>ROUND(I815*H815,2)</f>
        <v>0</v>
      </c>
      <c r="K815" s="251"/>
      <c r="L815" s="45"/>
      <c r="M815" s="252" t="s">
        <v>1</v>
      </c>
      <c r="N815" s="253" t="s">
        <v>41</v>
      </c>
      <c r="O815" s="92"/>
      <c r="P815" s="254">
        <f>O815*H815</f>
        <v>0</v>
      </c>
      <c r="Q815" s="254">
        <v>0</v>
      </c>
      <c r="R815" s="254">
        <f>Q815*H815</f>
        <v>0</v>
      </c>
      <c r="S815" s="254">
        <v>0</v>
      </c>
      <c r="T815" s="255">
        <f>S815*H815</f>
        <v>0</v>
      </c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R815" s="256" t="s">
        <v>228</v>
      </c>
      <c r="AT815" s="256" t="s">
        <v>224</v>
      </c>
      <c r="AU815" s="256" t="s">
        <v>86</v>
      </c>
      <c r="AY815" s="18" t="s">
        <v>222</v>
      </c>
      <c r="BE815" s="257">
        <f>IF(N815="základní",J815,0)</f>
        <v>0</v>
      </c>
      <c r="BF815" s="257">
        <f>IF(N815="snížená",J815,0)</f>
        <v>0</v>
      </c>
      <c r="BG815" s="257">
        <f>IF(N815="zákl. přenesená",J815,0)</f>
        <v>0</v>
      </c>
      <c r="BH815" s="257">
        <f>IF(N815="sníž. přenesená",J815,0)</f>
        <v>0</v>
      </c>
      <c r="BI815" s="257">
        <f>IF(N815="nulová",J815,0)</f>
        <v>0</v>
      </c>
      <c r="BJ815" s="18" t="s">
        <v>84</v>
      </c>
      <c r="BK815" s="257">
        <f>ROUND(I815*H815,2)</f>
        <v>0</v>
      </c>
      <c r="BL815" s="18" t="s">
        <v>228</v>
      </c>
      <c r="BM815" s="256" t="s">
        <v>970</v>
      </c>
    </row>
    <row r="816" s="13" customFormat="1">
      <c r="A816" s="13"/>
      <c r="B816" s="258"/>
      <c r="C816" s="259"/>
      <c r="D816" s="260" t="s">
        <v>229</v>
      </c>
      <c r="E816" s="261" t="s">
        <v>1</v>
      </c>
      <c r="F816" s="262" t="s">
        <v>230</v>
      </c>
      <c r="G816" s="259"/>
      <c r="H816" s="261" t="s">
        <v>1</v>
      </c>
      <c r="I816" s="263"/>
      <c r="J816" s="259"/>
      <c r="K816" s="259"/>
      <c r="L816" s="264"/>
      <c r="M816" s="265"/>
      <c r="N816" s="266"/>
      <c r="O816" s="266"/>
      <c r="P816" s="266"/>
      <c r="Q816" s="266"/>
      <c r="R816" s="266"/>
      <c r="S816" s="266"/>
      <c r="T816" s="267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68" t="s">
        <v>229</v>
      </c>
      <c r="AU816" s="268" t="s">
        <v>86</v>
      </c>
      <c r="AV816" s="13" t="s">
        <v>84</v>
      </c>
      <c r="AW816" s="13" t="s">
        <v>32</v>
      </c>
      <c r="AX816" s="13" t="s">
        <v>76</v>
      </c>
      <c r="AY816" s="268" t="s">
        <v>222</v>
      </c>
    </row>
    <row r="817" s="14" customFormat="1">
      <c r="A817" s="14"/>
      <c r="B817" s="269"/>
      <c r="C817" s="270"/>
      <c r="D817" s="260" t="s">
        <v>229</v>
      </c>
      <c r="E817" s="271" t="s">
        <v>1</v>
      </c>
      <c r="F817" s="272" t="s">
        <v>971</v>
      </c>
      <c r="G817" s="270"/>
      <c r="H817" s="273">
        <v>28.904</v>
      </c>
      <c r="I817" s="274"/>
      <c r="J817" s="270"/>
      <c r="K817" s="270"/>
      <c r="L817" s="275"/>
      <c r="M817" s="276"/>
      <c r="N817" s="277"/>
      <c r="O817" s="277"/>
      <c r="P817" s="277"/>
      <c r="Q817" s="277"/>
      <c r="R817" s="277"/>
      <c r="S817" s="277"/>
      <c r="T817" s="278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79" t="s">
        <v>229</v>
      </c>
      <c r="AU817" s="279" t="s">
        <v>86</v>
      </c>
      <c r="AV817" s="14" t="s">
        <v>86</v>
      </c>
      <c r="AW817" s="14" t="s">
        <v>32</v>
      </c>
      <c r="AX817" s="14" t="s">
        <v>76</v>
      </c>
      <c r="AY817" s="279" t="s">
        <v>222</v>
      </c>
    </row>
    <row r="818" s="15" customFormat="1">
      <c r="A818" s="15"/>
      <c r="B818" s="280"/>
      <c r="C818" s="281"/>
      <c r="D818" s="260" t="s">
        <v>229</v>
      </c>
      <c r="E818" s="282" t="s">
        <v>1</v>
      </c>
      <c r="F818" s="283" t="s">
        <v>232</v>
      </c>
      <c r="G818" s="281"/>
      <c r="H818" s="284">
        <v>28.904</v>
      </c>
      <c r="I818" s="285"/>
      <c r="J818" s="281"/>
      <c r="K818" s="281"/>
      <c r="L818" s="286"/>
      <c r="M818" s="287"/>
      <c r="N818" s="288"/>
      <c r="O818" s="288"/>
      <c r="P818" s="288"/>
      <c r="Q818" s="288"/>
      <c r="R818" s="288"/>
      <c r="S818" s="288"/>
      <c r="T818" s="289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T818" s="290" t="s">
        <v>229</v>
      </c>
      <c r="AU818" s="290" t="s">
        <v>86</v>
      </c>
      <c r="AV818" s="15" t="s">
        <v>228</v>
      </c>
      <c r="AW818" s="15" t="s">
        <v>32</v>
      </c>
      <c r="AX818" s="15" t="s">
        <v>84</v>
      </c>
      <c r="AY818" s="290" t="s">
        <v>222</v>
      </c>
    </row>
    <row r="819" s="12" customFormat="1" ht="22.8" customHeight="1">
      <c r="A819" s="12"/>
      <c r="B819" s="228"/>
      <c r="C819" s="229"/>
      <c r="D819" s="230" t="s">
        <v>75</v>
      </c>
      <c r="E819" s="242" t="s">
        <v>972</v>
      </c>
      <c r="F819" s="242" t="s">
        <v>973</v>
      </c>
      <c r="G819" s="229"/>
      <c r="H819" s="229"/>
      <c r="I819" s="232"/>
      <c r="J819" s="243">
        <f>BK819</f>
        <v>0</v>
      </c>
      <c r="K819" s="229"/>
      <c r="L819" s="234"/>
      <c r="M819" s="235"/>
      <c r="N819" s="236"/>
      <c r="O819" s="236"/>
      <c r="P819" s="237">
        <f>SUM(P820:P837)</f>
        <v>0</v>
      </c>
      <c r="Q819" s="236"/>
      <c r="R819" s="237">
        <f>SUM(R820:R837)</f>
        <v>0</v>
      </c>
      <c r="S819" s="236"/>
      <c r="T819" s="238">
        <f>SUM(T820:T837)</f>
        <v>0</v>
      </c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R819" s="239" t="s">
        <v>84</v>
      </c>
      <c r="AT819" s="240" t="s">
        <v>75</v>
      </c>
      <c r="AU819" s="240" t="s">
        <v>84</v>
      </c>
      <c r="AY819" s="239" t="s">
        <v>222</v>
      </c>
      <c r="BK819" s="241">
        <f>SUM(BK820:BK837)</f>
        <v>0</v>
      </c>
    </row>
    <row r="820" s="2" customFormat="1" ht="33" customHeight="1">
      <c r="A820" s="39"/>
      <c r="B820" s="40"/>
      <c r="C820" s="244" t="s">
        <v>974</v>
      </c>
      <c r="D820" s="244" t="s">
        <v>224</v>
      </c>
      <c r="E820" s="245" t="s">
        <v>975</v>
      </c>
      <c r="F820" s="246" t="s">
        <v>976</v>
      </c>
      <c r="G820" s="247" t="s">
        <v>283</v>
      </c>
      <c r="H820" s="248">
        <v>3224.2910000000002</v>
      </c>
      <c r="I820" s="249"/>
      <c r="J820" s="250">
        <f>ROUND(I820*H820,2)</f>
        <v>0</v>
      </c>
      <c r="K820" s="251"/>
      <c r="L820" s="45"/>
      <c r="M820" s="252" t="s">
        <v>1</v>
      </c>
      <c r="N820" s="253" t="s">
        <v>41</v>
      </c>
      <c r="O820" s="92"/>
      <c r="P820" s="254">
        <f>O820*H820</f>
        <v>0</v>
      </c>
      <c r="Q820" s="254">
        <v>0</v>
      </c>
      <c r="R820" s="254">
        <f>Q820*H820</f>
        <v>0</v>
      </c>
      <c r="S820" s="254">
        <v>0</v>
      </c>
      <c r="T820" s="255">
        <f>S820*H820</f>
        <v>0</v>
      </c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R820" s="256" t="s">
        <v>228</v>
      </c>
      <c r="AT820" s="256" t="s">
        <v>224</v>
      </c>
      <c r="AU820" s="256" t="s">
        <v>86</v>
      </c>
      <c r="AY820" s="18" t="s">
        <v>222</v>
      </c>
      <c r="BE820" s="257">
        <f>IF(N820="základní",J820,0)</f>
        <v>0</v>
      </c>
      <c r="BF820" s="257">
        <f>IF(N820="snížená",J820,0)</f>
        <v>0</v>
      </c>
      <c r="BG820" s="257">
        <f>IF(N820="zákl. přenesená",J820,0)</f>
        <v>0</v>
      </c>
      <c r="BH820" s="257">
        <f>IF(N820="sníž. přenesená",J820,0)</f>
        <v>0</v>
      </c>
      <c r="BI820" s="257">
        <f>IF(N820="nulová",J820,0)</f>
        <v>0</v>
      </c>
      <c r="BJ820" s="18" t="s">
        <v>84</v>
      </c>
      <c r="BK820" s="257">
        <f>ROUND(I820*H820,2)</f>
        <v>0</v>
      </c>
      <c r="BL820" s="18" t="s">
        <v>228</v>
      </c>
      <c r="BM820" s="256" t="s">
        <v>977</v>
      </c>
    </row>
    <row r="821" s="14" customFormat="1">
      <c r="A821" s="14"/>
      <c r="B821" s="269"/>
      <c r="C821" s="270"/>
      <c r="D821" s="260" t="s">
        <v>229</v>
      </c>
      <c r="E821" s="271" t="s">
        <v>1</v>
      </c>
      <c r="F821" s="272" t="s">
        <v>978</v>
      </c>
      <c r="G821" s="270"/>
      <c r="H821" s="273">
        <v>3224.2910000000002</v>
      </c>
      <c r="I821" s="274"/>
      <c r="J821" s="270"/>
      <c r="K821" s="270"/>
      <c r="L821" s="275"/>
      <c r="M821" s="276"/>
      <c r="N821" s="277"/>
      <c r="O821" s="277"/>
      <c r="P821" s="277"/>
      <c r="Q821" s="277"/>
      <c r="R821" s="277"/>
      <c r="S821" s="277"/>
      <c r="T821" s="278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79" t="s">
        <v>229</v>
      </c>
      <c r="AU821" s="279" t="s">
        <v>86</v>
      </c>
      <c r="AV821" s="14" t="s">
        <v>86</v>
      </c>
      <c r="AW821" s="14" t="s">
        <v>32</v>
      </c>
      <c r="AX821" s="14" t="s">
        <v>76</v>
      </c>
      <c r="AY821" s="279" t="s">
        <v>222</v>
      </c>
    </row>
    <row r="822" s="15" customFormat="1">
      <c r="A822" s="15"/>
      <c r="B822" s="280"/>
      <c r="C822" s="281"/>
      <c r="D822" s="260" t="s">
        <v>229</v>
      </c>
      <c r="E822" s="282" t="s">
        <v>1</v>
      </c>
      <c r="F822" s="283" t="s">
        <v>232</v>
      </c>
      <c r="G822" s="281"/>
      <c r="H822" s="284">
        <v>3224.2910000000002</v>
      </c>
      <c r="I822" s="285"/>
      <c r="J822" s="281"/>
      <c r="K822" s="281"/>
      <c r="L822" s="286"/>
      <c r="M822" s="287"/>
      <c r="N822" s="288"/>
      <c r="O822" s="288"/>
      <c r="P822" s="288"/>
      <c r="Q822" s="288"/>
      <c r="R822" s="288"/>
      <c r="S822" s="288"/>
      <c r="T822" s="289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T822" s="290" t="s">
        <v>229</v>
      </c>
      <c r="AU822" s="290" t="s">
        <v>86</v>
      </c>
      <c r="AV822" s="15" t="s">
        <v>228</v>
      </c>
      <c r="AW822" s="15" t="s">
        <v>32</v>
      </c>
      <c r="AX822" s="15" t="s">
        <v>84</v>
      </c>
      <c r="AY822" s="290" t="s">
        <v>222</v>
      </c>
    </row>
    <row r="823" s="2" customFormat="1" ht="24.15" customHeight="1">
      <c r="A823" s="39"/>
      <c r="B823" s="40"/>
      <c r="C823" s="244" t="s">
        <v>595</v>
      </c>
      <c r="D823" s="244" t="s">
        <v>224</v>
      </c>
      <c r="E823" s="245" t="s">
        <v>979</v>
      </c>
      <c r="F823" s="246" t="s">
        <v>980</v>
      </c>
      <c r="G823" s="247" t="s">
        <v>283</v>
      </c>
      <c r="H823" s="248">
        <v>806.07299999999998</v>
      </c>
      <c r="I823" s="249"/>
      <c r="J823" s="250">
        <f>ROUND(I823*H823,2)</f>
        <v>0</v>
      </c>
      <c r="K823" s="251"/>
      <c r="L823" s="45"/>
      <c r="M823" s="252" t="s">
        <v>1</v>
      </c>
      <c r="N823" s="253" t="s">
        <v>41</v>
      </c>
      <c r="O823" s="92"/>
      <c r="P823" s="254">
        <f>O823*H823</f>
        <v>0</v>
      </c>
      <c r="Q823" s="254">
        <v>0</v>
      </c>
      <c r="R823" s="254">
        <f>Q823*H823</f>
        <v>0</v>
      </c>
      <c r="S823" s="254">
        <v>0</v>
      </c>
      <c r="T823" s="255">
        <f>S823*H823</f>
        <v>0</v>
      </c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R823" s="256" t="s">
        <v>228</v>
      </c>
      <c r="AT823" s="256" t="s">
        <v>224</v>
      </c>
      <c r="AU823" s="256" t="s">
        <v>86</v>
      </c>
      <c r="AY823" s="18" t="s">
        <v>222</v>
      </c>
      <c r="BE823" s="257">
        <f>IF(N823="základní",J823,0)</f>
        <v>0</v>
      </c>
      <c r="BF823" s="257">
        <f>IF(N823="snížená",J823,0)</f>
        <v>0</v>
      </c>
      <c r="BG823" s="257">
        <f>IF(N823="zákl. přenesená",J823,0)</f>
        <v>0</v>
      </c>
      <c r="BH823" s="257">
        <f>IF(N823="sníž. přenesená",J823,0)</f>
        <v>0</v>
      </c>
      <c r="BI823" s="257">
        <f>IF(N823="nulová",J823,0)</f>
        <v>0</v>
      </c>
      <c r="BJ823" s="18" t="s">
        <v>84</v>
      </c>
      <c r="BK823" s="257">
        <f>ROUND(I823*H823,2)</f>
        <v>0</v>
      </c>
      <c r="BL823" s="18" t="s">
        <v>228</v>
      </c>
      <c r="BM823" s="256" t="s">
        <v>981</v>
      </c>
    </row>
    <row r="824" s="14" customFormat="1">
      <c r="A824" s="14"/>
      <c r="B824" s="269"/>
      <c r="C824" s="270"/>
      <c r="D824" s="260" t="s">
        <v>229</v>
      </c>
      <c r="E824" s="271" t="s">
        <v>1</v>
      </c>
      <c r="F824" s="272" t="s">
        <v>982</v>
      </c>
      <c r="G824" s="270"/>
      <c r="H824" s="273">
        <v>806.07299999999998</v>
      </c>
      <c r="I824" s="274"/>
      <c r="J824" s="270"/>
      <c r="K824" s="270"/>
      <c r="L824" s="275"/>
      <c r="M824" s="276"/>
      <c r="N824" s="277"/>
      <c r="O824" s="277"/>
      <c r="P824" s="277"/>
      <c r="Q824" s="277"/>
      <c r="R824" s="277"/>
      <c r="S824" s="277"/>
      <c r="T824" s="278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79" t="s">
        <v>229</v>
      </c>
      <c r="AU824" s="279" t="s">
        <v>86</v>
      </c>
      <c r="AV824" s="14" t="s">
        <v>86</v>
      </c>
      <c r="AW824" s="14" t="s">
        <v>32</v>
      </c>
      <c r="AX824" s="14" t="s">
        <v>76</v>
      </c>
      <c r="AY824" s="279" t="s">
        <v>222</v>
      </c>
    </row>
    <row r="825" s="15" customFormat="1">
      <c r="A825" s="15"/>
      <c r="B825" s="280"/>
      <c r="C825" s="281"/>
      <c r="D825" s="260" t="s">
        <v>229</v>
      </c>
      <c r="E825" s="282" t="s">
        <v>1</v>
      </c>
      <c r="F825" s="283" t="s">
        <v>232</v>
      </c>
      <c r="G825" s="281"/>
      <c r="H825" s="284">
        <v>806.07299999999998</v>
      </c>
      <c r="I825" s="285"/>
      <c r="J825" s="281"/>
      <c r="K825" s="281"/>
      <c r="L825" s="286"/>
      <c r="M825" s="287"/>
      <c r="N825" s="288"/>
      <c r="O825" s="288"/>
      <c r="P825" s="288"/>
      <c r="Q825" s="288"/>
      <c r="R825" s="288"/>
      <c r="S825" s="288"/>
      <c r="T825" s="289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T825" s="290" t="s">
        <v>229</v>
      </c>
      <c r="AU825" s="290" t="s">
        <v>86</v>
      </c>
      <c r="AV825" s="15" t="s">
        <v>228</v>
      </c>
      <c r="AW825" s="15" t="s">
        <v>32</v>
      </c>
      <c r="AX825" s="15" t="s">
        <v>84</v>
      </c>
      <c r="AY825" s="290" t="s">
        <v>222</v>
      </c>
    </row>
    <row r="826" s="2" customFormat="1" ht="24.15" customHeight="1">
      <c r="A826" s="39"/>
      <c r="B826" s="40"/>
      <c r="C826" s="244" t="s">
        <v>983</v>
      </c>
      <c r="D826" s="244" t="s">
        <v>224</v>
      </c>
      <c r="E826" s="245" t="s">
        <v>984</v>
      </c>
      <c r="F826" s="246" t="s">
        <v>985</v>
      </c>
      <c r="G826" s="247" t="s">
        <v>283</v>
      </c>
      <c r="H826" s="248">
        <v>4030.364</v>
      </c>
      <c r="I826" s="249"/>
      <c r="J826" s="250">
        <f>ROUND(I826*H826,2)</f>
        <v>0</v>
      </c>
      <c r="K826" s="251"/>
      <c r="L826" s="45"/>
      <c r="M826" s="252" t="s">
        <v>1</v>
      </c>
      <c r="N826" s="253" t="s">
        <v>41</v>
      </c>
      <c r="O826" s="92"/>
      <c r="P826" s="254">
        <f>O826*H826</f>
        <v>0</v>
      </c>
      <c r="Q826" s="254">
        <v>0</v>
      </c>
      <c r="R826" s="254">
        <f>Q826*H826</f>
        <v>0</v>
      </c>
      <c r="S826" s="254">
        <v>0</v>
      </c>
      <c r="T826" s="255">
        <f>S826*H826</f>
        <v>0</v>
      </c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R826" s="256" t="s">
        <v>228</v>
      </c>
      <c r="AT826" s="256" t="s">
        <v>224</v>
      </c>
      <c r="AU826" s="256" t="s">
        <v>86</v>
      </c>
      <c r="AY826" s="18" t="s">
        <v>222</v>
      </c>
      <c r="BE826" s="257">
        <f>IF(N826="základní",J826,0)</f>
        <v>0</v>
      </c>
      <c r="BF826" s="257">
        <f>IF(N826="snížená",J826,0)</f>
        <v>0</v>
      </c>
      <c r="BG826" s="257">
        <f>IF(N826="zákl. přenesená",J826,0)</f>
        <v>0</v>
      </c>
      <c r="BH826" s="257">
        <f>IF(N826="sníž. přenesená",J826,0)</f>
        <v>0</v>
      </c>
      <c r="BI826" s="257">
        <f>IF(N826="nulová",J826,0)</f>
        <v>0</v>
      </c>
      <c r="BJ826" s="18" t="s">
        <v>84</v>
      </c>
      <c r="BK826" s="257">
        <f>ROUND(I826*H826,2)</f>
        <v>0</v>
      </c>
      <c r="BL826" s="18" t="s">
        <v>228</v>
      </c>
      <c r="BM826" s="256" t="s">
        <v>986</v>
      </c>
    </row>
    <row r="827" s="2" customFormat="1">
      <c r="A827" s="39"/>
      <c r="B827" s="40"/>
      <c r="C827" s="41"/>
      <c r="D827" s="260" t="s">
        <v>266</v>
      </c>
      <c r="E827" s="41"/>
      <c r="F827" s="291" t="s">
        <v>987</v>
      </c>
      <c r="G827" s="41"/>
      <c r="H827" s="41"/>
      <c r="I827" s="211"/>
      <c r="J827" s="41"/>
      <c r="K827" s="41"/>
      <c r="L827" s="45"/>
      <c r="M827" s="292"/>
      <c r="N827" s="293"/>
      <c r="O827" s="92"/>
      <c r="P827" s="92"/>
      <c r="Q827" s="92"/>
      <c r="R827" s="92"/>
      <c r="S827" s="92"/>
      <c r="T827" s="93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T827" s="18" t="s">
        <v>266</v>
      </c>
      <c r="AU827" s="18" t="s">
        <v>86</v>
      </c>
    </row>
    <row r="828" s="2" customFormat="1" ht="24.15" customHeight="1">
      <c r="A828" s="39"/>
      <c r="B828" s="40"/>
      <c r="C828" s="244" t="s">
        <v>598</v>
      </c>
      <c r="D828" s="244" t="s">
        <v>224</v>
      </c>
      <c r="E828" s="245" t="s">
        <v>988</v>
      </c>
      <c r="F828" s="246" t="s">
        <v>989</v>
      </c>
      <c r="G828" s="247" t="s">
        <v>283</v>
      </c>
      <c r="H828" s="248">
        <v>9</v>
      </c>
      <c r="I828" s="249"/>
      <c r="J828" s="250">
        <f>ROUND(I828*H828,2)</f>
        <v>0</v>
      </c>
      <c r="K828" s="251"/>
      <c r="L828" s="45"/>
      <c r="M828" s="252" t="s">
        <v>1</v>
      </c>
      <c r="N828" s="253" t="s">
        <v>41</v>
      </c>
      <c r="O828" s="92"/>
      <c r="P828" s="254">
        <f>O828*H828</f>
        <v>0</v>
      </c>
      <c r="Q828" s="254">
        <v>0</v>
      </c>
      <c r="R828" s="254">
        <f>Q828*H828</f>
        <v>0</v>
      </c>
      <c r="S828" s="254">
        <v>0</v>
      </c>
      <c r="T828" s="255">
        <f>S828*H828</f>
        <v>0</v>
      </c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R828" s="256" t="s">
        <v>228</v>
      </c>
      <c r="AT828" s="256" t="s">
        <v>224</v>
      </c>
      <c r="AU828" s="256" t="s">
        <v>86</v>
      </c>
      <c r="AY828" s="18" t="s">
        <v>222</v>
      </c>
      <c r="BE828" s="257">
        <f>IF(N828="základní",J828,0)</f>
        <v>0</v>
      </c>
      <c r="BF828" s="257">
        <f>IF(N828="snížená",J828,0)</f>
        <v>0</v>
      </c>
      <c r="BG828" s="257">
        <f>IF(N828="zákl. přenesená",J828,0)</f>
        <v>0</v>
      </c>
      <c r="BH828" s="257">
        <f>IF(N828="sníž. přenesená",J828,0)</f>
        <v>0</v>
      </c>
      <c r="BI828" s="257">
        <f>IF(N828="nulová",J828,0)</f>
        <v>0</v>
      </c>
      <c r="BJ828" s="18" t="s">
        <v>84</v>
      </c>
      <c r="BK828" s="257">
        <f>ROUND(I828*H828,2)</f>
        <v>0</v>
      </c>
      <c r="BL828" s="18" t="s">
        <v>228</v>
      </c>
      <c r="BM828" s="256" t="s">
        <v>990</v>
      </c>
    </row>
    <row r="829" s="2" customFormat="1">
      <c r="A829" s="39"/>
      <c r="B829" s="40"/>
      <c r="C829" s="41"/>
      <c r="D829" s="260" t="s">
        <v>266</v>
      </c>
      <c r="E829" s="41"/>
      <c r="F829" s="291" t="s">
        <v>987</v>
      </c>
      <c r="G829" s="41"/>
      <c r="H829" s="41"/>
      <c r="I829" s="211"/>
      <c r="J829" s="41"/>
      <c r="K829" s="41"/>
      <c r="L829" s="45"/>
      <c r="M829" s="292"/>
      <c r="N829" s="293"/>
      <c r="O829" s="92"/>
      <c r="P829" s="92"/>
      <c r="Q829" s="92"/>
      <c r="R829" s="92"/>
      <c r="S829" s="92"/>
      <c r="T829" s="93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T829" s="18" t="s">
        <v>266</v>
      </c>
      <c r="AU829" s="18" t="s">
        <v>86</v>
      </c>
    </row>
    <row r="830" s="13" customFormat="1">
      <c r="A830" s="13"/>
      <c r="B830" s="258"/>
      <c r="C830" s="259"/>
      <c r="D830" s="260" t="s">
        <v>229</v>
      </c>
      <c r="E830" s="261" t="s">
        <v>1</v>
      </c>
      <c r="F830" s="262" t="s">
        <v>368</v>
      </c>
      <c r="G830" s="259"/>
      <c r="H830" s="261" t="s">
        <v>1</v>
      </c>
      <c r="I830" s="263"/>
      <c r="J830" s="259"/>
      <c r="K830" s="259"/>
      <c r="L830" s="264"/>
      <c r="M830" s="265"/>
      <c r="N830" s="266"/>
      <c r="O830" s="266"/>
      <c r="P830" s="266"/>
      <c r="Q830" s="266"/>
      <c r="R830" s="266"/>
      <c r="S830" s="266"/>
      <c r="T830" s="267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268" t="s">
        <v>229</v>
      </c>
      <c r="AU830" s="268" t="s">
        <v>86</v>
      </c>
      <c r="AV830" s="13" t="s">
        <v>84</v>
      </c>
      <c r="AW830" s="13" t="s">
        <v>32</v>
      </c>
      <c r="AX830" s="13" t="s">
        <v>76</v>
      </c>
      <c r="AY830" s="268" t="s">
        <v>222</v>
      </c>
    </row>
    <row r="831" s="14" customFormat="1">
      <c r="A831" s="14"/>
      <c r="B831" s="269"/>
      <c r="C831" s="270"/>
      <c r="D831" s="260" t="s">
        <v>229</v>
      </c>
      <c r="E831" s="271" t="s">
        <v>1</v>
      </c>
      <c r="F831" s="272" t="s">
        <v>991</v>
      </c>
      <c r="G831" s="270"/>
      <c r="H831" s="273">
        <v>9</v>
      </c>
      <c r="I831" s="274"/>
      <c r="J831" s="270"/>
      <c r="K831" s="270"/>
      <c r="L831" s="275"/>
      <c r="M831" s="276"/>
      <c r="N831" s="277"/>
      <c r="O831" s="277"/>
      <c r="P831" s="277"/>
      <c r="Q831" s="277"/>
      <c r="R831" s="277"/>
      <c r="S831" s="277"/>
      <c r="T831" s="278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79" t="s">
        <v>229</v>
      </c>
      <c r="AU831" s="279" t="s">
        <v>86</v>
      </c>
      <c r="AV831" s="14" t="s">
        <v>86</v>
      </c>
      <c r="AW831" s="14" t="s">
        <v>32</v>
      </c>
      <c r="AX831" s="14" t="s">
        <v>76</v>
      </c>
      <c r="AY831" s="279" t="s">
        <v>222</v>
      </c>
    </row>
    <row r="832" s="15" customFormat="1">
      <c r="A832" s="15"/>
      <c r="B832" s="280"/>
      <c r="C832" s="281"/>
      <c r="D832" s="260" t="s">
        <v>229</v>
      </c>
      <c r="E832" s="282" t="s">
        <v>1</v>
      </c>
      <c r="F832" s="283" t="s">
        <v>232</v>
      </c>
      <c r="G832" s="281"/>
      <c r="H832" s="284">
        <v>9</v>
      </c>
      <c r="I832" s="285"/>
      <c r="J832" s="281"/>
      <c r="K832" s="281"/>
      <c r="L832" s="286"/>
      <c r="M832" s="287"/>
      <c r="N832" s="288"/>
      <c r="O832" s="288"/>
      <c r="P832" s="288"/>
      <c r="Q832" s="288"/>
      <c r="R832" s="288"/>
      <c r="S832" s="288"/>
      <c r="T832" s="289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T832" s="290" t="s">
        <v>229</v>
      </c>
      <c r="AU832" s="290" t="s">
        <v>86</v>
      </c>
      <c r="AV832" s="15" t="s">
        <v>228</v>
      </c>
      <c r="AW832" s="15" t="s">
        <v>32</v>
      </c>
      <c r="AX832" s="15" t="s">
        <v>84</v>
      </c>
      <c r="AY832" s="290" t="s">
        <v>222</v>
      </c>
    </row>
    <row r="833" s="2" customFormat="1" ht="24.15" customHeight="1">
      <c r="A833" s="39"/>
      <c r="B833" s="40"/>
      <c r="C833" s="244" t="s">
        <v>992</v>
      </c>
      <c r="D833" s="244" t="s">
        <v>224</v>
      </c>
      <c r="E833" s="245" t="s">
        <v>993</v>
      </c>
      <c r="F833" s="246" t="s">
        <v>994</v>
      </c>
      <c r="G833" s="247" t="s">
        <v>283</v>
      </c>
      <c r="H833" s="248">
        <v>4030.364</v>
      </c>
      <c r="I833" s="249"/>
      <c r="J833" s="250">
        <f>ROUND(I833*H833,2)</f>
        <v>0</v>
      </c>
      <c r="K833" s="251"/>
      <c r="L833" s="45"/>
      <c r="M833" s="252" t="s">
        <v>1</v>
      </c>
      <c r="N833" s="253" t="s">
        <v>41</v>
      </c>
      <c r="O833" s="92"/>
      <c r="P833" s="254">
        <f>O833*H833</f>
        <v>0</v>
      </c>
      <c r="Q833" s="254">
        <v>0</v>
      </c>
      <c r="R833" s="254">
        <f>Q833*H833</f>
        <v>0</v>
      </c>
      <c r="S833" s="254">
        <v>0</v>
      </c>
      <c r="T833" s="255">
        <f>S833*H833</f>
        <v>0</v>
      </c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R833" s="256" t="s">
        <v>228</v>
      </c>
      <c r="AT833" s="256" t="s">
        <v>224</v>
      </c>
      <c r="AU833" s="256" t="s">
        <v>86</v>
      </c>
      <c r="AY833" s="18" t="s">
        <v>222</v>
      </c>
      <c r="BE833" s="257">
        <f>IF(N833="základní",J833,0)</f>
        <v>0</v>
      </c>
      <c r="BF833" s="257">
        <f>IF(N833="snížená",J833,0)</f>
        <v>0</v>
      </c>
      <c r="BG833" s="257">
        <f>IF(N833="zákl. přenesená",J833,0)</f>
        <v>0</v>
      </c>
      <c r="BH833" s="257">
        <f>IF(N833="sníž. přenesená",J833,0)</f>
        <v>0</v>
      </c>
      <c r="BI833" s="257">
        <f>IF(N833="nulová",J833,0)</f>
        <v>0</v>
      </c>
      <c r="BJ833" s="18" t="s">
        <v>84</v>
      </c>
      <c r="BK833" s="257">
        <f>ROUND(I833*H833,2)</f>
        <v>0</v>
      </c>
      <c r="BL833" s="18" t="s">
        <v>228</v>
      </c>
      <c r="BM833" s="256" t="s">
        <v>995</v>
      </c>
    </row>
    <row r="834" s="2" customFormat="1" ht="24.15" customHeight="1">
      <c r="A834" s="39"/>
      <c r="B834" s="40"/>
      <c r="C834" s="244" t="s">
        <v>602</v>
      </c>
      <c r="D834" s="244" t="s">
        <v>224</v>
      </c>
      <c r="E834" s="245" t="s">
        <v>996</v>
      </c>
      <c r="F834" s="246" t="s">
        <v>997</v>
      </c>
      <c r="G834" s="247" t="s">
        <v>283</v>
      </c>
      <c r="H834" s="248">
        <v>80607.279999999999</v>
      </c>
      <c r="I834" s="249"/>
      <c r="J834" s="250">
        <f>ROUND(I834*H834,2)</f>
        <v>0</v>
      </c>
      <c r="K834" s="251"/>
      <c r="L834" s="45"/>
      <c r="M834" s="252" t="s">
        <v>1</v>
      </c>
      <c r="N834" s="253" t="s">
        <v>41</v>
      </c>
      <c r="O834" s="92"/>
      <c r="P834" s="254">
        <f>O834*H834</f>
        <v>0</v>
      </c>
      <c r="Q834" s="254">
        <v>0</v>
      </c>
      <c r="R834" s="254">
        <f>Q834*H834</f>
        <v>0</v>
      </c>
      <c r="S834" s="254">
        <v>0</v>
      </c>
      <c r="T834" s="255">
        <f>S834*H834</f>
        <v>0</v>
      </c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R834" s="256" t="s">
        <v>228</v>
      </c>
      <c r="AT834" s="256" t="s">
        <v>224</v>
      </c>
      <c r="AU834" s="256" t="s">
        <v>86</v>
      </c>
      <c r="AY834" s="18" t="s">
        <v>222</v>
      </c>
      <c r="BE834" s="257">
        <f>IF(N834="základní",J834,0)</f>
        <v>0</v>
      </c>
      <c r="BF834" s="257">
        <f>IF(N834="snížená",J834,0)</f>
        <v>0</v>
      </c>
      <c r="BG834" s="257">
        <f>IF(N834="zákl. přenesená",J834,0)</f>
        <v>0</v>
      </c>
      <c r="BH834" s="257">
        <f>IF(N834="sníž. přenesená",J834,0)</f>
        <v>0</v>
      </c>
      <c r="BI834" s="257">
        <f>IF(N834="nulová",J834,0)</f>
        <v>0</v>
      </c>
      <c r="BJ834" s="18" t="s">
        <v>84</v>
      </c>
      <c r="BK834" s="257">
        <f>ROUND(I834*H834,2)</f>
        <v>0</v>
      </c>
      <c r="BL834" s="18" t="s">
        <v>228</v>
      </c>
      <c r="BM834" s="256" t="s">
        <v>998</v>
      </c>
    </row>
    <row r="835" s="14" customFormat="1">
      <c r="A835" s="14"/>
      <c r="B835" s="269"/>
      <c r="C835" s="270"/>
      <c r="D835" s="260" t="s">
        <v>229</v>
      </c>
      <c r="E835" s="271" t="s">
        <v>1</v>
      </c>
      <c r="F835" s="272" t="s">
        <v>999</v>
      </c>
      <c r="G835" s="270"/>
      <c r="H835" s="273">
        <v>80607.279999999999</v>
      </c>
      <c r="I835" s="274"/>
      <c r="J835" s="270"/>
      <c r="K835" s="270"/>
      <c r="L835" s="275"/>
      <c r="M835" s="276"/>
      <c r="N835" s="277"/>
      <c r="O835" s="277"/>
      <c r="P835" s="277"/>
      <c r="Q835" s="277"/>
      <c r="R835" s="277"/>
      <c r="S835" s="277"/>
      <c r="T835" s="278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79" t="s">
        <v>229</v>
      </c>
      <c r="AU835" s="279" t="s">
        <v>86</v>
      </c>
      <c r="AV835" s="14" t="s">
        <v>86</v>
      </c>
      <c r="AW835" s="14" t="s">
        <v>32</v>
      </c>
      <c r="AX835" s="14" t="s">
        <v>76</v>
      </c>
      <c r="AY835" s="279" t="s">
        <v>222</v>
      </c>
    </row>
    <row r="836" s="15" customFormat="1">
      <c r="A836" s="15"/>
      <c r="B836" s="280"/>
      <c r="C836" s="281"/>
      <c r="D836" s="260" t="s">
        <v>229</v>
      </c>
      <c r="E836" s="282" t="s">
        <v>1</v>
      </c>
      <c r="F836" s="283" t="s">
        <v>232</v>
      </c>
      <c r="G836" s="281"/>
      <c r="H836" s="284">
        <v>80607.279999999999</v>
      </c>
      <c r="I836" s="285"/>
      <c r="J836" s="281"/>
      <c r="K836" s="281"/>
      <c r="L836" s="286"/>
      <c r="M836" s="287"/>
      <c r="N836" s="288"/>
      <c r="O836" s="288"/>
      <c r="P836" s="288"/>
      <c r="Q836" s="288"/>
      <c r="R836" s="288"/>
      <c r="S836" s="288"/>
      <c r="T836" s="289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T836" s="290" t="s">
        <v>229</v>
      </c>
      <c r="AU836" s="290" t="s">
        <v>86</v>
      </c>
      <c r="AV836" s="15" t="s">
        <v>228</v>
      </c>
      <c r="AW836" s="15" t="s">
        <v>32</v>
      </c>
      <c r="AX836" s="15" t="s">
        <v>84</v>
      </c>
      <c r="AY836" s="290" t="s">
        <v>222</v>
      </c>
    </row>
    <row r="837" s="2" customFormat="1" ht="21.75" customHeight="1">
      <c r="A837" s="39"/>
      <c r="B837" s="40"/>
      <c r="C837" s="244" t="s">
        <v>1000</v>
      </c>
      <c r="D837" s="244" t="s">
        <v>224</v>
      </c>
      <c r="E837" s="245" t="s">
        <v>1001</v>
      </c>
      <c r="F837" s="246" t="s">
        <v>1002</v>
      </c>
      <c r="G837" s="247" t="s">
        <v>283</v>
      </c>
      <c r="H837" s="248">
        <v>4030.364</v>
      </c>
      <c r="I837" s="249"/>
      <c r="J837" s="250">
        <f>ROUND(I837*H837,2)</f>
        <v>0</v>
      </c>
      <c r="K837" s="251"/>
      <c r="L837" s="45"/>
      <c r="M837" s="252" t="s">
        <v>1</v>
      </c>
      <c r="N837" s="253" t="s">
        <v>41</v>
      </c>
      <c r="O837" s="92"/>
      <c r="P837" s="254">
        <f>O837*H837</f>
        <v>0</v>
      </c>
      <c r="Q837" s="254">
        <v>0</v>
      </c>
      <c r="R837" s="254">
        <f>Q837*H837</f>
        <v>0</v>
      </c>
      <c r="S837" s="254">
        <v>0</v>
      </c>
      <c r="T837" s="255">
        <f>S837*H837</f>
        <v>0</v>
      </c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R837" s="256" t="s">
        <v>228</v>
      </c>
      <c r="AT837" s="256" t="s">
        <v>224</v>
      </c>
      <c r="AU837" s="256" t="s">
        <v>86</v>
      </c>
      <c r="AY837" s="18" t="s">
        <v>222</v>
      </c>
      <c r="BE837" s="257">
        <f>IF(N837="základní",J837,0)</f>
        <v>0</v>
      </c>
      <c r="BF837" s="257">
        <f>IF(N837="snížená",J837,0)</f>
        <v>0</v>
      </c>
      <c r="BG837" s="257">
        <f>IF(N837="zákl. přenesená",J837,0)</f>
        <v>0</v>
      </c>
      <c r="BH837" s="257">
        <f>IF(N837="sníž. přenesená",J837,0)</f>
        <v>0</v>
      </c>
      <c r="BI837" s="257">
        <f>IF(N837="nulová",J837,0)</f>
        <v>0</v>
      </c>
      <c r="BJ837" s="18" t="s">
        <v>84</v>
      </c>
      <c r="BK837" s="257">
        <f>ROUND(I837*H837,2)</f>
        <v>0</v>
      </c>
      <c r="BL837" s="18" t="s">
        <v>228</v>
      </c>
      <c r="BM837" s="256" t="s">
        <v>1003</v>
      </c>
    </row>
    <row r="838" s="12" customFormat="1" ht="22.8" customHeight="1">
      <c r="A838" s="12"/>
      <c r="B838" s="228"/>
      <c r="C838" s="229"/>
      <c r="D838" s="230" t="s">
        <v>75</v>
      </c>
      <c r="E838" s="242" t="s">
        <v>1004</v>
      </c>
      <c r="F838" s="242" t="s">
        <v>1005</v>
      </c>
      <c r="G838" s="229"/>
      <c r="H838" s="229"/>
      <c r="I838" s="232"/>
      <c r="J838" s="243">
        <f>BK838</f>
        <v>0</v>
      </c>
      <c r="K838" s="229"/>
      <c r="L838" s="234"/>
      <c r="M838" s="235"/>
      <c r="N838" s="236"/>
      <c r="O838" s="236"/>
      <c r="P838" s="237">
        <f>SUM(P839:P847)</f>
        <v>0</v>
      </c>
      <c r="Q838" s="236"/>
      <c r="R838" s="237">
        <f>SUM(R839:R847)</f>
        <v>0</v>
      </c>
      <c r="S838" s="236"/>
      <c r="T838" s="238">
        <f>SUM(T839:T847)</f>
        <v>0</v>
      </c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R838" s="239" t="s">
        <v>84</v>
      </c>
      <c r="AT838" s="240" t="s">
        <v>75</v>
      </c>
      <c r="AU838" s="240" t="s">
        <v>84</v>
      </c>
      <c r="AY838" s="239" t="s">
        <v>222</v>
      </c>
      <c r="BK838" s="241">
        <f>SUM(BK839:BK847)</f>
        <v>0</v>
      </c>
    </row>
    <row r="839" s="2" customFormat="1" ht="16.5" customHeight="1">
      <c r="A839" s="39"/>
      <c r="B839" s="40"/>
      <c r="C839" s="244" t="s">
        <v>605</v>
      </c>
      <c r="D839" s="244" t="s">
        <v>224</v>
      </c>
      <c r="E839" s="245" t="s">
        <v>1006</v>
      </c>
      <c r="F839" s="246" t="s">
        <v>1007</v>
      </c>
      <c r="G839" s="247" t="s">
        <v>283</v>
      </c>
      <c r="H839" s="248">
        <v>368.01100000000002</v>
      </c>
      <c r="I839" s="249"/>
      <c r="J839" s="250">
        <f>ROUND(I839*H839,2)</f>
        <v>0</v>
      </c>
      <c r="K839" s="251"/>
      <c r="L839" s="45"/>
      <c r="M839" s="252" t="s">
        <v>1</v>
      </c>
      <c r="N839" s="253" t="s">
        <v>41</v>
      </c>
      <c r="O839" s="92"/>
      <c r="P839" s="254">
        <f>O839*H839</f>
        <v>0</v>
      </c>
      <c r="Q839" s="254">
        <v>0</v>
      </c>
      <c r="R839" s="254">
        <f>Q839*H839</f>
        <v>0</v>
      </c>
      <c r="S839" s="254">
        <v>0</v>
      </c>
      <c r="T839" s="255">
        <f>S839*H839</f>
        <v>0</v>
      </c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R839" s="256" t="s">
        <v>228</v>
      </c>
      <c r="AT839" s="256" t="s">
        <v>224</v>
      </c>
      <c r="AU839" s="256" t="s">
        <v>86</v>
      </c>
      <c r="AY839" s="18" t="s">
        <v>222</v>
      </c>
      <c r="BE839" s="257">
        <f>IF(N839="základní",J839,0)</f>
        <v>0</v>
      </c>
      <c r="BF839" s="257">
        <f>IF(N839="snížená",J839,0)</f>
        <v>0</v>
      </c>
      <c r="BG839" s="257">
        <f>IF(N839="zákl. přenesená",J839,0)</f>
        <v>0</v>
      </c>
      <c r="BH839" s="257">
        <f>IF(N839="sníž. přenesená",J839,0)</f>
        <v>0</v>
      </c>
      <c r="BI839" s="257">
        <f>IF(N839="nulová",J839,0)</f>
        <v>0</v>
      </c>
      <c r="BJ839" s="18" t="s">
        <v>84</v>
      </c>
      <c r="BK839" s="257">
        <f>ROUND(I839*H839,2)</f>
        <v>0</v>
      </c>
      <c r="BL839" s="18" t="s">
        <v>228</v>
      </c>
      <c r="BM839" s="256" t="s">
        <v>1008</v>
      </c>
    </row>
    <row r="840" s="14" customFormat="1">
      <c r="A840" s="14"/>
      <c r="B840" s="269"/>
      <c r="C840" s="270"/>
      <c r="D840" s="260" t="s">
        <v>229</v>
      </c>
      <c r="E840" s="271" t="s">
        <v>1</v>
      </c>
      <c r="F840" s="272" t="s">
        <v>1009</v>
      </c>
      <c r="G840" s="270"/>
      <c r="H840" s="273">
        <v>368.01100000000002</v>
      </c>
      <c r="I840" s="274"/>
      <c r="J840" s="270"/>
      <c r="K840" s="270"/>
      <c r="L840" s="275"/>
      <c r="M840" s="276"/>
      <c r="N840" s="277"/>
      <c r="O840" s="277"/>
      <c r="P840" s="277"/>
      <c r="Q840" s="277"/>
      <c r="R840" s="277"/>
      <c r="S840" s="277"/>
      <c r="T840" s="278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79" t="s">
        <v>229</v>
      </c>
      <c r="AU840" s="279" t="s">
        <v>86</v>
      </c>
      <c r="AV840" s="14" t="s">
        <v>86</v>
      </c>
      <c r="AW840" s="14" t="s">
        <v>32</v>
      </c>
      <c r="AX840" s="14" t="s">
        <v>76</v>
      </c>
      <c r="AY840" s="279" t="s">
        <v>222</v>
      </c>
    </row>
    <row r="841" s="15" customFormat="1">
      <c r="A841" s="15"/>
      <c r="B841" s="280"/>
      <c r="C841" s="281"/>
      <c r="D841" s="260" t="s">
        <v>229</v>
      </c>
      <c r="E841" s="282" t="s">
        <v>1</v>
      </c>
      <c r="F841" s="283" t="s">
        <v>232</v>
      </c>
      <c r="G841" s="281"/>
      <c r="H841" s="284">
        <v>368.01100000000002</v>
      </c>
      <c r="I841" s="285"/>
      <c r="J841" s="281"/>
      <c r="K841" s="281"/>
      <c r="L841" s="286"/>
      <c r="M841" s="287"/>
      <c r="N841" s="288"/>
      <c r="O841" s="288"/>
      <c r="P841" s="288"/>
      <c r="Q841" s="288"/>
      <c r="R841" s="288"/>
      <c r="S841" s="288"/>
      <c r="T841" s="289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T841" s="290" t="s">
        <v>229</v>
      </c>
      <c r="AU841" s="290" t="s">
        <v>86</v>
      </c>
      <c r="AV841" s="15" t="s">
        <v>228</v>
      </c>
      <c r="AW841" s="15" t="s">
        <v>32</v>
      </c>
      <c r="AX841" s="15" t="s">
        <v>84</v>
      </c>
      <c r="AY841" s="290" t="s">
        <v>222</v>
      </c>
    </row>
    <row r="842" s="2" customFormat="1" ht="24.15" customHeight="1">
      <c r="A842" s="39"/>
      <c r="B842" s="40"/>
      <c r="C842" s="244" t="s">
        <v>1010</v>
      </c>
      <c r="D842" s="244" t="s">
        <v>224</v>
      </c>
      <c r="E842" s="245" t="s">
        <v>1011</v>
      </c>
      <c r="F842" s="246" t="s">
        <v>1012</v>
      </c>
      <c r="G842" s="247" t="s">
        <v>283</v>
      </c>
      <c r="H842" s="248">
        <v>1104.0319999999999</v>
      </c>
      <c r="I842" s="249"/>
      <c r="J842" s="250">
        <f>ROUND(I842*H842,2)</f>
        <v>0</v>
      </c>
      <c r="K842" s="251"/>
      <c r="L842" s="45"/>
      <c r="M842" s="252" t="s">
        <v>1</v>
      </c>
      <c r="N842" s="253" t="s">
        <v>41</v>
      </c>
      <c r="O842" s="92"/>
      <c r="P842" s="254">
        <f>O842*H842</f>
        <v>0</v>
      </c>
      <c r="Q842" s="254">
        <v>0</v>
      </c>
      <c r="R842" s="254">
        <f>Q842*H842</f>
        <v>0</v>
      </c>
      <c r="S842" s="254">
        <v>0</v>
      </c>
      <c r="T842" s="255">
        <f>S842*H842</f>
        <v>0</v>
      </c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R842" s="256" t="s">
        <v>228</v>
      </c>
      <c r="AT842" s="256" t="s">
        <v>224</v>
      </c>
      <c r="AU842" s="256" t="s">
        <v>86</v>
      </c>
      <c r="AY842" s="18" t="s">
        <v>222</v>
      </c>
      <c r="BE842" s="257">
        <f>IF(N842="základní",J842,0)</f>
        <v>0</v>
      </c>
      <c r="BF842" s="257">
        <f>IF(N842="snížená",J842,0)</f>
        <v>0</v>
      </c>
      <c r="BG842" s="257">
        <f>IF(N842="zákl. přenesená",J842,0)</f>
        <v>0</v>
      </c>
      <c r="BH842" s="257">
        <f>IF(N842="sníž. přenesená",J842,0)</f>
        <v>0</v>
      </c>
      <c r="BI842" s="257">
        <f>IF(N842="nulová",J842,0)</f>
        <v>0</v>
      </c>
      <c r="BJ842" s="18" t="s">
        <v>84</v>
      </c>
      <c r="BK842" s="257">
        <f>ROUND(I842*H842,2)</f>
        <v>0</v>
      </c>
      <c r="BL842" s="18" t="s">
        <v>228</v>
      </c>
      <c r="BM842" s="256" t="s">
        <v>1013</v>
      </c>
    </row>
    <row r="843" s="14" customFormat="1">
      <c r="A843" s="14"/>
      <c r="B843" s="269"/>
      <c r="C843" s="270"/>
      <c r="D843" s="260" t="s">
        <v>229</v>
      </c>
      <c r="E843" s="271" t="s">
        <v>1</v>
      </c>
      <c r="F843" s="272" t="s">
        <v>1014</v>
      </c>
      <c r="G843" s="270"/>
      <c r="H843" s="273">
        <v>1104.0319999999999</v>
      </c>
      <c r="I843" s="274"/>
      <c r="J843" s="270"/>
      <c r="K843" s="270"/>
      <c r="L843" s="275"/>
      <c r="M843" s="276"/>
      <c r="N843" s="277"/>
      <c r="O843" s="277"/>
      <c r="P843" s="277"/>
      <c r="Q843" s="277"/>
      <c r="R843" s="277"/>
      <c r="S843" s="277"/>
      <c r="T843" s="278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79" t="s">
        <v>229</v>
      </c>
      <c r="AU843" s="279" t="s">
        <v>86</v>
      </c>
      <c r="AV843" s="14" t="s">
        <v>86</v>
      </c>
      <c r="AW843" s="14" t="s">
        <v>32</v>
      </c>
      <c r="AX843" s="14" t="s">
        <v>76</v>
      </c>
      <c r="AY843" s="279" t="s">
        <v>222</v>
      </c>
    </row>
    <row r="844" s="15" customFormat="1">
      <c r="A844" s="15"/>
      <c r="B844" s="280"/>
      <c r="C844" s="281"/>
      <c r="D844" s="260" t="s">
        <v>229</v>
      </c>
      <c r="E844" s="282" t="s">
        <v>1</v>
      </c>
      <c r="F844" s="283" t="s">
        <v>232</v>
      </c>
      <c r="G844" s="281"/>
      <c r="H844" s="284">
        <v>1104.0319999999999</v>
      </c>
      <c r="I844" s="285"/>
      <c r="J844" s="281"/>
      <c r="K844" s="281"/>
      <c r="L844" s="286"/>
      <c r="M844" s="287"/>
      <c r="N844" s="288"/>
      <c r="O844" s="288"/>
      <c r="P844" s="288"/>
      <c r="Q844" s="288"/>
      <c r="R844" s="288"/>
      <c r="S844" s="288"/>
      <c r="T844" s="289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T844" s="290" t="s">
        <v>229</v>
      </c>
      <c r="AU844" s="290" t="s">
        <v>86</v>
      </c>
      <c r="AV844" s="15" t="s">
        <v>228</v>
      </c>
      <c r="AW844" s="15" t="s">
        <v>32</v>
      </c>
      <c r="AX844" s="15" t="s">
        <v>84</v>
      </c>
      <c r="AY844" s="290" t="s">
        <v>222</v>
      </c>
    </row>
    <row r="845" s="2" customFormat="1" ht="16.5" customHeight="1">
      <c r="A845" s="39"/>
      <c r="B845" s="40"/>
      <c r="C845" s="244" t="s">
        <v>609</v>
      </c>
      <c r="D845" s="244" t="s">
        <v>224</v>
      </c>
      <c r="E845" s="245" t="s">
        <v>1015</v>
      </c>
      <c r="F845" s="246" t="s">
        <v>1016</v>
      </c>
      <c r="G845" s="247" t="s">
        <v>283</v>
      </c>
      <c r="H845" s="248">
        <v>368.01100000000002</v>
      </c>
      <c r="I845" s="249"/>
      <c r="J845" s="250">
        <f>ROUND(I845*H845,2)</f>
        <v>0</v>
      </c>
      <c r="K845" s="251"/>
      <c r="L845" s="45"/>
      <c r="M845" s="252" t="s">
        <v>1</v>
      </c>
      <c r="N845" s="253" t="s">
        <v>41</v>
      </c>
      <c r="O845" s="92"/>
      <c r="P845" s="254">
        <f>O845*H845</f>
        <v>0</v>
      </c>
      <c r="Q845" s="254">
        <v>0</v>
      </c>
      <c r="R845" s="254">
        <f>Q845*H845</f>
        <v>0</v>
      </c>
      <c r="S845" s="254">
        <v>0</v>
      </c>
      <c r="T845" s="255">
        <f>S845*H845</f>
        <v>0</v>
      </c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R845" s="256" t="s">
        <v>228</v>
      </c>
      <c r="AT845" s="256" t="s">
        <v>224</v>
      </c>
      <c r="AU845" s="256" t="s">
        <v>86</v>
      </c>
      <c r="AY845" s="18" t="s">
        <v>222</v>
      </c>
      <c r="BE845" s="257">
        <f>IF(N845="základní",J845,0)</f>
        <v>0</v>
      </c>
      <c r="BF845" s="257">
        <f>IF(N845="snížená",J845,0)</f>
        <v>0</v>
      </c>
      <c r="BG845" s="257">
        <f>IF(N845="zákl. přenesená",J845,0)</f>
        <v>0</v>
      </c>
      <c r="BH845" s="257">
        <f>IF(N845="sníž. přenesená",J845,0)</f>
        <v>0</v>
      </c>
      <c r="BI845" s="257">
        <f>IF(N845="nulová",J845,0)</f>
        <v>0</v>
      </c>
      <c r="BJ845" s="18" t="s">
        <v>84</v>
      </c>
      <c r="BK845" s="257">
        <f>ROUND(I845*H845,2)</f>
        <v>0</v>
      </c>
      <c r="BL845" s="18" t="s">
        <v>228</v>
      </c>
      <c r="BM845" s="256" t="s">
        <v>1017</v>
      </c>
    </row>
    <row r="846" s="14" customFormat="1">
      <c r="A846" s="14"/>
      <c r="B846" s="269"/>
      <c r="C846" s="270"/>
      <c r="D846" s="260" t="s">
        <v>229</v>
      </c>
      <c r="E846" s="271" t="s">
        <v>1</v>
      </c>
      <c r="F846" s="272" t="s">
        <v>1009</v>
      </c>
      <c r="G846" s="270"/>
      <c r="H846" s="273">
        <v>368.01100000000002</v>
      </c>
      <c r="I846" s="274"/>
      <c r="J846" s="270"/>
      <c r="K846" s="270"/>
      <c r="L846" s="275"/>
      <c r="M846" s="276"/>
      <c r="N846" s="277"/>
      <c r="O846" s="277"/>
      <c r="P846" s="277"/>
      <c r="Q846" s="277"/>
      <c r="R846" s="277"/>
      <c r="S846" s="277"/>
      <c r="T846" s="278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79" t="s">
        <v>229</v>
      </c>
      <c r="AU846" s="279" t="s">
        <v>86</v>
      </c>
      <c r="AV846" s="14" t="s">
        <v>86</v>
      </c>
      <c r="AW846" s="14" t="s">
        <v>32</v>
      </c>
      <c r="AX846" s="14" t="s">
        <v>76</v>
      </c>
      <c r="AY846" s="279" t="s">
        <v>222</v>
      </c>
    </row>
    <row r="847" s="15" customFormat="1">
      <c r="A847" s="15"/>
      <c r="B847" s="280"/>
      <c r="C847" s="281"/>
      <c r="D847" s="260" t="s">
        <v>229</v>
      </c>
      <c r="E847" s="282" t="s">
        <v>1</v>
      </c>
      <c r="F847" s="283" t="s">
        <v>232</v>
      </c>
      <c r="G847" s="281"/>
      <c r="H847" s="284">
        <v>368.01100000000002</v>
      </c>
      <c r="I847" s="285"/>
      <c r="J847" s="281"/>
      <c r="K847" s="281"/>
      <c r="L847" s="286"/>
      <c r="M847" s="287"/>
      <c r="N847" s="288"/>
      <c r="O847" s="288"/>
      <c r="P847" s="288"/>
      <c r="Q847" s="288"/>
      <c r="R847" s="288"/>
      <c r="S847" s="288"/>
      <c r="T847" s="289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T847" s="290" t="s">
        <v>229</v>
      </c>
      <c r="AU847" s="290" t="s">
        <v>86</v>
      </c>
      <c r="AV847" s="15" t="s">
        <v>228</v>
      </c>
      <c r="AW847" s="15" t="s">
        <v>32</v>
      </c>
      <c r="AX847" s="15" t="s">
        <v>84</v>
      </c>
      <c r="AY847" s="290" t="s">
        <v>222</v>
      </c>
    </row>
    <row r="848" s="12" customFormat="1" ht="25.92" customHeight="1">
      <c r="A848" s="12"/>
      <c r="B848" s="228"/>
      <c r="C848" s="229"/>
      <c r="D848" s="230" t="s">
        <v>75</v>
      </c>
      <c r="E848" s="231" t="s">
        <v>1018</v>
      </c>
      <c r="F848" s="231" t="s">
        <v>1019</v>
      </c>
      <c r="G848" s="229"/>
      <c r="H848" s="229"/>
      <c r="I848" s="232"/>
      <c r="J848" s="233">
        <f>BK848</f>
        <v>0</v>
      </c>
      <c r="K848" s="229"/>
      <c r="L848" s="234"/>
      <c r="M848" s="235"/>
      <c r="N848" s="236"/>
      <c r="O848" s="236"/>
      <c r="P848" s="237">
        <f>P849+P884+P953+P1039+P1042+P1149+P1315+P1390+P1595+P1750+P1798+P1812+P1825+P1913+P1922+P1967+P1977</f>
        <v>0</v>
      </c>
      <c r="Q848" s="236"/>
      <c r="R848" s="237">
        <f>R849+R884+R953+R1039+R1042+R1149+R1315+R1390+R1595+R1750+R1798+R1812+R1825+R1913+R1922+R1967+R1977</f>
        <v>7.1255360000000003</v>
      </c>
      <c r="S848" s="236"/>
      <c r="T848" s="238">
        <f>T849+T884+T953+T1039+T1042+T1149+T1315+T1390+T1595+T1750+T1798+T1812+T1825+T1913+T1922+T1967+T1977</f>
        <v>1.0065</v>
      </c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R848" s="239" t="s">
        <v>86</v>
      </c>
      <c r="AT848" s="240" t="s">
        <v>75</v>
      </c>
      <c r="AU848" s="240" t="s">
        <v>76</v>
      </c>
      <c r="AY848" s="239" t="s">
        <v>222</v>
      </c>
      <c r="BK848" s="241">
        <f>BK849+BK884+BK953+BK1039+BK1042+BK1149+BK1315+BK1390+BK1595+BK1750+BK1798+BK1812+BK1825+BK1913+BK1922+BK1967+BK1977</f>
        <v>0</v>
      </c>
    </row>
    <row r="849" s="12" customFormat="1" ht="22.8" customHeight="1">
      <c r="A849" s="12"/>
      <c r="B849" s="228"/>
      <c r="C849" s="229"/>
      <c r="D849" s="230" t="s">
        <v>75</v>
      </c>
      <c r="E849" s="242" t="s">
        <v>1020</v>
      </c>
      <c r="F849" s="242" t="s">
        <v>1021</v>
      </c>
      <c r="G849" s="229"/>
      <c r="H849" s="229"/>
      <c r="I849" s="232"/>
      <c r="J849" s="243">
        <f>BK849</f>
        <v>0</v>
      </c>
      <c r="K849" s="229"/>
      <c r="L849" s="234"/>
      <c r="M849" s="235"/>
      <c r="N849" s="236"/>
      <c r="O849" s="236"/>
      <c r="P849" s="237">
        <f>SUM(P850:P883)</f>
        <v>0</v>
      </c>
      <c r="Q849" s="236"/>
      <c r="R849" s="237">
        <f>SUM(R850:R883)</f>
        <v>0</v>
      </c>
      <c r="S849" s="236"/>
      <c r="T849" s="238">
        <f>SUM(T850:T883)</f>
        <v>0</v>
      </c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R849" s="239" t="s">
        <v>86</v>
      </c>
      <c r="AT849" s="240" t="s">
        <v>75</v>
      </c>
      <c r="AU849" s="240" t="s">
        <v>84</v>
      </c>
      <c r="AY849" s="239" t="s">
        <v>222</v>
      </c>
      <c r="BK849" s="241">
        <f>SUM(BK850:BK883)</f>
        <v>0</v>
      </c>
    </row>
    <row r="850" s="2" customFormat="1" ht="24.15" customHeight="1">
      <c r="A850" s="39"/>
      <c r="B850" s="40"/>
      <c r="C850" s="244" t="s">
        <v>1022</v>
      </c>
      <c r="D850" s="244" t="s">
        <v>224</v>
      </c>
      <c r="E850" s="245" t="s">
        <v>1023</v>
      </c>
      <c r="F850" s="246" t="s">
        <v>1024</v>
      </c>
      <c r="G850" s="247" t="s">
        <v>227</v>
      </c>
      <c r="H850" s="248">
        <v>181.90000000000001</v>
      </c>
      <c r="I850" s="249"/>
      <c r="J850" s="250">
        <f>ROUND(I850*H850,2)</f>
        <v>0</v>
      </c>
      <c r="K850" s="251"/>
      <c r="L850" s="45"/>
      <c r="M850" s="252" t="s">
        <v>1</v>
      </c>
      <c r="N850" s="253" t="s">
        <v>41</v>
      </c>
      <c r="O850" s="92"/>
      <c r="P850" s="254">
        <f>O850*H850</f>
        <v>0</v>
      </c>
      <c r="Q850" s="254">
        <v>0</v>
      </c>
      <c r="R850" s="254">
        <f>Q850*H850</f>
        <v>0</v>
      </c>
      <c r="S850" s="254">
        <v>0</v>
      </c>
      <c r="T850" s="255">
        <f>S850*H850</f>
        <v>0</v>
      </c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R850" s="256" t="s">
        <v>260</v>
      </c>
      <c r="AT850" s="256" t="s">
        <v>224</v>
      </c>
      <c r="AU850" s="256" t="s">
        <v>86</v>
      </c>
      <c r="AY850" s="18" t="s">
        <v>222</v>
      </c>
      <c r="BE850" s="257">
        <f>IF(N850="základní",J850,0)</f>
        <v>0</v>
      </c>
      <c r="BF850" s="257">
        <f>IF(N850="snížená",J850,0)</f>
        <v>0</v>
      </c>
      <c r="BG850" s="257">
        <f>IF(N850="zákl. přenesená",J850,0)</f>
        <v>0</v>
      </c>
      <c r="BH850" s="257">
        <f>IF(N850="sníž. přenesená",J850,0)</f>
        <v>0</v>
      </c>
      <c r="BI850" s="257">
        <f>IF(N850="nulová",J850,0)</f>
        <v>0</v>
      </c>
      <c r="BJ850" s="18" t="s">
        <v>84</v>
      </c>
      <c r="BK850" s="257">
        <f>ROUND(I850*H850,2)</f>
        <v>0</v>
      </c>
      <c r="BL850" s="18" t="s">
        <v>260</v>
      </c>
      <c r="BM850" s="256" t="s">
        <v>1025</v>
      </c>
    </row>
    <row r="851" s="13" customFormat="1">
      <c r="A851" s="13"/>
      <c r="B851" s="258"/>
      <c r="C851" s="259"/>
      <c r="D851" s="260" t="s">
        <v>229</v>
      </c>
      <c r="E851" s="261" t="s">
        <v>1</v>
      </c>
      <c r="F851" s="262" t="s">
        <v>249</v>
      </c>
      <c r="G851" s="259"/>
      <c r="H851" s="261" t="s">
        <v>1</v>
      </c>
      <c r="I851" s="263"/>
      <c r="J851" s="259"/>
      <c r="K851" s="259"/>
      <c r="L851" s="264"/>
      <c r="M851" s="265"/>
      <c r="N851" s="266"/>
      <c r="O851" s="266"/>
      <c r="P851" s="266"/>
      <c r="Q851" s="266"/>
      <c r="R851" s="266"/>
      <c r="S851" s="266"/>
      <c r="T851" s="267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68" t="s">
        <v>229</v>
      </c>
      <c r="AU851" s="268" t="s">
        <v>86</v>
      </c>
      <c r="AV851" s="13" t="s">
        <v>84</v>
      </c>
      <c r="AW851" s="13" t="s">
        <v>32</v>
      </c>
      <c r="AX851" s="13" t="s">
        <v>76</v>
      </c>
      <c r="AY851" s="268" t="s">
        <v>222</v>
      </c>
    </row>
    <row r="852" s="14" customFormat="1">
      <c r="A852" s="14"/>
      <c r="B852" s="269"/>
      <c r="C852" s="270"/>
      <c r="D852" s="260" t="s">
        <v>229</v>
      </c>
      <c r="E852" s="271" t="s">
        <v>1</v>
      </c>
      <c r="F852" s="272" t="s">
        <v>1026</v>
      </c>
      <c r="G852" s="270"/>
      <c r="H852" s="273">
        <v>74</v>
      </c>
      <c r="I852" s="274"/>
      <c r="J852" s="270"/>
      <c r="K852" s="270"/>
      <c r="L852" s="275"/>
      <c r="M852" s="276"/>
      <c r="N852" s="277"/>
      <c r="O852" s="277"/>
      <c r="P852" s="277"/>
      <c r="Q852" s="277"/>
      <c r="R852" s="277"/>
      <c r="S852" s="277"/>
      <c r="T852" s="278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79" t="s">
        <v>229</v>
      </c>
      <c r="AU852" s="279" t="s">
        <v>86</v>
      </c>
      <c r="AV852" s="14" t="s">
        <v>86</v>
      </c>
      <c r="AW852" s="14" t="s">
        <v>32</v>
      </c>
      <c r="AX852" s="14" t="s">
        <v>76</v>
      </c>
      <c r="AY852" s="279" t="s">
        <v>222</v>
      </c>
    </row>
    <row r="853" s="14" customFormat="1">
      <c r="A853" s="14"/>
      <c r="B853" s="269"/>
      <c r="C853" s="270"/>
      <c r="D853" s="260" t="s">
        <v>229</v>
      </c>
      <c r="E853" s="271" t="s">
        <v>1</v>
      </c>
      <c r="F853" s="272" t="s">
        <v>666</v>
      </c>
      <c r="G853" s="270"/>
      <c r="H853" s="273">
        <v>107.90000000000001</v>
      </c>
      <c r="I853" s="274"/>
      <c r="J853" s="270"/>
      <c r="K853" s="270"/>
      <c r="L853" s="275"/>
      <c r="M853" s="276"/>
      <c r="N853" s="277"/>
      <c r="O853" s="277"/>
      <c r="P853" s="277"/>
      <c r="Q853" s="277"/>
      <c r="R853" s="277"/>
      <c r="S853" s="277"/>
      <c r="T853" s="278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79" t="s">
        <v>229</v>
      </c>
      <c r="AU853" s="279" t="s">
        <v>86</v>
      </c>
      <c r="AV853" s="14" t="s">
        <v>86</v>
      </c>
      <c r="AW853" s="14" t="s">
        <v>32</v>
      </c>
      <c r="AX853" s="14" t="s">
        <v>76</v>
      </c>
      <c r="AY853" s="279" t="s">
        <v>222</v>
      </c>
    </row>
    <row r="854" s="15" customFormat="1">
      <c r="A854" s="15"/>
      <c r="B854" s="280"/>
      <c r="C854" s="281"/>
      <c r="D854" s="260" t="s">
        <v>229</v>
      </c>
      <c r="E854" s="282" t="s">
        <v>1</v>
      </c>
      <c r="F854" s="283" t="s">
        <v>232</v>
      </c>
      <c r="G854" s="281"/>
      <c r="H854" s="284">
        <v>181.90000000000001</v>
      </c>
      <c r="I854" s="285"/>
      <c r="J854" s="281"/>
      <c r="K854" s="281"/>
      <c r="L854" s="286"/>
      <c r="M854" s="287"/>
      <c r="N854" s="288"/>
      <c r="O854" s="288"/>
      <c r="P854" s="288"/>
      <c r="Q854" s="288"/>
      <c r="R854" s="288"/>
      <c r="S854" s="288"/>
      <c r="T854" s="289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T854" s="290" t="s">
        <v>229</v>
      </c>
      <c r="AU854" s="290" t="s">
        <v>86</v>
      </c>
      <c r="AV854" s="15" t="s">
        <v>228</v>
      </c>
      <c r="AW854" s="15" t="s">
        <v>32</v>
      </c>
      <c r="AX854" s="15" t="s">
        <v>84</v>
      </c>
      <c r="AY854" s="290" t="s">
        <v>222</v>
      </c>
    </row>
    <row r="855" s="2" customFormat="1" ht="16.5" customHeight="1">
      <c r="A855" s="39"/>
      <c r="B855" s="40"/>
      <c r="C855" s="294" t="s">
        <v>614</v>
      </c>
      <c r="D855" s="294" t="s">
        <v>300</v>
      </c>
      <c r="E855" s="295" t="s">
        <v>1027</v>
      </c>
      <c r="F855" s="296" t="s">
        <v>1028</v>
      </c>
      <c r="G855" s="297" t="s">
        <v>283</v>
      </c>
      <c r="H855" s="298">
        <v>0.055</v>
      </c>
      <c r="I855" s="299"/>
      <c r="J855" s="300">
        <f>ROUND(I855*H855,2)</f>
        <v>0</v>
      </c>
      <c r="K855" s="301"/>
      <c r="L855" s="302"/>
      <c r="M855" s="303" t="s">
        <v>1</v>
      </c>
      <c r="N855" s="304" t="s">
        <v>41</v>
      </c>
      <c r="O855" s="92"/>
      <c r="P855" s="254">
        <f>O855*H855</f>
        <v>0</v>
      </c>
      <c r="Q855" s="254">
        <v>0</v>
      </c>
      <c r="R855" s="254">
        <f>Q855*H855</f>
        <v>0</v>
      </c>
      <c r="S855" s="254">
        <v>0</v>
      </c>
      <c r="T855" s="255">
        <f>S855*H855</f>
        <v>0</v>
      </c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R855" s="256" t="s">
        <v>290</v>
      </c>
      <c r="AT855" s="256" t="s">
        <v>300</v>
      </c>
      <c r="AU855" s="256" t="s">
        <v>86</v>
      </c>
      <c r="AY855" s="18" t="s">
        <v>222</v>
      </c>
      <c r="BE855" s="257">
        <f>IF(N855="základní",J855,0)</f>
        <v>0</v>
      </c>
      <c r="BF855" s="257">
        <f>IF(N855="snížená",J855,0)</f>
        <v>0</v>
      </c>
      <c r="BG855" s="257">
        <f>IF(N855="zákl. přenesená",J855,0)</f>
        <v>0</v>
      </c>
      <c r="BH855" s="257">
        <f>IF(N855="sníž. přenesená",J855,0)</f>
        <v>0</v>
      </c>
      <c r="BI855" s="257">
        <f>IF(N855="nulová",J855,0)</f>
        <v>0</v>
      </c>
      <c r="BJ855" s="18" t="s">
        <v>84</v>
      </c>
      <c r="BK855" s="257">
        <f>ROUND(I855*H855,2)</f>
        <v>0</v>
      </c>
      <c r="BL855" s="18" t="s">
        <v>260</v>
      </c>
      <c r="BM855" s="256" t="s">
        <v>1029</v>
      </c>
    </row>
    <row r="856" s="14" customFormat="1">
      <c r="A856" s="14"/>
      <c r="B856" s="269"/>
      <c r="C856" s="270"/>
      <c r="D856" s="260" t="s">
        <v>229</v>
      </c>
      <c r="E856" s="271" t="s">
        <v>1</v>
      </c>
      <c r="F856" s="272" t="s">
        <v>1030</v>
      </c>
      <c r="G856" s="270"/>
      <c r="H856" s="273">
        <v>0.055</v>
      </c>
      <c r="I856" s="274"/>
      <c r="J856" s="270"/>
      <c r="K856" s="270"/>
      <c r="L856" s="275"/>
      <c r="M856" s="276"/>
      <c r="N856" s="277"/>
      <c r="O856" s="277"/>
      <c r="P856" s="277"/>
      <c r="Q856" s="277"/>
      <c r="R856" s="277"/>
      <c r="S856" s="277"/>
      <c r="T856" s="278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79" t="s">
        <v>229</v>
      </c>
      <c r="AU856" s="279" t="s">
        <v>86</v>
      </c>
      <c r="AV856" s="14" t="s">
        <v>86</v>
      </c>
      <c r="AW856" s="14" t="s">
        <v>32</v>
      </c>
      <c r="AX856" s="14" t="s">
        <v>76</v>
      </c>
      <c r="AY856" s="279" t="s">
        <v>222</v>
      </c>
    </row>
    <row r="857" s="15" customFormat="1">
      <c r="A857" s="15"/>
      <c r="B857" s="280"/>
      <c r="C857" s="281"/>
      <c r="D857" s="260" t="s">
        <v>229</v>
      </c>
      <c r="E857" s="282" t="s">
        <v>1</v>
      </c>
      <c r="F857" s="283" t="s">
        <v>232</v>
      </c>
      <c r="G857" s="281"/>
      <c r="H857" s="284">
        <v>0.055</v>
      </c>
      <c r="I857" s="285"/>
      <c r="J857" s="281"/>
      <c r="K857" s="281"/>
      <c r="L857" s="286"/>
      <c r="M857" s="287"/>
      <c r="N857" s="288"/>
      <c r="O857" s="288"/>
      <c r="P857" s="288"/>
      <c r="Q857" s="288"/>
      <c r="R857" s="288"/>
      <c r="S857" s="288"/>
      <c r="T857" s="289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T857" s="290" t="s">
        <v>229</v>
      </c>
      <c r="AU857" s="290" t="s">
        <v>86</v>
      </c>
      <c r="AV857" s="15" t="s">
        <v>228</v>
      </c>
      <c r="AW857" s="15" t="s">
        <v>32</v>
      </c>
      <c r="AX857" s="15" t="s">
        <v>84</v>
      </c>
      <c r="AY857" s="290" t="s">
        <v>222</v>
      </c>
    </row>
    <row r="858" s="2" customFormat="1" ht="16.5" customHeight="1">
      <c r="A858" s="39"/>
      <c r="B858" s="40"/>
      <c r="C858" s="244" t="s">
        <v>1031</v>
      </c>
      <c r="D858" s="244" t="s">
        <v>224</v>
      </c>
      <c r="E858" s="245" t="s">
        <v>1032</v>
      </c>
      <c r="F858" s="246" t="s">
        <v>1033</v>
      </c>
      <c r="G858" s="247" t="s">
        <v>227</v>
      </c>
      <c r="H858" s="248">
        <v>74</v>
      </c>
      <c r="I858" s="249"/>
      <c r="J858" s="250">
        <f>ROUND(I858*H858,2)</f>
        <v>0</v>
      </c>
      <c r="K858" s="251"/>
      <c r="L858" s="45"/>
      <c r="M858" s="252" t="s">
        <v>1</v>
      </c>
      <c r="N858" s="253" t="s">
        <v>41</v>
      </c>
      <c r="O858" s="92"/>
      <c r="P858" s="254">
        <f>O858*H858</f>
        <v>0</v>
      </c>
      <c r="Q858" s="254">
        <v>0</v>
      </c>
      <c r="R858" s="254">
        <f>Q858*H858</f>
        <v>0</v>
      </c>
      <c r="S858" s="254">
        <v>0</v>
      </c>
      <c r="T858" s="255">
        <f>S858*H858</f>
        <v>0</v>
      </c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R858" s="256" t="s">
        <v>260</v>
      </c>
      <c r="AT858" s="256" t="s">
        <v>224</v>
      </c>
      <c r="AU858" s="256" t="s">
        <v>86</v>
      </c>
      <c r="AY858" s="18" t="s">
        <v>222</v>
      </c>
      <c r="BE858" s="257">
        <f>IF(N858="základní",J858,0)</f>
        <v>0</v>
      </c>
      <c r="BF858" s="257">
        <f>IF(N858="snížená",J858,0)</f>
        <v>0</v>
      </c>
      <c r="BG858" s="257">
        <f>IF(N858="zákl. přenesená",J858,0)</f>
        <v>0</v>
      </c>
      <c r="BH858" s="257">
        <f>IF(N858="sníž. přenesená",J858,0)</f>
        <v>0</v>
      </c>
      <c r="BI858" s="257">
        <f>IF(N858="nulová",J858,0)</f>
        <v>0</v>
      </c>
      <c r="BJ858" s="18" t="s">
        <v>84</v>
      </c>
      <c r="BK858" s="257">
        <f>ROUND(I858*H858,2)</f>
        <v>0</v>
      </c>
      <c r="BL858" s="18" t="s">
        <v>260</v>
      </c>
      <c r="BM858" s="256" t="s">
        <v>1034</v>
      </c>
    </row>
    <row r="859" s="13" customFormat="1">
      <c r="A859" s="13"/>
      <c r="B859" s="258"/>
      <c r="C859" s="259"/>
      <c r="D859" s="260" t="s">
        <v>229</v>
      </c>
      <c r="E859" s="261" t="s">
        <v>1</v>
      </c>
      <c r="F859" s="262" t="s">
        <v>249</v>
      </c>
      <c r="G859" s="259"/>
      <c r="H859" s="261" t="s">
        <v>1</v>
      </c>
      <c r="I859" s="263"/>
      <c r="J859" s="259"/>
      <c r="K859" s="259"/>
      <c r="L859" s="264"/>
      <c r="M859" s="265"/>
      <c r="N859" s="266"/>
      <c r="O859" s="266"/>
      <c r="P859" s="266"/>
      <c r="Q859" s="266"/>
      <c r="R859" s="266"/>
      <c r="S859" s="266"/>
      <c r="T859" s="267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68" t="s">
        <v>229</v>
      </c>
      <c r="AU859" s="268" t="s">
        <v>86</v>
      </c>
      <c r="AV859" s="13" t="s">
        <v>84</v>
      </c>
      <c r="AW859" s="13" t="s">
        <v>32</v>
      </c>
      <c r="AX859" s="13" t="s">
        <v>76</v>
      </c>
      <c r="AY859" s="268" t="s">
        <v>222</v>
      </c>
    </row>
    <row r="860" s="14" customFormat="1">
      <c r="A860" s="14"/>
      <c r="B860" s="269"/>
      <c r="C860" s="270"/>
      <c r="D860" s="260" t="s">
        <v>229</v>
      </c>
      <c r="E860" s="271" t="s">
        <v>1</v>
      </c>
      <c r="F860" s="272" t="s">
        <v>1026</v>
      </c>
      <c r="G860" s="270"/>
      <c r="H860" s="273">
        <v>74</v>
      </c>
      <c r="I860" s="274"/>
      <c r="J860" s="270"/>
      <c r="K860" s="270"/>
      <c r="L860" s="275"/>
      <c r="M860" s="276"/>
      <c r="N860" s="277"/>
      <c r="O860" s="277"/>
      <c r="P860" s="277"/>
      <c r="Q860" s="277"/>
      <c r="R860" s="277"/>
      <c r="S860" s="277"/>
      <c r="T860" s="278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79" t="s">
        <v>229</v>
      </c>
      <c r="AU860" s="279" t="s">
        <v>86</v>
      </c>
      <c r="AV860" s="14" t="s">
        <v>86</v>
      </c>
      <c r="AW860" s="14" t="s">
        <v>32</v>
      </c>
      <c r="AX860" s="14" t="s">
        <v>76</v>
      </c>
      <c r="AY860" s="279" t="s">
        <v>222</v>
      </c>
    </row>
    <row r="861" s="15" customFormat="1">
      <c r="A861" s="15"/>
      <c r="B861" s="280"/>
      <c r="C861" s="281"/>
      <c r="D861" s="260" t="s">
        <v>229</v>
      </c>
      <c r="E861" s="282" t="s">
        <v>1</v>
      </c>
      <c r="F861" s="283" t="s">
        <v>232</v>
      </c>
      <c r="G861" s="281"/>
      <c r="H861" s="284">
        <v>74</v>
      </c>
      <c r="I861" s="285"/>
      <c r="J861" s="281"/>
      <c r="K861" s="281"/>
      <c r="L861" s="286"/>
      <c r="M861" s="287"/>
      <c r="N861" s="288"/>
      <c r="O861" s="288"/>
      <c r="P861" s="288"/>
      <c r="Q861" s="288"/>
      <c r="R861" s="288"/>
      <c r="S861" s="288"/>
      <c r="T861" s="289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T861" s="290" t="s">
        <v>229</v>
      </c>
      <c r="AU861" s="290" t="s">
        <v>86</v>
      </c>
      <c r="AV861" s="15" t="s">
        <v>228</v>
      </c>
      <c r="AW861" s="15" t="s">
        <v>32</v>
      </c>
      <c r="AX861" s="15" t="s">
        <v>84</v>
      </c>
      <c r="AY861" s="290" t="s">
        <v>222</v>
      </c>
    </row>
    <row r="862" s="2" customFormat="1" ht="16.5" customHeight="1">
      <c r="A862" s="39"/>
      <c r="B862" s="40"/>
      <c r="C862" s="244" t="s">
        <v>618</v>
      </c>
      <c r="D862" s="244" t="s">
        <v>224</v>
      </c>
      <c r="E862" s="245" t="s">
        <v>1032</v>
      </c>
      <c r="F862" s="246" t="s">
        <v>1033</v>
      </c>
      <c r="G862" s="247" t="s">
        <v>227</v>
      </c>
      <c r="H862" s="248">
        <v>109.40000000000001</v>
      </c>
      <c r="I862" s="249"/>
      <c r="J862" s="250">
        <f>ROUND(I862*H862,2)</f>
        <v>0</v>
      </c>
      <c r="K862" s="251"/>
      <c r="L862" s="45"/>
      <c r="M862" s="252" t="s">
        <v>1</v>
      </c>
      <c r="N862" s="253" t="s">
        <v>41</v>
      </c>
      <c r="O862" s="92"/>
      <c r="P862" s="254">
        <f>O862*H862</f>
        <v>0</v>
      </c>
      <c r="Q862" s="254">
        <v>0</v>
      </c>
      <c r="R862" s="254">
        <f>Q862*H862</f>
        <v>0</v>
      </c>
      <c r="S862" s="254">
        <v>0</v>
      </c>
      <c r="T862" s="255">
        <f>S862*H862</f>
        <v>0</v>
      </c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R862" s="256" t="s">
        <v>260</v>
      </c>
      <c r="AT862" s="256" t="s">
        <v>224</v>
      </c>
      <c r="AU862" s="256" t="s">
        <v>86</v>
      </c>
      <c r="AY862" s="18" t="s">
        <v>222</v>
      </c>
      <c r="BE862" s="257">
        <f>IF(N862="základní",J862,0)</f>
        <v>0</v>
      </c>
      <c r="BF862" s="257">
        <f>IF(N862="snížená",J862,0)</f>
        <v>0</v>
      </c>
      <c r="BG862" s="257">
        <f>IF(N862="zákl. přenesená",J862,0)</f>
        <v>0</v>
      </c>
      <c r="BH862" s="257">
        <f>IF(N862="sníž. přenesená",J862,0)</f>
        <v>0</v>
      </c>
      <c r="BI862" s="257">
        <f>IF(N862="nulová",J862,0)</f>
        <v>0</v>
      </c>
      <c r="BJ862" s="18" t="s">
        <v>84</v>
      </c>
      <c r="BK862" s="257">
        <f>ROUND(I862*H862,2)</f>
        <v>0</v>
      </c>
      <c r="BL862" s="18" t="s">
        <v>260</v>
      </c>
      <c r="BM862" s="256" t="s">
        <v>1035</v>
      </c>
    </row>
    <row r="863" s="13" customFormat="1">
      <c r="A863" s="13"/>
      <c r="B863" s="258"/>
      <c r="C863" s="259"/>
      <c r="D863" s="260" t="s">
        <v>229</v>
      </c>
      <c r="E863" s="261" t="s">
        <v>1</v>
      </c>
      <c r="F863" s="262" t="s">
        <v>403</v>
      </c>
      <c r="G863" s="259"/>
      <c r="H863" s="261" t="s">
        <v>1</v>
      </c>
      <c r="I863" s="263"/>
      <c r="J863" s="259"/>
      <c r="K863" s="259"/>
      <c r="L863" s="264"/>
      <c r="M863" s="265"/>
      <c r="N863" s="266"/>
      <c r="O863" s="266"/>
      <c r="P863" s="266"/>
      <c r="Q863" s="266"/>
      <c r="R863" s="266"/>
      <c r="S863" s="266"/>
      <c r="T863" s="267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68" t="s">
        <v>229</v>
      </c>
      <c r="AU863" s="268" t="s">
        <v>86</v>
      </c>
      <c r="AV863" s="13" t="s">
        <v>84</v>
      </c>
      <c r="AW863" s="13" t="s">
        <v>32</v>
      </c>
      <c r="AX863" s="13" t="s">
        <v>76</v>
      </c>
      <c r="AY863" s="268" t="s">
        <v>222</v>
      </c>
    </row>
    <row r="864" s="14" customFormat="1">
      <c r="A864" s="14"/>
      <c r="B864" s="269"/>
      <c r="C864" s="270"/>
      <c r="D864" s="260" t="s">
        <v>229</v>
      </c>
      <c r="E864" s="271" t="s">
        <v>1</v>
      </c>
      <c r="F864" s="272" t="s">
        <v>1036</v>
      </c>
      <c r="G864" s="270"/>
      <c r="H864" s="273">
        <v>109.40000000000001</v>
      </c>
      <c r="I864" s="274"/>
      <c r="J864" s="270"/>
      <c r="K864" s="270"/>
      <c r="L864" s="275"/>
      <c r="M864" s="276"/>
      <c r="N864" s="277"/>
      <c r="O864" s="277"/>
      <c r="P864" s="277"/>
      <c r="Q864" s="277"/>
      <c r="R864" s="277"/>
      <c r="S864" s="277"/>
      <c r="T864" s="278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79" t="s">
        <v>229</v>
      </c>
      <c r="AU864" s="279" t="s">
        <v>86</v>
      </c>
      <c r="AV864" s="14" t="s">
        <v>86</v>
      </c>
      <c r="AW864" s="14" t="s">
        <v>32</v>
      </c>
      <c r="AX864" s="14" t="s">
        <v>76</v>
      </c>
      <c r="AY864" s="279" t="s">
        <v>222</v>
      </c>
    </row>
    <row r="865" s="15" customFormat="1">
      <c r="A865" s="15"/>
      <c r="B865" s="280"/>
      <c r="C865" s="281"/>
      <c r="D865" s="260" t="s">
        <v>229</v>
      </c>
      <c r="E865" s="282" t="s">
        <v>1</v>
      </c>
      <c r="F865" s="283" t="s">
        <v>232</v>
      </c>
      <c r="G865" s="281"/>
      <c r="H865" s="284">
        <v>109.40000000000001</v>
      </c>
      <c r="I865" s="285"/>
      <c r="J865" s="281"/>
      <c r="K865" s="281"/>
      <c r="L865" s="286"/>
      <c r="M865" s="287"/>
      <c r="N865" s="288"/>
      <c r="O865" s="288"/>
      <c r="P865" s="288"/>
      <c r="Q865" s="288"/>
      <c r="R865" s="288"/>
      <c r="S865" s="288"/>
      <c r="T865" s="289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T865" s="290" t="s">
        <v>229</v>
      </c>
      <c r="AU865" s="290" t="s">
        <v>86</v>
      </c>
      <c r="AV865" s="15" t="s">
        <v>228</v>
      </c>
      <c r="AW865" s="15" t="s">
        <v>32</v>
      </c>
      <c r="AX865" s="15" t="s">
        <v>84</v>
      </c>
      <c r="AY865" s="290" t="s">
        <v>222</v>
      </c>
    </row>
    <row r="866" s="2" customFormat="1" ht="24.15" customHeight="1">
      <c r="A866" s="39"/>
      <c r="B866" s="40"/>
      <c r="C866" s="244" t="s">
        <v>1037</v>
      </c>
      <c r="D866" s="244" t="s">
        <v>224</v>
      </c>
      <c r="E866" s="245" t="s">
        <v>1038</v>
      </c>
      <c r="F866" s="246" t="s">
        <v>1039</v>
      </c>
      <c r="G866" s="247" t="s">
        <v>227</v>
      </c>
      <c r="H866" s="248">
        <v>289.80000000000001</v>
      </c>
      <c r="I866" s="249"/>
      <c r="J866" s="250">
        <f>ROUND(I866*H866,2)</f>
        <v>0</v>
      </c>
      <c r="K866" s="251"/>
      <c r="L866" s="45"/>
      <c r="M866" s="252" t="s">
        <v>1</v>
      </c>
      <c r="N866" s="253" t="s">
        <v>41</v>
      </c>
      <c r="O866" s="92"/>
      <c r="P866" s="254">
        <f>O866*H866</f>
        <v>0</v>
      </c>
      <c r="Q866" s="254">
        <v>0</v>
      </c>
      <c r="R866" s="254">
        <f>Q866*H866</f>
        <v>0</v>
      </c>
      <c r="S866" s="254">
        <v>0</v>
      </c>
      <c r="T866" s="255">
        <f>S866*H866</f>
        <v>0</v>
      </c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R866" s="256" t="s">
        <v>260</v>
      </c>
      <c r="AT866" s="256" t="s">
        <v>224</v>
      </c>
      <c r="AU866" s="256" t="s">
        <v>86</v>
      </c>
      <c r="AY866" s="18" t="s">
        <v>222</v>
      </c>
      <c r="BE866" s="257">
        <f>IF(N866="základní",J866,0)</f>
        <v>0</v>
      </c>
      <c r="BF866" s="257">
        <f>IF(N866="snížená",J866,0)</f>
        <v>0</v>
      </c>
      <c r="BG866" s="257">
        <f>IF(N866="zákl. přenesená",J866,0)</f>
        <v>0</v>
      </c>
      <c r="BH866" s="257">
        <f>IF(N866="sníž. přenesená",J866,0)</f>
        <v>0</v>
      </c>
      <c r="BI866" s="257">
        <f>IF(N866="nulová",J866,0)</f>
        <v>0</v>
      </c>
      <c r="BJ866" s="18" t="s">
        <v>84</v>
      </c>
      <c r="BK866" s="257">
        <f>ROUND(I866*H866,2)</f>
        <v>0</v>
      </c>
      <c r="BL866" s="18" t="s">
        <v>260</v>
      </c>
      <c r="BM866" s="256" t="s">
        <v>1040</v>
      </c>
    </row>
    <row r="867" s="13" customFormat="1">
      <c r="A867" s="13"/>
      <c r="B867" s="258"/>
      <c r="C867" s="259"/>
      <c r="D867" s="260" t="s">
        <v>229</v>
      </c>
      <c r="E867" s="261" t="s">
        <v>1</v>
      </c>
      <c r="F867" s="262" t="s">
        <v>249</v>
      </c>
      <c r="G867" s="259"/>
      <c r="H867" s="261" t="s">
        <v>1</v>
      </c>
      <c r="I867" s="263"/>
      <c r="J867" s="259"/>
      <c r="K867" s="259"/>
      <c r="L867" s="264"/>
      <c r="M867" s="265"/>
      <c r="N867" s="266"/>
      <c r="O867" s="266"/>
      <c r="P867" s="266"/>
      <c r="Q867" s="266"/>
      <c r="R867" s="266"/>
      <c r="S867" s="266"/>
      <c r="T867" s="267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68" t="s">
        <v>229</v>
      </c>
      <c r="AU867" s="268" t="s">
        <v>86</v>
      </c>
      <c r="AV867" s="13" t="s">
        <v>84</v>
      </c>
      <c r="AW867" s="13" t="s">
        <v>32</v>
      </c>
      <c r="AX867" s="13" t="s">
        <v>76</v>
      </c>
      <c r="AY867" s="268" t="s">
        <v>222</v>
      </c>
    </row>
    <row r="868" s="14" customFormat="1">
      <c r="A868" s="14"/>
      <c r="B868" s="269"/>
      <c r="C868" s="270"/>
      <c r="D868" s="260" t="s">
        <v>229</v>
      </c>
      <c r="E868" s="271" t="s">
        <v>1</v>
      </c>
      <c r="F868" s="272" t="s">
        <v>1026</v>
      </c>
      <c r="G868" s="270"/>
      <c r="H868" s="273">
        <v>74</v>
      </c>
      <c r="I868" s="274"/>
      <c r="J868" s="270"/>
      <c r="K868" s="270"/>
      <c r="L868" s="275"/>
      <c r="M868" s="276"/>
      <c r="N868" s="277"/>
      <c r="O868" s="277"/>
      <c r="P868" s="277"/>
      <c r="Q868" s="277"/>
      <c r="R868" s="277"/>
      <c r="S868" s="277"/>
      <c r="T868" s="278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79" t="s">
        <v>229</v>
      </c>
      <c r="AU868" s="279" t="s">
        <v>86</v>
      </c>
      <c r="AV868" s="14" t="s">
        <v>86</v>
      </c>
      <c r="AW868" s="14" t="s">
        <v>32</v>
      </c>
      <c r="AX868" s="14" t="s">
        <v>76</v>
      </c>
      <c r="AY868" s="279" t="s">
        <v>222</v>
      </c>
    </row>
    <row r="869" s="14" customFormat="1">
      <c r="A869" s="14"/>
      <c r="B869" s="269"/>
      <c r="C869" s="270"/>
      <c r="D869" s="260" t="s">
        <v>229</v>
      </c>
      <c r="E869" s="271" t="s">
        <v>1</v>
      </c>
      <c r="F869" s="272" t="s">
        <v>1041</v>
      </c>
      <c r="G869" s="270"/>
      <c r="H869" s="273">
        <v>215.80000000000001</v>
      </c>
      <c r="I869" s="274"/>
      <c r="J869" s="270"/>
      <c r="K869" s="270"/>
      <c r="L869" s="275"/>
      <c r="M869" s="276"/>
      <c r="N869" s="277"/>
      <c r="O869" s="277"/>
      <c r="P869" s="277"/>
      <c r="Q869" s="277"/>
      <c r="R869" s="277"/>
      <c r="S869" s="277"/>
      <c r="T869" s="278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79" t="s">
        <v>229</v>
      </c>
      <c r="AU869" s="279" t="s">
        <v>86</v>
      </c>
      <c r="AV869" s="14" t="s">
        <v>86</v>
      </c>
      <c r="AW869" s="14" t="s">
        <v>32</v>
      </c>
      <c r="AX869" s="14" t="s">
        <v>76</v>
      </c>
      <c r="AY869" s="279" t="s">
        <v>222</v>
      </c>
    </row>
    <row r="870" s="15" customFormat="1">
      <c r="A870" s="15"/>
      <c r="B870" s="280"/>
      <c r="C870" s="281"/>
      <c r="D870" s="260" t="s">
        <v>229</v>
      </c>
      <c r="E870" s="282" t="s">
        <v>1</v>
      </c>
      <c r="F870" s="283" t="s">
        <v>232</v>
      </c>
      <c r="G870" s="281"/>
      <c r="H870" s="284">
        <v>289.80000000000001</v>
      </c>
      <c r="I870" s="285"/>
      <c r="J870" s="281"/>
      <c r="K870" s="281"/>
      <c r="L870" s="286"/>
      <c r="M870" s="287"/>
      <c r="N870" s="288"/>
      <c r="O870" s="288"/>
      <c r="P870" s="288"/>
      <c r="Q870" s="288"/>
      <c r="R870" s="288"/>
      <c r="S870" s="288"/>
      <c r="T870" s="289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T870" s="290" t="s">
        <v>229</v>
      </c>
      <c r="AU870" s="290" t="s">
        <v>86</v>
      </c>
      <c r="AV870" s="15" t="s">
        <v>228</v>
      </c>
      <c r="AW870" s="15" t="s">
        <v>32</v>
      </c>
      <c r="AX870" s="15" t="s">
        <v>84</v>
      </c>
      <c r="AY870" s="290" t="s">
        <v>222</v>
      </c>
    </row>
    <row r="871" s="2" customFormat="1" ht="44.25" customHeight="1">
      <c r="A871" s="39"/>
      <c r="B871" s="40"/>
      <c r="C871" s="294" t="s">
        <v>621</v>
      </c>
      <c r="D871" s="294" t="s">
        <v>300</v>
      </c>
      <c r="E871" s="295" t="s">
        <v>1042</v>
      </c>
      <c r="F871" s="296" t="s">
        <v>1043</v>
      </c>
      <c r="G871" s="297" t="s">
        <v>227</v>
      </c>
      <c r="H871" s="298">
        <v>333.26999999999998</v>
      </c>
      <c r="I871" s="299"/>
      <c r="J871" s="300">
        <f>ROUND(I871*H871,2)</f>
        <v>0</v>
      </c>
      <c r="K871" s="301"/>
      <c r="L871" s="302"/>
      <c r="M871" s="303" t="s">
        <v>1</v>
      </c>
      <c r="N871" s="304" t="s">
        <v>41</v>
      </c>
      <c r="O871" s="92"/>
      <c r="P871" s="254">
        <f>O871*H871</f>
        <v>0</v>
      </c>
      <c r="Q871" s="254">
        <v>0</v>
      </c>
      <c r="R871" s="254">
        <f>Q871*H871</f>
        <v>0</v>
      </c>
      <c r="S871" s="254">
        <v>0</v>
      </c>
      <c r="T871" s="255">
        <f>S871*H871</f>
        <v>0</v>
      </c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R871" s="256" t="s">
        <v>290</v>
      </c>
      <c r="AT871" s="256" t="s">
        <v>300</v>
      </c>
      <c r="AU871" s="256" t="s">
        <v>86</v>
      </c>
      <c r="AY871" s="18" t="s">
        <v>222</v>
      </c>
      <c r="BE871" s="257">
        <f>IF(N871="základní",J871,0)</f>
        <v>0</v>
      </c>
      <c r="BF871" s="257">
        <f>IF(N871="snížená",J871,0)</f>
        <v>0</v>
      </c>
      <c r="BG871" s="257">
        <f>IF(N871="zákl. přenesená",J871,0)</f>
        <v>0</v>
      </c>
      <c r="BH871" s="257">
        <f>IF(N871="sníž. přenesená",J871,0)</f>
        <v>0</v>
      </c>
      <c r="BI871" s="257">
        <f>IF(N871="nulová",J871,0)</f>
        <v>0</v>
      </c>
      <c r="BJ871" s="18" t="s">
        <v>84</v>
      </c>
      <c r="BK871" s="257">
        <f>ROUND(I871*H871,2)</f>
        <v>0</v>
      </c>
      <c r="BL871" s="18" t="s">
        <v>260</v>
      </c>
      <c r="BM871" s="256" t="s">
        <v>1044</v>
      </c>
    </row>
    <row r="872" s="14" customFormat="1">
      <c r="A872" s="14"/>
      <c r="B872" s="269"/>
      <c r="C872" s="270"/>
      <c r="D872" s="260" t="s">
        <v>229</v>
      </c>
      <c r="E872" s="271" t="s">
        <v>1</v>
      </c>
      <c r="F872" s="272" t="s">
        <v>1045</v>
      </c>
      <c r="G872" s="270"/>
      <c r="H872" s="273">
        <v>333.26999999999998</v>
      </c>
      <c r="I872" s="274"/>
      <c r="J872" s="270"/>
      <c r="K872" s="270"/>
      <c r="L872" s="275"/>
      <c r="M872" s="276"/>
      <c r="N872" s="277"/>
      <c r="O872" s="277"/>
      <c r="P872" s="277"/>
      <c r="Q872" s="277"/>
      <c r="R872" s="277"/>
      <c r="S872" s="277"/>
      <c r="T872" s="278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79" t="s">
        <v>229</v>
      </c>
      <c r="AU872" s="279" t="s">
        <v>86</v>
      </c>
      <c r="AV872" s="14" t="s">
        <v>86</v>
      </c>
      <c r="AW872" s="14" t="s">
        <v>32</v>
      </c>
      <c r="AX872" s="14" t="s">
        <v>76</v>
      </c>
      <c r="AY872" s="279" t="s">
        <v>222</v>
      </c>
    </row>
    <row r="873" s="15" customFormat="1">
      <c r="A873" s="15"/>
      <c r="B873" s="280"/>
      <c r="C873" s="281"/>
      <c r="D873" s="260" t="s">
        <v>229</v>
      </c>
      <c r="E873" s="282" t="s">
        <v>1</v>
      </c>
      <c r="F873" s="283" t="s">
        <v>232</v>
      </c>
      <c r="G873" s="281"/>
      <c r="H873" s="284">
        <v>333.26999999999998</v>
      </c>
      <c r="I873" s="285"/>
      <c r="J873" s="281"/>
      <c r="K873" s="281"/>
      <c r="L873" s="286"/>
      <c r="M873" s="287"/>
      <c r="N873" s="288"/>
      <c r="O873" s="288"/>
      <c r="P873" s="288"/>
      <c r="Q873" s="288"/>
      <c r="R873" s="288"/>
      <c r="S873" s="288"/>
      <c r="T873" s="289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T873" s="290" t="s">
        <v>229</v>
      </c>
      <c r="AU873" s="290" t="s">
        <v>86</v>
      </c>
      <c r="AV873" s="15" t="s">
        <v>228</v>
      </c>
      <c r="AW873" s="15" t="s">
        <v>32</v>
      </c>
      <c r="AX873" s="15" t="s">
        <v>84</v>
      </c>
      <c r="AY873" s="290" t="s">
        <v>222</v>
      </c>
    </row>
    <row r="874" s="2" customFormat="1" ht="16.5" customHeight="1">
      <c r="A874" s="39"/>
      <c r="B874" s="40"/>
      <c r="C874" s="244" t="s">
        <v>1046</v>
      </c>
      <c r="D874" s="244" t="s">
        <v>224</v>
      </c>
      <c r="E874" s="245" t="s">
        <v>1047</v>
      </c>
      <c r="F874" s="246" t="s">
        <v>1048</v>
      </c>
      <c r="G874" s="247" t="s">
        <v>227</v>
      </c>
      <c r="H874" s="248">
        <v>302.17000000000002</v>
      </c>
      <c r="I874" s="249"/>
      <c r="J874" s="250">
        <f>ROUND(I874*H874,2)</f>
        <v>0</v>
      </c>
      <c r="K874" s="251"/>
      <c r="L874" s="45"/>
      <c r="M874" s="252" t="s">
        <v>1</v>
      </c>
      <c r="N874" s="253" t="s">
        <v>41</v>
      </c>
      <c r="O874" s="92"/>
      <c r="P874" s="254">
        <f>O874*H874</f>
        <v>0</v>
      </c>
      <c r="Q874" s="254">
        <v>0</v>
      </c>
      <c r="R874" s="254">
        <f>Q874*H874</f>
        <v>0</v>
      </c>
      <c r="S874" s="254">
        <v>0</v>
      </c>
      <c r="T874" s="255">
        <f>S874*H874</f>
        <v>0</v>
      </c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R874" s="256" t="s">
        <v>260</v>
      </c>
      <c r="AT874" s="256" t="s">
        <v>224</v>
      </c>
      <c r="AU874" s="256" t="s">
        <v>86</v>
      </c>
      <c r="AY874" s="18" t="s">
        <v>222</v>
      </c>
      <c r="BE874" s="257">
        <f>IF(N874="základní",J874,0)</f>
        <v>0</v>
      </c>
      <c r="BF874" s="257">
        <f>IF(N874="snížená",J874,0)</f>
        <v>0</v>
      </c>
      <c r="BG874" s="257">
        <f>IF(N874="zákl. přenesená",J874,0)</f>
        <v>0</v>
      </c>
      <c r="BH874" s="257">
        <f>IF(N874="sníž. přenesená",J874,0)</f>
        <v>0</v>
      </c>
      <c r="BI874" s="257">
        <f>IF(N874="nulová",J874,0)</f>
        <v>0</v>
      </c>
      <c r="BJ874" s="18" t="s">
        <v>84</v>
      </c>
      <c r="BK874" s="257">
        <f>ROUND(I874*H874,2)</f>
        <v>0</v>
      </c>
      <c r="BL874" s="18" t="s">
        <v>260</v>
      </c>
      <c r="BM874" s="256" t="s">
        <v>1049</v>
      </c>
    </row>
    <row r="875" s="2" customFormat="1">
      <c r="A875" s="39"/>
      <c r="B875" s="40"/>
      <c r="C875" s="41"/>
      <c r="D875" s="260" t="s">
        <v>266</v>
      </c>
      <c r="E875" s="41"/>
      <c r="F875" s="291" t="s">
        <v>1050</v>
      </c>
      <c r="G875" s="41"/>
      <c r="H875" s="41"/>
      <c r="I875" s="211"/>
      <c r="J875" s="41"/>
      <c r="K875" s="41"/>
      <c r="L875" s="45"/>
      <c r="M875" s="292"/>
      <c r="N875" s="293"/>
      <c r="O875" s="92"/>
      <c r="P875" s="92"/>
      <c r="Q875" s="92"/>
      <c r="R875" s="92"/>
      <c r="S875" s="92"/>
      <c r="T875" s="93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T875" s="18" t="s">
        <v>266</v>
      </c>
      <c r="AU875" s="18" t="s">
        <v>86</v>
      </c>
    </row>
    <row r="876" s="13" customFormat="1">
      <c r="A876" s="13"/>
      <c r="B876" s="258"/>
      <c r="C876" s="259"/>
      <c r="D876" s="260" t="s">
        <v>229</v>
      </c>
      <c r="E876" s="261" t="s">
        <v>1</v>
      </c>
      <c r="F876" s="262" t="s">
        <v>249</v>
      </c>
      <c r="G876" s="259"/>
      <c r="H876" s="261" t="s">
        <v>1</v>
      </c>
      <c r="I876" s="263"/>
      <c r="J876" s="259"/>
      <c r="K876" s="259"/>
      <c r="L876" s="264"/>
      <c r="M876" s="265"/>
      <c r="N876" s="266"/>
      <c r="O876" s="266"/>
      <c r="P876" s="266"/>
      <c r="Q876" s="266"/>
      <c r="R876" s="266"/>
      <c r="S876" s="266"/>
      <c r="T876" s="267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68" t="s">
        <v>229</v>
      </c>
      <c r="AU876" s="268" t="s">
        <v>86</v>
      </c>
      <c r="AV876" s="13" t="s">
        <v>84</v>
      </c>
      <c r="AW876" s="13" t="s">
        <v>32</v>
      </c>
      <c r="AX876" s="13" t="s">
        <v>76</v>
      </c>
      <c r="AY876" s="268" t="s">
        <v>222</v>
      </c>
    </row>
    <row r="877" s="14" customFormat="1">
      <c r="A877" s="14"/>
      <c r="B877" s="269"/>
      <c r="C877" s="270"/>
      <c r="D877" s="260" t="s">
        <v>229</v>
      </c>
      <c r="E877" s="271" t="s">
        <v>1</v>
      </c>
      <c r="F877" s="272" t="s">
        <v>1051</v>
      </c>
      <c r="G877" s="270"/>
      <c r="H877" s="273">
        <v>80.700000000000003</v>
      </c>
      <c r="I877" s="274"/>
      <c r="J877" s="270"/>
      <c r="K877" s="270"/>
      <c r="L877" s="275"/>
      <c r="M877" s="276"/>
      <c r="N877" s="277"/>
      <c r="O877" s="277"/>
      <c r="P877" s="277"/>
      <c r="Q877" s="277"/>
      <c r="R877" s="277"/>
      <c r="S877" s="277"/>
      <c r="T877" s="278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79" t="s">
        <v>229</v>
      </c>
      <c r="AU877" s="279" t="s">
        <v>86</v>
      </c>
      <c r="AV877" s="14" t="s">
        <v>86</v>
      </c>
      <c r="AW877" s="14" t="s">
        <v>32</v>
      </c>
      <c r="AX877" s="14" t="s">
        <v>76</v>
      </c>
      <c r="AY877" s="279" t="s">
        <v>222</v>
      </c>
    </row>
    <row r="878" s="14" customFormat="1">
      <c r="A878" s="14"/>
      <c r="B878" s="269"/>
      <c r="C878" s="270"/>
      <c r="D878" s="260" t="s">
        <v>229</v>
      </c>
      <c r="E878" s="271" t="s">
        <v>1</v>
      </c>
      <c r="F878" s="272" t="s">
        <v>1052</v>
      </c>
      <c r="G878" s="270"/>
      <c r="H878" s="273">
        <v>94.5</v>
      </c>
      <c r="I878" s="274"/>
      <c r="J878" s="270"/>
      <c r="K878" s="270"/>
      <c r="L878" s="275"/>
      <c r="M878" s="276"/>
      <c r="N878" s="277"/>
      <c r="O878" s="277"/>
      <c r="P878" s="277"/>
      <c r="Q878" s="277"/>
      <c r="R878" s="277"/>
      <c r="S878" s="277"/>
      <c r="T878" s="278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79" t="s">
        <v>229</v>
      </c>
      <c r="AU878" s="279" t="s">
        <v>86</v>
      </c>
      <c r="AV878" s="14" t="s">
        <v>86</v>
      </c>
      <c r="AW878" s="14" t="s">
        <v>32</v>
      </c>
      <c r="AX878" s="14" t="s">
        <v>76</v>
      </c>
      <c r="AY878" s="279" t="s">
        <v>222</v>
      </c>
    </row>
    <row r="879" s="14" customFormat="1">
      <c r="A879" s="14"/>
      <c r="B879" s="269"/>
      <c r="C879" s="270"/>
      <c r="D879" s="260" t="s">
        <v>229</v>
      </c>
      <c r="E879" s="271" t="s">
        <v>1</v>
      </c>
      <c r="F879" s="272" t="s">
        <v>1053</v>
      </c>
      <c r="G879" s="270"/>
      <c r="H879" s="273">
        <v>99.5</v>
      </c>
      <c r="I879" s="274"/>
      <c r="J879" s="270"/>
      <c r="K879" s="270"/>
      <c r="L879" s="275"/>
      <c r="M879" s="276"/>
      <c r="N879" s="277"/>
      <c r="O879" s="277"/>
      <c r="P879" s="277"/>
      <c r="Q879" s="277"/>
      <c r="R879" s="277"/>
      <c r="S879" s="277"/>
      <c r="T879" s="278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79" t="s">
        <v>229</v>
      </c>
      <c r="AU879" s="279" t="s">
        <v>86</v>
      </c>
      <c r="AV879" s="14" t="s">
        <v>86</v>
      </c>
      <c r="AW879" s="14" t="s">
        <v>32</v>
      </c>
      <c r="AX879" s="14" t="s">
        <v>76</v>
      </c>
      <c r="AY879" s="279" t="s">
        <v>222</v>
      </c>
    </row>
    <row r="880" s="16" customFormat="1">
      <c r="A880" s="16"/>
      <c r="B880" s="305"/>
      <c r="C880" s="306"/>
      <c r="D880" s="260" t="s">
        <v>229</v>
      </c>
      <c r="E880" s="307" t="s">
        <v>1</v>
      </c>
      <c r="F880" s="308" t="s">
        <v>373</v>
      </c>
      <c r="G880" s="306"/>
      <c r="H880" s="309">
        <v>274.69999999999999</v>
      </c>
      <c r="I880" s="310"/>
      <c r="J880" s="306"/>
      <c r="K880" s="306"/>
      <c r="L880" s="311"/>
      <c r="M880" s="312"/>
      <c r="N880" s="313"/>
      <c r="O880" s="313"/>
      <c r="P880" s="313"/>
      <c r="Q880" s="313"/>
      <c r="R880" s="313"/>
      <c r="S880" s="313"/>
      <c r="T880" s="314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T880" s="315" t="s">
        <v>229</v>
      </c>
      <c r="AU880" s="315" t="s">
        <v>86</v>
      </c>
      <c r="AV880" s="16" t="s">
        <v>107</v>
      </c>
      <c r="AW880" s="16" t="s">
        <v>32</v>
      </c>
      <c r="AX880" s="16" t="s">
        <v>76</v>
      </c>
      <c r="AY880" s="315" t="s">
        <v>222</v>
      </c>
    </row>
    <row r="881" s="14" customFormat="1">
      <c r="A881" s="14"/>
      <c r="B881" s="269"/>
      <c r="C881" s="270"/>
      <c r="D881" s="260" t="s">
        <v>229</v>
      </c>
      <c r="E881" s="271" t="s">
        <v>1</v>
      </c>
      <c r="F881" s="272" t="s">
        <v>1054</v>
      </c>
      <c r="G881" s="270"/>
      <c r="H881" s="273">
        <v>27.469999999999999</v>
      </c>
      <c r="I881" s="274"/>
      <c r="J881" s="270"/>
      <c r="K881" s="270"/>
      <c r="L881" s="275"/>
      <c r="M881" s="276"/>
      <c r="N881" s="277"/>
      <c r="O881" s="277"/>
      <c r="P881" s="277"/>
      <c r="Q881" s="277"/>
      <c r="R881" s="277"/>
      <c r="S881" s="277"/>
      <c r="T881" s="278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79" t="s">
        <v>229</v>
      </c>
      <c r="AU881" s="279" t="s">
        <v>86</v>
      </c>
      <c r="AV881" s="14" t="s">
        <v>86</v>
      </c>
      <c r="AW881" s="14" t="s">
        <v>32</v>
      </c>
      <c r="AX881" s="14" t="s">
        <v>76</v>
      </c>
      <c r="AY881" s="279" t="s">
        <v>222</v>
      </c>
    </row>
    <row r="882" s="15" customFormat="1">
      <c r="A882" s="15"/>
      <c r="B882" s="280"/>
      <c r="C882" s="281"/>
      <c r="D882" s="260" t="s">
        <v>229</v>
      </c>
      <c r="E882" s="282" t="s">
        <v>1</v>
      </c>
      <c r="F882" s="283" t="s">
        <v>232</v>
      </c>
      <c r="G882" s="281"/>
      <c r="H882" s="284">
        <v>302.17000000000002</v>
      </c>
      <c r="I882" s="285"/>
      <c r="J882" s="281"/>
      <c r="K882" s="281"/>
      <c r="L882" s="286"/>
      <c r="M882" s="287"/>
      <c r="N882" s="288"/>
      <c r="O882" s="288"/>
      <c r="P882" s="288"/>
      <c r="Q882" s="288"/>
      <c r="R882" s="288"/>
      <c r="S882" s="288"/>
      <c r="T882" s="289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T882" s="290" t="s">
        <v>229</v>
      </c>
      <c r="AU882" s="290" t="s">
        <v>86</v>
      </c>
      <c r="AV882" s="15" t="s">
        <v>228</v>
      </c>
      <c r="AW882" s="15" t="s">
        <v>32</v>
      </c>
      <c r="AX882" s="15" t="s">
        <v>84</v>
      </c>
      <c r="AY882" s="290" t="s">
        <v>222</v>
      </c>
    </row>
    <row r="883" s="2" customFormat="1" ht="24.15" customHeight="1">
      <c r="A883" s="39"/>
      <c r="B883" s="40"/>
      <c r="C883" s="244" t="s">
        <v>625</v>
      </c>
      <c r="D883" s="244" t="s">
        <v>224</v>
      </c>
      <c r="E883" s="245" t="s">
        <v>1055</v>
      </c>
      <c r="F883" s="246" t="s">
        <v>1056</v>
      </c>
      <c r="G883" s="247" t="s">
        <v>1057</v>
      </c>
      <c r="H883" s="316"/>
      <c r="I883" s="249"/>
      <c r="J883" s="250">
        <f>ROUND(I883*H883,2)</f>
        <v>0</v>
      </c>
      <c r="K883" s="251"/>
      <c r="L883" s="45"/>
      <c r="M883" s="252" t="s">
        <v>1</v>
      </c>
      <c r="N883" s="253" t="s">
        <v>41</v>
      </c>
      <c r="O883" s="92"/>
      <c r="P883" s="254">
        <f>O883*H883</f>
        <v>0</v>
      </c>
      <c r="Q883" s="254">
        <v>0</v>
      </c>
      <c r="R883" s="254">
        <f>Q883*H883</f>
        <v>0</v>
      </c>
      <c r="S883" s="254">
        <v>0</v>
      </c>
      <c r="T883" s="255">
        <f>S883*H883</f>
        <v>0</v>
      </c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R883" s="256" t="s">
        <v>260</v>
      </c>
      <c r="AT883" s="256" t="s">
        <v>224</v>
      </c>
      <c r="AU883" s="256" t="s">
        <v>86</v>
      </c>
      <c r="AY883" s="18" t="s">
        <v>222</v>
      </c>
      <c r="BE883" s="257">
        <f>IF(N883="základní",J883,0)</f>
        <v>0</v>
      </c>
      <c r="BF883" s="257">
        <f>IF(N883="snížená",J883,0)</f>
        <v>0</v>
      </c>
      <c r="BG883" s="257">
        <f>IF(N883="zákl. přenesená",J883,0)</f>
        <v>0</v>
      </c>
      <c r="BH883" s="257">
        <f>IF(N883="sníž. přenesená",J883,0)</f>
        <v>0</v>
      </c>
      <c r="BI883" s="257">
        <f>IF(N883="nulová",J883,0)</f>
        <v>0</v>
      </c>
      <c r="BJ883" s="18" t="s">
        <v>84</v>
      </c>
      <c r="BK883" s="257">
        <f>ROUND(I883*H883,2)</f>
        <v>0</v>
      </c>
      <c r="BL883" s="18" t="s">
        <v>260</v>
      </c>
      <c r="BM883" s="256" t="s">
        <v>1058</v>
      </c>
    </row>
    <row r="884" s="12" customFormat="1" ht="22.8" customHeight="1">
      <c r="A884" s="12"/>
      <c r="B884" s="228"/>
      <c r="C884" s="229"/>
      <c r="D884" s="230" t="s">
        <v>75</v>
      </c>
      <c r="E884" s="242" t="s">
        <v>1059</v>
      </c>
      <c r="F884" s="242" t="s">
        <v>1060</v>
      </c>
      <c r="G884" s="229"/>
      <c r="H884" s="229"/>
      <c r="I884" s="232"/>
      <c r="J884" s="243">
        <f>BK884</f>
        <v>0</v>
      </c>
      <c r="K884" s="229"/>
      <c r="L884" s="234"/>
      <c r="M884" s="235"/>
      <c r="N884" s="236"/>
      <c r="O884" s="236"/>
      <c r="P884" s="237">
        <f>SUM(P885:P952)</f>
        <v>0</v>
      </c>
      <c r="Q884" s="236"/>
      <c r="R884" s="237">
        <f>SUM(R885:R952)</f>
        <v>0</v>
      </c>
      <c r="S884" s="236"/>
      <c r="T884" s="238">
        <f>SUM(T885:T952)</f>
        <v>1.0065</v>
      </c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R884" s="239" t="s">
        <v>86</v>
      </c>
      <c r="AT884" s="240" t="s">
        <v>75</v>
      </c>
      <c r="AU884" s="240" t="s">
        <v>84</v>
      </c>
      <c r="AY884" s="239" t="s">
        <v>222</v>
      </c>
      <c r="BK884" s="241">
        <f>SUM(BK885:BK952)</f>
        <v>0</v>
      </c>
    </row>
    <row r="885" s="2" customFormat="1" ht="24.15" customHeight="1">
      <c r="A885" s="39"/>
      <c r="B885" s="40"/>
      <c r="C885" s="244" t="s">
        <v>1061</v>
      </c>
      <c r="D885" s="244" t="s">
        <v>224</v>
      </c>
      <c r="E885" s="245" t="s">
        <v>1062</v>
      </c>
      <c r="F885" s="246" t="s">
        <v>1063</v>
      </c>
      <c r="G885" s="247" t="s">
        <v>227</v>
      </c>
      <c r="H885" s="248">
        <v>25.379999999999999</v>
      </c>
      <c r="I885" s="249"/>
      <c r="J885" s="250">
        <f>ROUND(I885*H885,2)</f>
        <v>0</v>
      </c>
      <c r="K885" s="251"/>
      <c r="L885" s="45"/>
      <c r="M885" s="252" t="s">
        <v>1</v>
      </c>
      <c r="N885" s="253" t="s">
        <v>41</v>
      </c>
      <c r="O885" s="92"/>
      <c r="P885" s="254">
        <f>O885*H885</f>
        <v>0</v>
      </c>
      <c r="Q885" s="254">
        <v>0</v>
      </c>
      <c r="R885" s="254">
        <f>Q885*H885</f>
        <v>0</v>
      </c>
      <c r="S885" s="254">
        <v>0</v>
      </c>
      <c r="T885" s="255">
        <f>S885*H885</f>
        <v>0</v>
      </c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R885" s="256" t="s">
        <v>260</v>
      </c>
      <c r="AT885" s="256" t="s">
        <v>224</v>
      </c>
      <c r="AU885" s="256" t="s">
        <v>86</v>
      </c>
      <c r="AY885" s="18" t="s">
        <v>222</v>
      </c>
      <c r="BE885" s="257">
        <f>IF(N885="základní",J885,0)</f>
        <v>0</v>
      </c>
      <c r="BF885" s="257">
        <f>IF(N885="snížená",J885,0)</f>
        <v>0</v>
      </c>
      <c r="BG885" s="257">
        <f>IF(N885="zákl. přenesená",J885,0)</f>
        <v>0</v>
      </c>
      <c r="BH885" s="257">
        <f>IF(N885="sníž. přenesená",J885,0)</f>
        <v>0</v>
      </c>
      <c r="BI885" s="257">
        <f>IF(N885="nulová",J885,0)</f>
        <v>0</v>
      </c>
      <c r="BJ885" s="18" t="s">
        <v>84</v>
      </c>
      <c r="BK885" s="257">
        <f>ROUND(I885*H885,2)</f>
        <v>0</v>
      </c>
      <c r="BL885" s="18" t="s">
        <v>260</v>
      </c>
      <c r="BM885" s="256" t="s">
        <v>1064</v>
      </c>
    </row>
    <row r="886" s="13" customFormat="1">
      <c r="A886" s="13"/>
      <c r="B886" s="258"/>
      <c r="C886" s="259"/>
      <c r="D886" s="260" t="s">
        <v>229</v>
      </c>
      <c r="E886" s="261" t="s">
        <v>1</v>
      </c>
      <c r="F886" s="262" t="s">
        <v>368</v>
      </c>
      <c r="G886" s="259"/>
      <c r="H886" s="261" t="s">
        <v>1</v>
      </c>
      <c r="I886" s="263"/>
      <c r="J886" s="259"/>
      <c r="K886" s="259"/>
      <c r="L886" s="264"/>
      <c r="M886" s="265"/>
      <c r="N886" s="266"/>
      <c r="O886" s="266"/>
      <c r="P886" s="266"/>
      <c r="Q886" s="266"/>
      <c r="R886" s="266"/>
      <c r="S886" s="266"/>
      <c r="T886" s="267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68" t="s">
        <v>229</v>
      </c>
      <c r="AU886" s="268" t="s">
        <v>86</v>
      </c>
      <c r="AV886" s="13" t="s">
        <v>84</v>
      </c>
      <c r="AW886" s="13" t="s">
        <v>32</v>
      </c>
      <c r="AX886" s="13" t="s">
        <v>76</v>
      </c>
      <c r="AY886" s="268" t="s">
        <v>222</v>
      </c>
    </row>
    <row r="887" s="14" customFormat="1">
      <c r="A887" s="14"/>
      <c r="B887" s="269"/>
      <c r="C887" s="270"/>
      <c r="D887" s="260" t="s">
        <v>229</v>
      </c>
      <c r="E887" s="271" t="s">
        <v>1</v>
      </c>
      <c r="F887" s="272" t="s">
        <v>1065</v>
      </c>
      <c r="G887" s="270"/>
      <c r="H887" s="273">
        <v>25.379999999999999</v>
      </c>
      <c r="I887" s="274"/>
      <c r="J887" s="270"/>
      <c r="K887" s="270"/>
      <c r="L887" s="275"/>
      <c r="M887" s="276"/>
      <c r="N887" s="277"/>
      <c r="O887" s="277"/>
      <c r="P887" s="277"/>
      <c r="Q887" s="277"/>
      <c r="R887" s="277"/>
      <c r="S887" s="277"/>
      <c r="T887" s="278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79" t="s">
        <v>229</v>
      </c>
      <c r="AU887" s="279" t="s">
        <v>86</v>
      </c>
      <c r="AV887" s="14" t="s">
        <v>86</v>
      </c>
      <c r="AW887" s="14" t="s">
        <v>32</v>
      </c>
      <c r="AX887" s="14" t="s">
        <v>76</v>
      </c>
      <c r="AY887" s="279" t="s">
        <v>222</v>
      </c>
    </row>
    <row r="888" s="15" customFormat="1">
      <c r="A888" s="15"/>
      <c r="B888" s="280"/>
      <c r="C888" s="281"/>
      <c r="D888" s="260" t="s">
        <v>229</v>
      </c>
      <c r="E888" s="282" t="s">
        <v>1</v>
      </c>
      <c r="F888" s="283" t="s">
        <v>232</v>
      </c>
      <c r="G888" s="281"/>
      <c r="H888" s="284">
        <v>25.379999999999999</v>
      </c>
      <c r="I888" s="285"/>
      <c r="J888" s="281"/>
      <c r="K888" s="281"/>
      <c r="L888" s="286"/>
      <c r="M888" s="287"/>
      <c r="N888" s="288"/>
      <c r="O888" s="288"/>
      <c r="P888" s="288"/>
      <c r="Q888" s="288"/>
      <c r="R888" s="288"/>
      <c r="S888" s="288"/>
      <c r="T888" s="289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T888" s="290" t="s">
        <v>229</v>
      </c>
      <c r="AU888" s="290" t="s">
        <v>86</v>
      </c>
      <c r="AV888" s="15" t="s">
        <v>228</v>
      </c>
      <c r="AW888" s="15" t="s">
        <v>32</v>
      </c>
      <c r="AX888" s="15" t="s">
        <v>84</v>
      </c>
      <c r="AY888" s="290" t="s">
        <v>222</v>
      </c>
    </row>
    <row r="889" s="2" customFormat="1" ht="16.5" customHeight="1">
      <c r="A889" s="39"/>
      <c r="B889" s="40"/>
      <c r="C889" s="294" t="s">
        <v>628</v>
      </c>
      <c r="D889" s="294" t="s">
        <v>300</v>
      </c>
      <c r="E889" s="295" t="s">
        <v>1027</v>
      </c>
      <c r="F889" s="296" t="s">
        <v>1028</v>
      </c>
      <c r="G889" s="297" t="s">
        <v>283</v>
      </c>
      <c r="H889" s="298">
        <v>0.0080000000000000002</v>
      </c>
      <c r="I889" s="299"/>
      <c r="J889" s="300">
        <f>ROUND(I889*H889,2)</f>
        <v>0</v>
      </c>
      <c r="K889" s="301"/>
      <c r="L889" s="302"/>
      <c r="M889" s="303" t="s">
        <v>1</v>
      </c>
      <c r="N889" s="304" t="s">
        <v>41</v>
      </c>
      <c r="O889" s="92"/>
      <c r="P889" s="254">
        <f>O889*H889</f>
        <v>0</v>
      </c>
      <c r="Q889" s="254">
        <v>0</v>
      </c>
      <c r="R889" s="254">
        <f>Q889*H889</f>
        <v>0</v>
      </c>
      <c r="S889" s="254">
        <v>0</v>
      </c>
      <c r="T889" s="255">
        <f>S889*H889</f>
        <v>0</v>
      </c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R889" s="256" t="s">
        <v>290</v>
      </c>
      <c r="AT889" s="256" t="s">
        <v>300</v>
      </c>
      <c r="AU889" s="256" t="s">
        <v>86</v>
      </c>
      <c r="AY889" s="18" t="s">
        <v>222</v>
      </c>
      <c r="BE889" s="257">
        <f>IF(N889="základní",J889,0)</f>
        <v>0</v>
      </c>
      <c r="BF889" s="257">
        <f>IF(N889="snížená",J889,0)</f>
        <v>0</v>
      </c>
      <c r="BG889" s="257">
        <f>IF(N889="zákl. přenesená",J889,0)</f>
        <v>0</v>
      </c>
      <c r="BH889" s="257">
        <f>IF(N889="sníž. přenesená",J889,0)</f>
        <v>0</v>
      </c>
      <c r="BI889" s="257">
        <f>IF(N889="nulová",J889,0)</f>
        <v>0</v>
      </c>
      <c r="BJ889" s="18" t="s">
        <v>84</v>
      </c>
      <c r="BK889" s="257">
        <f>ROUND(I889*H889,2)</f>
        <v>0</v>
      </c>
      <c r="BL889" s="18" t="s">
        <v>260</v>
      </c>
      <c r="BM889" s="256" t="s">
        <v>1066</v>
      </c>
    </row>
    <row r="890" s="14" customFormat="1">
      <c r="A890" s="14"/>
      <c r="B890" s="269"/>
      <c r="C890" s="270"/>
      <c r="D890" s="260" t="s">
        <v>229</v>
      </c>
      <c r="E890" s="271" t="s">
        <v>1</v>
      </c>
      <c r="F890" s="272" t="s">
        <v>1067</v>
      </c>
      <c r="G890" s="270"/>
      <c r="H890" s="273">
        <v>0.0080000000000000002</v>
      </c>
      <c r="I890" s="274"/>
      <c r="J890" s="270"/>
      <c r="K890" s="270"/>
      <c r="L890" s="275"/>
      <c r="M890" s="276"/>
      <c r="N890" s="277"/>
      <c r="O890" s="277"/>
      <c r="P890" s="277"/>
      <c r="Q890" s="277"/>
      <c r="R890" s="277"/>
      <c r="S890" s="277"/>
      <c r="T890" s="278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79" t="s">
        <v>229</v>
      </c>
      <c r="AU890" s="279" t="s">
        <v>86</v>
      </c>
      <c r="AV890" s="14" t="s">
        <v>86</v>
      </c>
      <c r="AW890" s="14" t="s">
        <v>32</v>
      </c>
      <c r="AX890" s="14" t="s">
        <v>76</v>
      </c>
      <c r="AY890" s="279" t="s">
        <v>222</v>
      </c>
    </row>
    <row r="891" s="15" customFormat="1">
      <c r="A891" s="15"/>
      <c r="B891" s="280"/>
      <c r="C891" s="281"/>
      <c r="D891" s="260" t="s">
        <v>229</v>
      </c>
      <c r="E891" s="282" t="s">
        <v>1</v>
      </c>
      <c r="F891" s="283" t="s">
        <v>232</v>
      </c>
      <c r="G891" s="281"/>
      <c r="H891" s="284">
        <v>0.0080000000000000002</v>
      </c>
      <c r="I891" s="285"/>
      <c r="J891" s="281"/>
      <c r="K891" s="281"/>
      <c r="L891" s="286"/>
      <c r="M891" s="287"/>
      <c r="N891" s="288"/>
      <c r="O891" s="288"/>
      <c r="P891" s="288"/>
      <c r="Q891" s="288"/>
      <c r="R891" s="288"/>
      <c r="S891" s="288"/>
      <c r="T891" s="289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T891" s="290" t="s">
        <v>229</v>
      </c>
      <c r="AU891" s="290" t="s">
        <v>86</v>
      </c>
      <c r="AV891" s="15" t="s">
        <v>228</v>
      </c>
      <c r="AW891" s="15" t="s">
        <v>32</v>
      </c>
      <c r="AX891" s="15" t="s">
        <v>84</v>
      </c>
      <c r="AY891" s="290" t="s">
        <v>222</v>
      </c>
    </row>
    <row r="892" s="2" customFormat="1" ht="24.15" customHeight="1">
      <c r="A892" s="39"/>
      <c r="B892" s="40"/>
      <c r="C892" s="244" t="s">
        <v>1068</v>
      </c>
      <c r="D892" s="244" t="s">
        <v>224</v>
      </c>
      <c r="E892" s="245" t="s">
        <v>1069</v>
      </c>
      <c r="F892" s="246" t="s">
        <v>1070</v>
      </c>
      <c r="G892" s="247" t="s">
        <v>227</v>
      </c>
      <c r="H892" s="248">
        <v>25.379999999999999</v>
      </c>
      <c r="I892" s="249"/>
      <c r="J892" s="250">
        <f>ROUND(I892*H892,2)</f>
        <v>0</v>
      </c>
      <c r="K892" s="251"/>
      <c r="L892" s="45"/>
      <c r="M892" s="252" t="s">
        <v>1</v>
      </c>
      <c r="N892" s="253" t="s">
        <v>41</v>
      </c>
      <c r="O892" s="92"/>
      <c r="P892" s="254">
        <f>O892*H892</f>
        <v>0</v>
      </c>
      <c r="Q892" s="254">
        <v>0</v>
      </c>
      <c r="R892" s="254">
        <f>Q892*H892</f>
        <v>0</v>
      </c>
      <c r="S892" s="254">
        <v>0</v>
      </c>
      <c r="T892" s="255">
        <f>S892*H892</f>
        <v>0</v>
      </c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R892" s="256" t="s">
        <v>260</v>
      </c>
      <c r="AT892" s="256" t="s">
        <v>224</v>
      </c>
      <c r="AU892" s="256" t="s">
        <v>86</v>
      </c>
      <c r="AY892" s="18" t="s">
        <v>222</v>
      </c>
      <c r="BE892" s="257">
        <f>IF(N892="základní",J892,0)</f>
        <v>0</v>
      </c>
      <c r="BF892" s="257">
        <f>IF(N892="snížená",J892,0)</f>
        <v>0</v>
      </c>
      <c r="BG892" s="257">
        <f>IF(N892="zákl. přenesená",J892,0)</f>
        <v>0</v>
      </c>
      <c r="BH892" s="257">
        <f>IF(N892="sníž. přenesená",J892,0)</f>
        <v>0</v>
      </c>
      <c r="BI892" s="257">
        <f>IF(N892="nulová",J892,0)</f>
        <v>0</v>
      </c>
      <c r="BJ892" s="18" t="s">
        <v>84</v>
      </c>
      <c r="BK892" s="257">
        <f>ROUND(I892*H892,2)</f>
        <v>0</v>
      </c>
      <c r="BL892" s="18" t="s">
        <v>260</v>
      </c>
      <c r="BM892" s="256" t="s">
        <v>1071</v>
      </c>
    </row>
    <row r="893" s="13" customFormat="1">
      <c r="A893" s="13"/>
      <c r="B893" s="258"/>
      <c r="C893" s="259"/>
      <c r="D893" s="260" t="s">
        <v>229</v>
      </c>
      <c r="E893" s="261" t="s">
        <v>1</v>
      </c>
      <c r="F893" s="262" t="s">
        <v>368</v>
      </c>
      <c r="G893" s="259"/>
      <c r="H893" s="261" t="s">
        <v>1</v>
      </c>
      <c r="I893" s="263"/>
      <c r="J893" s="259"/>
      <c r="K893" s="259"/>
      <c r="L893" s="264"/>
      <c r="M893" s="265"/>
      <c r="N893" s="266"/>
      <c r="O893" s="266"/>
      <c r="P893" s="266"/>
      <c r="Q893" s="266"/>
      <c r="R893" s="266"/>
      <c r="S893" s="266"/>
      <c r="T893" s="267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68" t="s">
        <v>229</v>
      </c>
      <c r="AU893" s="268" t="s">
        <v>86</v>
      </c>
      <c r="AV893" s="13" t="s">
        <v>84</v>
      </c>
      <c r="AW893" s="13" t="s">
        <v>32</v>
      </c>
      <c r="AX893" s="13" t="s">
        <v>76</v>
      </c>
      <c r="AY893" s="268" t="s">
        <v>222</v>
      </c>
    </row>
    <row r="894" s="14" customFormat="1">
      <c r="A894" s="14"/>
      <c r="B894" s="269"/>
      <c r="C894" s="270"/>
      <c r="D894" s="260" t="s">
        <v>229</v>
      </c>
      <c r="E894" s="271" t="s">
        <v>1</v>
      </c>
      <c r="F894" s="272" t="s">
        <v>1065</v>
      </c>
      <c r="G894" s="270"/>
      <c r="H894" s="273">
        <v>25.379999999999999</v>
      </c>
      <c r="I894" s="274"/>
      <c r="J894" s="270"/>
      <c r="K894" s="270"/>
      <c r="L894" s="275"/>
      <c r="M894" s="276"/>
      <c r="N894" s="277"/>
      <c r="O894" s="277"/>
      <c r="P894" s="277"/>
      <c r="Q894" s="277"/>
      <c r="R894" s="277"/>
      <c r="S894" s="277"/>
      <c r="T894" s="278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T894" s="279" t="s">
        <v>229</v>
      </c>
      <c r="AU894" s="279" t="s">
        <v>86</v>
      </c>
      <c r="AV894" s="14" t="s">
        <v>86</v>
      </c>
      <c r="AW894" s="14" t="s">
        <v>32</v>
      </c>
      <c r="AX894" s="14" t="s">
        <v>76</v>
      </c>
      <c r="AY894" s="279" t="s">
        <v>222</v>
      </c>
    </row>
    <row r="895" s="15" customFormat="1">
      <c r="A895" s="15"/>
      <c r="B895" s="280"/>
      <c r="C895" s="281"/>
      <c r="D895" s="260" t="s">
        <v>229</v>
      </c>
      <c r="E895" s="282" t="s">
        <v>1</v>
      </c>
      <c r="F895" s="283" t="s">
        <v>232</v>
      </c>
      <c r="G895" s="281"/>
      <c r="H895" s="284">
        <v>25.379999999999999</v>
      </c>
      <c r="I895" s="285"/>
      <c r="J895" s="281"/>
      <c r="K895" s="281"/>
      <c r="L895" s="286"/>
      <c r="M895" s="287"/>
      <c r="N895" s="288"/>
      <c r="O895" s="288"/>
      <c r="P895" s="288"/>
      <c r="Q895" s="288"/>
      <c r="R895" s="288"/>
      <c r="S895" s="288"/>
      <c r="T895" s="289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90" t="s">
        <v>229</v>
      </c>
      <c r="AU895" s="290" t="s">
        <v>86</v>
      </c>
      <c r="AV895" s="15" t="s">
        <v>228</v>
      </c>
      <c r="AW895" s="15" t="s">
        <v>32</v>
      </c>
      <c r="AX895" s="15" t="s">
        <v>84</v>
      </c>
      <c r="AY895" s="290" t="s">
        <v>222</v>
      </c>
    </row>
    <row r="896" s="2" customFormat="1" ht="44.25" customHeight="1">
      <c r="A896" s="39"/>
      <c r="B896" s="40"/>
      <c r="C896" s="294" t="s">
        <v>633</v>
      </c>
      <c r="D896" s="294" t="s">
        <v>300</v>
      </c>
      <c r="E896" s="295" t="s">
        <v>1042</v>
      </c>
      <c r="F896" s="296" t="s">
        <v>1043</v>
      </c>
      <c r="G896" s="297" t="s">
        <v>227</v>
      </c>
      <c r="H896" s="298">
        <v>29.187000000000001</v>
      </c>
      <c r="I896" s="299"/>
      <c r="J896" s="300">
        <f>ROUND(I896*H896,2)</f>
        <v>0</v>
      </c>
      <c r="K896" s="301"/>
      <c r="L896" s="302"/>
      <c r="M896" s="303" t="s">
        <v>1</v>
      </c>
      <c r="N896" s="304" t="s">
        <v>41</v>
      </c>
      <c r="O896" s="92"/>
      <c r="P896" s="254">
        <f>O896*H896</f>
        <v>0</v>
      </c>
      <c r="Q896" s="254">
        <v>0</v>
      </c>
      <c r="R896" s="254">
        <f>Q896*H896</f>
        <v>0</v>
      </c>
      <c r="S896" s="254">
        <v>0</v>
      </c>
      <c r="T896" s="255">
        <f>S896*H896</f>
        <v>0</v>
      </c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R896" s="256" t="s">
        <v>290</v>
      </c>
      <c r="AT896" s="256" t="s">
        <v>300</v>
      </c>
      <c r="AU896" s="256" t="s">
        <v>86</v>
      </c>
      <c r="AY896" s="18" t="s">
        <v>222</v>
      </c>
      <c r="BE896" s="257">
        <f>IF(N896="základní",J896,0)</f>
        <v>0</v>
      </c>
      <c r="BF896" s="257">
        <f>IF(N896="snížená",J896,0)</f>
        <v>0</v>
      </c>
      <c r="BG896" s="257">
        <f>IF(N896="zákl. přenesená",J896,0)</f>
        <v>0</v>
      </c>
      <c r="BH896" s="257">
        <f>IF(N896="sníž. přenesená",J896,0)</f>
        <v>0</v>
      </c>
      <c r="BI896" s="257">
        <f>IF(N896="nulová",J896,0)</f>
        <v>0</v>
      </c>
      <c r="BJ896" s="18" t="s">
        <v>84</v>
      </c>
      <c r="BK896" s="257">
        <f>ROUND(I896*H896,2)</f>
        <v>0</v>
      </c>
      <c r="BL896" s="18" t="s">
        <v>260</v>
      </c>
      <c r="BM896" s="256" t="s">
        <v>1072</v>
      </c>
    </row>
    <row r="897" s="14" customFormat="1">
      <c r="A897" s="14"/>
      <c r="B897" s="269"/>
      <c r="C897" s="270"/>
      <c r="D897" s="260" t="s">
        <v>229</v>
      </c>
      <c r="E897" s="271" t="s">
        <v>1</v>
      </c>
      <c r="F897" s="272" t="s">
        <v>1073</v>
      </c>
      <c r="G897" s="270"/>
      <c r="H897" s="273">
        <v>29.187000000000001</v>
      </c>
      <c r="I897" s="274"/>
      <c r="J897" s="270"/>
      <c r="K897" s="270"/>
      <c r="L897" s="275"/>
      <c r="M897" s="276"/>
      <c r="N897" s="277"/>
      <c r="O897" s="277"/>
      <c r="P897" s="277"/>
      <c r="Q897" s="277"/>
      <c r="R897" s="277"/>
      <c r="S897" s="277"/>
      <c r="T897" s="278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T897" s="279" t="s">
        <v>229</v>
      </c>
      <c r="AU897" s="279" t="s">
        <v>86</v>
      </c>
      <c r="AV897" s="14" t="s">
        <v>86</v>
      </c>
      <c r="AW897" s="14" t="s">
        <v>32</v>
      </c>
      <c r="AX897" s="14" t="s">
        <v>76</v>
      </c>
      <c r="AY897" s="279" t="s">
        <v>222</v>
      </c>
    </row>
    <row r="898" s="15" customFormat="1">
      <c r="A898" s="15"/>
      <c r="B898" s="280"/>
      <c r="C898" s="281"/>
      <c r="D898" s="260" t="s">
        <v>229</v>
      </c>
      <c r="E898" s="282" t="s">
        <v>1</v>
      </c>
      <c r="F898" s="283" t="s">
        <v>232</v>
      </c>
      <c r="G898" s="281"/>
      <c r="H898" s="284">
        <v>29.187000000000001</v>
      </c>
      <c r="I898" s="285"/>
      <c r="J898" s="281"/>
      <c r="K898" s="281"/>
      <c r="L898" s="286"/>
      <c r="M898" s="287"/>
      <c r="N898" s="288"/>
      <c r="O898" s="288"/>
      <c r="P898" s="288"/>
      <c r="Q898" s="288"/>
      <c r="R898" s="288"/>
      <c r="S898" s="288"/>
      <c r="T898" s="289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T898" s="290" t="s">
        <v>229</v>
      </c>
      <c r="AU898" s="290" t="s">
        <v>86</v>
      </c>
      <c r="AV898" s="15" t="s">
        <v>228</v>
      </c>
      <c r="AW898" s="15" t="s">
        <v>32</v>
      </c>
      <c r="AX898" s="15" t="s">
        <v>84</v>
      </c>
      <c r="AY898" s="290" t="s">
        <v>222</v>
      </c>
    </row>
    <row r="899" s="2" customFormat="1" ht="24.15" customHeight="1">
      <c r="A899" s="39"/>
      <c r="B899" s="40"/>
      <c r="C899" s="244" t="s">
        <v>1074</v>
      </c>
      <c r="D899" s="244" t="s">
        <v>224</v>
      </c>
      <c r="E899" s="245" t="s">
        <v>1075</v>
      </c>
      <c r="F899" s="246" t="s">
        <v>1076</v>
      </c>
      <c r="G899" s="247" t="s">
        <v>227</v>
      </c>
      <c r="H899" s="248">
        <v>1702.2000000000001</v>
      </c>
      <c r="I899" s="249"/>
      <c r="J899" s="250">
        <f>ROUND(I899*H899,2)</f>
        <v>0</v>
      </c>
      <c r="K899" s="251"/>
      <c r="L899" s="45"/>
      <c r="M899" s="252" t="s">
        <v>1</v>
      </c>
      <c r="N899" s="253" t="s">
        <v>41</v>
      </c>
      <c r="O899" s="92"/>
      <c r="P899" s="254">
        <f>O899*H899</f>
        <v>0</v>
      </c>
      <c r="Q899" s="254">
        <v>0</v>
      </c>
      <c r="R899" s="254">
        <f>Q899*H899</f>
        <v>0</v>
      </c>
      <c r="S899" s="254">
        <v>0</v>
      </c>
      <c r="T899" s="255">
        <f>S899*H899</f>
        <v>0</v>
      </c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R899" s="256" t="s">
        <v>260</v>
      </c>
      <c r="AT899" s="256" t="s">
        <v>224</v>
      </c>
      <c r="AU899" s="256" t="s">
        <v>86</v>
      </c>
      <c r="AY899" s="18" t="s">
        <v>222</v>
      </c>
      <c r="BE899" s="257">
        <f>IF(N899="základní",J899,0)</f>
        <v>0</v>
      </c>
      <c r="BF899" s="257">
        <f>IF(N899="snížená",J899,0)</f>
        <v>0</v>
      </c>
      <c r="BG899" s="257">
        <f>IF(N899="zákl. přenesená",J899,0)</f>
        <v>0</v>
      </c>
      <c r="BH899" s="257">
        <f>IF(N899="sníž. přenesená",J899,0)</f>
        <v>0</v>
      </c>
      <c r="BI899" s="257">
        <f>IF(N899="nulová",J899,0)</f>
        <v>0</v>
      </c>
      <c r="BJ899" s="18" t="s">
        <v>84</v>
      </c>
      <c r="BK899" s="257">
        <f>ROUND(I899*H899,2)</f>
        <v>0</v>
      </c>
      <c r="BL899" s="18" t="s">
        <v>260</v>
      </c>
      <c r="BM899" s="256" t="s">
        <v>1077</v>
      </c>
    </row>
    <row r="900" s="13" customFormat="1">
      <c r="A900" s="13"/>
      <c r="B900" s="258"/>
      <c r="C900" s="259"/>
      <c r="D900" s="260" t="s">
        <v>229</v>
      </c>
      <c r="E900" s="261" t="s">
        <v>1</v>
      </c>
      <c r="F900" s="262" t="s">
        <v>368</v>
      </c>
      <c r="G900" s="259"/>
      <c r="H900" s="261" t="s">
        <v>1</v>
      </c>
      <c r="I900" s="263"/>
      <c r="J900" s="259"/>
      <c r="K900" s="259"/>
      <c r="L900" s="264"/>
      <c r="M900" s="265"/>
      <c r="N900" s="266"/>
      <c r="O900" s="266"/>
      <c r="P900" s="266"/>
      <c r="Q900" s="266"/>
      <c r="R900" s="266"/>
      <c r="S900" s="266"/>
      <c r="T900" s="267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68" t="s">
        <v>229</v>
      </c>
      <c r="AU900" s="268" t="s">
        <v>86</v>
      </c>
      <c r="AV900" s="13" t="s">
        <v>84</v>
      </c>
      <c r="AW900" s="13" t="s">
        <v>32</v>
      </c>
      <c r="AX900" s="13" t="s">
        <v>76</v>
      </c>
      <c r="AY900" s="268" t="s">
        <v>222</v>
      </c>
    </row>
    <row r="901" s="14" customFormat="1">
      <c r="A901" s="14"/>
      <c r="B901" s="269"/>
      <c r="C901" s="270"/>
      <c r="D901" s="260" t="s">
        <v>229</v>
      </c>
      <c r="E901" s="271" t="s">
        <v>1</v>
      </c>
      <c r="F901" s="272" t="s">
        <v>1078</v>
      </c>
      <c r="G901" s="270"/>
      <c r="H901" s="273">
        <v>1702.2000000000001</v>
      </c>
      <c r="I901" s="274"/>
      <c r="J901" s="270"/>
      <c r="K901" s="270"/>
      <c r="L901" s="275"/>
      <c r="M901" s="276"/>
      <c r="N901" s="277"/>
      <c r="O901" s="277"/>
      <c r="P901" s="277"/>
      <c r="Q901" s="277"/>
      <c r="R901" s="277"/>
      <c r="S901" s="277"/>
      <c r="T901" s="278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79" t="s">
        <v>229</v>
      </c>
      <c r="AU901" s="279" t="s">
        <v>86</v>
      </c>
      <c r="AV901" s="14" t="s">
        <v>86</v>
      </c>
      <c r="AW901" s="14" t="s">
        <v>32</v>
      </c>
      <c r="AX901" s="14" t="s">
        <v>76</v>
      </c>
      <c r="AY901" s="279" t="s">
        <v>222</v>
      </c>
    </row>
    <row r="902" s="13" customFormat="1">
      <c r="A902" s="13"/>
      <c r="B902" s="258"/>
      <c r="C902" s="259"/>
      <c r="D902" s="260" t="s">
        <v>229</v>
      </c>
      <c r="E902" s="261" t="s">
        <v>1</v>
      </c>
      <c r="F902" s="262" t="s">
        <v>1079</v>
      </c>
      <c r="G902" s="259"/>
      <c r="H902" s="261" t="s">
        <v>1</v>
      </c>
      <c r="I902" s="263"/>
      <c r="J902" s="259"/>
      <c r="K902" s="259"/>
      <c r="L902" s="264"/>
      <c r="M902" s="265"/>
      <c r="N902" s="266"/>
      <c r="O902" s="266"/>
      <c r="P902" s="266"/>
      <c r="Q902" s="266"/>
      <c r="R902" s="266"/>
      <c r="S902" s="266"/>
      <c r="T902" s="267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68" t="s">
        <v>229</v>
      </c>
      <c r="AU902" s="268" t="s">
        <v>86</v>
      </c>
      <c r="AV902" s="13" t="s">
        <v>84</v>
      </c>
      <c r="AW902" s="13" t="s">
        <v>32</v>
      </c>
      <c r="AX902" s="13" t="s">
        <v>76</v>
      </c>
      <c r="AY902" s="268" t="s">
        <v>222</v>
      </c>
    </row>
    <row r="903" s="15" customFormat="1">
      <c r="A903" s="15"/>
      <c r="B903" s="280"/>
      <c r="C903" s="281"/>
      <c r="D903" s="260" t="s">
        <v>229</v>
      </c>
      <c r="E903" s="282" t="s">
        <v>1</v>
      </c>
      <c r="F903" s="283" t="s">
        <v>232</v>
      </c>
      <c r="G903" s="281"/>
      <c r="H903" s="284">
        <v>1702.2000000000001</v>
      </c>
      <c r="I903" s="285"/>
      <c r="J903" s="281"/>
      <c r="K903" s="281"/>
      <c r="L903" s="286"/>
      <c r="M903" s="287"/>
      <c r="N903" s="288"/>
      <c r="O903" s="288"/>
      <c r="P903" s="288"/>
      <c r="Q903" s="288"/>
      <c r="R903" s="288"/>
      <c r="S903" s="288"/>
      <c r="T903" s="289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T903" s="290" t="s">
        <v>229</v>
      </c>
      <c r="AU903" s="290" t="s">
        <v>86</v>
      </c>
      <c r="AV903" s="15" t="s">
        <v>228</v>
      </c>
      <c r="AW903" s="15" t="s">
        <v>32</v>
      </c>
      <c r="AX903" s="15" t="s">
        <v>84</v>
      </c>
      <c r="AY903" s="290" t="s">
        <v>222</v>
      </c>
    </row>
    <row r="904" s="2" customFormat="1" ht="44.25" customHeight="1">
      <c r="A904" s="39"/>
      <c r="B904" s="40"/>
      <c r="C904" s="294" t="s">
        <v>638</v>
      </c>
      <c r="D904" s="294" t="s">
        <v>300</v>
      </c>
      <c r="E904" s="295" t="s">
        <v>1042</v>
      </c>
      <c r="F904" s="296" t="s">
        <v>1043</v>
      </c>
      <c r="G904" s="297" t="s">
        <v>227</v>
      </c>
      <c r="H904" s="298">
        <v>1957.53</v>
      </c>
      <c r="I904" s="299"/>
      <c r="J904" s="300">
        <f>ROUND(I904*H904,2)</f>
        <v>0</v>
      </c>
      <c r="K904" s="301"/>
      <c r="L904" s="302"/>
      <c r="M904" s="303" t="s">
        <v>1</v>
      </c>
      <c r="N904" s="304" t="s">
        <v>41</v>
      </c>
      <c r="O904" s="92"/>
      <c r="P904" s="254">
        <f>O904*H904</f>
        <v>0</v>
      </c>
      <c r="Q904" s="254">
        <v>0</v>
      </c>
      <c r="R904" s="254">
        <f>Q904*H904</f>
        <v>0</v>
      </c>
      <c r="S904" s="254">
        <v>0</v>
      </c>
      <c r="T904" s="255">
        <f>S904*H904</f>
        <v>0</v>
      </c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R904" s="256" t="s">
        <v>290</v>
      </c>
      <c r="AT904" s="256" t="s">
        <v>300</v>
      </c>
      <c r="AU904" s="256" t="s">
        <v>86</v>
      </c>
      <c r="AY904" s="18" t="s">
        <v>222</v>
      </c>
      <c r="BE904" s="257">
        <f>IF(N904="základní",J904,0)</f>
        <v>0</v>
      </c>
      <c r="BF904" s="257">
        <f>IF(N904="snížená",J904,0)</f>
        <v>0</v>
      </c>
      <c r="BG904" s="257">
        <f>IF(N904="zákl. přenesená",J904,0)</f>
        <v>0</v>
      </c>
      <c r="BH904" s="257">
        <f>IF(N904="sníž. přenesená",J904,0)</f>
        <v>0</v>
      </c>
      <c r="BI904" s="257">
        <f>IF(N904="nulová",J904,0)</f>
        <v>0</v>
      </c>
      <c r="BJ904" s="18" t="s">
        <v>84</v>
      </c>
      <c r="BK904" s="257">
        <f>ROUND(I904*H904,2)</f>
        <v>0</v>
      </c>
      <c r="BL904" s="18" t="s">
        <v>260</v>
      </c>
      <c r="BM904" s="256" t="s">
        <v>1080</v>
      </c>
    </row>
    <row r="905" s="14" customFormat="1">
      <c r="A905" s="14"/>
      <c r="B905" s="269"/>
      <c r="C905" s="270"/>
      <c r="D905" s="260" t="s">
        <v>229</v>
      </c>
      <c r="E905" s="271" t="s">
        <v>1</v>
      </c>
      <c r="F905" s="272" t="s">
        <v>1081</v>
      </c>
      <c r="G905" s="270"/>
      <c r="H905" s="273">
        <v>1957.53</v>
      </c>
      <c r="I905" s="274"/>
      <c r="J905" s="270"/>
      <c r="K905" s="270"/>
      <c r="L905" s="275"/>
      <c r="M905" s="276"/>
      <c r="N905" s="277"/>
      <c r="O905" s="277"/>
      <c r="P905" s="277"/>
      <c r="Q905" s="277"/>
      <c r="R905" s="277"/>
      <c r="S905" s="277"/>
      <c r="T905" s="278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T905" s="279" t="s">
        <v>229</v>
      </c>
      <c r="AU905" s="279" t="s">
        <v>86</v>
      </c>
      <c r="AV905" s="14" t="s">
        <v>86</v>
      </c>
      <c r="AW905" s="14" t="s">
        <v>32</v>
      </c>
      <c r="AX905" s="14" t="s">
        <v>76</v>
      </c>
      <c r="AY905" s="279" t="s">
        <v>222</v>
      </c>
    </row>
    <row r="906" s="15" customFormat="1">
      <c r="A906" s="15"/>
      <c r="B906" s="280"/>
      <c r="C906" s="281"/>
      <c r="D906" s="260" t="s">
        <v>229</v>
      </c>
      <c r="E906" s="282" t="s">
        <v>1</v>
      </c>
      <c r="F906" s="283" t="s">
        <v>232</v>
      </c>
      <c r="G906" s="281"/>
      <c r="H906" s="284">
        <v>1957.53</v>
      </c>
      <c r="I906" s="285"/>
      <c r="J906" s="281"/>
      <c r="K906" s="281"/>
      <c r="L906" s="286"/>
      <c r="M906" s="287"/>
      <c r="N906" s="288"/>
      <c r="O906" s="288"/>
      <c r="P906" s="288"/>
      <c r="Q906" s="288"/>
      <c r="R906" s="288"/>
      <c r="S906" s="288"/>
      <c r="T906" s="289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T906" s="290" t="s">
        <v>229</v>
      </c>
      <c r="AU906" s="290" t="s">
        <v>86</v>
      </c>
      <c r="AV906" s="15" t="s">
        <v>228</v>
      </c>
      <c r="AW906" s="15" t="s">
        <v>32</v>
      </c>
      <c r="AX906" s="15" t="s">
        <v>84</v>
      </c>
      <c r="AY906" s="290" t="s">
        <v>222</v>
      </c>
    </row>
    <row r="907" s="2" customFormat="1" ht="33" customHeight="1">
      <c r="A907" s="39"/>
      <c r="B907" s="40"/>
      <c r="C907" s="244" t="s">
        <v>1082</v>
      </c>
      <c r="D907" s="244" t="s">
        <v>224</v>
      </c>
      <c r="E907" s="245" t="s">
        <v>1083</v>
      </c>
      <c r="F907" s="246" t="s">
        <v>1084</v>
      </c>
      <c r="G907" s="247" t="s">
        <v>227</v>
      </c>
      <c r="H907" s="248">
        <v>183</v>
      </c>
      <c r="I907" s="249"/>
      <c r="J907" s="250">
        <f>ROUND(I907*H907,2)</f>
        <v>0</v>
      </c>
      <c r="K907" s="251"/>
      <c r="L907" s="45"/>
      <c r="M907" s="252" t="s">
        <v>1</v>
      </c>
      <c r="N907" s="253" t="s">
        <v>41</v>
      </c>
      <c r="O907" s="92"/>
      <c r="P907" s="254">
        <f>O907*H907</f>
        <v>0</v>
      </c>
      <c r="Q907" s="254">
        <v>0</v>
      </c>
      <c r="R907" s="254">
        <f>Q907*H907</f>
        <v>0</v>
      </c>
      <c r="S907" s="254">
        <v>0.0054999999999999997</v>
      </c>
      <c r="T907" s="255">
        <f>S907*H907</f>
        <v>1.0065</v>
      </c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R907" s="256" t="s">
        <v>260</v>
      </c>
      <c r="AT907" s="256" t="s">
        <v>224</v>
      </c>
      <c r="AU907" s="256" t="s">
        <v>86</v>
      </c>
      <c r="AY907" s="18" t="s">
        <v>222</v>
      </c>
      <c r="BE907" s="257">
        <f>IF(N907="základní",J907,0)</f>
        <v>0</v>
      </c>
      <c r="BF907" s="257">
        <f>IF(N907="snížená",J907,0)</f>
        <v>0</v>
      </c>
      <c r="BG907" s="257">
        <f>IF(N907="zákl. přenesená",J907,0)</f>
        <v>0</v>
      </c>
      <c r="BH907" s="257">
        <f>IF(N907="sníž. přenesená",J907,0)</f>
        <v>0</v>
      </c>
      <c r="BI907" s="257">
        <f>IF(N907="nulová",J907,0)</f>
        <v>0</v>
      </c>
      <c r="BJ907" s="18" t="s">
        <v>84</v>
      </c>
      <c r="BK907" s="257">
        <f>ROUND(I907*H907,2)</f>
        <v>0</v>
      </c>
      <c r="BL907" s="18" t="s">
        <v>260</v>
      </c>
      <c r="BM907" s="256" t="s">
        <v>1085</v>
      </c>
    </row>
    <row r="908" s="13" customFormat="1">
      <c r="A908" s="13"/>
      <c r="B908" s="258"/>
      <c r="C908" s="259"/>
      <c r="D908" s="260" t="s">
        <v>229</v>
      </c>
      <c r="E908" s="261" t="s">
        <v>1</v>
      </c>
      <c r="F908" s="262" t="s">
        <v>368</v>
      </c>
      <c r="G908" s="259"/>
      <c r="H908" s="261" t="s">
        <v>1</v>
      </c>
      <c r="I908" s="263"/>
      <c r="J908" s="259"/>
      <c r="K908" s="259"/>
      <c r="L908" s="264"/>
      <c r="M908" s="265"/>
      <c r="N908" s="266"/>
      <c r="O908" s="266"/>
      <c r="P908" s="266"/>
      <c r="Q908" s="266"/>
      <c r="R908" s="266"/>
      <c r="S908" s="266"/>
      <c r="T908" s="267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68" t="s">
        <v>229</v>
      </c>
      <c r="AU908" s="268" t="s">
        <v>86</v>
      </c>
      <c r="AV908" s="13" t="s">
        <v>84</v>
      </c>
      <c r="AW908" s="13" t="s">
        <v>32</v>
      </c>
      <c r="AX908" s="13" t="s">
        <v>76</v>
      </c>
      <c r="AY908" s="268" t="s">
        <v>222</v>
      </c>
    </row>
    <row r="909" s="14" customFormat="1">
      <c r="A909" s="14"/>
      <c r="B909" s="269"/>
      <c r="C909" s="270"/>
      <c r="D909" s="260" t="s">
        <v>229</v>
      </c>
      <c r="E909" s="271" t="s">
        <v>1</v>
      </c>
      <c r="F909" s="272" t="s">
        <v>1086</v>
      </c>
      <c r="G909" s="270"/>
      <c r="H909" s="273">
        <v>183</v>
      </c>
      <c r="I909" s="274"/>
      <c r="J909" s="270"/>
      <c r="K909" s="270"/>
      <c r="L909" s="275"/>
      <c r="M909" s="276"/>
      <c r="N909" s="277"/>
      <c r="O909" s="277"/>
      <c r="P909" s="277"/>
      <c r="Q909" s="277"/>
      <c r="R909" s="277"/>
      <c r="S909" s="277"/>
      <c r="T909" s="278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79" t="s">
        <v>229</v>
      </c>
      <c r="AU909" s="279" t="s">
        <v>86</v>
      </c>
      <c r="AV909" s="14" t="s">
        <v>86</v>
      </c>
      <c r="AW909" s="14" t="s">
        <v>32</v>
      </c>
      <c r="AX909" s="14" t="s">
        <v>76</v>
      </c>
      <c r="AY909" s="279" t="s">
        <v>222</v>
      </c>
    </row>
    <row r="910" s="15" customFormat="1">
      <c r="A910" s="15"/>
      <c r="B910" s="280"/>
      <c r="C910" s="281"/>
      <c r="D910" s="260" t="s">
        <v>229</v>
      </c>
      <c r="E910" s="282" t="s">
        <v>1</v>
      </c>
      <c r="F910" s="283" t="s">
        <v>232</v>
      </c>
      <c r="G910" s="281"/>
      <c r="H910" s="284">
        <v>183</v>
      </c>
      <c r="I910" s="285"/>
      <c r="J910" s="281"/>
      <c r="K910" s="281"/>
      <c r="L910" s="286"/>
      <c r="M910" s="287"/>
      <c r="N910" s="288"/>
      <c r="O910" s="288"/>
      <c r="P910" s="288"/>
      <c r="Q910" s="288"/>
      <c r="R910" s="288"/>
      <c r="S910" s="288"/>
      <c r="T910" s="289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T910" s="290" t="s">
        <v>229</v>
      </c>
      <c r="AU910" s="290" t="s">
        <v>86</v>
      </c>
      <c r="AV910" s="15" t="s">
        <v>228</v>
      </c>
      <c r="AW910" s="15" t="s">
        <v>32</v>
      </c>
      <c r="AX910" s="15" t="s">
        <v>84</v>
      </c>
      <c r="AY910" s="290" t="s">
        <v>222</v>
      </c>
    </row>
    <row r="911" s="2" customFormat="1" ht="24.15" customHeight="1">
      <c r="A911" s="39"/>
      <c r="B911" s="40"/>
      <c r="C911" s="244" t="s">
        <v>642</v>
      </c>
      <c r="D911" s="244" t="s">
        <v>224</v>
      </c>
      <c r="E911" s="245" t="s">
        <v>1087</v>
      </c>
      <c r="F911" s="246" t="s">
        <v>1088</v>
      </c>
      <c r="G911" s="247" t="s">
        <v>227</v>
      </c>
      <c r="H911" s="248">
        <v>147.5</v>
      </c>
      <c r="I911" s="249"/>
      <c r="J911" s="250">
        <f>ROUND(I911*H911,2)</f>
        <v>0</v>
      </c>
      <c r="K911" s="251"/>
      <c r="L911" s="45"/>
      <c r="M911" s="252" t="s">
        <v>1</v>
      </c>
      <c r="N911" s="253" t="s">
        <v>41</v>
      </c>
      <c r="O911" s="92"/>
      <c r="P911" s="254">
        <f>O911*H911</f>
        <v>0</v>
      </c>
      <c r="Q911" s="254">
        <v>0</v>
      </c>
      <c r="R911" s="254">
        <f>Q911*H911</f>
        <v>0</v>
      </c>
      <c r="S911" s="254">
        <v>0</v>
      </c>
      <c r="T911" s="255">
        <f>S911*H911</f>
        <v>0</v>
      </c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R911" s="256" t="s">
        <v>260</v>
      </c>
      <c r="AT911" s="256" t="s">
        <v>224</v>
      </c>
      <c r="AU911" s="256" t="s">
        <v>86</v>
      </c>
      <c r="AY911" s="18" t="s">
        <v>222</v>
      </c>
      <c r="BE911" s="257">
        <f>IF(N911="základní",J911,0)</f>
        <v>0</v>
      </c>
      <c r="BF911" s="257">
        <f>IF(N911="snížená",J911,0)</f>
        <v>0</v>
      </c>
      <c r="BG911" s="257">
        <f>IF(N911="zákl. přenesená",J911,0)</f>
        <v>0</v>
      </c>
      <c r="BH911" s="257">
        <f>IF(N911="sníž. přenesená",J911,0)</f>
        <v>0</v>
      </c>
      <c r="BI911" s="257">
        <f>IF(N911="nulová",J911,0)</f>
        <v>0</v>
      </c>
      <c r="BJ911" s="18" t="s">
        <v>84</v>
      </c>
      <c r="BK911" s="257">
        <f>ROUND(I911*H911,2)</f>
        <v>0</v>
      </c>
      <c r="BL911" s="18" t="s">
        <v>260</v>
      </c>
      <c r="BM911" s="256" t="s">
        <v>1089</v>
      </c>
    </row>
    <row r="912" s="13" customFormat="1">
      <c r="A912" s="13"/>
      <c r="B912" s="258"/>
      <c r="C912" s="259"/>
      <c r="D912" s="260" t="s">
        <v>229</v>
      </c>
      <c r="E912" s="261" t="s">
        <v>1</v>
      </c>
      <c r="F912" s="262" t="s">
        <v>368</v>
      </c>
      <c r="G912" s="259"/>
      <c r="H912" s="261" t="s">
        <v>1</v>
      </c>
      <c r="I912" s="263"/>
      <c r="J912" s="259"/>
      <c r="K912" s="259"/>
      <c r="L912" s="264"/>
      <c r="M912" s="265"/>
      <c r="N912" s="266"/>
      <c r="O912" s="266"/>
      <c r="P912" s="266"/>
      <c r="Q912" s="266"/>
      <c r="R912" s="266"/>
      <c r="S912" s="266"/>
      <c r="T912" s="267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68" t="s">
        <v>229</v>
      </c>
      <c r="AU912" s="268" t="s">
        <v>86</v>
      </c>
      <c r="AV912" s="13" t="s">
        <v>84</v>
      </c>
      <c r="AW912" s="13" t="s">
        <v>32</v>
      </c>
      <c r="AX912" s="13" t="s">
        <v>76</v>
      </c>
      <c r="AY912" s="268" t="s">
        <v>222</v>
      </c>
    </row>
    <row r="913" s="14" customFormat="1">
      <c r="A913" s="14"/>
      <c r="B913" s="269"/>
      <c r="C913" s="270"/>
      <c r="D913" s="260" t="s">
        <v>229</v>
      </c>
      <c r="E913" s="271" t="s">
        <v>1</v>
      </c>
      <c r="F913" s="272" t="s">
        <v>1090</v>
      </c>
      <c r="G913" s="270"/>
      <c r="H913" s="273">
        <v>147.5</v>
      </c>
      <c r="I913" s="274"/>
      <c r="J913" s="270"/>
      <c r="K913" s="270"/>
      <c r="L913" s="275"/>
      <c r="M913" s="276"/>
      <c r="N913" s="277"/>
      <c r="O913" s="277"/>
      <c r="P913" s="277"/>
      <c r="Q913" s="277"/>
      <c r="R913" s="277"/>
      <c r="S913" s="277"/>
      <c r="T913" s="278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T913" s="279" t="s">
        <v>229</v>
      </c>
      <c r="AU913" s="279" t="s">
        <v>86</v>
      </c>
      <c r="AV913" s="14" t="s">
        <v>86</v>
      </c>
      <c r="AW913" s="14" t="s">
        <v>32</v>
      </c>
      <c r="AX913" s="14" t="s">
        <v>76</v>
      </c>
      <c r="AY913" s="279" t="s">
        <v>222</v>
      </c>
    </row>
    <row r="914" s="15" customFormat="1">
      <c r="A914" s="15"/>
      <c r="B914" s="280"/>
      <c r="C914" s="281"/>
      <c r="D914" s="260" t="s">
        <v>229</v>
      </c>
      <c r="E914" s="282" t="s">
        <v>1</v>
      </c>
      <c r="F914" s="283" t="s">
        <v>232</v>
      </c>
      <c r="G914" s="281"/>
      <c r="H914" s="284">
        <v>147.5</v>
      </c>
      <c r="I914" s="285"/>
      <c r="J914" s="281"/>
      <c r="K914" s="281"/>
      <c r="L914" s="286"/>
      <c r="M914" s="287"/>
      <c r="N914" s="288"/>
      <c r="O914" s="288"/>
      <c r="P914" s="288"/>
      <c r="Q914" s="288"/>
      <c r="R914" s="288"/>
      <c r="S914" s="288"/>
      <c r="T914" s="289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T914" s="290" t="s">
        <v>229</v>
      </c>
      <c r="AU914" s="290" t="s">
        <v>86</v>
      </c>
      <c r="AV914" s="15" t="s">
        <v>228</v>
      </c>
      <c r="AW914" s="15" t="s">
        <v>32</v>
      </c>
      <c r="AX914" s="15" t="s">
        <v>84</v>
      </c>
      <c r="AY914" s="290" t="s">
        <v>222</v>
      </c>
    </row>
    <row r="915" s="2" customFormat="1" ht="16.5" customHeight="1">
      <c r="A915" s="39"/>
      <c r="B915" s="40"/>
      <c r="C915" s="294" t="s">
        <v>1091</v>
      </c>
      <c r="D915" s="294" t="s">
        <v>300</v>
      </c>
      <c r="E915" s="295" t="s">
        <v>1027</v>
      </c>
      <c r="F915" s="296" t="s">
        <v>1028</v>
      </c>
      <c r="G915" s="297" t="s">
        <v>283</v>
      </c>
      <c r="H915" s="298">
        <v>0.043999999999999997</v>
      </c>
      <c r="I915" s="299"/>
      <c r="J915" s="300">
        <f>ROUND(I915*H915,2)</f>
        <v>0</v>
      </c>
      <c r="K915" s="301"/>
      <c r="L915" s="302"/>
      <c r="M915" s="303" t="s">
        <v>1</v>
      </c>
      <c r="N915" s="304" t="s">
        <v>41</v>
      </c>
      <c r="O915" s="92"/>
      <c r="P915" s="254">
        <f>O915*H915</f>
        <v>0</v>
      </c>
      <c r="Q915" s="254">
        <v>0</v>
      </c>
      <c r="R915" s="254">
        <f>Q915*H915</f>
        <v>0</v>
      </c>
      <c r="S915" s="254">
        <v>0</v>
      </c>
      <c r="T915" s="255">
        <f>S915*H915</f>
        <v>0</v>
      </c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R915" s="256" t="s">
        <v>290</v>
      </c>
      <c r="AT915" s="256" t="s">
        <v>300</v>
      </c>
      <c r="AU915" s="256" t="s">
        <v>86</v>
      </c>
      <c r="AY915" s="18" t="s">
        <v>222</v>
      </c>
      <c r="BE915" s="257">
        <f>IF(N915="základní",J915,0)</f>
        <v>0</v>
      </c>
      <c r="BF915" s="257">
        <f>IF(N915="snížená",J915,0)</f>
        <v>0</v>
      </c>
      <c r="BG915" s="257">
        <f>IF(N915="zákl. přenesená",J915,0)</f>
        <v>0</v>
      </c>
      <c r="BH915" s="257">
        <f>IF(N915="sníž. přenesená",J915,0)</f>
        <v>0</v>
      </c>
      <c r="BI915" s="257">
        <f>IF(N915="nulová",J915,0)</f>
        <v>0</v>
      </c>
      <c r="BJ915" s="18" t="s">
        <v>84</v>
      </c>
      <c r="BK915" s="257">
        <f>ROUND(I915*H915,2)</f>
        <v>0</v>
      </c>
      <c r="BL915" s="18" t="s">
        <v>260</v>
      </c>
      <c r="BM915" s="256" t="s">
        <v>1092</v>
      </c>
    </row>
    <row r="916" s="14" customFormat="1">
      <c r="A916" s="14"/>
      <c r="B916" s="269"/>
      <c r="C916" s="270"/>
      <c r="D916" s="260" t="s">
        <v>229</v>
      </c>
      <c r="E916" s="271" t="s">
        <v>1</v>
      </c>
      <c r="F916" s="272" t="s">
        <v>1093</v>
      </c>
      <c r="G916" s="270"/>
      <c r="H916" s="273">
        <v>0.043999999999999997</v>
      </c>
      <c r="I916" s="274"/>
      <c r="J916" s="270"/>
      <c r="K916" s="270"/>
      <c r="L916" s="275"/>
      <c r="M916" s="276"/>
      <c r="N916" s="277"/>
      <c r="O916" s="277"/>
      <c r="P916" s="277"/>
      <c r="Q916" s="277"/>
      <c r="R916" s="277"/>
      <c r="S916" s="277"/>
      <c r="T916" s="278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79" t="s">
        <v>229</v>
      </c>
      <c r="AU916" s="279" t="s">
        <v>86</v>
      </c>
      <c r="AV916" s="14" t="s">
        <v>86</v>
      </c>
      <c r="AW916" s="14" t="s">
        <v>32</v>
      </c>
      <c r="AX916" s="14" t="s">
        <v>76</v>
      </c>
      <c r="AY916" s="279" t="s">
        <v>222</v>
      </c>
    </row>
    <row r="917" s="15" customFormat="1">
      <c r="A917" s="15"/>
      <c r="B917" s="280"/>
      <c r="C917" s="281"/>
      <c r="D917" s="260" t="s">
        <v>229</v>
      </c>
      <c r="E917" s="282" t="s">
        <v>1</v>
      </c>
      <c r="F917" s="283" t="s">
        <v>232</v>
      </c>
      <c r="G917" s="281"/>
      <c r="H917" s="284">
        <v>0.043999999999999997</v>
      </c>
      <c r="I917" s="285"/>
      <c r="J917" s="281"/>
      <c r="K917" s="281"/>
      <c r="L917" s="286"/>
      <c r="M917" s="287"/>
      <c r="N917" s="288"/>
      <c r="O917" s="288"/>
      <c r="P917" s="288"/>
      <c r="Q917" s="288"/>
      <c r="R917" s="288"/>
      <c r="S917" s="288"/>
      <c r="T917" s="289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T917" s="290" t="s">
        <v>229</v>
      </c>
      <c r="AU917" s="290" t="s">
        <v>86</v>
      </c>
      <c r="AV917" s="15" t="s">
        <v>228</v>
      </c>
      <c r="AW917" s="15" t="s">
        <v>32</v>
      </c>
      <c r="AX917" s="15" t="s">
        <v>84</v>
      </c>
      <c r="AY917" s="290" t="s">
        <v>222</v>
      </c>
    </row>
    <row r="918" s="2" customFormat="1" ht="24.15" customHeight="1">
      <c r="A918" s="39"/>
      <c r="B918" s="40"/>
      <c r="C918" s="244" t="s">
        <v>645</v>
      </c>
      <c r="D918" s="244" t="s">
        <v>224</v>
      </c>
      <c r="E918" s="245" t="s">
        <v>1094</v>
      </c>
      <c r="F918" s="246" t="s">
        <v>1095</v>
      </c>
      <c r="G918" s="247" t="s">
        <v>227</v>
      </c>
      <c r="H918" s="248">
        <v>147.5</v>
      </c>
      <c r="I918" s="249"/>
      <c r="J918" s="250">
        <f>ROUND(I918*H918,2)</f>
        <v>0</v>
      </c>
      <c r="K918" s="251"/>
      <c r="L918" s="45"/>
      <c r="M918" s="252" t="s">
        <v>1</v>
      </c>
      <c r="N918" s="253" t="s">
        <v>41</v>
      </c>
      <c r="O918" s="92"/>
      <c r="P918" s="254">
        <f>O918*H918</f>
        <v>0</v>
      </c>
      <c r="Q918" s="254">
        <v>0</v>
      </c>
      <c r="R918" s="254">
        <f>Q918*H918</f>
        <v>0</v>
      </c>
      <c r="S918" s="254">
        <v>0</v>
      </c>
      <c r="T918" s="255">
        <f>S918*H918</f>
        <v>0</v>
      </c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R918" s="256" t="s">
        <v>260</v>
      </c>
      <c r="AT918" s="256" t="s">
        <v>224</v>
      </c>
      <c r="AU918" s="256" t="s">
        <v>86</v>
      </c>
      <c r="AY918" s="18" t="s">
        <v>222</v>
      </c>
      <c r="BE918" s="257">
        <f>IF(N918="základní",J918,0)</f>
        <v>0</v>
      </c>
      <c r="BF918" s="257">
        <f>IF(N918="snížená",J918,0)</f>
        <v>0</v>
      </c>
      <c r="BG918" s="257">
        <f>IF(N918="zákl. přenesená",J918,0)</f>
        <v>0</v>
      </c>
      <c r="BH918" s="257">
        <f>IF(N918="sníž. přenesená",J918,0)</f>
        <v>0</v>
      </c>
      <c r="BI918" s="257">
        <f>IF(N918="nulová",J918,0)</f>
        <v>0</v>
      </c>
      <c r="BJ918" s="18" t="s">
        <v>84</v>
      </c>
      <c r="BK918" s="257">
        <f>ROUND(I918*H918,2)</f>
        <v>0</v>
      </c>
      <c r="BL918" s="18" t="s">
        <v>260</v>
      </c>
      <c r="BM918" s="256" t="s">
        <v>1096</v>
      </c>
    </row>
    <row r="919" s="13" customFormat="1">
      <c r="A919" s="13"/>
      <c r="B919" s="258"/>
      <c r="C919" s="259"/>
      <c r="D919" s="260" t="s">
        <v>229</v>
      </c>
      <c r="E919" s="261" t="s">
        <v>1</v>
      </c>
      <c r="F919" s="262" t="s">
        <v>368</v>
      </c>
      <c r="G919" s="259"/>
      <c r="H919" s="261" t="s">
        <v>1</v>
      </c>
      <c r="I919" s="263"/>
      <c r="J919" s="259"/>
      <c r="K919" s="259"/>
      <c r="L919" s="264"/>
      <c r="M919" s="265"/>
      <c r="N919" s="266"/>
      <c r="O919" s="266"/>
      <c r="P919" s="266"/>
      <c r="Q919" s="266"/>
      <c r="R919" s="266"/>
      <c r="S919" s="266"/>
      <c r="T919" s="267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68" t="s">
        <v>229</v>
      </c>
      <c r="AU919" s="268" t="s">
        <v>86</v>
      </c>
      <c r="AV919" s="13" t="s">
        <v>84</v>
      </c>
      <c r="AW919" s="13" t="s">
        <v>32</v>
      </c>
      <c r="AX919" s="13" t="s">
        <v>76</v>
      </c>
      <c r="AY919" s="268" t="s">
        <v>222</v>
      </c>
    </row>
    <row r="920" s="14" customFormat="1">
      <c r="A920" s="14"/>
      <c r="B920" s="269"/>
      <c r="C920" s="270"/>
      <c r="D920" s="260" t="s">
        <v>229</v>
      </c>
      <c r="E920" s="271" t="s">
        <v>1</v>
      </c>
      <c r="F920" s="272" t="s">
        <v>1090</v>
      </c>
      <c r="G920" s="270"/>
      <c r="H920" s="273">
        <v>147.5</v>
      </c>
      <c r="I920" s="274"/>
      <c r="J920" s="270"/>
      <c r="K920" s="270"/>
      <c r="L920" s="275"/>
      <c r="M920" s="276"/>
      <c r="N920" s="277"/>
      <c r="O920" s="277"/>
      <c r="P920" s="277"/>
      <c r="Q920" s="277"/>
      <c r="R920" s="277"/>
      <c r="S920" s="277"/>
      <c r="T920" s="278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79" t="s">
        <v>229</v>
      </c>
      <c r="AU920" s="279" t="s">
        <v>86</v>
      </c>
      <c r="AV920" s="14" t="s">
        <v>86</v>
      </c>
      <c r="AW920" s="14" t="s">
        <v>32</v>
      </c>
      <c r="AX920" s="14" t="s">
        <v>76</v>
      </c>
      <c r="AY920" s="279" t="s">
        <v>222</v>
      </c>
    </row>
    <row r="921" s="15" customFormat="1">
      <c r="A921" s="15"/>
      <c r="B921" s="280"/>
      <c r="C921" s="281"/>
      <c r="D921" s="260" t="s">
        <v>229</v>
      </c>
      <c r="E921" s="282" t="s">
        <v>1</v>
      </c>
      <c r="F921" s="283" t="s">
        <v>232</v>
      </c>
      <c r="G921" s="281"/>
      <c r="H921" s="284">
        <v>147.5</v>
      </c>
      <c r="I921" s="285"/>
      <c r="J921" s="281"/>
      <c r="K921" s="281"/>
      <c r="L921" s="286"/>
      <c r="M921" s="287"/>
      <c r="N921" s="288"/>
      <c r="O921" s="288"/>
      <c r="P921" s="288"/>
      <c r="Q921" s="288"/>
      <c r="R921" s="288"/>
      <c r="S921" s="288"/>
      <c r="T921" s="289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T921" s="290" t="s">
        <v>229</v>
      </c>
      <c r="AU921" s="290" t="s">
        <v>86</v>
      </c>
      <c r="AV921" s="15" t="s">
        <v>228</v>
      </c>
      <c r="AW921" s="15" t="s">
        <v>32</v>
      </c>
      <c r="AX921" s="15" t="s">
        <v>84</v>
      </c>
      <c r="AY921" s="290" t="s">
        <v>222</v>
      </c>
    </row>
    <row r="922" s="2" customFormat="1" ht="44.25" customHeight="1">
      <c r="A922" s="39"/>
      <c r="B922" s="40"/>
      <c r="C922" s="294" t="s">
        <v>1097</v>
      </c>
      <c r="D922" s="294" t="s">
        <v>300</v>
      </c>
      <c r="E922" s="295" t="s">
        <v>1098</v>
      </c>
      <c r="F922" s="296" t="s">
        <v>1099</v>
      </c>
      <c r="G922" s="297" t="s">
        <v>227</v>
      </c>
      <c r="H922" s="298">
        <v>169.625</v>
      </c>
      <c r="I922" s="299"/>
      <c r="J922" s="300">
        <f>ROUND(I922*H922,2)</f>
        <v>0</v>
      </c>
      <c r="K922" s="301"/>
      <c r="L922" s="302"/>
      <c r="M922" s="303" t="s">
        <v>1</v>
      </c>
      <c r="N922" s="304" t="s">
        <v>41</v>
      </c>
      <c r="O922" s="92"/>
      <c r="P922" s="254">
        <f>O922*H922</f>
        <v>0</v>
      </c>
      <c r="Q922" s="254">
        <v>0</v>
      </c>
      <c r="R922" s="254">
        <f>Q922*H922</f>
        <v>0</v>
      </c>
      <c r="S922" s="254">
        <v>0</v>
      </c>
      <c r="T922" s="255">
        <f>S922*H922</f>
        <v>0</v>
      </c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R922" s="256" t="s">
        <v>290</v>
      </c>
      <c r="AT922" s="256" t="s">
        <v>300</v>
      </c>
      <c r="AU922" s="256" t="s">
        <v>86</v>
      </c>
      <c r="AY922" s="18" t="s">
        <v>222</v>
      </c>
      <c r="BE922" s="257">
        <f>IF(N922="základní",J922,0)</f>
        <v>0</v>
      </c>
      <c r="BF922" s="257">
        <f>IF(N922="snížená",J922,0)</f>
        <v>0</v>
      </c>
      <c r="BG922" s="257">
        <f>IF(N922="zákl. přenesená",J922,0)</f>
        <v>0</v>
      </c>
      <c r="BH922" s="257">
        <f>IF(N922="sníž. přenesená",J922,0)</f>
        <v>0</v>
      </c>
      <c r="BI922" s="257">
        <f>IF(N922="nulová",J922,0)</f>
        <v>0</v>
      </c>
      <c r="BJ922" s="18" t="s">
        <v>84</v>
      </c>
      <c r="BK922" s="257">
        <f>ROUND(I922*H922,2)</f>
        <v>0</v>
      </c>
      <c r="BL922" s="18" t="s">
        <v>260</v>
      </c>
      <c r="BM922" s="256" t="s">
        <v>1100</v>
      </c>
    </row>
    <row r="923" s="14" customFormat="1">
      <c r="A923" s="14"/>
      <c r="B923" s="269"/>
      <c r="C923" s="270"/>
      <c r="D923" s="260" t="s">
        <v>229</v>
      </c>
      <c r="E923" s="271" t="s">
        <v>1</v>
      </c>
      <c r="F923" s="272" t="s">
        <v>1101</v>
      </c>
      <c r="G923" s="270"/>
      <c r="H923" s="273">
        <v>169.625</v>
      </c>
      <c r="I923" s="274"/>
      <c r="J923" s="270"/>
      <c r="K923" s="270"/>
      <c r="L923" s="275"/>
      <c r="M923" s="276"/>
      <c r="N923" s="277"/>
      <c r="O923" s="277"/>
      <c r="P923" s="277"/>
      <c r="Q923" s="277"/>
      <c r="R923" s="277"/>
      <c r="S923" s="277"/>
      <c r="T923" s="278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79" t="s">
        <v>229</v>
      </c>
      <c r="AU923" s="279" t="s">
        <v>86</v>
      </c>
      <c r="AV923" s="14" t="s">
        <v>86</v>
      </c>
      <c r="AW923" s="14" t="s">
        <v>32</v>
      </c>
      <c r="AX923" s="14" t="s">
        <v>76</v>
      </c>
      <c r="AY923" s="279" t="s">
        <v>222</v>
      </c>
    </row>
    <row r="924" s="15" customFormat="1">
      <c r="A924" s="15"/>
      <c r="B924" s="280"/>
      <c r="C924" s="281"/>
      <c r="D924" s="260" t="s">
        <v>229</v>
      </c>
      <c r="E924" s="282" t="s">
        <v>1</v>
      </c>
      <c r="F924" s="283" t="s">
        <v>232</v>
      </c>
      <c r="G924" s="281"/>
      <c r="H924" s="284">
        <v>169.625</v>
      </c>
      <c r="I924" s="285"/>
      <c r="J924" s="281"/>
      <c r="K924" s="281"/>
      <c r="L924" s="286"/>
      <c r="M924" s="287"/>
      <c r="N924" s="288"/>
      <c r="O924" s="288"/>
      <c r="P924" s="288"/>
      <c r="Q924" s="288"/>
      <c r="R924" s="288"/>
      <c r="S924" s="288"/>
      <c r="T924" s="289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T924" s="290" t="s">
        <v>229</v>
      </c>
      <c r="AU924" s="290" t="s">
        <v>86</v>
      </c>
      <c r="AV924" s="15" t="s">
        <v>228</v>
      </c>
      <c r="AW924" s="15" t="s">
        <v>32</v>
      </c>
      <c r="AX924" s="15" t="s">
        <v>84</v>
      </c>
      <c r="AY924" s="290" t="s">
        <v>222</v>
      </c>
    </row>
    <row r="925" s="2" customFormat="1" ht="37.8" customHeight="1">
      <c r="A925" s="39"/>
      <c r="B925" s="40"/>
      <c r="C925" s="244" t="s">
        <v>649</v>
      </c>
      <c r="D925" s="244" t="s">
        <v>224</v>
      </c>
      <c r="E925" s="245" t="s">
        <v>1102</v>
      </c>
      <c r="F925" s="246" t="s">
        <v>1103</v>
      </c>
      <c r="G925" s="247" t="s">
        <v>227</v>
      </c>
      <c r="H925" s="248">
        <v>32.25</v>
      </c>
      <c r="I925" s="249"/>
      <c r="J925" s="250">
        <f>ROUND(I925*H925,2)</f>
        <v>0</v>
      </c>
      <c r="K925" s="251"/>
      <c r="L925" s="45"/>
      <c r="M925" s="252" t="s">
        <v>1</v>
      </c>
      <c r="N925" s="253" t="s">
        <v>41</v>
      </c>
      <c r="O925" s="92"/>
      <c r="P925" s="254">
        <f>O925*H925</f>
        <v>0</v>
      </c>
      <c r="Q925" s="254">
        <v>0</v>
      </c>
      <c r="R925" s="254">
        <f>Q925*H925</f>
        <v>0</v>
      </c>
      <c r="S925" s="254">
        <v>0</v>
      </c>
      <c r="T925" s="255">
        <f>S925*H925</f>
        <v>0</v>
      </c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R925" s="256" t="s">
        <v>260</v>
      </c>
      <c r="AT925" s="256" t="s">
        <v>224</v>
      </c>
      <c r="AU925" s="256" t="s">
        <v>86</v>
      </c>
      <c r="AY925" s="18" t="s">
        <v>222</v>
      </c>
      <c r="BE925" s="257">
        <f>IF(N925="základní",J925,0)</f>
        <v>0</v>
      </c>
      <c r="BF925" s="257">
        <f>IF(N925="snížená",J925,0)</f>
        <v>0</v>
      </c>
      <c r="BG925" s="257">
        <f>IF(N925="zákl. přenesená",J925,0)</f>
        <v>0</v>
      </c>
      <c r="BH925" s="257">
        <f>IF(N925="sníž. přenesená",J925,0)</f>
        <v>0</v>
      </c>
      <c r="BI925" s="257">
        <f>IF(N925="nulová",J925,0)</f>
        <v>0</v>
      </c>
      <c r="BJ925" s="18" t="s">
        <v>84</v>
      </c>
      <c r="BK925" s="257">
        <f>ROUND(I925*H925,2)</f>
        <v>0</v>
      </c>
      <c r="BL925" s="18" t="s">
        <v>260</v>
      </c>
      <c r="BM925" s="256" t="s">
        <v>1104</v>
      </c>
    </row>
    <row r="926" s="2" customFormat="1">
      <c r="A926" s="39"/>
      <c r="B926" s="40"/>
      <c r="C926" s="41"/>
      <c r="D926" s="260" t="s">
        <v>266</v>
      </c>
      <c r="E926" s="41"/>
      <c r="F926" s="291" t="s">
        <v>1105</v>
      </c>
      <c r="G926" s="41"/>
      <c r="H926" s="41"/>
      <c r="I926" s="211"/>
      <c r="J926" s="41"/>
      <c r="K926" s="41"/>
      <c r="L926" s="45"/>
      <c r="M926" s="292"/>
      <c r="N926" s="293"/>
      <c r="O926" s="92"/>
      <c r="P926" s="92"/>
      <c r="Q926" s="92"/>
      <c r="R926" s="92"/>
      <c r="S926" s="92"/>
      <c r="T926" s="93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T926" s="18" t="s">
        <v>266</v>
      </c>
      <c r="AU926" s="18" t="s">
        <v>86</v>
      </c>
    </row>
    <row r="927" s="13" customFormat="1">
      <c r="A927" s="13"/>
      <c r="B927" s="258"/>
      <c r="C927" s="259"/>
      <c r="D927" s="260" t="s">
        <v>229</v>
      </c>
      <c r="E927" s="261" t="s">
        <v>1</v>
      </c>
      <c r="F927" s="262" t="s">
        <v>809</v>
      </c>
      <c r="G927" s="259"/>
      <c r="H927" s="261" t="s">
        <v>1</v>
      </c>
      <c r="I927" s="263"/>
      <c r="J927" s="259"/>
      <c r="K927" s="259"/>
      <c r="L927" s="264"/>
      <c r="M927" s="265"/>
      <c r="N927" s="266"/>
      <c r="O927" s="266"/>
      <c r="P927" s="266"/>
      <c r="Q927" s="266"/>
      <c r="R927" s="266"/>
      <c r="S927" s="266"/>
      <c r="T927" s="267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68" t="s">
        <v>229</v>
      </c>
      <c r="AU927" s="268" t="s">
        <v>86</v>
      </c>
      <c r="AV927" s="13" t="s">
        <v>84</v>
      </c>
      <c r="AW927" s="13" t="s">
        <v>32</v>
      </c>
      <c r="AX927" s="13" t="s">
        <v>76</v>
      </c>
      <c r="AY927" s="268" t="s">
        <v>222</v>
      </c>
    </row>
    <row r="928" s="13" customFormat="1">
      <c r="A928" s="13"/>
      <c r="B928" s="258"/>
      <c r="C928" s="259"/>
      <c r="D928" s="260" t="s">
        <v>229</v>
      </c>
      <c r="E928" s="261" t="s">
        <v>1</v>
      </c>
      <c r="F928" s="262" t="s">
        <v>1106</v>
      </c>
      <c r="G928" s="259"/>
      <c r="H928" s="261" t="s">
        <v>1</v>
      </c>
      <c r="I928" s="263"/>
      <c r="J928" s="259"/>
      <c r="K928" s="259"/>
      <c r="L928" s="264"/>
      <c r="M928" s="265"/>
      <c r="N928" s="266"/>
      <c r="O928" s="266"/>
      <c r="P928" s="266"/>
      <c r="Q928" s="266"/>
      <c r="R928" s="266"/>
      <c r="S928" s="266"/>
      <c r="T928" s="267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68" t="s">
        <v>229</v>
      </c>
      <c r="AU928" s="268" t="s">
        <v>86</v>
      </c>
      <c r="AV928" s="13" t="s">
        <v>84</v>
      </c>
      <c r="AW928" s="13" t="s">
        <v>32</v>
      </c>
      <c r="AX928" s="13" t="s">
        <v>76</v>
      </c>
      <c r="AY928" s="268" t="s">
        <v>222</v>
      </c>
    </row>
    <row r="929" s="13" customFormat="1">
      <c r="A929" s="13"/>
      <c r="B929" s="258"/>
      <c r="C929" s="259"/>
      <c r="D929" s="260" t="s">
        <v>229</v>
      </c>
      <c r="E929" s="261" t="s">
        <v>1</v>
      </c>
      <c r="F929" s="262" t="s">
        <v>1107</v>
      </c>
      <c r="G929" s="259"/>
      <c r="H929" s="261" t="s">
        <v>1</v>
      </c>
      <c r="I929" s="263"/>
      <c r="J929" s="259"/>
      <c r="K929" s="259"/>
      <c r="L929" s="264"/>
      <c r="M929" s="265"/>
      <c r="N929" s="266"/>
      <c r="O929" s="266"/>
      <c r="P929" s="266"/>
      <c r="Q929" s="266"/>
      <c r="R929" s="266"/>
      <c r="S929" s="266"/>
      <c r="T929" s="267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68" t="s">
        <v>229</v>
      </c>
      <c r="AU929" s="268" t="s">
        <v>86</v>
      </c>
      <c r="AV929" s="13" t="s">
        <v>84</v>
      </c>
      <c r="AW929" s="13" t="s">
        <v>32</v>
      </c>
      <c r="AX929" s="13" t="s">
        <v>76</v>
      </c>
      <c r="AY929" s="268" t="s">
        <v>222</v>
      </c>
    </row>
    <row r="930" s="13" customFormat="1">
      <c r="A930" s="13"/>
      <c r="B930" s="258"/>
      <c r="C930" s="259"/>
      <c r="D930" s="260" t="s">
        <v>229</v>
      </c>
      <c r="E930" s="261" t="s">
        <v>1</v>
      </c>
      <c r="F930" s="262" t="s">
        <v>1108</v>
      </c>
      <c r="G930" s="259"/>
      <c r="H930" s="261" t="s">
        <v>1</v>
      </c>
      <c r="I930" s="263"/>
      <c r="J930" s="259"/>
      <c r="K930" s="259"/>
      <c r="L930" s="264"/>
      <c r="M930" s="265"/>
      <c r="N930" s="266"/>
      <c r="O930" s="266"/>
      <c r="P930" s="266"/>
      <c r="Q930" s="266"/>
      <c r="R930" s="266"/>
      <c r="S930" s="266"/>
      <c r="T930" s="267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68" t="s">
        <v>229</v>
      </c>
      <c r="AU930" s="268" t="s">
        <v>86</v>
      </c>
      <c r="AV930" s="13" t="s">
        <v>84</v>
      </c>
      <c r="AW930" s="13" t="s">
        <v>32</v>
      </c>
      <c r="AX930" s="13" t="s">
        <v>76</v>
      </c>
      <c r="AY930" s="268" t="s">
        <v>222</v>
      </c>
    </row>
    <row r="931" s="13" customFormat="1">
      <c r="A931" s="13"/>
      <c r="B931" s="258"/>
      <c r="C931" s="259"/>
      <c r="D931" s="260" t="s">
        <v>229</v>
      </c>
      <c r="E931" s="261" t="s">
        <v>1</v>
      </c>
      <c r="F931" s="262" t="s">
        <v>1109</v>
      </c>
      <c r="G931" s="259"/>
      <c r="H931" s="261" t="s">
        <v>1</v>
      </c>
      <c r="I931" s="263"/>
      <c r="J931" s="259"/>
      <c r="K931" s="259"/>
      <c r="L931" s="264"/>
      <c r="M931" s="265"/>
      <c r="N931" s="266"/>
      <c r="O931" s="266"/>
      <c r="P931" s="266"/>
      <c r="Q931" s="266"/>
      <c r="R931" s="266"/>
      <c r="S931" s="266"/>
      <c r="T931" s="267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68" t="s">
        <v>229</v>
      </c>
      <c r="AU931" s="268" t="s">
        <v>86</v>
      </c>
      <c r="AV931" s="13" t="s">
        <v>84</v>
      </c>
      <c r="AW931" s="13" t="s">
        <v>32</v>
      </c>
      <c r="AX931" s="13" t="s">
        <v>76</v>
      </c>
      <c r="AY931" s="268" t="s">
        <v>222</v>
      </c>
    </row>
    <row r="932" s="13" customFormat="1">
      <c r="A932" s="13"/>
      <c r="B932" s="258"/>
      <c r="C932" s="259"/>
      <c r="D932" s="260" t="s">
        <v>229</v>
      </c>
      <c r="E932" s="261" t="s">
        <v>1</v>
      </c>
      <c r="F932" s="262" t="s">
        <v>368</v>
      </c>
      <c r="G932" s="259"/>
      <c r="H932" s="261" t="s">
        <v>1</v>
      </c>
      <c r="I932" s="263"/>
      <c r="J932" s="259"/>
      <c r="K932" s="259"/>
      <c r="L932" s="264"/>
      <c r="M932" s="265"/>
      <c r="N932" s="266"/>
      <c r="O932" s="266"/>
      <c r="P932" s="266"/>
      <c r="Q932" s="266"/>
      <c r="R932" s="266"/>
      <c r="S932" s="266"/>
      <c r="T932" s="267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68" t="s">
        <v>229</v>
      </c>
      <c r="AU932" s="268" t="s">
        <v>86</v>
      </c>
      <c r="AV932" s="13" t="s">
        <v>84</v>
      </c>
      <c r="AW932" s="13" t="s">
        <v>32</v>
      </c>
      <c r="AX932" s="13" t="s">
        <v>76</v>
      </c>
      <c r="AY932" s="268" t="s">
        <v>222</v>
      </c>
    </row>
    <row r="933" s="14" customFormat="1">
      <c r="A933" s="14"/>
      <c r="B933" s="269"/>
      <c r="C933" s="270"/>
      <c r="D933" s="260" t="s">
        <v>229</v>
      </c>
      <c r="E933" s="271" t="s">
        <v>1</v>
      </c>
      <c r="F933" s="272" t="s">
        <v>1065</v>
      </c>
      <c r="G933" s="270"/>
      <c r="H933" s="273">
        <v>25.379999999999999</v>
      </c>
      <c r="I933" s="274"/>
      <c r="J933" s="270"/>
      <c r="K933" s="270"/>
      <c r="L933" s="275"/>
      <c r="M933" s="276"/>
      <c r="N933" s="277"/>
      <c r="O933" s="277"/>
      <c r="P933" s="277"/>
      <c r="Q933" s="277"/>
      <c r="R933" s="277"/>
      <c r="S933" s="277"/>
      <c r="T933" s="278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79" t="s">
        <v>229</v>
      </c>
      <c r="AU933" s="279" t="s">
        <v>86</v>
      </c>
      <c r="AV933" s="14" t="s">
        <v>86</v>
      </c>
      <c r="AW933" s="14" t="s">
        <v>32</v>
      </c>
      <c r="AX933" s="14" t="s">
        <v>76</v>
      </c>
      <c r="AY933" s="279" t="s">
        <v>222</v>
      </c>
    </row>
    <row r="934" s="14" customFormat="1">
      <c r="A934" s="14"/>
      <c r="B934" s="269"/>
      <c r="C934" s="270"/>
      <c r="D934" s="260" t="s">
        <v>229</v>
      </c>
      <c r="E934" s="271" t="s">
        <v>1</v>
      </c>
      <c r="F934" s="272" t="s">
        <v>1110</v>
      </c>
      <c r="G934" s="270"/>
      <c r="H934" s="273">
        <v>6.8700000000000001</v>
      </c>
      <c r="I934" s="274"/>
      <c r="J934" s="270"/>
      <c r="K934" s="270"/>
      <c r="L934" s="275"/>
      <c r="M934" s="276"/>
      <c r="N934" s="277"/>
      <c r="O934" s="277"/>
      <c r="P934" s="277"/>
      <c r="Q934" s="277"/>
      <c r="R934" s="277"/>
      <c r="S934" s="277"/>
      <c r="T934" s="278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79" t="s">
        <v>229</v>
      </c>
      <c r="AU934" s="279" t="s">
        <v>86</v>
      </c>
      <c r="AV934" s="14" t="s">
        <v>86</v>
      </c>
      <c r="AW934" s="14" t="s">
        <v>32</v>
      </c>
      <c r="AX934" s="14" t="s">
        <v>76</v>
      </c>
      <c r="AY934" s="279" t="s">
        <v>222</v>
      </c>
    </row>
    <row r="935" s="15" customFormat="1">
      <c r="A935" s="15"/>
      <c r="B935" s="280"/>
      <c r="C935" s="281"/>
      <c r="D935" s="260" t="s">
        <v>229</v>
      </c>
      <c r="E935" s="282" t="s">
        <v>1</v>
      </c>
      <c r="F935" s="283" t="s">
        <v>232</v>
      </c>
      <c r="G935" s="281"/>
      <c r="H935" s="284">
        <v>32.25</v>
      </c>
      <c r="I935" s="285"/>
      <c r="J935" s="281"/>
      <c r="K935" s="281"/>
      <c r="L935" s="286"/>
      <c r="M935" s="287"/>
      <c r="N935" s="288"/>
      <c r="O935" s="288"/>
      <c r="P935" s="288"/>
      <c r="Q935" s="288"/>
      <c r="R935" s="288"/>
      <c r="S935" s="288"/>
      <c r="T935" s="289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T935" s="290" t="s">
        <v>229</v>
      </c>
      <c r="AU935" s="290" t="s">
        <v>86</v>
      </c>
      <c r="AV935" s="15" t="s">
        <v>228</v>
      </c>
      <c r="AW935" s="15" t="s">
        <v>32</v>
      </c>
      <c r="AX935" s="15" t="s">
        <v>84</v>
      </c>
      <c r="AY935" s="290" t="s">
        <v>222</v>
      </c>
    </row>
    <row r="936" s="2" customFormat="1" ht="24.15" customHeight="1">
      <c r="A936" s="39"/>
      <c r="B936" s="40"/>
      <c r="C936" s="244" t="s">
        <v>1111</v>
      </c>
      <c r="D936" s="244" t="s">
        <v>224</v>
      </c>
      <c r="E936" s="245" t="s">
        <v>1112</v>
      </c>
      <c r="F936" s="246" t="s">
        <v>1113</v>
      </c>
      <c r="G936" s="247" t="s">
        <v>227</v>
      </c>
      <c r="H936" s="248">
        <v>154.37000000000001</v>
      </c>
      <c r="I936" s="249"/>
      <c r="J936" s="250">
        <f>ROUND(I936*H936,2)</f>
        <v>0</v>
      </c>
      <c r="K936" s="251"/>
      <c r="L936" s="45"/>
      <c r="M936" s="252" t="s">
        <v>1</v>
      </c>
      <c r="N936" s="253" t="s">
        <v>41</v>
      </c>
      <c r="O936" s="92"/>
      <c r="P936" s="254">
        <f>O936*H936</f>
        <v>0</v>
      </c>
      <c r="Q936" s="254">
        <v>0</v>
      </c>
      <c r="R936" s="254">
        <f>Q936*H936</f>
        <v>0</v>
      </c>
      <c r="S936" s="254">
        <v>0</v>
      </c>
      <c r="T936" s="255">
        <f>S936*H936</f>
        <v>0</v>
      </c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R936" s="256" t="s">
        <v>260</v>
      </c>
      <c r="AT936" s="256" t="s">
        <v>224</v>
      </c>
      <c r="AU936" s="256" t="s">
        <v>86</v>
      </c>
      <c r="AY936" s="18" t="s">
        <v>222</v>
      </c>
      <c r="BE936" s="257">
        <f>IF(N936="základní",J936,0)</f>
        <v>0</v>
      </c>
      <c r="BF936" s="257">
        <f>IF(N936="snížená",J936,0)</f>
        <v>0</v>
      </c>
      <c r="BG936" s="257">
        <f>IF(N936="zákl. přenesená",J936,0)</f>
        <v>0</v>
      </c>
      <c r="BH936" s="257">
        <f>IF(N936="sníž. přenesená",J936,0)</f>
        <v>0</v>
      </c>
      <c r="BI936" s="257">
        <f>IF(N936="nulová",J936,0)</f>
        <v>0</v>
      </c>
      <c r="BJ936" s="18" t="s">
        <v>84</v>
      </c>
      <c r="BK936" s="257">
        <f>ROUND(I936*H936,2)</f>
        <v>0</v>
      </c>
      <c r="BL936" s="18" t="s">
        <v>260</v>
      </c>
      <c r="BM936" s="256" t="s">
        <v>1114</v>
      </c>
    </row>
    <row r="937" s="13" customFormat="1">
      <c r="A937" s="13"/>
      <c r="B937" s="258"/>
      <c r="C937" s="259"/>
      <c r="D937" s="260" t="s">
        <v>229</v>
      </c>
      <c r="E937" s="261" t="s">
        <v>1</v>
      </c>
      <c r="F937" s="262" t="s">
        <v>368</v>
      </c>
      <c r="G937" s="259"/>
      <c r="H937" s="261" t="s">
        <v>1</v>
      </c>
      <c r="I937" s="263"/>
      <c r="J937" s="259"/>
      <c r="K937" s="259"/>
      <c r="L937" s="264"/>
      <c r="M937" s="265"/>
      <c r="N937" s="266"/>
      <c r="O937" s="266"/>
      <c r="P937" s="266"/>
      <c r="Q937" s="266"/>
      <c r="R937" s="266"/>
      <c r="S937" s="266"/>
      <c r="T937" s="267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68" t="s">
        <v>229</v>
      </c>
      <c r="AU937" s="268" t="s">
        <v>86</v>
      </c>
      <c r="AV937" s="13" t="s">
        <v>84</v>
      </c>
      <c r="AW937" s="13" t="s">
        <v>32</v>
      </c>
      <c r="AX937" s="13" t="s">
        <v>76</v>
      </c>
      <c r="AY937" s="268" t="s">
        <v>222</v>
      </c>
    </row>
    <row r="938" s="14" customFormat="1">
      <c r="A938" s="14"/>
      <c r="B938" s="269"/>
      <c r="C938" s="270"/>
      <c r="D938" s="260" t="s">
        <v>229</v>
      </c>
      <c r="E938" s="271" t="s">
        <v>1</v>
      </c>
      <c r="F938" s="272" t="s">
        <v>1090</v>
      </c>
      <c r="G938" s="270"/>
      <c r="H938" s="273">
        <v>147.5</v>
      </c>
      <c r="I938" s="274"/>
      <c r="J938" s="270"/>
      <c r="K938" s="270"/>
      <c r="L938" s="275"/>
      <c r="M938" s="276"/>
      <c r="N938" s="277"/>
      <c r="O938" s="277"/>
      <c r="P938" s="277"/>
      <c r="Q938" s="277"/>
      <c r="R938" s="277"/>
      <c r="S938" s="277"/>
      <c r="T938" s="278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79" t="s">
        <v>229</v>
      </c>
      <c r="AU938" s="279" t="s">
        <v>86</v>
      </c>
      <c r="AV938" s="14" t="s">
        <v>86</v>
      </c>
      <c r="AW938" s="14" t="s">
        <v>32</v>
      </c>
      <c r="AX938" s="14" t="s">
        <v>76</v>
      </c>
      <c r="AY938" s="279" t="s">
        <v>222</v>
      </c>
    </row>
    <row r="939" s="14" customFormat="1">
      <c r="A939" s="14"/>
      <c r="B939" s="269"/>
      <c r="C939" s="270"/>
      <c r="D939" s="260" t="s">
        <v>229</v>
      </c>
      <c r="E939" s="271" t="s">
        <v>1</v>
      </c>
      <c r="F939" s="272" t="s">
        <v>1110</v>
      </c>
      <c r="G939" s="270"/>
      <c r="H939" s="273">
        <v>6.8700000000000001</v>
      </c>
      <c r="I939" s="274"/>
      <c r="J939" s="270"/>
      <c r="K939" s="270"/>
      <c r="L939" s="275"/>
      <c r="M939" s="276"/>
      <c r="N939" s="277"/>
      <c r="O939" s="277"/>
      <c r="P939" s="277"/>
      <c r="Q939" s="277"/>
      <c r="R939" s="277"/>
      <c r="S939" s="277"/>
      <c r="T939" s="278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79" t="s">
        <v>229</v>
      </c>
      <c r="AU939" s="279" t="s">
        <v>86</v>
      </c>
      <c r="AV939" s="14" t="s">
        <v>86</v>
      </c>
      <c r="AW939" s="14" t="s">
        <v>32</v>
      </c>
      <c r="AX939" s="14" t="s">
        <v>76</v>
      </c>
      <c r="AY939" s="279" t="s">
        <v>222</v>
      </c>
    </row>
    <row r="940" s="15" customFormat="1">
      <c r="A940" s="15"/>
      <c r="B940" s="280"/>
      <c r="C940" s="281"/>
      <c r="D940" s="260" t="s">
        <v>229</v>
      </c>
      <c r="E940" s="282" t="s">
        <v>1</v>
      </c>
      <c r="F940" s="283" t="s">
        <v>232</v>
      </c>
      <c r="G940" s="281"/>
      <c r="H940" s="284">
        <v>154.37000000000001</v>
      </c>
      <c r="I940" s="285"/>
      <c r="J940" s="281"/>
      <c r="K940" s="281"/>
      <c r="L940" s="286"/>
      <c r="M940" s="287"/>
      <c r="N940" s="288"/>
      <c r="O940" s="288"/>
      <c r="P940" s="288"/>
      <c r="Q940" s="288"/>
      <c r="R940" s="288"/>
      <c r="S940" s="288"/>
      <c r="T940" s="289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T940" s="290" t="s">
        <v>229</v>
      </c>
      <c r="AU940" s="290" t="s">
        <v>86</v>
      </c>
      <c r="AV940" s="15" t="s">
        <v>228</v>
      </c>
      <c r="AW940" s="15" t="s">
        <v>32</v>
      </c>
      <c r="AX940" s="15" t="s">
        <v>84</v>
      </c>
      <c r="AY940" s="290" t="s">
        <v>222</v>
      </c>
    </row>
    <row r="941" s="2" customFormat="1" ht="16.5" customHeight="1">
      <c r="A941" s="39"/>
      <c r="B941" s="40"/>
      <c r="C941" s="294" t="s">
        <v>656</v>
      </c>
      <c r="D941" s="294" t="s">
        <v>300</v>
      </c>
      <c r="E941" s="295" t="s">
        <v>1027</v>
      </c>
      <c r="F941" s="296" t="s">
        <v>1028</v>
      </c>
      <c r="G941" s="297" t="s">
        <v>283</v>
      </c>
      <c r="H941" s="298">
        <v>0.053999999999999999</v>
      </c>
      <c r="I941" s="299"/>
      <c r="J941" s="300">
        <f>ROUND(I941*H941,2)</f>
        <v>0</v>
      </c>
      <c r="K941" s="301"/>
      <c r="L941" s="302"/>
      <c r="M941" s="303" t="s">
        <v>1</v>
      </c>
      <c r="N941" s="304" t="s">
        <v>41</v>
      </c>
      <c r="O941" s="92"/>
      <c r="P941" s="254">
        <f>O941*H941</f>
        <v>0</v>
      </c>
      <c r="Q941" s="254">
        <v>0</v>
      </c>
      <c r="R941" s="254">
        <f>Q941*H941</f>
        <v>0</v>
      </c>
      <c r="S941" s="254">
        <v>0</v>
      </c>
      <c r="T941" s="255">
        <f>S941*H941</f>
        <v>0</v>
      </c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R941" s="256" t="s">
        <v>290</v>
      </c>
      <c r="AT941" s="256" t="s">
        <v>300</v>
      </c>
      <c r="AU941" s="256" t="s">
        <v>86</v>
      </c>
      <c r="AY941" s="18" t="s">
        <v>222</v>
      </c>
      <c r="BE941" s="257">
        <f>IF(N941="základní",J941,0)</f>
        <v>0</v>
      </c>
      <c r="BF941" s="257">
        <f>IF(N941="snížená",J941,0)</f>
        <v>0</v>
      </c>
      <c r="BG941" s="257">
        <f>IF(N941="zákl. přenesená",J941,0)</f>
        <v>0</v>
      </c>
      <c r="BH941" s="257">
        <f>IF(N941="sníž. přenesená",J941,0)</f>
        <v>0</v>
      </c>
      <c r="BI941" s="257">
        <f>IF(N941="nulová",J941,0)</f>
        <v>0</v>
      </c>
      <c r="BJ941" s="18" t="s">
        <v>84</v>
      </c>
      <c r="BK941" s="257">
        <f>ROUND(I941*H941,2)</f>
        <v>0</v>
      </c>
      <c r="BL941" s="18" t="s">
        <v>260</v>
      </c>
      <c r="BM941" s="256" t="s">
        <v>1115</v>
      </c>
    </row>
    <row r="942" s="14" customFormat="1">
      <c r="A942" s="14"/>
      <c r="B942" s="269"/>
      <c r="C942" s="270"/>
      <c r="D942" s="260" t="s">
        <v>229</v>
      </c>
      <c r="E942" s="271" t="s">
        <v>1</v>
      </c>
      <c r="F942" s="272" t="s">
        <v>1116</v>
      </c>
      <c r="G942" s="270"/>
      <c r="H942" s="273">
        <v>0.053999999999999999</v>
      </c>
      <c r="I942" s="274"/>
      <c r="J942" s="270"/>
      <c r="K942" s="270"/>
      <c r="L942" s="275"/>
      <c r="M942" s="276"/>
      <c r="N942" s="277"/>
      <c r="O942" s="277"/>
      <c r="P942" s="277"/>
      <c r="Q942" s="277"/>
      <c r="R942" s="277"/>
      <c r="S942" s="277"/>
      <c r="T942" s="278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79" t="s">
        <v>229</v>
      </c>
      <c r="AU942" s="279" t="s">
        <v>86</v>
      </c>
      <c r="AV942" s="14" t="s">
        <v>86</v>
      </c>
      <c r="AW942" s="14" t="s">
        <v>32</v>
      </c>
      <c r="AX942" s="14" t="s">
        <v>76</v>
      </c>
      <c r="AY942" s="279" t="s">
        <v>222</v>
      </c>
    </row>
    <row r="943" s="15" customFormat="1">
      <c r="A943" s="15"/>
      <c r="B943" s="280"/>
      <c r="C943" s="281"/>
      <c r="D943" s="260" t="s">
        <v>229</v>
      </c>
      <c r="E943" s="282" t="s">
        <v>1</v>
      </c>
      <c r="F943" s="283" t="s">
        <v>232</v>
      </c>
      <c r="G943" s="281"/>
      <c r="H943" s="284">
        <v>0.053999999999999999</v>
      </c>
      <c r="I943" s="285"/>
      <c r="J943" s="281"/>
      <c r="K943" s="281"/>
      <c r="L943" s="286"/>
      <c r="M943" s="287"/>
      <c r="N943" s="288"/>
      <c r="O943" s="288"/>
      <c r="P943" s="288"/>
      <c r="Q943" s="288"/>
      <c r="R943" s="288"/>
      <c r="S943" s="288"/>
      <c r="T943" s="289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T943" s="290" t="s">
        <v>229</v>
      </c>
      <c r="AU943" s="290" t="s">
        <v>86</v>
      </c>
      <c r="AV943" s="15" t="s">
        <v>228</v>
      </c>
      <c r="AW943" s="15" t="s">
        <v>32</v>
      </c>
      <c r="AX943" s="15" t="s">
        <v>84</v>
      </c>
      <c r="AY943" s="290" t="s">
        <v>222</v>
      </c>
    </row>
    <row r="944" s="2" customFormat="1" ht="24.15" customHeight="1">
      <c r="A944" s="39"/>
      <c r="B944" s="40"/>
      <c r="C944" s="244" t="s">
        <v>1117</v>
      </c>
      <c r="D944" s="244" t="s">
        <v>224</v>
      </c>
      <c r="E944" s="245" t="s">
        <v>1118</v>
      </c>
      <c r="F944" s="246" t="s">
        <v>1119</v>
      </c>
      <c r="G944" s="247" t="s">
        <v>227</v>
      </c>
      <c r="H944" s="248">
        <v>154.37000000000001</v>
      </c>
      <c r="I944" s="249"/>
      <c r="J944" s="250">
        <f>ROUND(I944*H944,2)</f>
        <v>0</v>
      </c>
      <c r="K944" s="251"/>
      <c r="L944" s="45"/>
      <c r="M944" s="252" t="s">
        <v>1</v>
      </c>
      <c r="N944" s="253" t="s">
        <v>41</v>
      </c>
      <c r="O944" s="92"/>
      <c r="P944" s="254">
        <f>O944*H944</f>
        <v>0</v>
      </c>
      <c r="Q944" s="254">
        <v>0</v>
      </c>
      <c r="R944" s="254">
        <f>Q944*H944</f>
        <v>0</v>
      </c>
      <c r="S944" s="254">
        <v>0</v>
      </c>
      <c r="T944" s="255">
        <f>S944*H944</f>
        <v>0</v>
      </c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R944" s="256" t="s">
        <v>260</v>
      </c>
      <c r="AT944" s="256" t="s">
        <v>224</v>
      </c>
      <c r="AU944" s="256" t="s">
        <v>86</v>
      </c>
      <c r="AY944" s="18" t="s">
        <v>222</v>
      </c>
      <c r="BE944" s="257">
        <f>IF(N944="základní",J944,0)</f>
        <v>0</v>
      </c>
      <c r="BF944" s="257">
        <f>IF(N944="snížená",J944,0)</f>
        <v>0</v>
      </c>
      <c r="BG944" s="257">
        <f>IF(N944="zákl. přenesená",J944,0)</f>
        <v>0</v>
      </c>
      <c r="BH944" s="257">
        <f>IF(N944="sníž. přenesená",J944,0)</f>
        <v>0</v>
      </c>
      <c r="BI944" s="257">
        <f>IF(N944="nulová",J944,0)</f>
        <v>0</v>
      </c>
      <c r="BJ944" s="18" t="s">
        <v>84</v>
      </c>
      <c r="BK944" s="257">
        <f>ROUND(I944*H944,2)</f>
        <v>0</v>
      </c>
      <c r="BL944" s="18" t="s">
        <v>260</v>
      </c>
      <c r="BM944" s="256" t="s">
        <v>1120</v>
      </c>
    </row>
    <row r="945" s="13" customFormat="1">
      <c r="A945" s="13"/>
      <c r="B945" s="258"/>
      <c r="C945" s="259"/>
      <c r="D945" s="260" t="s">
        <v>229</v>
      </c>
      <c r="E945" s="261" t="s">
        <v>1</v>
      </c>
      <c r="F945" s="262" t="s">
        <v>368</v>
      </c>
      <c r="G945" s="259"/>
      <c r="H945" s="261" t="s">
        <v>1</v>
      </c>
      <c r="I945" s="263"/>
      <c r="J945" s="259"/>
      <c r="K945" s="259"/>
      <c r="L945" s="264"/>
      <c r="M945" s="265"/>
      <c r="N945" s="266"/>
      <c r="O945" s="266"/>
      <c r="P945" s="266"/>
      <c r="Q945" s="266"/>
      <c r="R945" s="266"/>
      <c r="S945" s="266"/>
      <c r="T945" s="267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68" t="s">
        <v>229</v>
      </c>
      <c r="AU945" s="268" t="s">
        <v>86</v>
      </c>
      <c r="AV945" s="13" t="s">
        <v>84</v>
      </c>
      <c r="AW945" s="13" t="s">
        <v>32</v>
      </c>
      <c r="AX945" s="13" t="s">
        <v>76</v>
      </c>
      <c r="AY945" s="268" t="s">
        <v>222</v>
      </c>
    </row>
    <row r="946" s="14" customFormat="1">
      <c r="A946" s="14"/>
      <c r="B946" s="269"/>
      <c r="C946" s="270"/>
      <c r="D946" s="260" t="s">
        <v>229</v>
      </c>
      <c r="E946" s="271" t="s">
        <v>1</v>
      </c>
      <c r="F946" s="272" t="s">
        <v>1090</v>
      </c>
      <c r="G946" s="270"/>
      <c r="H946" s="273">
        <v>147.5</v>
      </c>
      <c r="I946" s="274"/>
      <c r="J946" s="270"/>
      <c r="K946" s="270"/>
      <c r="L946" s="275"/>
      <c r="M946" s="276"/>
      <c r="N946" s="277"/>
      <c r="O946" s="277"/>
      <c r="P946" s="277"/>
      <c r="Q946" s="277"/>
      <c r="R946" s="277"/>
      <c r="S946" s="277"/>
      <c r="T946" s="278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79" t="s">
        <v>229</v>
      </c>
      <c r="AU946" s="279" t="s">
        <v>86</v>
      </c>
      <c r="AV946" s="14" t="s">
        <v>86</v>
      </c>
      <c r="AW946" s="14" t="s">
        <v>32</v>
      </c>
      <c r="AX946" s="14" t="s">
        <v>76</v>
      </c>
      <c r="AY946" s="279" t="s">
        <v>222</v>
      </c>
    </row>
    <row r="947" s="14" customFormat="1">
      <c r="A947" s="14"/>
      <c r="B947" s="269"/>
      <c r="C947" s="270"/>
      <c r="D947" s="260" t="s">
        <v>229</v>
      </c>
      <c r="E947" s="271" t="s">
        <v>1</v>
      </c>
      <c r="F947" s="272" t="s">
        <v>1110</v>
      </c>
      <c r="G947" s="270"/>
      <c r="H947" s="273">
        <v>6.8700000000000001</v>
      </c>
      <c r="I947" s="274"/>
      <c r="J947" s="270"/>
      <c r="K947" s="270"/>
      <c r="L947" s="275"/>
      <c r="M947" s="276"/>
      <c r="N947" s="277"/>
      <c r="O947" s="277"/>
      <c r="P947" s="277"/>
      <c r="Q947" s="277"/>
      <c r="R947" s="277"/>
      <c r="S947" s="277"/>
      <c r="T947" s="278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79" t="s">
        <v>229</v>
      </c>
      <c r="AU947" s="279" t="s">
        <v>86</v>
      </c>
      <c r="AV947" s="14" t="s">
        <v>86</v>
      </c>
      <c r="AW947" s="14" t="s">
        <v>32</v>
      </c>
      <c r="AX947" s="14" t="s">
        <v>76</v>
      </c>
      <c r="AY947" s="279" t="s">
        <v>222</v>
      </c>
    </row>
    <row r="948" s="15" customFormat="1">
      <c r="A948" s="15"/>
      <c r="B948" s="280"/>
      <c r="C948" s="281"/>
      <c r="D948" s="260" t="s">
        <v>229</v>
      </c>
      <c r="E948" s="282" t="s">
        <v>1</v>
      </c>
      <c r="F948" s="283" t="s">
        <v>232</v>
      </c>
      <c r="G948" s="281"/>
      <c r="H948" s="284">
        <v>154.37000000000001</v>
      </c>
      <c r="I948" s="285"/>
      <c r="J948" s="281"/>
      <c r="K948" s="281"/>
      <c r="L948" s="286"/>
      <c r="M948" s="287"/>
      <c r="N948" s="288"/>
      <c r="O948" s="288"/>
      <c r="P948" s="288"/>
      <c r="Q948" s="288"/>
      <c r="R948" s="288"/>
      <c r="S948" s="288"/>
      <c r="T948" s="289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T948" s="290" t="s">
        <v>229</v>
      </c>
      <c r="AU948" s="290" t="s">
        <v>86</v>
      </c>
      <c r="AV948" s="15" t="s">
        <v>228</v>
      </c>
      <c r="AW948" s="15" t="s">
        <v>32</v>
      </c>
      <c r="AX948" s="15" t="s">
        <v>84</v>
      </c>
      <c r="AY948" s="290" t="s">
        <v>222</v>
      </c>
    </row>
    <row r="949" s="2" customFormat="1" ht="44.25" customHeight="1">
      <c r="A949" s="39"/>
      <c r="B949" s="40"/>
      <c r="C949" s="294" t="s">
        <v>659</v>
      </c>
      <c r="D949" s="294" t="s">
        <v>300</v>
      </c>
      <c r="E949" s="295" t="s">
        <v>1098</v>
      </c>
      <c r="F949" s="296" t="s">
        <v>1099</v>
      </c>
      <c r="G949" s="297" t="s">
        <v>227</v>
      </c>
      <c r="H949" s="298">
        <v>185.244</v>
      </c>
      <c r="I949" s="299"/>
      <c r="J949" s="300">
        <f>ROUND(I949*H949,2)</f>
        <v>0</v>
      </c>
      <c r="K949" s="301"/>
      <c r="L949" s="302"/>
      <c r="M949" s="303" t="s">
        <v>1</v>
      </c>
      <c r="N949" s="304" t="s">
        <v>41</v>
      </c>
      <c r="O949" s="92"/>
      <c r="P949" s="254">
        <f>O949*H949</f>
        <v>0</v>
      </c>
      <c r="Q949" s="254">
        <v>0</v>
      </c>
      <c r="R949" s="254">
        <f>Q949*H949</f>
        <v>0</v>
      </c>
      <c r="S949" s="254">
        <v>0</v>
      </c>
      <c r="T949" s="255">
        <f>S949*H949</f>
        <v>0</v>
      </c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R949" s="256" t="s">
        <v>290</v>
      </c>
      <c r="AT949" s="256" t="s">
        <v>300</v>
      </c>
      <c r="AU949" s="256" t="s">
        <v>86</v>
      </c>
      <c r="AY949" s="18" t="s">
        <v>222</v>
      </c>
      <c r="BE949" s="257">
        <f>IF(N949="základní",J949,0)</f>
        <v>0</v>
      </c>
      <c r="BF949" s="257">
        <f>IF(N949="snížená",J949,0)</f>
        <v>0</v>
      </c>
      <c r="BG949" s="257">
        <f>IF(N949="zákl. přenesená",J949,0)</f>
        <v>0</v>
      </c>
      <c r="BH949" s="257">
        <f>IF(N949="sníž. přenesená",J949,0)</f>
        <v>0</v>
      </c>
      <c r="BI949" s="257">
        <f>IF(N949="nulová",J949,0)</f>
        <v>0</v>
      </c>
      <c r="BJ949" s="18" t="s">
        <v>84</v>
      </c>
      <c r="BK949" s="257">
        <f>ROUND(I949*H949,2)</f>
        <v>0</v>
      </c>
      <c r="BL949" s="18" t="s">
        <v>260</v>
      </c>
      <c r="BM949" s="256" t="s">
        <v>1121</v>
      </c>
    </row>
    <row r="950" s="14" customFormat="1">
      <c r="A950" s="14"/>
      <c r="B950" s="269"/>
      <c r="C950" s="270"/>
      <c r="D950" s="260" t="s">
        <v>229</v>
      </c>
      <c r="E950" s="271" t="s">
        <v>1</v>
      </c>
      <c r="F950" s="272" t="s">
        <v>1122</v>
      </c>
      <c r="G950" s="270"/>
      <c r="H950" s="273">
        <v>185.244</v>
      </c>
      <c r="I950" s="274"/>
      <c r="J950" s="270"/>
      <c r="K950" s="270"/>
      <c r="L950" s="275"/>
      <c r="M950" s="276"/>
      <c r="N950" s="277"/>
      <c r="O950" s="277"/>
      <c r="P950" s="277"/>
      <c r="Q950" s="277"/>
      <c r="R950" s="277"/>
      <c r="S950" s="277"/>
      <c r="T950" s="278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79" t="s">
        <v>229</v>
      </c>
      <c r="AU950" s="279" t="s">
        <v>86</v>
      </c>
      <c r="AV950" s="14" t="s">
        <v>86</v>
      </c>
      <c r="AW950" s="14" t="s">
        <v>32</v>
      </c>
      <c r="AX950" s="14" t="s">
        <v>76</v>
      </c>
      <c r="AY950" s="279" t="s">
        <v>222</v>
      </c>
    </row>
    <row r="951" s="15" customFormat="1">
      <c r="A951" s="15"/>
      <c r="B951" s="280"/>
      <c r="C951" s="281"/>
      <c r="D951" s="260" t="s">
        <v>229</v>
      </c>
      <c r="E951" s="282" t="s">
        <v>1</v>
      </c>
      <c r="F951" s="283" t="s">
        <v>232</v>
      </c>
      <c r="G951" s="281"/>
      <c r="H951" s="284">
        <v>185.244</v>
      </c>
      <c r="I951" s="285"/>
      <c r="J951" s="281"/>
      <c r="K951" s="281"/>
      <c r="L951" s="286"/>
      <c r="M951" s="287"/>
      <c r="N951" s="288"/>
      <c r="O951" s="288"/>
      <c r="P951" s="288"/>
      <c r="Q951" s="288"/>
      <c r="R951" s="288"/>
      <c r="S951" s="288"/>
      <c r="T951" s="289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T951" s="290" t="s">
        <v>229</v>
      </c>
      <c r="AU951" s="290" t="s">
        <v>86</v>
      </c>
      <c r="AV951" s="15" t="s">
        <v>228</v>
      </c>
      <c r="AW951" s="15" t="s">
        <v>32</v>
      </c>
      <c r="AX951" s="15" t="s">
        <v>84</v>
      </c>
      <c r="AY951" s="290" t="s">
        <v>222</v>
      </c>
    </row>
    <row r="952" s="2" customFormat="1" ht="16.5" customHeight="1">
      <c r="A952" s="39"/>
      <c r="B952" s="40"/>
      <c r="C952" s="244" t="s">
        <v>1123</v>
      </c>
      <c r="D952" s="244" t="s">
        <v>224</v>
      </c>
      <c r="E952" s="245" t="s">
        <v>1124</v>
      </c>
      <c r="F952" s="246" t="s">
        <v>1125</v>
      </c>
      <c r="G952" s="247" t="s">
        <v>1057</v>
      </c>
      <c r="H952" s="316"/>
      <c r="I952" s="249"/>
      <c r="J952" s="250">
        <f>ROUND(I952*H952,2)</f>
        <v>0</v>
      </c>
      <c r="K952" s="251"/>
      <c r="L952" s="45"/>
      <c r="M952" s="252" t="s">
        <v>1</v>
      </c>
      <c r="N952" s="253" t="s">
        <v>41</v>
      </c>
      <c r="O952" s="92"/>
      <c r="P952" s="254">
        <f>O952*H952</f>
        <v>0</v>
      </c>
      <c r="Q952" s="254">
        <v>0</v>
      </c>
      <c r="R952" s="254">
        <f>Q952*H952</f>
        <v>0</v>
      </c>
      <c r="S952" s="254">
        <v>0</v>
      </c>
      <c r="T952" s="255">
        <f>S952*H952</f>
        <v>0</v>
      </c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R952" s="256" t="s">
        <v>260</v>
      </c>
      <c r="AT952" s="256" t="s">
        <v>224</v>
      </c>
      <c r="AU952" s="256" t="s">
        <v>86</v>
      </c>
      <c r="AY952" s="18" t="s">
        <v>222</v>
      </c>
      <c r="BE952" s="257">
        <f>IF(N952="základní",J952,0)</f>
        <v>0</v>
      </c>
      <c r="BF952" s="257">
        <f>IF(N952="snížená",J952,0)</f>
        <v>0</v>
      </c>
      <c r="BG952" s="257">
        <f>IF(N952="zákl. přenesená",J952,0)</f>
        <v>0</v>
      </c>
      <c r="BH952" s="257">
        <f>IF(N952="sníž. přenesená",J952,0)</f>
        <v>0</v>
      </c>
      <c r="BI952" s="257">
        <f>IF(N952="nulová",J952,0)</f>
        <v>0</v>
      </c>
      <c r="BJ952" s="18" t="s">
        <v>84</v>
      </c>
      <c r="BK952" s="257">
        <f>ROUND(I952*H952,2)</f>
        <v>0</v>
      </c>
      <c r="BL952" s="18" t="s">
        <v>260</v>
      </c>
      <c r="BM952" s="256" t="s">
        <v>1126</v>
      </c>
    </row>
    <row r="953" s="12" customFormat="1" ht="22.8" customHeight="1">
      <c r="A953" s="12"/>
      <c r="B953" s="228"/>
      <c r="C953" s="229"/>
      <c r="D953" s="230" t="s">
        <v>75</v>
      </c>
      <c r="E953" s="242" t="s">
        <v>1127</v>
      </c>
      <c r="F953" s="242" t="s">
        <v>1128</v>
      </c>
      <c r="G953" s="229"/>
      <c r="H953" s="229"/>
      <c r="I953" s="232"/>
      <c r="J953" s="243">
        <f>BK953</f>
        <v>0</v>
      </c>
      <c r="K953" s="229"/>
      <c r="L953" s="234"/>
      <c r="M953" s="235"/>
      <c r="N953" s="236"/>
      <c r="O953" s="236"/>
      <c r="P953" s="237">
        <f>SUM(P954:P1038)</f>
        <v>0</v>
      </c>
      <c r="Q953" s="236"/>
      <c r="R953" s="237">
        <f>SUM(R954:R1038)</f>
        <v>0</v>
      </c>
      <c r="S953" s="236"/>
      <c r="T953" s="238">
        <f>SUM(T954:T1038)</f>
        <v>0</v>
      </c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R953" s="239" t="s">
        <v>86</v>
      </c>
      <c r="AT953" s="240" t="s">
        <v>75</v>
      </c>
      <c r="AU953" s="240" t="s">
        <v>84</v>
      </c>
      <c r="AY953" s="239" t="s">
        <v>222</v>
      </c>
      <c r="BK953" s="241">
        <f>SUM(BK954:BK1038)</f>
        <v>0</v>
      </c>
    </row>
    <row r="954" s="2" customFormat="1" ht="16.5" customHeight="1">
      <c r="A954" s="39"/>
      <c r="B954" s="40"/>
      <c r="C954" s="244" t="s">
        <v>664</v>
      </c>
      <c r="D954" s="244" t="s">
        <v>224</v>
      </c>
      <c r="E954" s="245" t="s">
        <v>1129</v>
      </c>
      <c r="F954" s="246" t="s">
        <v>1130</v>
      </c>
      <c r="G954" s="247" t="s">
        <v>227</v>
      </c>
      <c r="H954" s="248">
        <v>2270.8000000000002</v>
      </c>
      <c r="I954" s="249"/>
      <c r="J954" s="250">
        <f>ROUND(I954*H954,2)</f>
        <v>0</v>
      </c>
      <c r="K954" s="251"/>
      <c r="L954" s="45"/>
      <c r="M954" s="252" t="s">
        <v>1</v>
      </c>
      <c r="N954" s="253" t="s">
        <v>41</v>
      </c>
      <c r="O954" s="92"/>
      <c r="P954" s="254">
        <f>O954*H954</f>
        <v>0</v>
      </c>
      <c r="Q954" s="254">
        <v>0</v>
      </c>
      <c r="R954" s="254">
        <f>Q954*H954</f>
        <v>0</v>
      </c>
      <c r="S954" s="254">
        <v>0</v>
      </c>
      <c r="T954" s="255">
        <f>S954*H954</f>
        <v>0</v>
      </c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R954" s="256" t="s">
        <v>260</v>
      </c>
      <c r="AT954" s="256" t="s">
        <v>224</v>
      </c>
      <c r="AU954" s="256" t="s">
        <v>86</v>
      </c>
      <c r="AY954" s="18" t="s">
        <v>222</v>
      </c>
      <c r="BE954" s="257">
        <f>IF(N954="základní",J954,0)</f>
        <v>0</v>
      </c>
      <c r="BF954" s="257">
        <f>IF(N954="snížená",J954,0)</f>
        <v>0</v>
      </c>
      <c r="BG954" s="257">
        <f>IF(N954="zákl. přenesená",J954,0)</f>
        <v>0</v>
      </c>
      <c r="BH954" s="257">
        <f>IF(N954="sníž. přenesená",J954,0)</f>
        <v>0</v>
      </c>
      <c r="BI954" s="257">
        <f>IF(N954="nulová",J954,0)</f>
        <v>0</v>
      </c>
      <c r="BJ954" s="18" t="s">
        <v>84</v>
      </c>
      <c r="BK954" s="257">
        <f>ROUND(I954*H954,2)</f>
        <v>0</v>
      </c>
      <c r="BL954" s="18" t="s">
        <v>260</v>
      </c>
      <c r="BM954" s="256" t="s">
        <v>1131</v>
      </c>
    </row>
    <row r="955" s="13" customFormat="1">
      <c r="A955" s="13"/>
      <c r="B955" s="258"/>
      <c r="C955" s="259"/>
      <c r="D955" s="260" t="s">
        <v>229</v>
      </c>
      <c r="E955" s="261" t="s">
        <v>1</v>
      </c>
      <c r="F955" s="262" t="s">
        <v>403</v>
      </c>
      <c r="G955" s="259"/>
      <c r="H955" s="261" t="s">
        <v>1</v>
      </c>
      <c r="I955" s="263"/>
      <c r="J955" s="259"/>
      <c r="K955" s="259"/>
      <c r="L955" s="264"/>
      <c r="M955" s="265"/>
      <c r="N955" s="266"/>
      <c r="O955" s="266"/>
      <c r="P955" s="266"/>
      <c r="Q955" s="266"/>
      <c r="R955" s="266"/>
      <c r="S955" s="266"/>
      <c r="T955" s="267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68" t="s">
        <v>229</v>
      </c>
      <c r="AU955" s="268" t="s">
        <v>86</v>
      </c>
      <c r="AV955" s="13" t="s">
        <v>84</v>
      </c>
      <c r="AW955" s="13" t="s">
        <v>32</v>
      </c>
      <c r="AX955" s="13" t="s">
        <v>76</v>
      </c>
      <c r="AY955" s="268" t="s">
        <v>222</v>
      </c>
    </row>
    <row r="956" s="14" customFormat="1">
      <c r="A956" s="14"/>
      <c r="B956" s="269"/>
      <c r="C956" s="270"/>
      <c r="D956" s="260" t="s">
        <v>229</v>
      </c>
      <c r="E956" s="271" t="s">
        <v>1</v>
      </c>
      <c r="F956" s="272" t="s">
        <v>1132</v>
      </c>
      <c r="G956" s="270"/>
      <c r="H956" s="273">
        <v>2270.8000000000002</v>
      </c>
      <c r="I956" s="274"/>
      <c r="J956" s="270"/>
      <c r="K956" s="270"/>
      <c r="L956" s="275"/>
      <c r="M956" s="276"/>
      <c r="N956" s="277"/>
      <c r="O956" s="277"/>
      <c r="P956" s="277"/>
      <c r="Q956" s="277"/>
      <c r="R956" s="277"/>
      <c r="S956" s="277"/>
      <c r="T956" s="278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79" t="s">
        <v>229</v>
      </c>
      <c r="AU956" s="279" t="s">
        <v>86</v>
      </c>
      <c r="AV956" s="14" t="s">
        <v>86</v>
      </c>
      <c r="AW956" s="14" t="s">
        <v>32</v>
      </c>
      <c r="AX956" s="14" t="s">
        <v>76</v>
      </c>
      <c r="AY956" s="279" t="s">
        <v>222</v>
      </c>
    </row>
    <row r="957" s="15" customFormat="1">
      <c r="A957" s="15"/>
      <c r="B957" s="280"/>
      <c r="C957" s="281"/>
      <c r="D957" s="260" t="s">
        <v>229</v>
      </c>
      <c r="E957" s="282" t="s">
        <v>1</v>
      </c>
      <c r="F957" s="283" t="s">
        <v>232</v>
      </c>
      <c r="G957" s="281"/>
      <c r="H957" s="284">
        <v>2270.8000000000002</v>
      </c>
      <c r="I957" s="285"/>
      <c r="J957" s="281"/>
      <c r="K957" s="281"/>
      <c r="L957" s="286"/>
      <c r="M957" s="287"/>
      <c r="N957" s="288"/>
      <c r="O957" s="288"/>
      <c r="P957" s="288"/>
      <c r="Q957" s="288"/>
      <c r="R957" s="288"/>
      <c r="S957" s="288"/>
      <c r="T957" s="289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T957" s="290" t="s">
        <v>229</v>
      </c>
      <c r="AU957" s="290" t="s">
        <v>86</v>
      </c>
      <c r="AV957" s="15" t="s">
        <v>228</v>
      </c>
      <c r="AW957" s="15" t="s">
        <v>32</v>
      </c>
      <c r="AX957" s="15" t="s">
        <v>84</v>
      </c>
      <c r="AY957" s="290" t="s">
        <v>222</v>
      </c>
    </row>
    <row r="958" s="2" customFormat="1" ht="24.15" customHeight="1">
      <c r="A958" s="39"/>
      <c r="B958" s="40"/>
      <c r="C958" s="244" t="s">
        <v>1133</v>
      </c>
      <c r="D958" s="244" t="s">
        <v>224</v>
      </c>
      <c r="E958" s="245" t="s">
        <v>1134</v>
      </c>
      <c r="F958" s="246" t="s">
        <v>1135</v>
      </c>
      <c r="G958" s="247" t="s">
        <v>227</v>
      </c>
      <c r="H958" s="248">
        <v>2270.8000000000002</v>
      </c>
      <c r="I958" s="249"/>
      <c r="J958" s="250">
        <f>ROUND(I958*H958,2)</f>
        <v>0</v>
      </c>
      <c r="K958" s="251"/>
      <c r="L958" s="45"/>
      <c r="M958" s="252" t="s">
        <v>1</v>
      </c>
      <c r="N958" s="253" t="s">
        <v>41</v>
      </c>
      <c r="O958" s="92"/>
      <c r="P958" s="254">
        <f>O958*H958</f>
        <v>0</v>
      </c>
      <c r="Q958" s="254">
        <v>0</v>
      </c>
      <c r="R958" s="254">
        <f>Q958*H958</f>
        <v>0</v>
      </c>
      <c r="S958" s="254">
        <v>0</v>
      </c>
      <c r="T958" s="255">
        <f>S958*H958</f>
        <v>0</v>
      </c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R958" s="256" t="s">
        <v>260</v>
      </c>
      <c r="AT958" s="256" t="s">
        <v>224</v>
      </c>
      <c r="AU958" s="256" t="s">
        <v>86</v>
      </c>
      <c r="AY958" s="18" t="s">
        <v>222</v>
      </c>
      <c r="BE958" s="257">
        <f>IF(N958="základní",J958,0)</f>
        <v>0</v>
      </c>
      <c r="BF958" s="257">
        <f>IF(N958="snížená",J958,0)</f>
        <v>0</v>
      </c>
      <c r="BG958" s="257">
        <f>IF(N958="zákl. přenesená",J958,0)</f>
        <v>0</v>
      </c>
      <c r="BH958" s="257">
        <f>IF(N958="sníž. přenesená",J958,0)</f>
        <v>0</v>
      </c>
      <c r="BI958" s="257">
        <f>IF(N958="nulová",J958,0)</f>
        <v>0</v>
      </c>
      <c r="BJ958" s="18" t="s">
        <v>84</v>
      </c>
      <c r="BK958" s="257">
        <f>ROUND(I958*H958,2)</f>
        <v>0</v>
      </c>
      <c r="BL958" s="18" t="s">
        <v>260</v>
      </c>
      <c r="BM958" s="256" t="s">
        <v>1136</v>
      </c>
    </row>
    <row r="959" s="13" customFormat="1">
      <c r="A959" s="13"/>
      <c r="B959" s="258"/>
      <c r="C959" s="259"/>
      <c r="D959" s="260" t="s">
        <v>229</v>
      </c>
      <c r="E959" s="261" t="s">
        <v>1</v>
      </c>
      <c r="F959" s="262" t="s">
        <v>403</v>
      </c>
      <c r="G959" s="259"/>
      <c r="H959" s="261" t="s">
        <v>1</v>
      </c>
      <c r="I959" s="263"/>
      <c r="J959" s="259"/>
      <c r="K959" s="259"/>
      <c r="L959" s="264"/>
      <c r="M959" s="265"/>
      <c r="N959" s="266"/>
      <c r="O959" s="266"/>
      <c r="P959" s="266"/>
      <c r="Q959" s="266"/>
      <c r="R959" s="266"/>
      <c r="S959" s="266"/>
      <c r="T959" s="267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68" t="s">
        <v>229</v>
      </c>
      <c r="AU959" s="268" t="s">
        <v>86</v>
      </c>
      <c r="AV959" s="13" t="s">
        <v>84</v>
      </c>
      <c r="AW959" s="13" t="s">
        <v>32</v>
      </c>
      <c r="AX959" s="13" t="s">
        <v>76</v>
      </c>
      <c r="AY959" s="268" t="s">
        <v>222</v>
      </c>
    </row>
    <row r="960" s="14" customFormat="1">
      <c r="A960" s="14"/>
      <c r="B960" s="269"/>
      <c r="C960" s="270"/>
      <c r="D960" s="260" t="s">
        <v>229</v>
      </c>
      <c r="E960" s="271" t="s">
        <v>1</v>
      </c>
      <c r="F960" s="272" t="s">
        <v>1132</v>
      </c>
      <c r="G960" s="270"/>
      <c r="H960" s="273">
        <v>2270.8000000000002</v>
      </c>
      <c r="I960" s="274"/>
      <c r="J960" s="270"/>
      <c r="K960" s="270"/>
      <c r="L960" s="275"/>
      <c r="M960" s="276"/>
      <c r="N960" s="277"/>
      <c r="O960" s="277"/>
      <c r="P960" s="277"/>
      <c r="Q960" s="277"/>
      <c r="R960" s="277"/>
      <c r="S960" s="277"/>
      <c r="T960" s="278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79" t="s">
        <v>229</v>
      </c>
      <c r="AU960" s="279" t="s">
        <v>86</v>
      </c>
      <c r="AV960" s="14" t="s">
        <v>86</v>
      </c>
      <c r="AW960" s="14" t="s">
        <v>32</v>
      </c>
      <c r="AX960" s="14" t="s">
        <v>76</v>
      </c>
      <c r="AY960" s="279" t="s">
        <v>222</v>
      </c>
    </row>
    <row r="961" s="15" customFormat="1">
      <c r="A961" s="15"/>
      <c r="B961" s="280"/>
      <c r="C961" s="281"/>
      <c r="D961" s="260" t="s">
        <v>229</v>
      </c>
      <c r="E961" s="282" t="s">
        <v>1</v>
      </c>
      <c r="F961" s="283" t="s">
        <v>232</v>
      </c>
      <c r="G961" s="281"/>
      <c r="H961" s="284">
        <v>2270.8000000000002</v>
      </c>
      <c r="I961" s="285"/>
      <c r="J961" s="281"/>
      <c r="K961" s="281"/>
      <c r="L961" s="286"/>
      <c r="M961" s="287"/>
      <c r="N961" s="288"/>
      <c r="O961" s="288"/>
      <c r="P961" s="288"/>
      <c r="Q961" s="288"/>
      <c r="R961" s="288"/>
      <c r="S961" s="288"/>
      <c r="T961" s="289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T961" s="290" t="s">
        <v>229</v>
      </c>
      <c r="AU961" s="290" t="s">
        <v>86</v>
      </c>
      <c r="AV961" s="15" t="s">
        <v>228</v>
      </c>
      <c r="AW961" s="15" t="s">
        <v>32</v>
      </c>
      <c r="AX961" s="15" t="s">
        <v>84</v>
      </c>
      <c r="AY961" s="290" t="s">
        <v>222</v>
      </c>
    </row>
    <row r="962" s="2" customFormat="1" ht="24.15" customHeight="1">
      <c r="A962" s="39"/>
      <c r="B962" s="40"/>
      <c r="C962" s="244" t="s">
        <v>674</v>
      </c>
      <c r="D962" s="244" t="s">
        <v>224</v>
      </c>
      <c r="E962" s="245" t="s">
        <v>1137</v>
      </c>
      <c r="F962" s="246" t="s">
        <v>1138</v>
      </c>
      <c r="G962" s="247" t="s">
        <v>227</v>
      </c>
      <c r="H962" s="248">
        <v>2232.0999999999999</v>
      </c>
      <c r="I962" s="249"/>
      <c r="J962" s="250">
        <f>ROUND(I962*H962,2)</f>
        <v>0</v>
      </c>
      <c r="K962" s="251"/>
      <c r="L962" s="45"/>
      <c r="M962" s="252" t="s">
        <v>1</v>
      </c>
      <c r="N962" s="253" t="s">
        <v>41</v>
      </c>
      <c r="O962" s="92"/>
      <c r="P962" s="254">
        <f>O962*H962</f>
        <v>0</v>
      </c>
      <c r="Q962" s="254">
        <v>0</v>
      </c>
      <c r="R962" s="254">
        <f>Q962*H962</f>
        <v>0</v>
      </c>
      <c r="S962" s="254">
        <v>0</v>
      </c>
      <c r="T962" s="255">
        <f>S962*H962</f>
        <v>0</v>
      </c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R962" s="256" t="s">
        <v>260</v>
      </c>
      <c r="AT962" s="256" t="s">
        <v>224</v>
      </c>
      <c r="AU962" s="256" t="s">
        <v>86</v>
      </c>
      <c r="AY962" s="18" t="s">
        <v>222</v>
      </c>
      <c r="BE962" s="257">
        <f>IF(N962="základní",J962,0)</f>
        <v>0</v>
      </c>
      <c r="BF962" s="257">
        <f>IF(N962="snížená",J962,0)</f>
        <v>0</v>
      </c>
      <c r="BG962" s="257">
        <f>IF(N962="zákl. přenesená",J962,0)</f>
        <v>0</v>
      </c>
      <c r="BH962" s="257">
        <f>IF(N962="sníž. přenesená",J962,0)</f>
        <v>0</v>
      </c>
      <c r="BI962" s="257">
        <f>IF(N962="nulová",J962,0)</f>
        <v>0</v>
      </c>
      <c r="BJ962" s="18" t="s">
        <v>84</v>
      </c>
      <c r="BK962" s="257">
        <f>ROUND(I962*H962,2)</f>
        <v>0</v>
      </c>
      <c r="BL962" s="18" t="s">
        <v>260</v>
      </c>
      <c r="BM962" s="256" t="s">
        <v>1139</v>
      </c>
    </row>
    <row r="963" s="13" customFormat="1">
      <c r="A963" s="13"/>
      <c r="B963" s="258"/>
      <c r="C963" s="259"/>
      <c r="D963" s="260" t="s">
        <v>229</v>
      </c>
      <c r="E963" s="261" t="s">
        <v>1</v>
      </c>
      <c r="F963" s="262" t="s">
        <v>249</v>
      </c>
      <c r="G963" s="259"/>
      <c r="H963" s="261" t="s">
        <v>1</v>
      </c>
      <c r="I963" s="263"/>
      <c r="J963" s="259"/>
      <c r="K963" s="259"/>
      <c r="L963" s="264"/>
      <c r="M963" s="265"/>
      <c r="N963" s="266"/>
      <c r="O963" s="266"/>
      <c r="P963" s="266"/>
      <c r="Q963" s="266"/>
      <c r="R963" s="266"/>
      <c r="S963" s="266"/>
      <c r="T963" s="267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68" t="s">
        <v>229</v>
      </c>
      <c r="AU963" s="268" t="s">
        <v>86</v>
      </c>
      <c r="AV963" s="13" t="s">
        <v>84</v>
      </c>
      <c r="AW963" s="13" t="s">
        <v>32</v>
      </c>
      <c r="AX963" s="13" t="s">
        <v>76</v>
      </c>
      <c r="AY963" s="268" t="s">
        <v>222</v>
      </c>
    </row>
    <row r="964" s="14" customFormat="1">
      <c r="A964" s="14"/>
      <c r="B964" s="269"/>
      <c r="C964" s="270"/>
      <c r="D964" s="260" t="s">
        <v>229</v>
      </c>
      <c r="E964" s="271" t="s">
        <v>1</v>
      </c>
      <c r="F964" s="272" t="s">
        <v>665</v>
      </c>
      <c r="G964" s="270"/>
      <c r="H964" s="273">
        <v>753.20000000000005</v>
      </c>
      <c r="I964" s="274"/>
      <c r="J964" s="270"/>
      <c r="K964" s="270"/>
      <c r="L964" s="275"/>
      <c r="M964" s="276"/>
      <c r="N964" s="277"/>
      <c r="O964" s="277"/>
      <c r="P964" s="277"/>
      <c r="Q964" s="277"/>
      <c r="R964" s="277"/>
      <c r="S964" s="277"/>
      <c r="T964" s="278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T964" s="279" t="s">
        <v>229</v>
      </c>
      <c r="AU964" s="279" t="s">
        <v>86</v>
      </c>
      <c r="AV964" s="14" t="s">
        <v>86</v>
      </c>
      <c r="AW964" s="14" t="s">
        <v>32</v>
      </c>
      <c r="AX964" s="14" t="s">
        <v>76</v>
      </c>
      <c r="AY964" s="279" t="s">
        <v>222</v>
      </c>
    </row>
    <row r="965" s="14" customFormat="1">
      <c r="A965" s="14"/>
      <c r="B965" s="269"/>
      <c r="C965" s="270"/>
      <c r="D965" s="260" t="s">
        <v>229</v>
      </c>
      <c r="E965" s="271" t="s">
        <v>1</v>
      </c>
      <c r="F965" s="272" t="s">
        <v>667</v>
      </c>
      <c r="G965" s="270"/>
      <c r="H965" s="273">
        <v>1230.6099999999999</v>
      </c>
      <c r="I965" s="274"/>
      <c r="J965" s="270"/>
      <c r="K965" s="270"/>
      <c r="L965" s="275"/>
      <c r="M965" s="276"/>
      <c r="N965" s="277"/>
      <c r="O965" s="277"/>
      <c r="P965" s="277"/>
      <c r="Q965" s="277"/>
      <c r="R965" s="277"/>
      <c r="S965" s="277"/>
      <c r="T965" s="278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79" t="s">
        <v>229</v>
      </c>
      <c r="AU965" s="279" t="s">
        <v>86</v>
      </c>
      <c r="AV965" s="14" t="s">
        <v>86</v>
      </c>
      <c r="AW965" s="14" t="s">
        <v>32</v>
      </c>
      <c r="AX965" s="14" t="s">
        <v>76</v>
      </c>
      <c r="AY965" s="279" t="s">
        <v>222</v>
      </c>
    </row>
    <row r="966" s="14" customFormat="1">
      <c r="A966" s="14"/>
      <c r="B966" s="269"/>
      <c r="C966" s="270"/>
      <c r="D966" s="260" t="s">
        <v>229</v>
      </c>
      <c r="E966" s="271" t="s">
        <v>1</v>
      </c>
      <c r="F966" s="272" t="s">
        <v>668</v>
      </c>
      <c r="G966" s="270"/>
      <c r="H966" s="273">
        <v>62.850000000000001</v>
      </c>
      <c r="I966" s="274"/>
      <c r="J966" s="270"/>
      <c r="K966" s="270"/>
      <c r="L966" s="275"/>
      <c r="M966" s="276"/>
      <c r="N966" s="277"/>
      <c r="O966" s="277"/>
      <c r="P966" s="277"/>
      <c r="Q966" s="277"/>
      <c r="R966" s="277"/>
      <c r="S966" s="277"/>
      <c r="T966" s="278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79" t="s">
        <v>229</v>
      </c>
      <c r="AU966" s="279" t="s">
        <v>86</v>
      </c>
      <c r="AV966" s="14" t="s">
        <v>86</v>
      </c>
      <c r="AW966" s="14" t="s">
        <v>32</v>
      </c>
      <c r="AX966" s="14" t="s">
        <v>76</v>
      </c>
      <c r="AY966" s="279" t="s">
        <v>222</v>
      </c>
    </row>
    <row r="967" s="14" customFormat="1">
      <c r="A967" s="14"/>
      <c r="B967" s="269"/>
      <c r="C967" s="270"/>
      <c r="D967" s="260" t="s">
        <v>229</v>
      </c>
      <c r="E967" s="271" t="s">
        <v>1</v>
      </c>
      <c r="F967" s="272" t="s">
        <v>669</v>
      </c>
      <c r="G967" s="270"/>
      <c r="H967" s="273">
        <v>17.640000000000001</v>
      </c>
      <c r="I967" s="274"/>
      <c r="J967" s="270"/>
      <c r="K967" s="270"/>
      <c r="L967" s="275"/>
      <c r="M967" s="276"/>
      <c r="N967" s="277"/>
      <c r="O967" s="277"/>
      <c r="P967" s="277"/>
      <c r="Q967" s="277"/>
      <c r="R967" s="277"/>
      <c r="S967" s="277"/>
      <c r="T967" s="278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79" t="s">
        <v>229</v>
      </c>
      <c r="AU967" s="279" t="s">
        <v>86</v>
      </c>
      <c r="AV967" s="14" t="s">
        <v>86</v>
      </c>
      <c r="AW967" s="14" t="s">
        <v>32</v>
      </c>
      <c r="AX967" s="14" t="s">
        <v>76</v>
      </c>
      <c r="AY967" s="279" t="s">
        <v>222</v>
      </c>
    </row>
    <row r="968" s="14" customFormat="1">
      <c r="A968" s="14"/>
      <c r="B968" s="269"/>
      <c r="C968" s="270"/>
      <c r="D968" s="260" t="s">
        <v>229</v>
      </c>
      <c r="E968" s="271" t="s">
        <v>1</v>
      </c>
      <c r="F968" s="272" t="s">
        <v>670</v>
      </c>
      <c r="G968" s="270"/>
      <c r="H968" s="273">
        <v>167.80000000000001</v>
      </c>
      <c r="I968" s="274"/>
      <c r="J968" s="270"/>
      <c r="K968" s="270"/>
      <c r="L968" s="275"/>
      <c r="M968" s="276"/>
      <c r="N968" s="277"/>
      <c r="O968" s="277"/>
      <c r="P968" s="277"/>
      <c r="Q968" s="277"/>
      <c r="R968" s="277"/>
      <c r="S968" s="277"/>
      <c r="T968" s="278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79" t="s">
        <v>229</v>
      </c>
      <c r="AU968" s="279" t="s">
        <v>86</v>
      </c>
      <c r="AV968" s="14" t="s">
        <v>86</v>
      </c>
      <c r="AW968" s="14" t="s">
        <v>32</v>
      </c>
      <c r="AX968" s="14" t="s">
        <v>76</v>
      </c>
      <c r="AY968" s="279" t="s">
        <v>222</v>
      </c>
    </row>
    <row r="969" s="15" customFormat="1">
      <c r="A969" s="15"/>
      <c r="B969" s="280"/>
      <c r="C969" s="281"/>
      <c r="D969" s="260" t="s">
        <v>229</v>
      </c>
      <c r="E969" s="282" t="s">
        <v>1</v>
      </c>
      <c r="F969" s="283" t="s">
        <v>232</v>
      </c>
      <c r="G969" s="281"/>
      <c r="H969" s="284">
        <v>2232.0999999999999</v>
      </c>
      <c r="I969" s="285"/>
      <c r="J969" s="281"/>
      <c r="K969" s="281"/>
      <c r="L969" s="286"/>
      <c r="M969" s="287"/>
      <c r="N969" s="288"/>
      <c r="O969" s="288"/>
      <c r="P969" s="288"/>
      <c r="Q969" s="288"/>
      <c r="R969" s="288"/>
      <c r="S969" s="288"/>
      <c r="T969" s="289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T969" s="290" t="s">
        <v>229</v>
      </c>
      <c r="AU969" s="290" t="s">
        <v>86</v>
      </c>
      <c r="AV969" s="15" t="s">
        <v>228</v>
      </c>
      <c r="AW969" s="15" t="s">
        <v>32</v>
      </c>
      <c r="AX969" s="15" t="s">
        <v>84</v>
      </c>
      <c r="AY969" s="290" t="s">
        <v>222</v>
      </c>
    </row>
    <row r="970" s="2" customFormat="1" ht="16.5" customHeight="1">
      <c r="A970" s="39"/>
      <c r="B970" s="40"/>
      <c r="C970" s="294" t="s">
        <v>1140</v>
      </c>
      <c r="D970" s="294" t="s">
        <v>300</v>
      </c>
      <c r="E970" s="295" t="s">
        <v>1141</v>
      </c>
      <c r="F970" s="296" t="s">
        <v>1142</v>
      </c>
      <c r="G970" s="297" t="s">
        <v>227</v>
      </c>
      <c r="H970" s="298">
        <v>2343.7049999999999</v>
      </c>
      <c r="I970" s="299"/>
      <c r="J970" s="300">
        <f>ROUND(I970*H970,2)</f>
        <v>0</v>
      </c>
      <c r="K970" s="301"/>
      <c r="L970" s="302"/>
      <c r="M970" s="303" t="s">
        <v>1</v>
      </c>
      <c r="N970" s="304" t="s">
        <v>41</v>
      </c>
      <c r="O970" s="92"/>
      <c r="P970" s="254">
        <f>O970*H970</f>
        <v>0</v>
      </c>
      <c r="Q970" s="254">
        <v>0</v>
      </c>
      <c r="R970" s="254">
        <f>Q970*H970</f>
        <v>0</v>
      </c>
      <c r="S970" s="254">
        <v>0</v>
      </c>
      <c r="T970" s="255">
        <f>S970*H970</f>
        <v>0</v>
      </c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R970" s="256" t="s">
        <v>290</v>
      </c>
      <c r="AT970" s="256" t="s">
        <v>300</v>
      </c>
      <c r="AU970" s="256" t="s">
        <v>86</v>
      </c>
      <c r="AY970" s="18" t="s">
        <v>222</v>
      </c>
      <c r="BE970" s="257">
        <f>IF(N970="základní",J970,0)</f>
        <v>0</v>
      </c>
      <c r="BF970" s="257">
        <f>IF(N970="snížená",J970,0)</f>
        <v>0</v>
      </c>
      <c r="BG970" s="257">
        <f>IF(N970="zákl. přenesená",J970,0)</f>
        <v>0</v>
      </c>
      <c r="BH970" s="257">
        <f>IF(N970="sníž. přenesená",J970,0)</f>
        <v>0</v>
      </c>
      <c r="BI970" s="257">
        <f>IF(N970="nulová",J970,0)</f>
        <v>0</v>
      </c>
      <c r="BJ970" s="18" t="s">
        <v>84</v>
      </c>
      <c r="BK970" s="257">
        <f>ROUND(I970*H970,2)</f>
        <v>0</v>
      </c>
      <c r="BL970" s="18" t="s">
        <v>260</v>
      </c>
      <c r="BM970" s="256" t="s">
        <v>1143</v>
      </c>
    </row>
    <row r="971" s="14" customFormat="1">
      <c r="A971" s="14"/>
      <c r="B971" s="269"/>
      <c r="C971" s="270"/>
      <c r="D971" s="260" t="s">
        <v>229</v>
      </c>
      <c r="E971" s="271" t="s">
        <v>1</v>
      </c>
      <c r="F971" s="272" t="s">
        <v>1144</v>
      </c>
      <c r="G971" s="270"/>
      <c r="H971" s="273">
        <v>2343.7049999999999</v>
      </c>
      <c r="I971" s="274"/>
      <c r="J971" s="270"/>
      <c r="K971" s="270"/>
      <c r="L971" s="275"/>
      <c r="M971" s="276"/>
      <c r="N971" s="277"/>
      <c r="O971" s="277"/>
      <c r="P971" s="277"/>
      <c r="Q971" s="277"/>
      <c r="R971" s="277"/>
      <c r="S971" s="277"/>
      <c r="T971" s="278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79" t="s">
        <v>229</v>
      </c>
      <c r="AU971" s="279" t="s">
        <v>86</v>
      </c>
      <c r="AV971" s="14" t="s">
        <v>86</v>
      </c>
      <c r="AW971" s="14" t="s">
        <v>32</v>
      </c>
      <c r="AX971" s="14" t="s">
        <v>76</v>
      </c>
      <c r="AY971" s="279" t="s">
        <v>222</v>
      </c>
    </row>
    <row r="972" s="15" customFormat="1">
      <c r="A972" s="15"/>
      <c r="B972" s="280"/>
      <c r="C972" s="281"/>
      <c r="D972" s="260" t="s">
        <v>229</v>
      </c>
      <c r="E972" s="282" t="s">
        <v>1</v>
      </c>
      <c r="F972" s="283" t="s">
        <v>232</v>
      </c>
      <c r="G972" s="281"/>
      <c r="H972" s="284">
        <v>2343.7049999999999</v>
      </c>
      <c r="I972" s="285"/>
      <c r="J972" s="281"/>
      <c r="K972" s="281"/>
      <c r="L972" s="286"/>
      <c r="M972" s="287"/>
      <c r="N972" s="288"/>
      <c r="O972" s="288"/>
      <c r="P972" s="288"/>
      <c r="Q972" s="288"/>
      <c r="R972" s="288"/>
      <c r="S972" s="288"/>
      <c r="T972" s="289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T972" s="290" t="s">
        <v>229</v>
      </c>
      <c r="AU972" s="290" t="s">
        <v>86</v>
      </c>
      <c r="AV972" s="15" t="s">
        <v>228</v>
      </c>
      <c r="AW972" s="15" t="s">
        <v>32</v>
      </c>
      <c r="AX972" s="15" t="s">
        <v>84</v>
      </c>
      <c r="AY972" s="290" t="s">
        <v>222</v>
      </c>
    </row>
    <row r="973" s="2" customFormat="1" ht="24.15" customHeight="1">
      <c r="A973" s="39"/>
      <c r="B973" s="40"/>
      <c r="C973" s="244" t="s">
        <v>678</v>
      </c>
      <c r="D973" s="244" t="s">
        <v>224</v>
      </c>
      <c r="E973" s="245" t="s">
        <v>1137</v>
      </c>
      <c r="F973" s="246" t="s">
        <v>1138</v>
      </c>
      <c r="G973" s="247" t="s">
        <v>227</v>
      </c>
      <c r="H973" s="248">
        <v>107.90000000000001</v>
      </c>
      <c r="I973" s="249"/>
      <c r="J973" s="250">
        <f>ROUND(I973*H973,2)</f>
        <v>0</v>
      </c>
      <c r="K973" s="251"/>
      <c r="L973" s="45"/>
      <c r="M973" s="252" t="s">
        <v>1</v>
      </c>
      <c r="N973" s="253" t="s">
        <v>41</v>
      </c>
      <c r="O973" s="92"/>
      <c r="P973" s="254">
        <f>O973*H973</f>
        <v>0</v>
      </c>
      <c r="Q973" s="254">
        <v>0</v>
      </c>
      <c r="R973" s="254">
        <f>Q973*H973</f>
        <v>0</v>
      </c>
      <c r="S973" s="254">
        <v>0</v>
      </c>
      <c r="T973" s="255">
        <f>S973*H973</f>
        <v>0</v>
      </c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R973" s="256" t="s">
        <v>260</v>
      </c>
      <c r="AT973" s="256" t="s">
        <v>224</v>
      </c>
      <c r="AU973" s="256" t="s">
        <v>86</v>
      </c>
      <c r="AY973" s="18" t="s">
        <v>222</v>
      </c>
      <c r="BE973" s="257">
        <f>IF(N973="základní",J973,0)</f>
        <v>0</v>
      </c>
      <c r="BF973" s="257">
        <f>IF(N973="snížená",J973,0)</f>
        <v>0</v>
      </c>
      <c r="BG973" s="257">
        <f>IF(N973="zákl. přenesená",J973,0)</f>
        <v>0</v>
      </c>
      <c r="BH973" s="257">
        <f>IF(N973="sníž. přenesená",J973,0)</f>
        <v>0</v>
      </c>
      <c r="BI973" s="257">
        <f>IF(N973="nulová",J973,0)</f>
        <v>0</v>
      </c>
      <c r="BJ973" s="18" t="s">
        <v>84</v>
      </c>
      <c r="BK973" s="257">
        <f>ROUND(I973*H973,2)</f>
        <v>0</v>
      </c>
      <c r="BL973" s="18" t="s">
        <v>260</v>
      </c>
      <c r="BM973" s="256" t="s">
        <v>1145</v>
      </c>
    </row>
    <row r="974" s="13" customFormat="1">
      <c r="A974" s="13"/>
      <c r="B974" s="258"/>
      <c r="C974" s="259"/>
      <c r="D974" s="260" t="s">
        <v>229</v>
      </c>
      <c r="E974" s="261" t="s">
        <v>1</v>
      </c>
      <c r="F974" s="262" t="s">
        <v>249</v>
      </c>
      <c r="G974" s="259"/>
      <c r="H974" s="261" t="s">
        <v>1</v>
      </c>
      <c r="I974" s="263"/>
      <c r="J974" s="259"/>
      <c r="K974" s="259"/>
      <c r="L974" s="264"/>
      <c r="M974" s="265"/>
      <c r="N974" s="266"/>
      <c r="O974" s="266"/>
      <c r="P974" s="266"/>
      <c r="Q974" s="266"/>
      <c r="R974" s="266"/>
      <c r="S974" s="266"/>
      <c r="T974" s="267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68" t="s">
        <v>229</v>
      </c>
      <c r="AU974" s="268" t="s">
        <v>86</v>
      </c>
      <c r="AV974" s="13" t="s">
        <v>84</v>
      </c>
      <c r="AW974" s="13" t="s">
        <v>32</v>
      </c>
      <c r="AX974" s="13" t="s">
        <v>76</v>
      </c>
      <c r="AY974" s="268" t="s">
        <v>222</v>
      </c>
    </row>
    <row r="975" s="14" customFormat="1">
      <c r="A975" s="14"/>
      <c r="B975" s="269"/>
      <c r="C975" s="270"/>
      <c r="D975" s="260" t="s">
        <v>229</v>
      </c>
      <c r="E975" s="271" t="s">
        <v>1</v>
      </c>
      <c r="F975" s="272" t="s">
        <v>666</v>
      </c>
      <c r="G975" s="270"/>
      <c r="H975" s="273">
        <v>107.90000000000001</v>
      </c>
      <c r="I975" s="274"/>
      <c r="J975" s="270"/>
      <c r="K975" s="270"/>
      <c r="L975" s="275"/>
      <c r="M975" s="276"/>
      <c r="N975" s="277"/>
      <c r="O975" s="277"/>
      <c r="P975" s="277"/>
      <c r="Q975" s="277"/>
      <c r="R975" s="277"/>
      <c r="S975" s="277"/>
      <c r="T975" s="278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79" t="s">
        <v>229</v>
      </c>
      <c r="AU975" s="279" t="s">
        <v>86</v>
      </c>
      <c r="AV975" s="14" t="s">
        <v>86</v>
      </c>
      <c r="AW975" s="14" t="s">
        <v>32</v>
      </c>
      <c r="AX975" s="14" t="s">
        <v>76</v>
      </c>
      <c r="AY975" s="279" t="s">
        <v>222</v>
      </c>
    </row>
    <row r="976" s="15" customFormat="1">
      <c r="A976" s="15"/>
      <c r="B976" s="280"/>
      <c r="C976" s="281"/>
      <c r="D976" s="260" t="s">
        <v>229</v>
      </c>
      <c r="E976" s="282" t="s">
        <v>1</v>
      </c>
      <c r="F976" s="283" t="s">
        <v>232</v>
      </c>
      <c r="G976" s="281"/>
      <c r="H976" s="284">
        <v>107.90000000000001</v>
      </c>
      <c r="I976" s="285"/>
      <c r="J976" s="281"/>
      <c r="K976" s="281"/>
      <c r="L976" s="286"/>
      <c r="M976" s="287"/>
      <c r="N976" s="288"/>
      <c r="O976" s="288"/>
      <c r="P976" s="288"/>
      <c r="Q976" s="288"/>
      <c r="R976" s="288"/>
      <c r="S976" s="288"/>
      <c r="T976" s="289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T976" s="290" t="s">
        <v>229</v>
      </c>
      <c r="AU976" s="290" t="s">
        <v>86</v>
      </c>
      <c r="AV976" s="15" t="s">
        <v>228</v>
      </c>
      <c r="AW976" s="15" t="s">
        <v>32</v>
      </c>
      <c r="AX976" s="15" t="s">
        <v>84</v>
      </c>
      <c r="AY976" s="290" t="s">
        <v>222</v>
      </c>
    </row>
    <row r="977" s="2" customFormat="1" ht="21.75" customHeight="1">
      <c r="A977" s="39"/>
      <c r="B977" s="40"/>
      <c r="C977" s="294" t="s">
        <v>1146</v>
      </c>
      <c r="D977" s="294" t="s">
        <v>300</v>
      </c>
      <c r="E977" s="295" t="s">
        <v>1147</v>
      </c>
      <c r="F977" s="296" t="s">
        <v>1148</v>
      </c>
      <c r="G977" s="297" t="s">
        <v>227</v>
      </c>
      <c r="H977" s="298">
        <v>113.295</v>
      </c>
      <c r="I977" s="299"/>
      <c r="J977" s="300">
        <f>ROUND(I977*H977,2)</f>
        <v>0</v>
      </c>
      <c r="K977" s="301"/>
      <c r="L977" s="302"/>
      <c r="M977" s="303" t="s">
        <v>1</v>
      </c>
      <c r="N977" s="304" t="s">
        <v>41</v>
      </c>
      <c r="O977" s="92"/>
      <c r="P977" s="254">
        <f>O977*H977</f>
        <v>0</v>
      </c>
      <c r="Q977" s="254">
        <v>0</v>
      </c>
      <c r="R977" s="254">
        <f>Q977*H977</f>
        <v>0</v>
      </c>
      <c r="S977" s="254">
        <v>0</v>
      </c>
      <c r="T977" s="255">
        <f>S977*H977</f>
        <v>0</v>
      </c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R977" s="256" t="s">
        <v>290</v>
      </c>
      <c r="AT977" s="256" t="s">
        <v>300</v>
      </c>
      <c r="AU977" s="256" t="s">
        <v>86</v>
      </c>
      <c r="AY977" s="18" t="s">
        <v>222</v>
      </c>
      <c r="BE977" s="257">
        <f>IF(N977="základní",J977,0)</f>
        <v>0</v>
      </c>
      <c r="BF977" s="257">
        <f>IF(N977="snížená",J977,0)</f>
        <v>0</v>
      </c>
      <c r="BG977" s="257">
        <f>IF(N977="zákl. přenesená",J977,0)</f>
        <v>0</v>
      </c>
      <c r="BH977" s="257">
        <f>IF(N977="sníž. přenesená",J977,0)</f>
        <v>0</v>
      </c>
      <c r="BI977" s="257">
        <f>IF(N977="nulová",J977,0)</f>
        <v>0</v>
      </c>
      <c r="BJ977" s="18" t="s">
        <v>84</v>
      </c>
      <c r="BK977" s="257">
        <f>ROUND(I977*H977,2)</f>
        <v>0</v>
      </c>
      <c r="BL977" s="18" t="s">
        <v>260</v>
      </c>
      <c r="BM977" s="256" t="s">
        <v>1149</v>
      </c>
    </row>
    <row r="978" s="14" customFormat="1">
      <c r="A978" s="14"/>
      <c r="B978" s="269"/>
      <c r="C978" s="270"/>
      <c r="D978" s="260" t="s">
        <v>229</v>
      </c>
      <c r="E978" s="271" t="s">
        <v>1</v>
      </c>
      <c r="F978" s="272" t="s">
        <v>1150</v>
      </c>
      <c r="G978" s="270"/>
      <c r="H978" s="273">
        <v>113.295</v>
      </c>
      <c r="I978" s="274"/>
      <c r="J978" s="270"/>
      <c r="K978" s="270"/>
      <c r="L978" s="275"/>
      <c r="M978" s="276"/>
      <c r="N978" s="277"/>
      <c r="O978" s="277"/>
      <c r="P978" s="277"/>
      <c r="Q978" s="277"/>
      <c r="R978" s="277"/>
      <c r="S978" s="277"/>
      <c r="T978" s="278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79" t="s">
        <v>229</v>
      </c>
      <c r="AU978" s="279" t="s">
        <v>86</v>
      </c>
      <c r="AV978" s="14" t="s">
        <v>86</v>
      </c>
      <c r="AW978" s="14" t="s">
        <v>32</v>
      </c>
      <c r="AX978" s="14" t="s">
        <v>76</v>
      </c>
      <c r="AY978" s="279" t="s">
        <v>222</v>
      </c>
    </row>
    <row r="979" s="15" customFormat="1">
      <c r="A979" s="15"/>
      <c r="B979" s="280"/>
      <c r="C979" s="281"/>
      <c r="D979" s="260" t="s">
        <v>229</v>
      </c>
      <c r="E979" s="282" t="s">
        <v>1</v>
      </c>
      <c r="F979" s="283" t="s">
        <v>232</v>
      </c>
      <c r="G979" s="281"/>
      <c r="H979" s="284">
        <v>113.295</v>
      </c>
      <c r="I979" s="285"/>
      <c r="J979" s="281"/>
      <c r="K979" s="281"/>
      <c r="L979" s="286"/>
      <c r="M979" s="287"/>
      <c r="N979" s="288"/>
      <c r="O979" s="288"/>
      <c r="P979" s="288"/>
      <c r="Q979" s="288"/>
      <c r="R979" s="288"/>
      <c r="S979" s="288"/>
      <c r="T979" s="289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T979" s="290" t="s">
        <v>229</v>
      </c>
      <c r="AU979" s="290" t="s">
        <v>86</v>
      </c>
      <c r="AV979" s="15" t="s">
        <v>228</v>
      </c>
      <c r="AW979" s="15" t="s">
        <v>32</v>
      </c>
      <c r="AX979" s="15" t="s">
        <v>84</v>
      </c>
      <c r="AY979" s="290" t="s">
        <v>222</v>
      </c>
    </row>
    <row r="980" s="2" customFormat="1" ht="24.15" customHeight="1">
      <c r="A980" s="39"/>
      <c r="B980" s="40"/>
      <c r="C980" s="244" t="s">
        <v>684</v>
      </c>
      <c r="D980" s="244" t="s">
        <v>224</v>
      </c>
      <c r="E980" s="245" t="s">
        <v>1151</v>
      </c>
      <c r="F980" s="246" t="s">
        <v>1152</v>
      </c>
      <c r="G980" s="247" t="s">
        <v>227</v>
      </c>
      <c r="H980" s="248">
        <v>882.79999999999995</v>
      </c>
      <c r="I980" s="249"/>
      <c r="J980" s="250">
        <f>ROUND(I980*H980,2)</f>
        <v>0</v>
      </c>
      <c r="K980" s="251"/>
      <c r="L980" s="45"/>
      <c r="M980" s="252" t="s">
        <v>1</v>
      </c>
      <c r="N980" s="253" t="s">
        <v>41</v>
      </c>
      <c r="O980" s="92"/>
      <c r="P980" s="254">
        <f>O980*H980</f>
        <v>0</v>
      </c>
      <c r="Q980" s="254">
        <v>0</v>
      </c>
      <c r="R980" s="254">
        <f>Q980*H980</f>
        <v>0</v>
      </c>
      <c r="S980" s="254">
        <v>0</v>
      </c>
      <c r="T980" s="255">
        <f>S980*H980</f>
        <v>0</v>
      </c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R980" s="256" t="s">
        <v>260</v>
      </c>
      <c r="AT980" s="256" t="s">
        <v>224</v>
      </c>
      <c r="AU980" s="256" t="s">
        <v>86</v>
      </c>
      <c r="AY980" s="18" t="s">
        <v>222</v>
      </c>
      <c r="BE980" s="257">
        <f>IF(N980="základní",J980,0)</f>
        <v>0</v>
      </c>
      <c r="BF980" s="257">
        <f>IF(N980="snížená",J980,0)</f>
        <v>0</v>
      </c>
      <c r="BG980" s="257">
        <f>IF(N980="zákl. přenesená",J980,0)</f>
        <v>0</v>
      </c>
      <c r="BH980" s="257">
        <f>IF(N980="sníž. přenesená",J980,0)</f>
        <v>0</v>
      </c>
      <c r="BI980" s="257">
        <f>IF(N980="nulová",J980,0)</f>
        <v>0</v>
      </c>
      <c r="BJ980" s="18" t="s">
        <v>84</v>
      </c>
      <c r="BK980" s="257">
        <f>ROUND(I980*H980,2)</f>
        <v>0</v>
      </c>
      <c r="BL980" s="18" t="s">
        <v>260</v>
      </c>
      <c r="BM980" s="256" t="s">
        <v>1153</v>
      </c>
    </row>
    <row r="981" s="13" customFormat="1">
      <c r="A981" s="13"/>
      <c r="B981" s="258"/>
      <c r="C981" s="259"/>
      <c r="D981" s="260" t="s">
        <v>229</v>
      </c>
      <c r="E981" s="261" t="s">
        <v>1</v>
      </c>
      <c r="F981" s="262" t="s">
        <v>249</v>
      </c>
      <c r="G981" s="259"/>
      <c r="H981" s="261" t="s">
        <v>1</v>
      </c>
      <c r="I981" s="263"/>
      <c r="J981" s="259"/>
      <c r="K981" s="259"/>
      <c r="L981" s="264"/>
      <c r="M981" s="265"/>
      <c r="N981" s="266"/>
      <c r="O981" s="266"/>
      <c r="P981" s="266"/>
      <c r="Q981" s="266"/>
      <c r="R981" s="266"/>
      <c r="S981" s="266"/>
      <c r="T981" s="267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68" t="s">
        <v>229</v>
      </c>
      <c r="AU981" s="268" t="s">
        <v>86</v>
      </c>
      <c r="AV981" s="13" t="s">
        <v>84</v>
      </c>
      <c r="AW981" s="13" t="s">
        <v>32</v>
      </c>
      <c r="AX981" s="13" t="s">
        <v>76</v>
      </c>
      <c r="AY981" s="268" t="s">
        <v>222</v>
      </c>
    </row>
    <row r="982" s="14" customFormat="1">
      <c r="A982" s="14"/>
      <c r="B982" s="269"/>
      <c r="C982" s="270"/>
      <c r="D982" s="260" t="s">
        <v>229</v>
      </c>
      <c r="E982" s="271" t="s">
        <v>1</v>
      </c>
      <c r="F982" s="272" t="s">
        <v>1154</v>
      </c>
      <c r="G982" s="270"/>
      <c r="H982" s="273">
        <v>882.79999999999995</v>
      </c>
      <c r="I982" s="274"/>
      <c r="J982" s="270"/>
      <c r="K982" s="270"/>
      <c r="L982" s="275"/>
      <c r="M982" s="276"/>
      <c r="N982" s="277"/>
      <c r="O982" s="277"/>
      <c r="P982" s="277"/>
      <c r="Q982" s="277"/>
      <c r="R982" s="277"/>
      <c r="S982" s="277"/>
      <c r="T982" s="278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79" t="s">
        <v>229</v>
      </c>
      <c r="AU982" s="279" t="s">
        <v>86</v>
      </c>
      <c r="AV982" s="14" t="s">
        <v>86</v>
      </c>
      <c r="AW982" s="14" t="s">
        <v>32</v>
      </c>
      <c r="AX982" s="14" t="s">
        <v>76</v>
      </c>
      <c r="AY982" s="279" t="s">
        <v>222</v>
      </c>
    </row>
    <row r="983" s="15" customFormat="1">
      <c r="A983" s="15"/>
      <c r="B983" s="280"/>
      <c r="C983" s="281"/>
      <c r="D983" s="260" t="s">
        <v>229</v>
      </c>
      <c r="E983" s="282" t="s">
        <v>1</v>
      </c>
      <c r="F983" s="283" t="s">
        <v>232</v>
      </c>
      <c r="G983" s="281"/>
      <c r="H983" s="284">
        <v>882.79999999999995</v>
      </c>
      <c r="I983" s="285"/>
      <c r="J983" s="281"/>
      <c r="K983" s="281"/>
      <c r="L983" s="286"/>
      <c r="M983" s="287"/>
      <c r="N983" s="288"/>
      <c r="O983" s="288"/>
      <c r="P983" s="288"/>
      <c r="Q983" s="288"/>
      <c r="R983" s="288"/>
      <c r="S983" s="288"/>
      <c r="T983" s="289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T983" s="290" t="s">
        <v>229</v>
      </c>
      <c r="AU983" s="290" t="s">
        <v>86</v>
      </c>
      <c r="AV983" s="15" t="s">
        <v>228</v>
      </c>
      <c r="AW983" s="15" t="s">
        <v>32</v>
      </c>
      <c r="AX983" s="15" t="s">
        <v>84</v>
      </c>
      <c r="AY983" s="290" t="s">
        <v>222</v>
      </c>
    </row>
    <row r="984" s="2" customFormat="1" ht="16.5" customHeight="1">
      <c r="A984" s="39"/>
      <c r="B984" s="40"/>
      <c r="C984" s="294" t="s">
        <v>1155</v>
      </c>
      <c r="D984" s="294" t="s">
        <v>300</v>
      </c>
      <c r="E984" s="295" t="s">
        <v>1156</v>
      </c>
      <c r="F984" s="296" t="s">
        <v>1157</v>
      </c>
      <c r="G984" s="297" t="s">
        <v>227</v>
      </c>
      <c r="H984" s="298">
        <v>1853.8800000000001</v>
      </c>
      <c r="I984" s="299"/>
      <c r="J984" s="300">
        <f>ROUND(I984*H984,2)</f>
        <v>0</v>
      </c>
      <c r="K984" s="301"/>
      <c r="L984" s="302"/>
      <c r="M984" s="303" t="s">
        <v>1</v>
      </c>
      <c r="N984" s="304" t="s">
        <v>41</v>
      </c>
      <c r="O984" s="92"/>
      <c r="P984" s="254">
        <f>O984*H984</f>
        <v>0</v>
      </c>
      <c r="Q984" s="254">
        <v>0</v>
      </c>
      <c r="R984" s="254">
        <f>Q984*H984</f>
        <v>0</v>
      </c>
      <c r="S984" s="254">
        <v>0</v>
      </c>
      <c r="T984" s="255">
        <f>S984*H984</f>
        <v>0</v>
      </c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R984" s="256" t="s">
        <v>290</v>
      </c>
      <c r="AT984" s="256" t="s">
        <v>300</v>
      </c>
      <c r="AU984" s="256" t="s">
        <v>86</v>
      </c>
      <c r="AY984" s="18" t="s">
        <v>222</v>
      </c>
      <c r="BE984" s="257">
        <f>IF(N984="základní",J984,0)</f>
        <v>0</v>
      </c>
      <c r="BF984" s="257">
        <f>IF(N984="snížená",J984,0)</f>
        <v>0</v>
      </c>
      <c r="BG984" s="257">
        <f>IF(N984="zákl. přenesená",J984,0)</f>
        <v>0</v>
      </c>
      <c r="BH984" s="257">
        <f>IF(N984="sníž. přenesená",J984,0)</f>
        <v>0</v>
      </c>
      <c r="BI984" s="257">
        <f>IF(N984="nulová",J984,0)</f>
        <v>0</v>
      </c>
      <c r="BJ984" s="18" t="s">
        <v>84</v>
      </c>
      <c r="BK984" s="257">
        <f>ROUND(I984*H984,2)</f>
        <v>0</v>
      </c>
      <c r="BL984" s="18" t="s">
        <v>260</v>
      </c>
      <c r="BM984" s="256" t="s">
        <v>1158</v>
      </c>
    </row>
    <row r="985" s="14" customFormat="1">
      <c r="A985" s="14"/>
      <c r="B985" s="269"/>
      <c r="C985" s="270"/>
      <c r="D985" s="260" t="s">
        <v>229</v>
      </c>
      <c r="E985" s="271" t="s">
        <v>1</v>
      </c>
      <c r="F985" s="272" t="s">
        <v>1159</v>
      </c>
      <c r="G985" s="270"/>
      <c r="H985" s="273">
        <v>1853.8800000000001</v>
      </c>
      <c r="I985" s="274"/>
      <c r="J985" s="270"/>
      <c r="K985" s="270"/>
      <c r="L985" s="275"/>
      <c r="M985" s="276"/>
      <c r="N985" s="277"/>
      <c r="O985" s="277"/>
      <c r="P985" s="277"/>
      <c r="Q985" s="277"/>
      <c r="R985" s="277"/>
      <c r="S985" s="277"/>
      <c r="T985" s="278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79" t="s">
        <v>229</v>
      </c>
      <c r="AU985" s="279" t="s">
        <v>86</v>
      </c>
      <c r="AV985" s="14" t="s">
        <v>86</v>
      </c>
      <c r="AW985" s="14" t="s">
        <v>32</v>
      </c>
      <c r="AX985" s="14" t="s">
        <v>76</v>
      </c>
      <c r="AY985" s="279" t="s">
        <v>222</v>
      </c>
    </row>
    <row r="986" s="15" customFormat="1">
      <c r="A986" s="15"/>
      <c r="B986" s="280"/>
      <c r="C986" s="281"/>
      <c r="D986" s="260" t="s">
        <v>229</v>
      </c>
      <c r="E986" s="282" t="s">
        <v>1</v>
      </c>
      <c r="F986" s="283" t="s">
        <v>232</v>
      </c>
      <c r="G986" s="281"/>
      <c r="H986" s="284">
        <v>1853.8800000000001</v>
      </c>
      <c r="I986" s="285"/>
      <c r="J986" s="281"/>
      <c r="K986" s="281"/>
      <c r="L986" s="286"/>
      <c r="M986" s="287"/>
      <c r="N986" s="288"/>
      <c r="O986" s="288"/>
      <c r="P986" s="288"/>
      <c r="Q986" s="288"/>
      <c r="R986" s="288"/>
      <c r="S986" s="288"/>
      <c r="T986" s="289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T986" s="290" t="s">
        <v>229</v>
      </c>
      <c r="AU986" s="290" t="s">
        <v>86</v>
      </c>
      <c r="AV986" s="15" t="s">
        <v>228</v>
      </c>
      <c r="AW986" s="15" t="s">
        <v>32</v>
      </c>
      <c r="AX986" s="15" t="s">
        <v>84</v>
      </c>
      <c r="AY986" s="290" t="s">
        <v>222</v>
      </c>
    </row>
    <row r="987" s="2" customFormat="1" ht="16.5" customHeight="1">
      <c r="A987" s="39"/>
      <c r="B987" s="40"/>
      <c r="C987" s="244" t="s">
        <v>688</v>
      </c>
      <c r="D987" s="244" t="s">
        <v>224</v>
      </c>
      <c r="E987" s="245" t="s">
        <v>1160</v>
      </c>
      <c r="F987" s="246" t="s">
        <v>1161</v>
      </c>
      <c r="G987" s="247" t="s">
        <v>227</v>
      </c>
      <c r="H987" s="248">
        <v>882.79999999999995</v>
      </c>
      <c r="I987" s="249"/>
      <c r="J987" s="250">
        <f>ROUND(I987*H987,2)</f>
        <v>0</v>
      </c>
      <c r="K987" s="251"/>
      <c r="L987" s="45"/>
      <c r="M987" s="252" t="s">
        <v>1</v>
      </c>
      <c r="N987" s="253" t="s">
        <v>41</v>
      </c>
      <c r="O987" s="92"/>
      <c r="P987" s="254">
        <f>O987*H987</f>
        <v>0</v>
      </c>
      <c r="Q987" s="254">
        <v>0</v>
      </c>
      <c r="R987" s="254">
        <f>Q987*H987</f>
        <v>0</v>
      </c>
      <c r="S987" s="254">
        <v>0</v>
      </c>
      <c r="T987" s="255">
        <f>S987*H987</f>
        <v>0</v>
      </c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R987" s="256" t="s">
        <v>260</v>
      </c>
      <c r="AT987" s="256" t="s">
        <v>224</v>
      </c>
      <c r="AU987" s="256" t="s">
        <v>86</v>
      </c>
      <c r="AY987" s="18" t="s">
        <v>222</v>
      </c>
      <c r="BE987" s="257">
        <f>IF(N987="základní",J987,0)</f>
        <v>0</v>
      </c>
      <c r="BF987" s="257">
        <f>IF(N987="snížená",J987,0)</f>
        <v>0</v>
      </c>
      <c r="BG987" s="257">
        <f>IF(N987="zákl. přenesená",J987,0)</f>
        <v>0</v>
      </c>
      <c r="BH987" s="257">
        <f>IF(N987="sníž. přenesená",J987,0)</f>
        <v>0</v>
      </c>
      <c r="BI987" s="257">
        <f>IF(N987="nulová",J987,0)</f>
        <v>0</v>
      </c>
      <c r="BJ987" s="18" t="s">
        <v>84</v>
      </c>
      <c r="BK987" s="257">
        <f>ROUND(I987*H987,2)</f>
        <v>0</v>
      </c>
      <c r="BL987" s="18" t="s">
        <v>260</v>
      </c>
      <c r="BM987" s="256" t="s">
        <v>1162</v>
      </c>
    </row>
    <row r="988" s="13" customFormat="1">
      <c r="A988" s="13"/>
      <c r="B988" s="258"/>
      <c r="C988" s="259"/>
      <c r="D988" s="260" t="s">
        <v>229</v>
      </c>
      <c r="E988" s="261" t="s">
        <v>1</v>
      </c>
      <c r="F988" s="262" t="s">
        <v>249</v>
      </c>
      <c r="G988" s="259"/>
      <c r="H988" s="261" t="s">
        <v>1</v>
      </c>
      <c r="I988" s="263"/>
      <c r="J988" s="259"/>
      <c r="K988" s="259"/>
      <c r="L988" s="264"/>
      <c r="M988" s="265"/>
      <c r="N988" s="266"/>
      <c r="O988" s="266"/>
      <c r="P988" s="266"/>
      <c r="Q988" s="266"/>
      <c r="R988" s="266"/>
      <c r="S988" s="266"/>
      <c r="T988" s="267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68" t="s">
        <v>229</v>
      </c>
      <c r="AU988" s="268" t="s">
        <v>86</v>
      </c>
      <c r="AV988" s="13" t="s">
        <v>84</v>
      </c>
      <c r="AW988" s="13" t="s">
        <v>32</v>
      </c>
      <c r="AX988" s="13" t="s">
        <v>76</v>
      </c>
      <c r="AY988" s="268" t="s">
        <v>222</v>
      </c>
    </row>
    <row r="989" s="14" customFormat="1">
      <c r="A989" s="14"/>
      <c r="B989" s="269"/>
      <c r="C989" s="270"/>
      <c r="D989" s="260" t="s">
        <v>229</v>
      </c>
      <c r="E989" s="271" t="s">
        <v>1</v>
      </c>
      <c r="F989" s="272" t="s">
        <v>1154</v>
      </c>
      <c r="G989" s="270"/>
      <c r="H989" s="273">
        <v>882.79999999999995</v>
      </c>
      <c r="I989" s="274"/>
      <c r="J989" s="270"/>
      <c r="K989" s="270"/>
      <c r="L989" s="275"/>
      <c r="M989" s="276"/>
      <c r="N989" s="277"/>
      <c r="O989" s="277"/>
      <c r="P989" s="277"/>
      <c r="Q989" s="277"/>
      <c r="R989" s="277"/>
      <c r="S989" s="277"/>
      <c r="T989" s="278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79" t="s">
        <v>229</v>
      </c>
      <c r="AU989" s="279" t="s">
        <v>86</v>
      </c>
      <c r="AV989" s="14" t="s">
        <v>86</v>
      </c>
      <c r="AW989" s="14" t="s">
        <v>32</v>
      </c>
      <c r="AX989" s="14" t="s">
        <v>76</v>
      </c>
      <c r="AY989" s="279" t="s">
        <v>222</v>
      </c>
    </row>
    <row r="990" s="15" customFormat="1">
      <c r="A990" s="15"/>
      <c r="B990" s="280"/>
      <c r="C990" s="281"/>
      <c r="D990" s="260" t="s">
        <v>229</v>
      </c>
      <c r="E990" s="282" t="s">
        <v>1</v>
      </c>
      <c r="F990" s="283" t="s">
        <v>232</v>
      </c>
      <c r="G990" s="281"/>
      <c r="H990" s="284">
        <v>882.79999999999995</v>
      </c>
      <c r="I990" s="285"/>
      <c r="J990" s="281"/>
      <c r="K990" s="281"/>
      <c r="L990" s="286"/>
      <c r="M990" s="287"/>
      <c r="N990" s="288"/>
      <c r="O990" s="288"/>
      <c r="P990" s="288"/>
      <c r="Q990" s="288"/>
      <c r="R990" s="288"/>
      <c r="S990" s="288"/>
      <c r="T990" s="289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T990" s="290" t="s">
        <v>229</v>
      </c>
      <c r="AU990" s="290" t="s">
        <v>86</v>
      </c>
      <c r="AV990" s="15" t="s">
        <v>228</v>
      </c>
      <c r="AW990" s="15" t="s">
        <v>32</v>
      </c>
      <c r="AX990" s="15" t="s">
        <v>84</v>
      </c>
      <c r="AY990" s="290" t="s">
        <v>222</v>
      </c>
    </row>
    <row r="991" s="2" customFormat="1" ht="21.75" customHeight="1">
      <c r="A991" s="39"/>
      <c r="B991" s="40"/>
      <c r="C991" s="294" t="s">
        <v>1163</v>
      </c>
      <c r="D991" s="294" t="s">
        <v>300</v>
      </c>
      <c r="E991" s="295" t="s">
        <v>1164</v>
      </c>
      <c r="F991" s="296" t="s">
        <v>1165</v>
      </c>
      <c r="G991" s="297" t="s">
        <v>227</v>
      </c>
      <c r="H991" s="298">
        <v>971.08000000000004</v>
      </c>
      <c r="I991" s="299"/>
      <c r="J991" s="300">
        <f>ROUND(I991*H991,2)</f>
        <v>0</v>
      </c>
      <c r="K991" s="301"/>
      <c r="L991" s="302"/>
      <c r="M991" s="303" t="s">
        <v>1</v>
      </c>
      <c r="N991" s="304" t="s">
        <v>41</v>
      </c>
      <c r="O991" s="92"/>
      <c r="P991" s="254">
        <f>O991*H991</f>
        <v>0</v>
      </c>
      <c r="Q991" s="254">
        <v>0</v>
      </c>
      <c r="R991" s="254">
        <f>Q991*H991</f>
        <v>0</v>
      </c>
      <c r="S991" s="254">
        <v>0</v>
      </c>
      <c r="T991" s="255">
        <f>S991*H991</f>
        <v>0</v>
      </c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R991" s="256" t="s">
        <v>290</v>
      </c>
      <c r="AT991" s="256" t="s">
        <v>300</v>
      </c>
      <c r="AU991" s="256" t="s">
        <v>86</v>
      </c>
      <c r="AY991" s="18" t="s">
        <v>222</v>
      </c>
      <c r="BE991" s="257">
        <f>IF(N991="základní",J991,0)</f>
        <v>0</v>
      </c>
      <c r="BF991" s="257">
        <f>IF(N991="snížená",J991,0)</f>
        <v>0</v>
      </c>
      <c r="BG991" s="257">
        <f>IF(N991="zákl. přenesená",J991,0)</f>
        <v>0</v>
      </c>
      <c r="BH991" s="257">
        <f>IF(N991="sníž. přenesená",J991,0)</f>
        <v>0</v>
      </c>
      <c r="BI991" s="257">
        <f>IF(N991="nulová",J991,0)</f>
        <v>0</v>
      </c>
      <c r="BJ991" s="18" t="s">
        <v>84</v>
      </c>
      <c r="BK991" s="257">
        <f>ROUND(I991*H991,2)</f>
        <v>0</v>
      </c>
      <c r="BL991" s="18" t="s">
        <v>260</v>
      </c>
      <c r="BM991" s="256" t="s">
        <v>1166</v>
      </c>
    </row>
    <row r="992" s="14" customFormat="1">
      <c r="A992" s="14"/>
      <c r="B992" s="269"/>
      <c r="C992" s="270"/>
      <c r="D992" s="260" t="s">
        <v>229</v>
      </c>
      <c r="E992" s="271" t="s">
        <v>1</v>
      </c>
      <c r="F992" s="272" t="s">
        <v>1167</v>
      </c>
      <c r="G992" s="270"/>
      <c r="H992" s="273">
        <v>971.08000000000004</v>
      </c>
      <c r="I992" s="274"/>
      <c r="J992" s="270"/>
      <c r="K992" s="270"/>
      <c r="L992" s="275"/>
      <c r="M992" s="276"/>
      <c r="N992" s="277"/>
      <c r="O992" s="277"/>
      <c r="P992" s="277"/>
      <c r="Q992" s="277"/>
      <c r="R992" s="277"/>
      <c r="S992" s="277"/>
      <c r="T992" s="278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T992" s="279" t="s">
        <v>229</v>
      </c>
      <c r="AU992" s="279" t="s">
        <v>86</v>
      </c>
      <c r="AV992" s="14" t="s">
        <v>86</v>
      </c>
      <c r="AW992" s="14" t="s">
        <v>32</v>
      </c>
      <c r="AX992" s="14" t="s">
        <v>76</v>
      </c>
      <c r="AY992" s="279" t="s">
        <v>222</v>
      </c>
    </row>
    <row r="993" s="15" customFormat="1">
      <c r="A993" s="15"/>
      <c r="B993" s="280"/>
      <c r="C993" s="281"/>
      <c r="D993" s="260" t="s">
        <v>229</v>
      </c>
      <c r="E993" s="282" t="s">
        <v>1</v>
      </c>
      <c r="F993" s="283" t="s">
        <v>232</v>
      </c>
      <c r="G993" s="281"/>
      <c r="H993" s="284">
        <v>971.08000000000004</v>
      </c>
      <c r="I993" s="285"/>
      <c r="J993" s="281"/>
      <c r="K993" s="281"/>
      <c r="L993" s="286"/>
      <c r="M993" s="287"/>
      <c r="N993" s="288"/>
      <c r="O993" s="288"/>
      <c r="P993" s="288"/>
      <c r="Q993" s="288"/>
      <c r="R993" s="288"/>
      <c r="S993" s="288"/>
      <c r="T993" s="289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T993" s="290" t="s">
        <v>229</v>
      </c>
      <c r="AU993" s="290" t="s">
        <v>86</v>
      </c>
      <c r="AV993" s="15" t="s">
        <v>228</v>
      </c>
      <c r="AW993" s="15" t="s">
        <v>32</v>
      </c>
      <c r="AX993" s="15" t="s">
        <v>84</v>
      </c>
      <c r="AY993" s="290" t="s">
        <v>222</v>
      </c>
    </row>
    <row r="994" s="2" customFormat="1" ht="33" customHeight="1">
      <c r="A994" s="39"/>
      <c r="B994" s="40"/>
      <c r="C994" s="244" t="s">
        <v>692</v>
      </c>
      <c r="D994" s="244" t="s">
        <v>224</v>
      </c>
      <c r="E994" s="245" t="s">
        <v>1168</v>
      </c>
      <c r="F994" s="246" t="s">
        <v>1169</v>
      </c>
      <c r="G994" s="247" t="s">
        <v>227</v>
      </c>
      <c r="H994" s="248">
        <v>25.379999999999999</v>
      </c>
      <c r="I994" s="249"/>
      <c r="J994" s="250">
        <f>ROUND(I994*H994,2)</f>
        <v>0</v>
      </c>
      <c r="K994" s="251"/>
      <c r="L994" s="45"/>
      <c r="M994" s="252" t="s">
        <v>1</v>
      </c>
      <c r="N994" s="253" t="s">
        <v>41</v>
      </c>
      <c r="O994" s="92"/>
      <c r="P994" s="254">
        <f>O994*H994</f>
        <v>0</v>
      </c>
      <c r="Q994" s="254">
        <v>0</v>
      </c>
      <c r="R994" s="254">
        <f>Q994*H994</f>
        <v>0</v>
      </c>
      <c r="S994" s="254">
        <v>0</v>
      </c>
      <c r="T994" s="255">
        <f>S994*H994</f>
        <v>0</v>
      </c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R994" s="256" t="s">
        <v>260</v>
      </c>
      <c r="AT994" s="256" t="s">
        <v>224</v>
      </c>
      <c r="AU994" s="256" t="s">
        <v>86</v>
      </c>
      <c r="AY994" s="18" t="s">
        <v>222</v>
      </c>
      <c r="BE994" s="257">
        <f>IF(N994="základní",J994,0)</f>
        <v>0</v>
      </c>
      <c r="BF994" s="257">
        <f>IF(N994="snížená",J994,0)</f>
        <v>0</v>
      </c>
      <c r="BG994" s="257">
        <f>IF(N994="zákl. přenesená",J994,0)</f>
        <v>0</v>
      </c>
      <c r="BH994" s="257">
        <f>IF(N994="sníž. přenesená",J994,0)</f>
        <v>0</v>
      </c>
      <c r="BI994" s="257">
        <f>IF(N994="nulová",J994,0)</f>
        <v>0</v>
      </c>
      <c r="BJ994" s="18" t="s">
        <v>84</v>
      </c>
      <c r="BK994" s="257">
        <f>ROUND(I994*H994,2)</f>
        <v>0</v>
      </c>
      <c r="BL994" s="18" t="s">
        <v>260</v>
      </c>
      <c r="BM994" s="256" t="s">
        <v>1170</v>
      </c>
    </row>
    <row r="995" s="13" customFormat="1">
      <c r="A995" s="13"/>
      <c r="B995" s="258"/>
      <c r="C995" s="259"/>
      <c r="D995" s="260" t="s">
        <v>229</v>
      </c>
      <c r="E995" s="261" t="s">
        <v>1</v>
      </c>
      <c r="F995" s="262" t="s">
        <v>368</v>
      </c>
      <c r="G995" s="259"/>
      <c r="H995" s="261" t="s">
        <v>1</v>
      </c>
      <c r="I995" s="263"/>
      <c r="J995" s="259"/>
      <c r="K995" s="259"/>
      <c r="L995" s="264"/>
      <c r="M995" s="265"/>
      <c r="N995" s="266"/>
      <c r="O995" s="266"/>
      <c r="P995" s="266"/>
      <c r="Q995" s="266"/>
      <c r="R995" s="266"/>
      <c r="S995" s="266"/>
      <c r="T995" s="267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68" t="s">
        <v>229</v>
      </c>
      <c r="AU995" s="268" t="s">
        <v>86</v>
      </c>
      <c r="AV995" s="13" t="s">
        <v>84</v>
      </c>
      <c r="AW995" s="13" t="s">
        <v>32</v>
      </c>
      <c r="AX995" s="13" t="s">
        <v>76</v>
      </c>
      <c r="AY995" s="268" t="s">
        <v>222</v>
      </c>
    </row>
    <row r="996" s="14" customFormat="1">
      <c r="A996" s="14"/>
      <c r="B996" s="269"/>
      <c r="C996" s="270"/>
      <c r="D996" s="260" t="s">
        <v>229</v>
      </c>
      <c r="E996" s="271" t="s">
        <v>1</v>
      </c>
      <c r="F996" s="272" t="s">
        <v>1065</v>
      </c>
      <c r="G996" s="270"/>
      <c r="H996" s="273">
        <v>25.379999999999999</v>
      </c>
      <c r="I996" s="274"/>
      <c r="J996" s="270"/>
      <c r="K996" s="270"/>
      <c r="L996" s="275"/>
      <c r="M996" s="276"/>
      <c r="N996" s="277"/>
      <c r="O996" s="277"/>
      <c r="P996" s="277"/>
      <c r="Q996" s="277"/>
      <c r="R996" s="277"/>
      <c r="S996" s="277"/>
      <c r="T996" s="278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79" t="s">
        <v>229</v>
      </c>
      <c r="AU996" s="279" t="s">
        <v>86</v>
      </c>
      <c r="AV996" s="14" t="s">
        <v>86</v>
      </c>
      <c r="AW996" s="14" t="s">
        <v>32</v>
      </c>
      <c r="AX996" s="14" t="s">
        <v>76</v>
      </c>
      <c r="AY996" s="279" t="s">
        <v>222</v>
      </c>
    </row>
    <row r="997" s="15" customFormat="1">
      <c r="A997" s="15"/>
      <c r="B997" s="280"/>
      <c r="C997" s="281"/>
      <c r="D997" s="260" t="s">
        <v>229</v>
      </c>
      <c r="E997" s="282" t="s">
        <v>1</v>
      </c>
      <c r="F997" s="283" t="s">
        <v>232</v>
      </c>
      <c r="G997" s="281"/>
      <c r="H997" s="284">
        <v>25.379999999999999</v>
      </c>
      <c r="I997" s="285"/>
      <c r="J997" s="281"/>
      <c r="K997" s="281"/>
      <c r="L997" s="286"/>
      <c r="M997" s="287"/>
      <c r="N997" s="288"/>
      <c r="O997" s="288"/>
      <c r="P997" s="288"/>
      <c r="Q997" s="288"/>
      <c r="R997" s="288"/>
      <c r="S997" s="288"/>
      <c r="T997" s="289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T997" s="290" t="s">
        <v>229</v>
      </c>
      <c r="AU997" s="290" t="s">
        <v>86</v>
      </c>
      <c r="AV997" s="15" t="s">
        <v>228</v>
      </c>
      <c r="AW997" s="15" t="s">
        <v>32</v>
      </c>
      <c r="AX997" s="15" t="s">
        <v>84</v>
      </c>
      <c r="AY997" s="290" t="s">
        <v>222</v>
      </c>
    </row>
    <row r="998" s="2" customFormat="1" ht="16.5" customHeight="1">
      <c r="A998" s="39"/>
      <c r="B998" s="40"/>
      <c r="C998" s="294" t="s">
        <v>1171</v>
      </c>
      <c r="D998" s="294" t="s">
        <v>300</v>
      </c>
      <c r="E998" s="295" t="s">
        <v>1172</v>
      </c>
      <c r="F998" s="296" t="s">
        <v>1173</v>
      </c>
      <c r="G998" s="297" t="s">
        <v>241</v>
      </c>
      <c r="H998" s="298">
        <v>6.3449999999999998</v>
      </c>
      <c r="I998" s="299"/>
      <c r="J998" s="300">
        <f>ROUND(I998*H998,2)</f>
        <v>0</v>
      </c>
      <c r="K998" s="301"/>
      <c r="L998" s="302"/>
      <c r="M998" s="303" t="s">
        <v>1</v>
      </c>
      <c r="N998" s="304" t="s">
        <v>41</v>
      </c>
      <c r="O998" s="92"/>
      <c r="P998" s="254">
        <f>O998*H998</f>
        <v>0</v>
      </c>
      <c r="Q998" s="254">
        <v>0</v>
      </c>
      <c r="R998" s="254">
        <f>Q998*H998</f>
        <v>0</v>
      </c>
      <c r="S998" s="254">
        <v>0</v>
      </c>
      <c r="T998" s="255">
        <f>S998*H998</f>
        <v>0</v>
      </c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R998" s="256" t="s">
        <v>290</v>
      </c>
      <c r="AT998" s="256" t="s">
        <v>300</v>
      </c>
      <c r="AU998" s="256" t="s">
        <v>86</v>
      </c>
      <c r="AY998" s="18" t="s">
        <v>222</v>
      </c>
      <c r="BE998" s="257">
        <f>IF(N998="základní",J998,0)</f>
        <v>0</v>
      </c>
      <c r="BF998" s="257">
        <f>IF(N998="snížená",J998,0)</f>
        <v>0</v>
      </c>
      <c r="BG998" s="257">
        <f>IF(N998="zákl. přenesená",J998,0)</f>
        <v>0</v>
      </c>
      <c r="BH998" s="257">
        <f>IF(N998="sníž. přenesená",J998,0)</f>
        <v>0</v>
      </c>
      <c r="BI998" s="257">
        <f>IF(N998="nulová",J998,0)</f>
        <v>0</v>
      </c>
      <c r="BJ998" s="18" t="s">
        <v>84</v>
      </c>
      <c r="BK998" s="257">
        <f>ROUND(I998*H998,2)</f>
        <v>0</v>
      </c>
      <c r="BL998" s="18" t="s">
        <v>260</v>
      </c>
      <c r="BM998" s="256" t="s">
        <v>1174</v>
      </c>
    </row>
    <row r="999" s="14" customFormat="1">
      <c r="A999" s="14"/>
      <c r="B999" s="269"/>
      <c r="C999" s="270"/>
      <c r="D999" s="260" t="s">
        <v>229</v>
      </c>
      <c r="E999" s="271" t="s">
        <v>1</v>
      </c>
      <c r="F999" s="272" t="s">
        <v>1175</v>
      </c>
      <c r="G999" s="270"/>
      <c r="H999" s="273">
        <v>6.3449999999999998</v>
      </c>
      <c r="I999" s="274"/>
      <c r="J999" s="270"/>
      <c r="K999" s="270"/>
      <c r="L999" s="275"/>
      <c r="M999" s="276"/>
      <c r="N999" s="277"/>
      <c r="O999" s="277"/>
      <c r="P999" s="277"/>
      <c r="Q999" s="277"/>
      <c r="R999" s="277"/>
      <c r="S999" s="277"/>
      <c r="T999" s="278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79" t="s">
        <v>229</v>
      </c>
      <c r="AU999" s="279" t="s">
        <v>86</v>
      </c>
      <c r="AV999" s="14" t="s">
        <v>86</v>
      </c>
      <c r="AW999" s="14" t="s">
        <v>32</v>
      </c>
      <c r="AX999" s="14" t="s">
        <v>76</v>
      </c>
      <c r="AY999" s="279" t="s">
        <v>222</v>
      </c>
    </row>
    <row r="1000" s="15" customFormat="1">
      <c r="A1000" s="15"/>
      <c r="B1000" s="280"/>
      <c r="C1000" s="281"/>
      <c r="D1000" s="260" t="s">
        <v>229</v>
      </c>
      <c r="E1000" s="282" t="s">
        <v>1</v>
      </c>
      <c r="F1000" s="283" t="s">
        <v>232</v>
      </c>
      <c r="G1000" s="281"/>
      <c r="H1000" s="284">
        <v>6.3449999999999998</v>
      </c>
      <c r="I1000" s="285"/>
      <c r="J1000" s="281"/>
      <c r="K1000" s="281"/>
      <c r="L1000" s="286"/>
      <c r="M1000" s="287"/>
      <c r="N1000" s="288"/>
      <c r="O1000" s="288"/>
      <c r="P1000" s="288"/>
      <c r="Q1000" s="288"/>
      <c r="R1000" s="288"/>
      <c r="S1000" s="288"/>
      <c r="T1000" s="289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T1000" s="290" t="s">
        <v>229</v>
      </c>
      <c r="AU1000" s="290" t="s">
        <v>86</v>
      </c>
      <c r="AV1000" s="15" t="s">
        <v>228</v>
      </c>
      <c r="AW1000" s="15" t="s">
        <v>32</v>
      </c>
      <c r="AX1000" s="15" t="s">
        <v>84</v>
      </c>
      <c r="AY1000" s="290" t="s">
        <v>222</v>
      </c>
    </row>
    <row r="1001" s="2" customFormat="1" ht="24.15" customHeight="1">
      <c r="A1001" s="39"/>
      <c r="B1001" s="40"/>
      <c r="C1001" s="244" t="s">
        <v>695</v>
      </c>
      <c r="D1001" s="244" t="s">
        <v>224</v>
      </c>
      <c r="E1001" s="245" t="s">
        <v>1176</v>
      </c>
      <c r="F1001" s="246" t="s">
        <v>1177</v>
      </c>
      <c r="G1001" s="247" t="s">
        <v>227</v>
      </c>
      <c r="H1001" s="248">
        <v>178.30000000000001</v>
      </c>
      <c r="I1001" s="249"/>
      <c r="J1001" s="250">
        <f>ROUND(I1001*H1001,2)</f>
        <v>0</v>
      </c>
      <c r="K1001" s="251"/>
      <c r="L1001" s="45"/>
      <c r="M1001" s="252" t="s">
        <v>1</v>
      </c>
      <c r="N1001" s="253" t="s">
        <v>41</v>
      </c>
      <c r="O1001" s="92"/>
      <c r="P1001" s="254">
        <f>O1001*H1001</f>
        <v>0</v>
      </c>
      <c r="Q1001" s="254">
        <v>0</v>
      </c>
      <c r="R1001" s="254">
        <f>Q1001*H1001</f>
        <v>0</v>
      </c>
      <c r="S1001" s="254">
        <v>0</v>
      </c>
      <c r="T1001" s="255">
        <f>S1001*H1001</f>
        <v>0</v>
      </c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R1001" s="256" t="s">
        <v>260</v>
      </c>
      <c r="AT1001" s="256" t="s">
        <v>224</v>
      </c>
      <c r="AU1001" s="256" t="s">
        <v>86</v>
      </c>
      <c r="AY1001" s="18" t="s">
        <v>222</v>
      </c>
      <c r="BE1001" s="257">
        <f>IF(N1001="základní",J1001,0)</f>
        <v>0</v>
      </c>
      <c r="BF1001" s="257">
        <f>IF(N1001="snížená",J1001,0)</f>
        <v>0</v>
      </c>
      <c r="BG1001" s="257">
        <f>IF(N1001="zákl. přenesená",J1001,0)</f>
        <v>0</v>
      </c>
      <c r="BH1001" s="257">
        <f>IF(N1001="sníž. přenesená",J1001,0)</f>
        <v>0</v>
      </c>
      <c r="BI1001" s="257">
        <f>IF(N1001="nulová",J1001,0)</f>
        <v>0</v>
      </c>
      <c r="BJ1001" s="18" t="s">
        <v>84</v>
      </c>
      <c r="BK1001" s="257">
        <f>ROUND(I1001*H1001,2)</f>
        <v>0</v>
      </c>
      <c r="BL1001" s="18" t="s">
        <v>260</v>
      </c>
      <c r="BM1001" s="256" t="s">
        <v>1178</v>
      </c>
    </row>
    <row r="1002" s="13" customFormat="1">
      <c r="A1002" s="13"/>
      <c r="B1002" s="258"/>
      <c r="C1002" s="259"/>
      <c r="D1002" s="260" t="s">
        <v>229</v>
      </c>
      <c r="E1002" s="261" t="s">
        <v>1</v>
      </c>
      <c r="F1002" s="262" t="s">
        <v>368</v>
      </c>
      <c r="G1002" s="259"/>
      <c r="H1002" s="261" t="s">
        <v>1</v>
      </c>
      <c r="I1002" s="263"/>
      <c r="J1002" s="259"/>
      <c r="K1002" s="259"/>
      <c r="L1002" s="264"/>
      <c r="M1002" s="265"/>
      <c r="N1002" s="266"/>
      <c r="O1002" s="266"/>
      <c r="P1002" s="266"/>
      <c r="Q1002" s="266"/>
      <c r="R1002" s="266"/>
      <c r="S1002" s="266"/>
      <c r="T1002" s="267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68" t="s">
        <v>229</v>
      </c>
      <c r="AU1002" s="268" t="s">
        <v>86</v>
      </c>
      <c r="AV1002" s="13" t="s">
        <v>84</v>
      </c>
      <c r="AW1002" s="13" t="s">
        <v>32</v>
      </c>
      <c r="AX1002" s="13" t="s">
        <v>76</v>
      </c>
      <c r="AY1002" s="268" t="s">
        <v>222</v>
      </c>
    </row>
    <row r="1003" s="14" customFormat="1">
      <c r="A1003" s="14"/>
      <c r="B1003" s="269"/>
      <c r="C1003" s="270"/>
      <c r="D1003" s="260" t="s">
        <v>229</v>
      </c>
      <c r="E1003" s="271" t="s">
        <v>1</v>
      </c>
      <c r="F1003" s="272" t="s">
        <v>1179</v>
      </c>
      <c r="G1003" s="270"/>
      <c r="H1003" s="273">
        <v>178.30000000000001</v>
      </c>
      <c r="I1003" s="274"/>
      <c r="J1003" s="270"/>
      <c r="K1003" s="270"/>
      <c r="L1003" s="275"/>
      <c r="M1003" s="276"/>
      <c r="N1003" s="277"/>
      <c r="O1003" s="277"/>
      <c r="P1003" s="277"/>
      <c r="Q1003" s="277"/>
      <c r="R1003" s="277"/>
      <c r="S1003" s="277"/>
      <c r="T1003" s="278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79" t="s">
        <v>229</v>
      </c>
      <c r="AU1003" s="279" t="s">
        <v>86</v>
      </c>
      <c r="AV1003" s="14" t="s">
        <v>86</v>
      </c>
      <c r="AW1003" s="14" t="s">
        <v>32</v>
      </c>
      <c r="AX1003" s="14" t="s">
        <v>76</v>
      </c>
      <c r="AY1003" s="279" t="s">
        <v>222</v>
      </c>
    </row>
    <row r="1004" s="15" customFormat="1">
      <c r="A1004" s="15"/>
      <c r="B1004" s="280"/>
      <c r="C1004" s="281"/>
      <c r="D1004" s="260" t="s">
        <v>229</v>
      </c>
      <c r="E1004" s="282" t="s">
        <v>1</v>
      </c>
      <c r="F1004" s="283" t="s">
        <v>232</v>
      </c>
      <c r="G1004" s="281"/>
      <c r="H1004" s="284">
        <v>178.30000000000001</v>
      </c>
      <c r="I1004" s="285"/>
      <c r="J1004" s="281"/>
      <c r="K1004" s="281"/>
      <c r="L1004" s="286"/>
      <c r="M1004" s="287"/>
      <c r="N1004" s="288"/>
      <c r="O1004" s="288"/>
      <c r="P1004" s="288"/>
      <c r="Q1004" s="288"/>
      <c r="R1004" s="288"/>
      <c r="S1004" s="288"/>
      <c r="T1004" s="289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T1004" s="290" t="s">
        <v>229</v>
      </c>
      <c r="AU1004" s="290" t="s">
        <v>86</v>
      </c>
      <c r="AV1004" s="15" t="s">
        <v>228</v>
      </c>
      <c r="AW1004" s="15" t="s">
        <v>32</v>
      </c>
      <c r="AX1004" s="15" t="s">
        <v>84</v>
      </c>
      <c r="AY1004" s="290" t="s">
        <v>222</v>
      </c>
    </row>
    <row r="1005" s="2" customFormat="1" ht="16.5" customHeight="1">
      <c r="A1005" s="39"/>
      <c r="B1005" s="40"/>
      <c r="C1005" s="294" t="s">
        <v>1180</v>
      </c>
      <c r="D1005" s="294" t="s">
        <v>300</v>
      </c>
      <c r="E1005" s="295" t="s">
        <v>1181</v>
      </c>
      <c r="F1005" s="296" t="s">
        <v>1182</v>
      </c>
      <c r="G1005" s="297" t="s">
        <v>227</v>
      </c>
      <c r="H1005" s="298">
        <v>187.215</v>
      </c>
      <c r="I1005" s="299"/>
      <c r="J1005" s="300">
        <f>ROUND(I1005*H1005,2)</f>
        <v>0</v>
      </c>
      <c r="K1005" s="301"/>
      <c r="L1005" s="302"/>
      <c r="M1005" s="303" t="s">
        <v>1</v>
      </c>
      <c r="N1005" s="304" t="s">
        <v>41</v>
      </c>
      <c r="O1005" s="92"/>
      <c r="P1005" s="254">
        <f>O1005*H1005</f>
        <v>0</v>
      </c>
      <c r="Q1005" s="254">
        <v>0</v>
      </c>
      <c r="R1005" s="254">
        <f>Q1005*H1005</f>
        <v>0</v>
      </c>
      <c r="S1005" s="254">
        <v>0</v>
      </c>
      <c r="T1005" s="255">
        <f>S1005*H1005</f>
        <v>0</v>
      </c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R1005" s="256" t="s">
        <v>290</v>
      </c>
      <c r="AT1005" s="256" t="s">
        <v>300</v>
      </c>
      <c r="AU1005" s="256" t="s">
        <v>86</v>
      </c>
      <c r="AY1005" s="18" t="s">
        <v>222</v>
      </c>
      <c r="BE1005" s="257">
        <f>IF(N1005="základní",J1005,0)</f>
        <v>0</v>
      </c>
      <c r="BF1005" s="257">
        <f>IF(N1005="snížená",J1005,0)</f>
        <v>0</v>
      </c>
      <c r="BG1005" s="257">
        <f>IF(N1005="zákl. přenesená",J1005,0)</f>
        <v>0</v>
      </c>
      <c r="BH1005" s="257">
        <f>IF(N1005="sníž. přenesená",J1005,0)</f>
        <v>0</v>
      </c>
      <c r="BI1005" s="257">
        <f>IF(N1005="nulová",J1005,0)</f>
        <v>0</v>
      </c>
      <c r="BJ1005" s="18" t="s">
        <v>84</v>
      </c>
      <c r="BK1005" s="257">
        <f>ROUND(I1005*H1005,2)</f>
        <v>0</v>
      </c>
      <c r="BL1005" s="18" t="s">
        <v>260</v>
      </c>
      <c r="BM1005" s="256" t="s">
        <v>1183</v>
      </c>
    </row>
    <row r="1006" s="2" customFormat="1">
      <c r="A1006" s="39"/>
      <c r="B1006" s="40"/>
      <c r="C1006" s="41"/>
      <c r="D1006" s="260" t="s">
        <v>266</v>
      </c>
      <c r="E1006" s="41"/>
      <c r="F1006" s="291" t="s">
        <v>1184</v>
      </c>
      <c r="G1006" s="41"/>
      <c r="H1006" s="41"/>
      <c r="I1006" s="211"/>
      <c r="J1006" s="41"/>
      <c r="K1006" s="41"/>
      <c r="L1006" s="45"/>
      <c r="M1006" s="292"/>
      <c r="N1006" s="293"/>
      <c r="O1006" s="92"/>
      <c r="P1006" s="92"/>
      <c r="Q1006" s="92"/>
      <c r="R1006" s="92"/>
      <c r="S1006" s="92"/>
      <c r="T1006" s="93"/>
      <c r="U1006" s="39"/>
      <c r="V1006" s="39"/>
      <c r="W1006" s="39"/>
      <c r="X1006" s="39"/>
      <c r="Y1006" s="39"/>
      <c r="Z1006" s="39"/>
      <c r="AA1006" s="39"/>
      <c r="AB1006" s="39"/>
      <c r="AC1006" s="39"/>
      <c r="AD1006" s="39"/>
      <c r="AE1006" s="39"/>
      <c r="AT1006" s="18" t="s">
        <v>266</v>
      </c>
      <c r="AU1006" s="18" t="s">
        <v>86</v>
      </c>
    </row>
    <row r="1007" s="14" customFormat="1">
      <c r="A1007" s="14"/>
      <c r="B1007" s="269"/>
      <c r="C1007" s="270"/>
      <c r="D1007" s="260" t="s">
        <v>229</v>
      </c>
      <c r="E1007" s="271" t="s">
        <v>1</v>
      </c>
      <c r="F1007" s="272" t="s">
        <v>1185</v>
      </c>
      <c r="G1007" s="270"/>
      <c r="H1007" s="273">
        <v>187.215</v>
      </c>
      <c r="I1007" s="274"/>
      <c r="J1007" s="270"/>
      <c r="K1007" s="270"/>
      <c r="L1007" s="275"/>
      <c r="M1007" s="276"/>
      <c r="N1007" s="277"/>
      <c r="O1007" s="277"/>
      <c r="P1007" s="277"/>
      <c r="Q1007" s="277"/>
      <c r="R1007" s="277"/>
      <c r="S1007" s="277"/>
      <c r="T1007" s="278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79" t="s">
        <v>229</v>
      </c>
      <c r="AU1007" s="279" t="s">
        <v>86</v>
      </c>
      <c r="AV1007" s="14" t="s">
        <v>86</v>
      </c>
      <c r="AW1007" s="14" t="s">
        <v>32</v>
      </c>
      <c r="AX1007" s="14" t="s">
        <v>76</v>
      </c>
      <c r="AY1007" s="279" t="s">
        <v>222</v>
      </c>
    </row>
    <row r="1008" s="15" customFormat="1">
      <c r="A1008" s="15"/>
      <c r="B1008" s="280"/>
      <c r="C1008" s="281"/>
      <c r="D1008" s="260" t="s">
        <v>229</v>
      </c>
      <c r="E1008" s="282" t="s">
        <v>1</v>
      </c>
      <c r="F1008" s="283" t="s">
        <v>232</v>
      </c>
      <c r="G1008" s="281"/>
      <c r="H1008" s="284">
        <v>187.215</v>
      </c>
      <c r="I1008" s="285"/>
      <c r="J1008" s="281"/>
      <c r="K1008" s="281"/>
      <c r="L1008" s="286"/>
      <c r="M1008" s="287"/>
      <c r="N1008" s="288"/>
      <c r="O1008" s="288"/>
      <c r="P1008" s="288"/>
      <c r="Q1008" s="288"/>
      <c r="R1008" s="288"/>
      <c r="S1008" s="288"/>
      <c r="T1008" s="289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T1008" s="290" t="s">
        <v>229</v>
      </c>
      <c r="AU1008" s="290" t="s">
        <v>86</v>
      </c>
      <c r="AV1008" s="15" t="s">
        <v>228</v>
      </c>
      <c r="AW1008" s="15" t="s">
        <v>32</v>
      </c>
      <c r="AX1008" s="15" t="s">
        <v>84</v>
      </c>
      <c r="AY1008" s="290" t="s">
        <v>222</v>
      </c>
    </row>
    <row r="1009" s="2" customFormat="1" ht="24.15" customHeight="1">
      <c r="A1009" s="39"/>
      <c r="B1009" s="40"/>
      <c r="C1009" s="244" t="s">
        <v>700</v>
      </c>
      <c r="D1009" s="244" t="s">
        <v>224</v>
      </c>
      <c r="E1009" s="245" t="s">
        <v>1176</v>
      </c>
      <c r="F1009" s="246" t="s">
        <v>1177</v>
      </c>
      <c r="G1009" s="247" t="s">
        <v>227</v>
      </c>
      <c r="H1009" s="248">
        <v>465.19999999999999</v>
      </c>
      <c r="I1009" s="249"/>
      <c r="J1009" s="250">
        <f>ROUND(I1009*H1009,2)</f>
        <v>0</v>
      </c>
      <c r="K1009" s="251"/>
      <c r="L1009" s="45"/>
      <c r="M1009" s="252" t="s">
        <v>1</v>
      </c>
      <c r="N1009" s="253" t="s">
        <v>41</v>
      </c>
      <c r="O1009" s="92"/>
      <c r="P1009" s="254">
        <f>O1009*H1009</f>
        <v>0</v>
      </c>
      <c r="Q1009" s="254">
        <v>0</v>
      </c>
      <c r="R1009" s="254">
        <f>Q1009*H1009</f>
        <v>0</v>
      </c>
      <c r="S1009" s="254">
        <v>0</v>
      </c>
      <c r="T1009" s="255">
        <f>S1009*H1009</f>
        <v>0</v>
      </c>
      <c r="U1009" s="39"/>
      <c r="V1009" s="39"/>
      <c r="W1009" s="39"/>
      <c r="X1009" s="39"/>
      <c r="Y1009" s="39"/>
      <c r="Z1009" s="39"/>
      <c r="AA1009" s="39"/>
      <c r="AB1009" s="39"/>
      <c r="AC1009" s="39"/>
      <c r="AD1009" s="39"/>
      <c r="AE1009" s="39"/>
      <c r="AR1009" s="256" t="s">
        <v>260</v>
      </c>
      <c r="AT1009" s="256" t="s">
        <v>224</v>
      </c>
      <c r="AU1009" s="256" t="s">
        <v>86</v>
      </c>
      <c r="AY1009" s="18" t="s">
        <v>222</v>
      </c>
      <c r="BE1009" s="257">
        <f>IF(N1009="základní",J1009,0)</f>
        <v>0</v>
      </c>
      <c r="BF1009" s="257">
        <f>IF(N1009="snížená",J1009,0)</f>
        <v>0</v>
      </c>
      <c r="BG1009" s="257">
        <f>IF(N1009="zákl. přenesená",J1009,0)</f>
        <v>0</v>
      </c>
      <c r="BH1009" s="257">
        <f>IF(N1009="sníž. přenesená",J1009,0)</f>
        <v>0</v>
      </c>
      <c r="BI1009" s="257">
        <f>IF(N1009="nulová",J1009,0)</f>
        <v>0</v>
      </c>
      <c r="BJ1009" s="18" t="s">
        <v>84</v>
      </c>
      <c r="BK1009" s="257">
        <f>ROUND(I1009*H1009,2)</f>
        <v>0</v>
      </c>
      <c r="BL1009" s="18" t="s">
        <v>260</v>
      </c>
      <c r="BM1009" s="256" t="s">
        <v>1186</v>
      </c>
    </row>
    <row r="1010" s="13" customFormat="1">
      <c r="A1010" s="13"/>
      <c r="B1010" s="258"/>
      <c r="C1010" s="259"/>
      <c r="D1010" s="260" t="s">
        <v>229</v>
      </c>
      <c r="E1010" s="261" t="s">
        <v>1</v>
      </c>
      <c r="F1010" s="262" t="s">
        <v>493</v>
      </c>
      <c r="G1010" s="259"/>
      <c r="H1010" s="261" t="s">
        <v>1</v>
      </c>
      <c r="I1010" s="263"/>
      <c r="J1010" s="259"/>
      <c r="K1010" s="259"/>
      <c r="L1010" s="264"/>
      <c r="M1010" s="265"/>
      <c r="N1010" s="266"/>
      <c r="O1010" s="266"/>
      <c r="P1010" s="266"/>
      <c r="Q1010" s="266"/>
      <c r="R1010" s="266"/>
      <c r="S1010" s="266"/>
      <c r="T1010" s="267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68" t="s">
        <v>229</v>
      </c>
      <c r="AU1010" s="268" t="s">
        <v>86</v>
      </c>
      <c r="AV1010" s="13" t="s">
        <v>84</v>
      </c>
      <c r="AW1010" s="13" t="s">
        <v>32</v>
      </c>
      <c r="AX1010" s="13" t="s">
        <v>76</v>
      </c>
      <c r="AY1010" s="268" t="s">
        <v>222</v>
      </c>
    </row>
    <row r="1011" s="14" customFormat="1">
      <c r="A1011" s="14"/>
      <c r="B1011" s="269"/>
      <c r="C1011" s="270"/>
      <c r="D1011" s="260" t="s">
        <v>229</v>
      </c>
      <c r="E1011" s="271" t="s">
        <v>1</v>
      </c>
      <c r="F1011" s="272" t="s">
        <v>1187</v>
      </c>
      <c r="G1011" s="270"/>
      <c r="H1011" s="273">
        <v>465.19999999999999</v>
      </c>
      <c r="I1011" s="274"/>
      <c r="J1011" s="270"/>
      <c r="K1011" s="270"/>
      <c r="L1011" s="275"/>
      <c r="M1011" s="276"/>
      <c r="N1011" s="277"/>
      <c r="O1011" s="277"/>
      <c r="P1011" s="277"/>
      <c r="Q1011" s="277"/>
      <c r="R1011" s="277"/>
      <c r="S1011" s="277"/>
      <c r="T1011" s="278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79" t="s">
        <v>229</v>
      </c>
      <c r="AU1011" s="279" t="s">
        <v>86</v>
      </c>
      <c r="AV1011" s="14" t="s">
        <v>86</v>
      </c>
      <c r="AW1011" s="14" t="s">
        <v>32</v>
      </c>
      <c r="AX1011" s="14" t="s">
        <v>76</v>
      </c>
      <c r="AY1011" s="279" t="s">
        <v>222</v>
      </c>
    </row>
    <row r="1012" s="15" customFormat="1">
      <c r="A1012" s="15"/>
      <c r="B1012" s="280"/>
      <c r="C1012" s="281"/>
      <c r="D1012" s="260" t="s">
        <v>229</v>
      </c>
      <c r="E1012" s="282" t="s">
        <v>1</v>
      </c>
      <c r="F1012" s="283" t="s">
        <v>232</v>
      </c>
      <c r="G1012" s="281"/>
      <c r="H1012" s="284">
        <v>465.19999999999999</v>
      </c>
      <c r="I1012" s="285"/>
      <c r="J1012" s="281"/>
      <c r="K1012" s="281"/>
      <c r="L1012" s="286"/>
      <c r="M1012" s="287"/>
      <c r="N1012" s="288"/>
      <c r="O1012" s="288"/>
      <c r="P1012" s="288"/>
      <c r="Q1012" s="288"/>
      <c r="R1012" s="288"/>
      <c r="S1012" s="288"/>
      <c r="T1012" s="289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T1012" s="290" t="s">
        <v>229</v>
      </c>
      <c r="AU1012" s="290" t="s">
        <v>86</v>
      </c>
      <c r="AV1012" s="15" t="s">
        <v>228</v>
      </c>
      <c r="AW1012" s="15" t="s">
        <v>32</v>
      </c>
      <c r="AX1012" s="15" t="s">
        <v>84</v>
      </c>
      <c r="AY1012" s="290" t="s">
        <v>222</v>
      </c>
    </row>
    <row r="1013" s="2" customFormat="1" ht="16.5" customHeight="1">
      <c r="A1013" s="39"/>
      <c r="B1013" s="40"/>
      <c r="C1013" s="294" t="s">
        <v>1188</v>
      </c>
      <c r="D1013" s="294" t="s">
        <v>300</v>
      </c>
      <c r="E1013" s="295" t="s">
        <v>1189</v>
      </c>
      <c r="F1013" s="296" t="s">
        <v>1190</v>
      </c>
      <c r="G1013" s="297" t="s">
        <v>227</v>
      </c>
      <c r="H1013" s="298">
        <v>255.86000000000001</v>
      </c>
      <c r="I1013" s="299"/>
      <c r="J1013" s="300">
        <f>ROUND(I1013*H1013,2)</f>
        <v>0</v>
      </c>
      <c r="K1013" s="301"/>
      <c r="L1013" s="302"/>
      <c r="M1013" s="303" t="s">
        <v>1</v>
      </c>
      <c r="N1013" s="304" t="s">
        <v>41</v>
      </c>
      <c r="O1013" s="92"/>
      <c r="P1013" s="254">
        <f>O1013*H1013</f>
        <v>0</v>
      </c>
      <c r="Q1013" s="254">
        <v>0</v>
      </c>
      <c r="R1013" s="254">
        <f>Q1013*H1013</f>
        <v>0</v>
      </c>
      <c r="S1013" s="254">
        <v>0</v>
      </c>
      <c r="T1013" s="255">
        <f>S1013*H1013</f>
        <v>0</v>
      </c>
      <c r="U1013" s="39"/>
      <c r="V1013" s="39"/>
      <c r="W1013" s="39"/>
      <c r="X1013" s="39"/>
      <c r="Y1013" s="39"/>
      <c r="Z1013" s="39"/>
      <c r="AA1013" s="39"/>
      <c r="AB1013" s="39"/>
      <c r="AC1013" s="39"/>
      <c r="AD1013" s="39"/>
      <c r="AE1013" s="39"/>
      <c r="AR1013" s="256" t="s">
        <v>290</v>
      </c>
      <c r="AT1013" s="256" t="s">
        <v>300</v>
      </c>
      <c r="AU1013" s="256" t="s">
        <v>86</v>
      </c>
      <c r="AY1013" s="18" t="s">
        <v>222</v>
      </c>
      <c r="BE1013" s="257">
        <f>IF(N1013="základní",J1013,0)</f>
        <v>0</v>
      </c>
      <c r="BF1013" s="257">
        <f>IF(N1013="snížená",J1013,0)</f>
        <v>0</v>
      </c>
      <c r="BG1013" s="257">
        <f>IF(N1013="zákl. přenesená",J1013,0)</f>
        <v>0</v>
      </c>
      <c r="BH1013" s="257">
        <f>IF(N1013="sníž. přenesená",J1013,0)</f>
        <v>0</v>
      </c>
      <c r="BI1013" s="257">
        <f>IF(N1013="nulová",J1013,0)</f>
        <v>0</v>
      </c>
      <c r="BJ1013" s="18" t="s">
        <v>84</v>
      </c>
      <c r="BK1013" s="257">
        <f>ROUND(I1013*H1013,2)</f>
        <v>0</v>
      </c>
      <c r="BL1013" s="18" t="s">
        <v>260</v>
      </c>
      <c r="BM1013" s="256" t="s">
        <v>1191</v>
      </c>
    </row>
    <row r="1014" s="14" customFormat="1">
      <c r="A1014" s="14"/>
      <c r="B1014" s="269"/>
      <c r="C1014" s="270"/>
      <c r="D1014" s="260" t="s">
        <v>229</v>
      </c>
      <c r="E1014" s="271" t="s">
        <v>1</v>
      </c>
      <c r="F1014" s="272" t="s">
        <v>1192</v>
      </c>
      <c r="G1014" s="270"/>
      <c r="H1014" s="273">
        <v>255.86000000000001</v>
      </c>
      <c r="I1014" s="274"/>
      <c r="J1014" s="270"/>
      <c r="K1014" s="270"/>
      <c r="L1014" s="275"/>
      <c r="M1014" s="276"/>
      <c r="N1014" s="277"/>
      <c r="O1014" s="277"/>
      <c r="P1014" s="277"/>
      <c r="Q1014" s="277"/>
      <c r="R1014" s="277"/>
      <c r="S1014" s="277"/>
      <c r="T1014" s="278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79" t="s">
        <v>229</v>
      </c>
      <c r="AU1014" s="279" t="s">
        <v>86</v>
      </c>
      <c r="AV1014" s="14" t="s">
        <v>86</v>
      </c>
      <c r="AW1014" s="14" t="s">
        <v>32</v>
      </c>
      <c r="AX1014" s="14" t="s">
        <v>76</v>
      </c>
      <c r="AY1014" s="279" t="s">
        <v>222</v>
      </c>
    </row>
    <row r="1015" s="15" customFormat="1">
      <c r="A1015" s="15"/>
      <c r="B1015" s="280"/>
      <c r="C1015" s="281"/>
      <c r="D1015" s="260" t="s">
        <v>229</v>
      </c>
      <c r="E1015" s="282" t="s">
        <v>1</v>
      </c>
      <c r="F1015" s="283" t="s">
        <v>232</v>
      </c>
      <c r="G1015" s="281"/>
      <c r="H1015" s="284">
        <v>255.86000000000001</v>
      </c>
      <c r="I1015" s="285"/>
      <c r="J1015" s="281"/>
      <c r="K1015" s="281"/>
      <c r="L1015" s="286"/>
      <c r="M1015" s="287"/>
      <c r="N1015" s="288"/>
      <c r="O1015" s="288"/>
      <c r="P1015" s="288"/>
      <c r="Q1015" s="288"/>
      <c r="R1015" s="288"/>
      <c r="S1015" s="288"/>
      <c r="T1015" s="289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T1015" s="290" t="s">
        <v>229</v>
      </c>
      <c r="AU1015" s="290" t="s">
        <v>86</v>
      </c>
      <c r="AV1015" s="15" t="s">
        <v>228</v>
      </c>
      <c r="AW1015" s="15" t="s">
        <v>32</v>
      </c>
      <c r="AX1015" s="15" t="s">
        <v>84</v>
      </c>
      <c r="AY1015" s="290" t="s">
        <v>222</v>
      </c>
    </row>
    <row r="1016" s="2" customFormat="1" ht="16.5" customHeight="1">
      <c r="A1016" s="39"/>
      <c r="B1016" s="40"/>
      <c r="C1016" s="294" t="s">
        <v>706</v>
      </c>
      <c r="D1016" s="294" t="s">
        <v>300</v>
      </c>
      <c r="E1016" s="295" t="s">
        <v>1193</v>
      </c>
      <c r="F1016" s="296" t="s">
        <v>1194</v>
      </c>
      <c r="G1016" s="297" t="s">
        <v>227</v>
      </c>
      <c r="H1016" s="298">
        <v>255.86000000000001</v>
      </c>
      <c r="I1016" s="299"/>
      <c r="J1016" s="300">
        <f>ROUND(I1016*H1016,2)</f>
        <v>0</v>
      </c>
      <c r="K1016" s="301"/>
      <c r="L1016" s="302"/>
      <c r="M1016" s="303" t="s">
        <v>1</v>
      </c>
      <c r="N1016" s="304" t="s">
        <v>41</v>
      </c>
      <c r="O1016" s="92"/>
      <c r="P1016" s="254">
        <f>O1016*H1016</f>
        <v>0</v>
      </c>
      <c r="Q1016" s="254">
        <v>0</v>
      </c>
      <c r="R1016" s="254">
        <f>Q1016*H1016</f>
        <v>0</v>
      </c>
      <c r="S1016" s="254">
        <v>0</v>
      </c>
      <c r="T1016" s="255">
        <f>S1016*H1016</f>
        <v>0</v>
      </c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R1016" s="256" t="s">
        <v>290</v>
      </c>
      <c r="AT1016" s="256" t="s">
        <v>300</v>
      </c>
      <c r="AU1016" s="256" t="s">
        <v>86</v>
      </c>
      <c r="AY1016" s="18" t="s">
        <v>222</v>
      </c>
      <c r="BE1016" s="257">
        <f>IF(N1016="základní",J1016,0)</f>
        <v>0</v>
      </c>
      <c r="BF1016" s="257">
        <f>IF(N1016="snížená",J1016,0)</f>
        <v>0</v>
      </c>
      <c r="BG1016" s="257">
        <f>IF(N1016="zákl. přenesená",J1016,0)</f>
        <v>0</v>
      </c>
      <c r="BH1016" s="257">
        <f>IF(N1016="sníž. přenesená",J1016,0)</f>
        <v>0</v>
      </c>
      <c r="BI1016" s="257">
        <f>IF(N1016="nulová",J1016,0)</f>
        <v>0</v>
      </c>
      <c r="BJ1016" s="18" t="s">
        <v>84</v>
      </c>
      <c r="BK1016" s="257">
        <f>ROUND(I1016*H1016,2)</f>
        <v>0</v>
      </c>
      <c r="BL1016" s="18" t="s">
        <v>260</v>
      </c>
      <c r="BM1016" s="256" t="s">
        <v>1195</v>
      </c>
    </row>
    <row r="1017" s="14" customFormat="1">
      <c r="A1017" s="14"/>
      <c r="B1017" s="269"/>
      <c r="C1017" s="270"/>
      <c r="D1017" s="260" t="s">
        <v>229</v>
      </c>
      <c r="E1017" s="271" t="s">
        <v>1</v>
      </c>
      <c r="F1017" s="272" t="s">
        <v>1192</v>
      </c>
      <c r="G1017" s="270"/>
      <c r="H1017" s="273">
        <v>255.86000000000001</v>
      </c>
      <c r="I1017" s="274"/>
      <c r="J1017" s="270"/>
      <c r="K1017" s="270"/>
      <c r="L1017" s="275"/>
      <c r="M1017" s="276"/>
      <c r="N1017" s="277"/>
      <c r="O1017" s="277"/>
      <c r="P1017" s="277"/>
      <c r="Q1017" s="277"/>
      <c r="R1017" s="277"/>
      <c r="S1017" s="277"/>
      <c r="T1017" s="278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79" t="s">
        <v>229</v>
      </c>
      <c r="AU1017" s="279" t="s">
        <v>86</v>
      </c>
      <c r="AV1017" s="14" t="s">
        <v>86</v>
      </c>
      <c r="AW1017" s="14" t="s">
        <v>32</v>
      </c>
      <c r="AX1017" s="14" t="s">
        <v>76</v>
      </c>
      <c r="AY1017" s="279" t="s">
        <v>222</v>
      </c>
    </row>
    <row r="1018" s="15" customFormat="1">
      <c r="A1018" s="15"/>
      <c r="B1018" s="280"/>
      <c r="C1018" s="281"/>
      <c r="D1018" s="260" t="s">
        <v>229</v>
      </c>
      <c r="E1018" s="282" t="s">
        <v>1</v>
      </c>
      <c r="F1018" s="283" t="s">
        <v>232</v>
      </c>
      <c r="G1018" s="281"/>
      <c r="H1018" s="284">
        <v>255.86000000000001</v>
      </c>
      <c r="I1018" s="285"/>
      <c r="J1018" s="281"/>
      <c r="K1018" s="281"/>
      <c r="L1018" s="286"/>
      <c r="M1018" s="287"/>
      <c r="N1018" s="288"/>
      <c r="O1018" s="288"/>
      <c r="P1018" s="288"/>
      <c r="Q1018" s="288"/>
      <c r="R1018" s="288"/>
      <c r="S1018" s="288"/>
      <c r="T1018" s="289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T1018" s="290" t="s">
        <v>229</v>
      </c>
      <c r="AU1018" s="290" t="s">
        <v>86</v>
      </c>
      <c r="AV1018" s="15" t="s">
        <v>228</v>
      </c>
      <c r="AW1018" s="15" t="s">
        <v>32</v>
      </c>
      <c r="AX1018" s="15" t="s">
        <v>84</v>
      </c>
      <c r="AY1018" s="290" t="s">
        <v>222</v>
      </c>
    </row>
    <row r="1019" s="2" customFormat="1" ht="24.15" customHeight="1">
      <c r="A1019" s="39"/>
      <c r="B1019" s="40"/>
      <c r="C1019" s="244" t="s">
        <v>1196</v>
      </c>
      <c r="D1019" s="244" t="s">
        <v>224</v>
      </c>
      <c r="E1019" s="245" t="s">
        <v>1197</v>
      </c>
      <c r="F1019" s="246" t="s">
        <v>1198</v>
      </c>
      <c r="G1019" s="247" t="s">
        <v>227</v>
      </c>
      <c r="H1019" s="248">
        <v>882.79999999999995</v>
      </c>
      <c r="I1019" s="249"/>
      <c r="J1019" s="250">
        <f>ROUND(I1019*H1019,2)</f>
        <v>0</v>
      </c>
      <c r="K1019" s="251"/>
      <c r="L1019" s="45"/>
      <c r="M1019" s="252" t="s">
        <v>1</v>
      </c>
      <c r="N1019" s="253" t="s">
        <v>41</v>
      </c>
      <c r="O1019" s="92"/>
      <c r="P1019" s="254">
        <f>O1019*H1019</f>
        <v>0</v>
      </c>
      <c r="Q1019" s="254">
        <v>0</v>
      </c>
      <c r="R1019" s="254">
        <f>Q1019*H1019</f>
        <v>0</v>
      </c>
      <c r="S1019" s="254">
        <v>0</v>
      </c>
      <c r="T1019" s="255">
        <f>S1019*H1019</f>
        <v>0</v>
      </c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R1019" s="256" t="s">
        <v>260</v>
      </c>
      <c r="AT1019" s="256" t="s">
        <v>224</v>
      </c>
      <c r="AU1019" s="256" t="s">
        <v>86</v>
      </c>
      <c r="AY1019" s="18" t="s">
        <v>222</v>
      </c>
      <c r="BE1019" s="257">
        <f>IF(N1019="základní",J1019,0)</f>
        <v>0</v>
      </c>
      <c r="BF1019" s="257">
        <f>IF(N1019="snížená",J1019,0)</f>
        <v>0</v>
      </c>
      <c r="BG1019" s="257">
        <f>IF(N1019="zákl. přenesená",J1019,0)</f>
        <v>0</v>
      </c>
      <c r="BH1019" s="257">
        <f>IF(N1019="sníž. přenesená",J1019,0)</f>
        <v>0</v>
      </c>
      <c r="BI1019" s="257">
        <f>IF(N1019="nulová",J1019,0)</f>
        <v>0</v>
      </c>
      <c r="BJ1019" s="18" t="s">
        <v>84</v>
      </c>
      <c r="BK1019" s="257">
        <f>ROUND(I1019*H1019,2)</f>
        <v>0</v>
      </c>
      <c r="BL1019" s="18" t="s">
        <v>260</v>
      </c>
      <c r="BM1019" s="256" t="s">
        <v>1199</v>
      </c>
    </row>
    <row r="1020" s="13" customFormat="1">
      <c r="A1020" s="13"/>
      <c r="B1020" s="258"/>
      <c r="C1020" s="259"/>
      <c r="D1020" s="260" t="s">
        <v>229</v>
      </c>
      <c r="E1020" s="261" t="s">
        <v>1</v>
      </c>
      <c r="F1020" s="262" t="s">
        <v>249</v>
      </c>
      <c r="G1020" s="259"/>
      <c r="H1020" s="261" t="s">
        <v>1</v>
      </c>
      <c r="I1020" s="263"/>
      <c r="J1020" s="259"/>
      <c r="K1020" s="259"/>
      <c r="L1020" s="264"/>
      <c r="M1020" s="265"/>
      <c r="N1020" s="266"/>
      <c r="O1020" s="266"/>
      <c r="P1020" s="266"/>
      <c r="Q1020" s="266"/>
      <c r="R1020" s="266"/>
      <c r="S1020" s="266"/>
      <c r="T1020" s="267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68" t="s">
        <v>229</v>
      </c>
      <c r="AU1020" s="268" t="s">
        <v>86</v>
      </c>
      <c r="AV1020" s="13" t="s">
        <v>84</v>
      </c>
      <c r="AW1020" s="13" t="s">
        <v>32</v>
      </c>
      <c r="AX1020" s="13" t="s">
        <v>76</v>
      </c>
      <c r="AY1020" s="268" t="s">
        <v>222</v>
      </c>
    </row>
    <row r="1021" s="14" customFormat="1">
      <c r="A1021" s="14"/>
      <c r="B1021" s="269"/>
      <c r="C1021" s="270"/>
      <c r="D1021" s="260" t="s">
        <v>229</v>
      </c>
      <c r="E1021" s="271" t="s">
        <v>1</v>
      </c>
      <c r="F1021" s="272" t="s">
        <v>1154</v>
      </c>
      <c r="G1021" s="270"/>
      <c r="H1021" s="273">
        <v>882.79999999999995</v>
      </c>
      <c r="I1021" s="274"/>
      <c r="J1021" s="270"/>
      <c r="K1021" s="270"/>
      <c r="L1021" s="275"/>
      <c r="M1021" s="276"/>
      <c r="N1021" s="277"/>
      <c r="O1021" s="277"/>
      <c r="P1021" s="277"/>
      <c r="Q1021" s="277"/>
      <c r="R1021" s="277"/>
      <c r="S1021" s="277"/>
      <c r="T1021" s="278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79" t="s">
        <v>229</v>
      </c>
      <c r="AU1021" s="279" t="s">
        <v>86</v>
      </c>
      <c r="AV1021" s="14" t="s">
        <v>86</v>
      </c>
      <c r="AW1021" s="14" t="s">
        <v>32</v>
      </c>
      <c r="AX1021" s="14" t="s">
        <v>76</v>
      </c>
      <c r="AY1021" s="279" t="s">
        <v>222</v>
      </c>
    </row>
    <row r="1022" s="15" customFormat="1">
      <c r="A1022" s="15"/>
      <c r="B1022" s="280"/>
      <c r="C1022" s="281"/>
      <c r="D1022" s="260" t="s">
        <v>229</v>
      </c>
      <c r="E1022" s="282" t="s">
        <v>1</v>
      </c>
      <c r="F1022" s="283" t="s">
        <v>232</v>
      </c>
      <c r="G1022" s="281"/>
      <c r="H1022" s="284">
        <v>882.79999999999995</v>
      </c>
      <c r="I1022" s="285"/>
      <c r="J1022" s="281"/>
      <c r="K1022" s="281"/>
      <c r="L1022" s="286"/>
      <c r="M1022" s="287"/>
      <c r="N1022" s="288"/>
      <c r="O1022" s="288"/>
      <c r="P1022" s="288"/>
      <c r="Q1022" s="288"/>
      <c r="R1022" s="288"/>
      <c r="S1022" s="288"/>
      <c r="T1022" s="289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T1022" s="290" t="s">
        <v>229</v>
      </c>
      <c r="AU1022" s="290" t="s">
        <v>86</v>
      </c>
      <c r="AV1022" s="15" t="s">
        <v>228</v>
      </c>
      <c r="AW1022" s="15" t="s">
        <v>32</v>
      </c>
      <c r="AX1022" s="15" t="s">
        <v>84</v>
      </c>
      <c r="AY1022" s="290" t="s">
        <v>222</v>
      </c>
    </row>
    <row r="1023" s="2" customFormat="1" ht="16.5" customHeight="1">
      <c r="A1023" s="39"/>
      <c r="B1023" s="40"/>
      <c r="C1023" s="294" t="s">
        <v>709</v>
      </c>
      <c r="D1023" s="294" t="s">
        <v>300</v>
      </c>
      <c r="E1023" s="295" t="s">
        <v>1200</v>
      </c>
      <c r="F1023" s="296" t="s">
        <v>1201</v>
      </c>
      <c r="G1023" s="297" t="s">
        <v>227</v>
      </c>
      <c r="H1023" s="298">
        <v>971.08000000000004</v>
      </c>
      <c r="I1023" s="299"/>
      <c r="J1023" s="300">
        <f>ROUND(I1023*H1023,2)</f>
        <v>0</v>
      </c>
      <c r="K1023" s="301"/>
      <c r="L1023" s="302"/>
      <c r="M1023" s="303" t="s">
        <v>1</v>
      </c>
      <c r="N1023" s="304" t="s">
        <v>41</v>
      </c>
      <c r="O1023" s="92"/>
      <c r="P1023" s="254">
        <f>O1023*H1023</f>
        <v>0</v>
      </c>
      <c r="Q1023" s="254">
        <v>0</v>
      </c>
      <c r="R1023" s="254">
        <f>Q1023*H1023</f>
        <v>0</v>
      </c>
      <c r="S1023" s="254">
        <v>0</v>
      </c>
      <c r="T1023" s="255">
        <f>S1023*H1023</f>
        <v>0</v>
      </c>
      <c r="U1023" s="39"/>
      <c r="V1023" s="39"/>
      <c r="W1023" s="39"/>
      <c r="X1023" s="39"/>
      <c r="Y1023" s="39"/>
      <c r="Z1023" s="39"/>
      <c r="AA1023" s="39"/>
      <c r="AB1023" s="39"/>
      <c r="AC1023" s="39"/>
      <c r="AD1023" s="39"/>
      <c r="AE1023" s="39"/>
      <c r="AR1023" s="256" t="s">
        <v>290</v>
      </c>
      <c r="AT1023" s="256" t="s">
        <v>300</v>
      </c>
      <c r="AU1023" s="256" t="s">
        <v>86</v>
      </c>
      <c r="AY1023" s="18" t="s">
        <v>222</v>
      </c>
      <c r="BE1023" s="257">
        <f>IF(N1023="základní",J1023,0)</f>
        <v>0</v>
      </c>
      <c r="BF1023" s="257">
        <f>IF(N1023="snížená",J1023,0)</f>
        <v>0</v>
      </c>
      <c r="BG1023" s="257">
        <f>IF(N1023="zákl. přenesená",J1023,0)</f>
        <v>0</v>
      </c>
      <c r="BH1023" s="257">
        <f>IF(N1023="sníž. přenesená",J1023,0)</f>
        <v>0</v>
      </c>
      <c r="BI1023" s="257">
        <f>IF(N1023="nulová",J1023,0)</f>
        <v>0</v>
      </c>
      <c r="BJ1023" s="18" t="s">
        <v>84</v>
      </c>
      <c r="BK1023" s="257">
        <f>ROUND(I1023*H1023,2)</f>
        <v>0</v>
      </c>
      <c r="BL1023" s="18" t="s">
        <v>260</v>
      </c>
      <c r="BM1023" s="256" t="s">
        <v>1202</v>
      </c>
    </row>
    <row r="1024" s="2" customFormat="1">
      <c r="A1024" s="39"/>
      <c r="B1024" s="40"/>
      <c r="C1024" s="41"/>
      <c r="D1024" s="260" t="s">
        <v>266</v>
      </c>
      <c r="E1024" s="41"/>
      <c r="F1024" s="291" t="s">
        <v>1203</v>
      </c>
      <c r="G1024" s="41"/>
      <c r="H1024" s="41"/>
      <c r="I1024" s="211"/>
      <c r="J1024" s="41"/>
      <c r="K1024" s="41"/>
      <c r="L1024" s="45"/>
      <c r="M1024" s="292"/>
      <c r="N1024" s="293"/>
      <c r="O1024" s="92"/>
      <c r="P1024" s="92"/>
      <c r="Q1024" s="92"/>
      <c r="R1024" s="92"/>
      <c r="S1024" s="92"/>
      <c r="T1024" s="93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T1024" s="18" t="s">
        <v>266</v>
      </c>
      <c r="AU1024" s="18" t="s">
        <v>86</v>
      </c>
    </row>
    <row r="1025" s="14" customFormat="1">
      <c r="A1025" s="14"/>
      <c r="B1025" s="269"/>
      <c r="C1025" s="270"/>
      <c r="D1025" s="260" t="s">
        <v>229</v>
      </c>
      <c r="E1025" s="271" t="s">
        <v>1</v>
      </c>
      <c r="F1025" s="272" t="s">
        <v>1167</v>
      </c>
      <c r="G1025" s="270"/>
      <c r="H1025" s="273">
        <v>971.08000000000004</v>
      </c>
      <c r="I1025" s="274"/>
      <c r="J1025" s="270"/>
      <c r="K1025" s="270"/>
      <c r="L1025" s="275"/>
      <c r="M1025" s="276"/>
      <c r="N1025" s="277"/>
      <c r="O1025" s="277"/>
      <c r="P1025" s="277"/>
      <c r="Q1025" s="277"/>
      <c r="R1025" s="277"/>
      <c r="S1025" s="277"/>
      <c r="T1025" s="278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79" t="s">
        <v>229</v>
      </c>
      <c r="AU1025" s="279" t="s">
        <v>86</v>
      </c>
      <c r="AV1025" s="14" t="s">
        <v>86</v>
      </c>
      <c r="AW1025" s="14" t="s">
        <v>32</v>
      </c>
      <c r="AX1025" s="14" t="s">
        <v>76</v>
      </c>
      <c r="AY1025" s="279" t="s">
        <v>222</v>
      </c>
    </row>
    <row r="1026" s="15" customFormat="1">
      <c r="A1026" s="15"/>
      <c r="B1026" s="280"/>
      <c r="C1026" s="281"/>
      <c r="D1026" s="260" t="s">
        <v>229</v>
      </c>
      <c r="E1026" s="282" t="s">
        <v>1</v>
      </c>
      <c r="F1026" s="283" t="s">
        <v>232</v>
      </c>
      <c r="G1026" s="281"/>
      <c r="H1026" s="284">
        <v>971.08000000000004</v>
      </c>
      <c r="I1026" s="285"/>
      <c r="J1026" s="281"/>
      <c r="K1026" s="281"/>
      <c r="L1026" s="286"/>
      <c r="M1026" s="287"/>
      <c r="N1026" s="288"/>
      <c r="O1026" s="288"/>
      <c r="P1026" s="288"/>
      <c r="Q1026" s="288"/>
      <c r="R1026" s="288"/>
      <c r="S1026" s="288"/>
      <c r="T1026" s="289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T1026" s="290" t="s">
        <v>229</v>
      </c>
      <c r="AU1026" s="290" t="s">
        <v>86</v>
      </c>
      <c r="AV1026" s="15" t="s">
        <v>228</v>
      </c>
      <c r="AW1026" s="15" t="s">
        <v>32</v>
      </c>
      <c r="AX1026" s="15" t="s">
        <v>84</v>
      </c>
      <c r="AY1026" s="290" t="s">
        <v>222</v>
      </c>
    </row>
    <row r="1027" s="2" customFormat="1" ht="37.8" customHeight="1">
      <c r="A1027" s="39"/>
      <c r="B1027" s="40"/>
      <c r="C1027" s="244" t="s">
        <v>1204</v>
      </c>
      <c r="D1027" s="244" t="s">
        <v>224</v>
      </c>
      <c r="E1027" s="245" t="s">
        <v>1205</v>
      </c>
      <c r="F1027" s="246" t="s">
        <v>1206</v>
      </c>
      <c r="G1027" s="247" t="s">
        <v>227</v>
      </c>
      <c r="H1027" s="248">
        <v>2691.0010000000002</v>
      </c>
      <c r="I1027" s="249"/>
      <c r="J1027" s="250">
        <f>ROUND(I1027*H1027,2)</f>
        <v>0</v>
      </c>
      <c r="K1027" s="251"/>
      <c r="L1027" s="45"/>
      <c r="M1027" s="252" t="s">
        <v>1</v>
      </c>
      <c r="N1027" s="253" t="s">
        <v>41</v>
      </c>
      <c r="O1027" s="92"/>
      <c r="P1027" s="254">
        <f>O1027*H1027</f>
        <v>0</v>
      </c>
      <c r="Q1027" s="254">
        <v>0</v>
      </c>
      <c r="R1027" s="254">
        <f>Q1027*H1027</f>
        <v>0</v>
      </c>
      <c r="S1027" s="254">
        <v>0</v>
      </c>
      <c r="T1027" s="255">
        <f>S1027*H1027</f>
        <v>0</v>
      </c>
      <c r="U1027" s="39"/>
      <c r="V1027" s="39"/>
      <c r="W1027" s="39"/>
      <c r="X1027" s="39"/>
      <c r="Y1027" s="39"/>
      <c r="Z1027" s="39"/>
      <c r="AA1027" s="39"/>
      <c r="AB1027" s="39"/>
      <c r="AC1027" s="39"/>
      <c r="AD1027" s="39"/>
      <c r="AE1027" s="39"/>
      <c r="AR1027" s="256" t="s">
        <v>260</v>
      </c>
      <c r="AT1027" s="256" t="s">
        <v>224</v>
      </c>
      <c r="AU1027" s="256" t="s">
        <v>86</v>
      </c>
      <c r="AY1027" s="18" t="s">
        <v>222</v>
      </c>
      <c r="BE1027" s="257">
        <f>IF(N1027="základní",J1027,0)</f>
        <v>0</v>
      </c>
      <c r="BF1027" s="257">
        <f>IF(N1027="snížená",J1027,0)</f>
        <v>0</v>
      </c>
      <c r="BG1027" s="257">
        <f>IF(N1027="zákl. přenesená",J1027,0)</f>
        <v>0</v>
      </c>
      <c r="BH1027" s="257">
        <f>IF(N1027="sníž. přenesená",J1027,0)</f>
        <v>0</v>
      </c>
      <c r="BI1027" s="257">
        <f>IF(N1027="nulová",J1027,0)</f>
        <v>0</v>
      </c>
      <c r="BJ1027" s="18" t="s">
        <v>84</v>
      </c>
      <c r="BK1027" s="257">
        <f>ROUND(I1027*H1027,2)</f>
        <v>0</v>
      </c>
      <c r="BL1027" s="18" t="s">
        <v>260</v>
      </c>
      <c r="BM1027" s="256" t="s">
        <v>1207</v>
      </c>
    </row>
    <row r="1028" s="13" customFormat="1">
      <c r="A1028" s="13"/>
      <c r="B1028" s="258"/>
      <c r="C1028" s="259"/>
      <c r="D1028" s="260" t="s">
        <v>229</v>
      </c>
      <c r="E1028" s="261" t="s">
        <v>1</v>
      </c>
      <c r="F1028" s="262" t="s">
        <v>809</v>
      </c>
      <c r="G1028" s="259"/>
      <c r="H1028" s="261" t="s">
        <v>1</v>
      </c>
      <c r="I1028" s="263"/>
      <c r="J1028" s="259"/>
      <c r="K1028" s="259"/>
      <c r="L1028" s="264"/>
      <c r="M1028" s="265"/>
      <c r="N1028" s="266"/>
      <c r="O1028" s="266"/>
      <c r="P1028" s="266"/>
      <c r="Q1028" s="266"/>
      <c r="R1028" s="266"/>
      <c r="S1028" s="266"/>
      <c r="T1028" s="267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68" t="s">
        <v>229</v>
      </c>
      <c r="AU1028" s="268" t="s">
        <v>86</v>
      </c>
      <c r="AV1028" s="13" t="s">
        <v>84</v>
      </c>
      <c r="AW1028" s="13" t="s">
        <v>32</v>
      </c>
      <c r="AX1028" s="13" t="s">
        <v>76</v>
      </c>
      <c r="AY1028" s="268" t="s">
        <v>222</v>
      </c>
    </row>
    <row r="1029" s="13" customFormat="1">
      <c r="A1029" s="13"/>
      <c r="B1029" s="258"/>
      <c r="C1029" s="259"/>
      <c r="D1029" s="260" t="s">
        <v>229</v>
      </c>
      <c r="E1029" s="261" t="s">
        <v>1</v>
      </c>
      <c r="F1029" s="262" t="s">
        <v>1208</v>
      </c>
      <c r="G1029" s="259"/>
      <c r="H1029" s="261" t="s">
        <v>1</v>
      </c>
      <c r="I1029" s="263"/>
      <c r="J1029" s="259"/>
      <c r="K1029" s="259"/>
      <c r="L1029" s="264"/>
      <c r="M1029" s="265"/>
      <c r="N1029" s="266"/>
      <c r="O1029" s="266"/>
      <c r="P1029" s="266"/>
      <c r="Q1029" s="266"/>
      <c r="R1029" s="266"/>
      <c r="S1029" s="266"/>
      <c r="T1029" s="267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68" t="s">
        <v>229</v>
      </c>
      <c r="AU1029" s="268" t="s">
        <v>86</v>
      </c>
      <c r="AV1029" s="13" t="s">
        <v>84</v>
      </c>
      <c r="AW1029" s="13" t="s">
        <v>32</v>
      </c>
      <c r="AX1029" s="13" t="s">
        <v>76</v>
      </c>
      <c r="AY1029" s="268" t="s">
        <v>222</v>
      </c>
    </row>
    <row r="1030" s="13" customFormat="1">
      <c r="A1030" s="13"/>
      <c r="B1030" s="258"/>
      <c r="C1030" s="259"/>
      <c r="D1030" s="260" t="s">
        <v>229</v>
      </c>
      <c r="E1030" s="261" t="s">
        <v>1</v>
      </c>
      <c r="F1030" s="262" t="s">
        <v>249</v>
      </c>
      <c r="G1030" s="259"/>
      <c r="H1030" s="261" t="s">
        <v>1</v>
      </c>
      <c r="I1030" s="263"/>
      <c r="J1030" s="259"/>
      <c r="K1030" s="259"/>
      <c r="L1030" s="264"/>
      <c r="M1030" s="265"/>
      <c r="N1030" s="266"/>
      <c r="O1030" s="266"/>
      <c r="P1030" s="266"/>
      <c r="Q1030" s="266"/>
      <c r="R1030" s="266"/>
      <c r="S1030" s="266"/>
      <c r="T1030" s="267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68" t="s">
        <v>229</v>
      </c>
      <c r="AU1030" s="268" t="s">
        <v>86</v>
      </c>
      <c r="AV1030" s="13" t="s">
        <v>84</v>
      </c>
      <c r="AW1030" s="13" t="s">
        <v>32</v>
      </c>
      <c r="AX1030" s="13" t="s">
        <v>76</v>
      </c>
      <c r="AY1030" s="268" t="s">
        <v>222</v>
      </c>
    </row>
    <row r="1031" s="14" customFormat="1">
      <c r="A1031" s="14"/>
      <c r="B1031" s="269"/>
      <c r="C1031" s="270"/>
      <c r="D1031" s="260" t="s">
        <v>229</v>
      </c>
      <c r="E1031" s="271" t="s">
        <v>1</v>
      </c>
      <c r="F1031" s="272" t="s">
        <v>1209</v>
      </c>
      <c r="G1031" s="270"/>
      <c r="H1031" s="273">
        <v>866.17999999999995</v>
      </c>
      <c r="I1031" s="274"/>
      <c r="J1031" s="270"/>
      <c r="K1031" s="270"/>
      <c r="L1031" s="275"/>
      <c r="M1031" s="276"/>
      <c r="N1031" s="277"/>
      <c r="O1031" s="277"/>
      <c r="P1031" s="277"/>
      <c r="Q1031" s="277"/>
      <c r="R1031" s="277"/>
      <c r="S1031" s="277"/>
      <c r="T1031" s="278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79" t="s">
        <v>229</v>
      </c>
      <c r="AU1031" s="279" t="s">
        <v>86</v>
      </c>
      <c r="AV1031" s="14" t="s">
        <v>86</v>
      </c>
      <c r="AW1031" s="14" t="s">
        <v>32</v>
      </c>
      <c r="AX1031" s="14" t="s">
        <v>76</v>
      </c>
      <c r="AY1031" s="279" t="s">
        <v>222</v>
      </c>
    </row>
    <row r="1032" s="14" customFormat="1">
      <c r="A1032" s="14"/>
      <c r="B1032" s="269"/>
      <c r="C1032" s="270"/>
      <c r="D1032" s="260" t="s">
        <v>229</v>
      </c>
      <c r="E1032" s="271" t="s">
        <v>1</v>
      </c>
      <c r="F1032" s="272" t="s">
        <v>1210</v>
      </c>
      <c r="G1032" s="270"/>
      <c r="H1032" s="273">
        <v>124.08499999999999</v>
      </c>
      <c r="I1032" s="274"/>
      <c r="J1032" s="270"/>
      <c r="K1032" s="270"/>
      <c r="L1032" s="275"/>
      <c r="M1032" s="276"/>
      <c r="N1032" s="277"/>
      <c r="O1032" s="277"/>
      <c r="P1032" s="277"/>
      <c r="Q1032" s="277"/>
      <c r="R1032" s="277"/>
      <c r="S1032" s="277"/>
      <c r="T1032" s="278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T1032" s="279" t="s">
        <v>229</v>
      </c>
      <c r="AU1032" s="279" t="s">
        <v>86</v>
      </c>
      <c r="AV1032" s="14" t="s">
        <v>86</v>
      </c>
      <c r="AW1032" s="14" t="s">
        <v>32</v>
      </c>
      <c r="AX1032" s="14" t="s">
        <v>76</v>
      </c>
      <c r="AY1032" s="279" t="s">
        <v>222</v>
      </c>
    </row>
    <row r="1033" s="14" customFormat="1">
      <c r="A1033" s="14"/>
      <c r="B1033" s="269"/>
      <c r="C1033" s="270"/>
      <c r="D1033" s="260" t="s">
        <v>229</v>
      </c>
      <c r="E1033" s="271" t="s">
        <v>1</v>
      </c>
      <c r="F1033" s="272" t="s">
        <v>1211</v>
      </c>
      <c r="G1033" s="270"/>
      <c r="H1033" s="273">
        <v>1415.202</v>
      </c>
      <c r="I1033" s="274"/>
      <c r="J1033" s="270"/>
      <c r="K1033" s="270"/>
      <c r="L1033" s="275"/>
      <c r="M1033" s="276"/>
      <c r="N1033" s="277"/>
      <c r="O1033" s="277"/>
      <c r="P1033" s="277"/>
      <c r="Q1033" s="277"/>
      <c r="R1033" s="277"/>
      <c r="S1033" s="277"/>
      <c r="T1033" s="278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79" t="s">
        <v>229</v>
      </c>
      <c r="AU1033" s="279" t="s">
        <v>86</v>
      </c>
      <c r="AV1033" s="14" t="s">
        <v>86</v>
      </c>
      <c r="AW1033" s="14" t="s">
        <v>32</v>
      </c>
      <c r="AX1033" s="14" t="s">
        <v>76</v>
      </c>
      <c r="AY1033" s="279" t="s">
        <v>222</v>
      </c>
    </row>
    <row r="1034" s="14" customFormat="1">
      <c r="A1034" s="14"/>
      <c r="B1034" s="269"/>
      <c r="C1034" s="270"/>
      <c r="D1034" s="260" t="s">
        <v>229</v>
      </c>
      <c r="E1034" s="271" t="s">
        <v>1</v>
      </c>
      <c r="F1034" s="272" t="s">
        <v>1212</v>
      </c>
      <c r="G1034" s="270"/>
      <c r="H1034" s="273">
        <v>72.278000000000006</v>
      </c>
      <c r="I1034" s="274"/>
      <c r="J1034" s="270"/>
      <c r="K1034" s="270"/>
      <c r="L1034" s="275"/>
      <c r="M1034" s="276"/>
      <c r="N1034" s="277"/>
      <c r="O1034" s="277"/>
      <c r="P1034" s="277"/>
      <c r="Q1034" s="277"/>
      <c r="R1034" s="277"/>
      <c r="S1034" s="277"/>
      <c r="T1034" s="278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T1034" s="279" t="s">
        <v>229</v>
      </c>
      <c r="AU1034" s="279" t="s">
        <v>86</v>
      </c>
      <c r="AV1034" s="14" t="s">
        <v>86</v>
      </c>
      <c r="AW1034" s="14" t="s">
        <v>32</v>
      </c>
      <c r="AX1034" s="14" t="s">
        <v>76</v>
      </c>
      <c r="AY1034" s="279" t="s">
        <v>222</v>
      </c>
    </row>
    <row r="1035" s="14" customFormat="1">
      <c r="A1035" s="14"/>
      <c r="B1035" s="269"/>
      <c r="C1035" s="270"/>
      <c r="D1035" s="260" t="s">
        <v>229</v>
      </c>
      <c r="E1035" s="271" t="s">
        <v>1</v>
      </c>
      <c r="F1035" s="272" t="s">
        <v>1213</v>
      </c>
      <c r="G1035" s="270"/>
      <c r="H1035" s="273">
        <v>20.286000000000001</v>
      </c>
      <c r="I1035" s="274"/>
      <c r="J1035" s="270"/>
      <c r="K1035" s="270"/>
      <c r="L1035" s="275"/>
      <c r="M1035" s="276"/>
      <c r="N1035" s="277"/>
      <c r="O1035" s="277"/>
      <c r="P1035" s="277"/>
      <c r="Q1035" s="277"/>
      <c r="R1035" s="277"/>
      <c r="S1035" s="277"/>
      <c r="T1035" s="278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79" t="s">
        <v>229</v>
      </c>
      <c r="AU1035" s="279" t="s">
        <v>86</v>
      </c>
      <c r="AV1035" s="14" t="s">
        <v>86</v>
      </c>
      <c r="AW1035" s="14" t="s">
        <v>32</v>
      </c>
      <c r="AX1035" s="14" t="s">
        <v>76</v>
      </c>
      <c r="AY1035" s="279" t="s">
        <v>222</v>
      </c>
    </row>
    <row r="1036" s="14" customFormat="1">
      <c r="A1036" s="14"/>
      <c r="B1036" s="269"/>
      <c r="C1036" s="270"/>
      <c r="D1036" s="260" t="s">
        <v>229</v>
      </c>
      <c r="E1036" s="271" t="s">
        <v>1</v>
      </c>
      <c r="F1036" s="272" t="s">
        <v>1214</v>
      </c>
      <c r="G1036" s="270"/>
      <c r="H1036" s="273">
        <v>192.97</v>
      </c>
      <c r="I1036" s="274"/>
      <c r="J1036" s="270"/>
      <c r="K1036" s="270"/>
      <c r="L1036" s="275"/>
      <c r="M1036" s="276"/>
      <c r="N1036" s="277"/>
      <c r="O1036" s="277"/>
      <c r="P1036" s="277"/>
      <c r="Q1036" s="277"/>
      <c r="R1036" s="277"/>
      <c r="S1036" s="277"/>
      <c r="T1036" s="278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79" t="s">
        <v>229</v>
      </c>
      <c r="AU1036" s="279" t="s">
        <v>86</v>
      </c>
      <c r="AV1036" s="14" t="s">
        <v>86</v>
      </c>
      <c r="AW1036" s="14" t="s">
        <v>32</v>
      </c>
      <c r="AX1036" s="14" t="s">
        <v>76</v>
      </c>
      <c r="AY1036" s="279" t="s">
        <v>222</v>
      </c>
    </row>
    <row r="1037" s="15" customFormat="1">
      <c r="A1037" s="15"/>
      <c r="B1037" s="280"/>
      <c r="C1037" s="281"/>
      <c r="D1037" s="260" t="s">
        <v>229</v>
      </c>
      <c r="E1037" s="282" t="s">
        <v>1</v>
      </c>
      <c r="F1037" s="283" t="s">
        <v>232</v>
      </c>
      <c r="G1037" s="281"/>
      <c r="H1037" s="284">
        <v>2691.0010000000002</v>
      </c>
      <c r="I1037" s="285"/>
      <c r="J1037" s="281"/>
      <c r="K1037" s="281"/>
      <c r="L1037" s="286"/>
      <c r="M1037" s="287"/>
      <c r="N1037" s="288"/>
      <c r="O1037" s="288"/>
      <c r="P1037" s="288"/>
      <c r="Q1037" s="288"/>
      <c r="R1037" s="288"/>
      <c r="S1037" s="288"/>
      <c r="T1037" s="289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T1037" s="290" t="s">
        <v>229</v>
      </c>
      <c r="AU1037" s="290" t="s">
        <v>86</v>
      </c>
      <c r="AV1037" s="15" t="s">
        <v>228</v>
      </c>
      <c r="AW1037" s="15" t="s">
        <v>32</v>
      </c>
      <c r="AX1037" s="15" t="s">
        <v>84</v>
      </c>
      <c r="AY1037" s="290" t="s">
        <v>222</v>
      </c>
    </row>
    <row r="1038" s="2" customFormat="1" ht="16.5" customHeight="1">
      <c r="A1038" s="39"/>
      <c r="B1038" s="40"/>
      <c r="C1038" s="244" t="s">
        <v>713</v>
      </c>
      <c r="D1038" s="244" t="s">
        <v>224</v>
      </c>
      <c r="E1038" s="245" t="s">
        <v>1215</v>
      </c>
      <c r="F1038" s="246" t="s">
        <v>1216</v>
      </c>
      <c r="G1038" s="247" t="s">
        <v>1057</v>
      </c>
      <c r="H1038" s="316"/>
      <c r="I1038" s="249"/>
      <c r="J1038" s="250">
        <f>ROUND(I1038*H1038,2)</f>
        <v>0</v>
      </c>
      <c r="K1038" s="251"/>
      <c r="L1038" s="45"/>
      <c r="M1038" s="252" t="s">
        <v>1</v>
      </c>
      <c r="N1038" s="253" t="s">
        <v>41</v>
      </c>
      <c r="O1038" s="92"/>
      <c r="P1038" s="254">
        <f>O1038*H1038</f>
        <v>0</v>
      </c>
      <c r="Q1038" s="254">
        <v>0</v>
      </c>
      <c r="R1038" s="254">
        <f>Q1038*H1038</f>
        <v>0</v>
      </c>
      <c r="S1038" s="254">
        <v>0</v>
      </c>
      <c r="T1038" s="255">
        <f>S1038*H1038</f>
        <v>0</v>
      </c>
      <c r="U1038" s="39"/>
      <c r="V1038" s="39"/>
      <c r="W1038" s="39"/>
      <c r="X1038" s="39"/>
      <c r="Y1038" s="39"/>
      <c r="Z1038" s="39"/>
      <c r="AA1038" s="39"/>
      <c r="AB1038" s="39"/>
      <c r="AC1038" s="39"/>
      <c r="AD1038" s="39"/>
      <c r="AE1038" s="39"/>
      <c r="AR1038" s="256" t="s">
        <v>260</v>
      </c>
      <c r="AT1038" s="256" t="s">
        <v>224</v>
      </c>
      <c r="AU1038" s="256" t="s">
        <v>86</v>
      </c>
      <c r="AY1038" s="18" t="s">
        <v>222</v>
      </c>
      <c r="BE1038" s="257">
        <f>IF(N1038="základní",J1038,0)</f>
        <v>0</v>
      </c>
      <c r="BF1038" s="257">
        <f>IF(N1038="snížená",J1038,0)</f>
        <v>0</v>
      </c>
      <c r="BG1038" s="257">
        <f>IF(N1038="zákl. přenesená",J1038,0)</f>
        <v>0</v>
      </c>
      <c r="BH1038" s="257">
        <f>IF(N1038="sníž. přenesená",J1038,0)</f>
        <v>0</v>
      </c>
      <c r="BI1038" s="257">
        <f>IF(N1038="nulová",J1038,0)</f>
        <v>0</v>
      </c>
      <c r="BJ1038" s="18" t="s">
        <v>84</v>
      </c>
      <c r="BK1038" s="257">
        <f>ROUND(I1038*H1038,2)</f>
        <v>0</v>
      </c>
      <c r="BL1038" s="18" t="s">
        <v>260</v>
      </c>
      <c r="BM1038" s="256" t="s">
        <v>1217</v>
      </c>
    </row>
    <row r="1039" s="12" customFormat="1" ht="22.8" customHeight="1">
      <c r="A1039" s="12"/>
      <c r="B1039" s="228"/>
      <c r="C1039" s="229"/>
      <c r="D1039" s="230" t="s">
        <v>75</v>
      </c>
      <c r="E1039" s="242" t="s">
        <v>1218</v>
      </c>
      <c r="F1039" s="242" t="s">
        <v>1219</v>
      </c>
      <c r="G1039" s="229"/>
      <c r="H1039" s="229"/>
      <c r="I1039" s="232"/>
      <c r="J1039" s="243">
        <f>BK1039</f>
        <v>0</v>
      </c>
      <c r="K1039" s="229"/>
      <c r="L1039" s="234"/>
      <c r="M1039" s="235"/>
      <c r="N1039" s="236"/>
      <c r="O1039" s="236"/>
      <c r="P1039" s="237">
        <f>SUM(P1040:P1041)</f>
        <v>0</v>
      </c>
      <c r="Q1039" s="236"/>
      <c r="R1039" s="237">
        <f>SUM(R1040:R1041)</f>
        <v>0</v>
      </c>
      <c r="S1039" s="236"/>
      <c r="T1039" s="238">
        <f>SUM(T1040:T1041)</f>
        <v>0</v>
      </c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R1039" s="239" t="s">
        <v>86</v>
      </c>
      <c r="AT1039" s="240" t="s">
        <v>75</v>
      </c>
      <c r="AU1039" s="240" t="s">
        <v>84</v>
      </c>
      <c r="AY1039" s="239" t="s">
        <v>222</v>
      </c>
      <c r="BK1039" s="241">
        <f>SUM(BK1040:BK1041)</f>
        <v>0</v>
      </c>
    </row>
    <row r="1040" s="2" customFormat="1" ht="16.5" customHeight="1">
      <c r="A1040" s="39"/>
      <c r="B1040" s="40"/>
      <c r="C1040" s="244" t="s">
        <v>1220</v>
      </c>
      <c r="D1040" s="244" t="s">
        <v>224</v>
      </c>
      <c r="E1040" s="245" t="s">
        <v>1221</v>
      </c>
      <c r="F1040" s="246" t="s">
        <v>1222</v>
      </c>
      <c r="G1040" s="247" t="s">
        <v>353</v>
      </c>
      <c r="H1040" s="248">
        <v>6</v>
      </c>
      <c r="I1040" s="249"/>
      <c r="J1040" s="250">
        <f>ROUND(I1040*H1040,2)</f>
        <v>0</v>
      </c>
      <c r="K1040" s="251"/>
      <c r="L1040" s="45"/>
      <c r="M1040" s="252" t="s">
        <v>1</v>
      </c>
      <c r="N1040" s="253" t="s">
        <v>41</v>
      </c>
      <c r="O1040" s="92"/>
      <c r="P1040" s="254">
        <f>O1040*H1040</f>
        <v>0</v>
      </c>
      <c r="Q1040" s="254">
        <v>0</v>
      </c>
      <c r="R1040" s="254">
        <f>Q1040*H1040</f>
        <v>0</v>
      </c>
      <c r="S1040" s="254">
        <v>0</v>
      </c>
      <c r="T1040" s="255">
        <f>S1040*H1040</f>
        <v>0</v>
      </c>
      <c r="U1040" s="39"/>
      <c r="V1040" s="39"/>
      <c r="W1040" s="39"/>
      <c r="X1040" s="39"/>
      <c r="Y1040" s="39"/>
      <c r="Z1040" s="39"/>
      <c r="AA1040" s="39"/>
      <c r="AB1040" s="39"/>
      <c r="AC1040" s="39"/>
      <c r="AD1040" s="39"/>
      <c r="AE1040" s="39"/>
      <c r="AR1040" s="256" t="s">
        <v>260</v>
      </c>
      <c r="AT1040" s="256" t="s">
        <v>224</v>
      </c>
      <c r="AU1040" s="256" t="s">
        <v>86</v>
      </c>
      <c r="AY1040" s="18" t="s">
        <v>222</v>
      </c>
      <c r="BE1040" s="257">
        <f>IF(N1040="základní",J1040,0)</f>
        <v>0</v>
      </c>
      <c r="BF1040" s="257">
        <f>IF(N1040="snížená",J1040,0)</f>
        <v>0</v>
      </c>
      <c r="BG1040" s="257">
        <f>IF(N1040="zákl. přenesená",J1040,0)</f>
        <v>0</v>
      </c>
      <c r="BH1040" s="257">
        <f>IF(N1040="sníž. přenesená",J1040,0)</f>
        <v>0</v>
      </c>
      <c r="BI1040" s="257">
        <f>IF(N1040="nulová",J1040,0)</f>
        <v>0</v>
      </c>
      <c r="BJ1040" s="18" t="s">
        <v>84</v>
      </c>
      <c r="BK1040" s="257">
        <f>ROUND(I1040*H1040,2)</f>
        <v>0</v>
      </c>
      <c r="BL1040" s="18" t="s">
        <v>260</v>
      </c>
      <c r="BM1040" s="256" t="s">
        <v>1223</v>
      </c>
    </row>
    <row r="1041" s="2" customFormat="1" ht="16.5" customHeight="1">
      <c r="A1041" s="39"/>
      <c r="B1041" s="40"/>
      <c r="C1041" s="244" t="s">
        <v>723</v>
      </c>
      <c r="D1041" s="244" t="s">
        <v>224</v>
      </c>
      <c r="E1041" s="245" t="s">
        <v>1224</v>
      </c>
      <c r="F1041" s="246" t="s">
        <v>1225</v>
      </c>
      <c r="G1041" s="247" t="s">
        <v>1057</v>
      </c>
      <c r="H1041" s="316"/>
      <c r="I1041" s="249"/>
      <c r="J1041" s="250">
        <f>ROUND(I1041*H1041,2)</f>
        <v>0</v>
      </c>
      <c r="K1041" s="251"/>
      <c r="L1041" s="45"/>
      <c r="M1041" s="252" t="s">
        <v>1</v>
      </c>
      <c r="N1041" s="253" t="s">
        <v>41</v>
      </c>
      <c r="O1041" s="92"/>
      <c r="P1041" s="254">
        <f>O1041*H1041</f>
        <v>0</v>
      </c>
      <c r="Q1041" s="254">
        <v>0</v>
      </c>
      <c r="R1041" s="254">
        <f>Q1041*H1041</f>
        <v>0</v>
      </c>
      <c r="S1041" s="254">
        <v>0</v>
      </c>
      <c r="T1041" s="255">
        <f>S1041*H1041</f>
        <v>0</v>
      </c>
      <c r="U1041" s="39"/>
      <c r="V1041" s="39"/>
      <c r="W1041" s="39"/>
      <c r="X1041" s="39"/>
      <c r="Y1041" s="39"/>
      <c r="Z1041" s="39"/>
      <c r="AA1041" s="39"/>
      <c r="AB1041" s="39"/>
      <c r="AC1041" s="39"/>
      <c r="AD1041" s="39"/>
      <c r="AE1041" s="39"/>
      <c r="AR1041" s="256" t="s">
        <v>260</v>
      </c>
      <c r="AT1041" s="256" t="s">
        <v>224</v>
      </c>
      <c r="AU1041" s="256" t="s">
        <v>86</v>
      </c>
      <c r="AY1041" s="18" t="s">
        <v>222</v>
      </c>
      <c r="BE1041" s="257">
        <f>IF(N1041="základní",J1041,0)</f>
        <v>0</v>
      </c>
      <c r="BF1041" s="257">
        <f>IF(N1041="snížená",J1041,0)</f>
        <v>0</v>
      </c>
      <c r="BG1041" s="257">
        <f>IF(N1041="zákl. přenesená",J1041,0)</f>
        <v>0</v>
      </c>
      <c r="BH1041" s="257">
        <f>IF(N1041="sníž. přenesená",J1041,0)</f>
        <v>0</v>
      </c>
      <c r="BI1041" s="257">
        <f>IF(N1041="nulová",J1041,0)</f>
        <v>0</v>
      </c>
      <c r="BJ1041" s="18" t="s">
        <v>84</v>
      </c>
      <c r="BK1041" s="257">
        <f>ROUND(I1041*H1041,2)</f>
        <v>0</v>
      </c>
      <c r="BL1041" s="18" t="s">
        <v>260</v>
      </c>
      <c r="BM1041" s="256" t="s">
        <v>1226</v>
      </c>
    </row>
    <row r="1042" s="12" customFormat="1" ht="22.8" customHeight="1">
      <c r="A1042" s="12"/>
      <c r="B1042" s="228"/>
      <c r="C1042" s="229"/>
      <c r="D1042" s="230" t="s">
        <v>75</v>
      </c>
      <c r="E1042" s="242" t="s">
        <v>1227</v>
      </c>
      <c r="F1042" s="242" t="s">
        <v>1228</v>
      </c>
      <c r="G1042" s="229"/>
      <c r="H1042" s="229"/>
      <c r="I1042" s="232"/>
      <c r="J1042" s="243">
        <f>BK1042</f>
        <v>0</v>
      </c>
      <c r="K1042" s="229"/>
      <c r="L1042" s="234"/>
      <c r="M1042" s="235"/>
      <c r="N1042" s="236"/>
      <c r="O1042" s="236"/>
      <c r="P1042" s="237">
        <f>SUM(P1043:P1148)</f>
        <v>0</v>
      </c>
      <c r="Q1042" s="236"/>
      <c r="R1042" s="237">
        <f>SUM(R1043:R1148)</f>
        <v>0</v>
      </c>
      <c r="S1042" s="236"/>
      <c r="T1042" s="238">
        <f>SUM(T1043:T1148)</f>
        <v>0</v>
      </c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R1042" s="239" t="s">
        <v>86</v>
      </c>
      <c r="AT1042" s="240" t="s">
        <v>75</v>
      </c>
      <c r="AU1042" s="240" t="s">
        <v>84</v>
      </c>
      <c r="AY1042" s="239" t="s">
        <v>222</v>
      </c>
      <c r="BK1042" s="241">
        <f>SUM(BK1043:BK1148)</f>
        <v>0</v>
      </c>
    </row>
    <row r="1043" s="2" customFormat="1" ht="16.5" customHeight="1">
      <c r="A1043" s="39"/>
      <c r="B1043" s="40"/>
      <c r="C1043" s="244" t="s">
        <v>1229</v>
      </c>
      <c r="D1043" s="244" t="s">
        <v>224</v>
      </c>
      <c r="E1043" s="245" t="s">
        <v>1230</v>
      </c>
      <c r="F1043" s="246" t="s">
        <v>1231</v>
      </c>
      <c r="G1043" s="247" t="s">
        <v>241</v>
      </c>
      <c r="H1043" s="248">
        <v>9.9900000000000002</v>
      </c>
      <c r="I1043" s="249"/>
      <c r="J1043" s="250">
        <f>ROUND(I1043*H1043,2)</f>
        <v>0</v>
      </c>
      <c r="K1043" s="251"/>
      <c r="L1043" s="45"/>
      <c r="M1043" s="252" t="s">
        <v>1</v>
      </c>
      <c r="N1043" s="253" t="s">
        <v>41</v>
      </c>
      <c r="O1043" s="92"/>
      <c r="P1043" s="254">
        <f>O1043*H1043</f>
        <v>0</v>
      </c>
      <c r="Q1043" s="254">
        <v>0</v>
      </c>
      <c r="R1043" s="254">
        <f>Q1043*H1043</f>
        <v>0</v>
      </c>
      <c r="S1043" s="254">
        <v>0</v>
      </c>
      <c r="T1043" s="255">
        <f>S1043*H1043</f>
        <v>0</v>
      </c>
      <c r="U1043" s="39"/>
      <c r="V1043" s="39"/>
      <c r="W1043" s="39"/>
      <c r="X1043" s="39"/>
      <c r="Y1043" s="39"/>
      <c r="Z1043" s="39"/>
      <c r="AA1043" s="39"/>
      <c r="AB1043" s="39"/>
      <c r="AC1043" s="39"/>
      <c r="AD1043" s="39"/>
      <c r="AE1043" s="39"/>
      <c r="AR1043" s="256" t="s">
        <v>260</v>
      </c>
      <c r="AT1043" s="256" t="s">
        <v>224</v>
      </c>
      <c r="AU1043" s="256" t="s">
        <v>86</v>
      </c>
      <c r="AY1043" s="18" t="s">
        <v>222</v>
      </c>
      <c r="BE1043" s="257">
        <f>IF(N1043="základní",J1043,0)</f>
        <v>0</v>
      </c>
      <c r="BF1043" s="257">
        <f>IF(N1043="snížená",J1043,0)</f>
        <v>0</v>
      </c>
      <c r="BG1043" s="257">
        <f>IF(N1043="zákl. přenesená",J1043,0)</f>
        <v>0</v>
      </c>
      <c r="BH1043" s="257">
        <f>IF(N1043="sníž. přenesená",J1043,0)</f>
        <v>0</v>
      </c>
      <c r="BI1043" s="257">
        <f>IF(N1043="nulová",J1043,0)</f>
        <v>0</v>
      </c>
      <c r="BJ1043" s="18" t="s">
        <v>84</v>
      </c>
      <c r="BK1043" s="257">
        <f>ROUND(I1043*H1043,2)</f>
        <v>0</v>
      </c>
      <c r="BL1043" s="18" t="s">
        <v>260</v>
      </c>
      <c r="BM1043" s="256" t="s">
        <v>1232</v>
      </c>
    </row>
    <row r="1044" s="2" customFormat="1">
      <c r="A1044" s="39"/>
      <c r="B1044" s="40"/>
      <c r="C1044" s="41"/>
      <c r="D1044" s="260" t="s">
        <v>266</v>
      </c>
      <c r="E1044" s="41"/>
      <c r="F1044" s="291" t="s">
        <v>1233</v>
      </c>
      <c r="G1044" s="41"/>
      <c r="H1044" s="41"/>
      <c r="I1044" s="211"/>
      <c r="J1044" s="41"/>
      <c r="K1044" s="41"/>
      <c r="L1044" s="45"/>
      <c r="M1044" s="292"/>
      <c r="N1044" s="293"/>
      <c r="O1044" s="92"/>
      <c r="P1044" s="92"/>
      <c r="Q1044" s="92"/>
      <c r="R1044" s="92"/>
      <c r="S1044" s="92"/>
      <c r="T1044" s="93"/>
      <c r="U1044" s="39"/>
      <c r="V1044" s="39"/>
      <c r="W1044" s="39"/>
      <c r="X1044" s="39"/>
      <c r="Y1044" s="39"/>
      <c r="Z1044" s="39"/>
      <c r="AA1044" s="39"/>
      <c r="AB1044" s="39"/>
      <c r="AC1044" s="39"/>
      <c r="AD1044" s="39"/>
      <c r="AE1044" s="39"/>
      <c r="AT1044" s="18" t="s">
        <v>266</v>
      </c>
      <c r="AU1044" s="18" t="s">
        <v>86</v>
      </c>
    </row>
    <row r="1045" s="13" customFormat="1">
      <c r="A1045" s="13"/>
      <c r="B1045" s="258"/>
      <c r="C1045" s="259"/>
      <c r="D1045" s="260" t="s">
        <v>229</v>
      </c>
      <c r="E1045" s="261" t="s">
        <v>1</v>
      </c>
      <c r="F1045" s="262" t="s">
        <v>1234</v>
      </c>
      <c r="G1045" s="259"/>
      <c r="H1045" s="261" t="s">
        <v>1</v>
      </c>
      <c r="I1045" s="263"/>
      <c r="J1045" s="259"/>
      <c r="K1045" s="259"/>
      <c r="L1045" s="264"/>
      <c r="M1045" s="265"/>
      <c r="N1045" s="266"/>
      <c r="O1045" s="266"/>
      <c r="P1045" s="266"/>
      <c r="Q1045" s="266"/>
      <c r="R1045" s="266"/>
      <c r="S1045" s="266"/>
      <c r="T1045" s="267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68" t="s">
        <v>229</v>
      </c>
      <c r="AU1045" s="268" t="s">
        <v>86</v>
      </c>
      <c r="AV1045" s="13" t="s">
        <v>84</v>
      </c>
      <c r="AW1045" s="13" t="s">
        <v>32</v>
      </c>
      <c r="AX1045" s="13" t="s">
        <v>76</v>
      </c>
      <c r="AY1045" s="268" t="s">
        <v>222</v>
      </c>
    </row>
    <row r="1046" s="13" customFormat="1">
      <c r="A1046" s="13"/>
      <c r="B1046" s="258"/>
      <c r="C1046" s="259"/>
      <c r="D1046" s="260" t="s">
        <v>229</v>
      </c>
      <c r="E1046" s="261" t="s">
        <v>1</v>
      </c>
      <c r="F1046" s="262" t="s">
        <v>249</v>
      </c>
      <c r="G1046" s="259"/>
      <c r="H1046" s="261" t="s">
        <v>1</v>
      </c>
      <c r="I1046" s="263"/>
      <c r="J1046" s="259"/>
      <c r="K1046" s="259"/>
      <c r="L1046" s="264"/>
      <c r="M1046" s="265"/>
      <c r="N1046" s="266"/>
      <c r="O1046" s="266"/>
      <c r="P1046" s="266"/>
      <c r="Q1046" s="266"/>
      <c r="R1046" s="266"/>
      <c r="S1046" s="266"/>
      <c r="T1046" s="267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68" t="s">
        <v>229</v>
      </c>
      <c r="AU1046" s="268" t="s">
        <v>86</v>
      </c>
      <c r="AV1046" s="13" t="s">
        <v>84</v>
      </c>
      <c r="AW1046" s="13" t="s">
        <v>32</v>
      </c>
      <c r="AX1046" s="13" t="s">
        <v>76</v>
      </c>
      <c r="AY1046" s="268" t="s">
        <v>222</v>
      </c>
    </row>
    <row r="1047" s="14" customFormat="1">
      <c r="A1047" s="14"/>
      <c r="B1047" s="269"/>
      <c r="C1047" s="270"/>
      <c r="D1047" s="260" t="s">
        <v>229</v>
      </c>
      <c r="E1047" s="271" t="s">
        <v>1</v>
      </c>
      <c r="F1047" s="272" t="s">
        <v>1235</v>
      </c>
      <c r="G1047" s="270"/>
      <c r="H1047" s="273">
        <v>9.9900000000000002</v>
      </c>
      <c r="I1047" s="274"/>
      <c r="J1047" s="270"/>
      <c r="K1047" s="270"/>
      <c r="L1047" s="275"/>
      <c r="M1047" s="276"/>
      <c r="N1047" s="277"/>
      <c r="O1047" s="277"/>
      <c r="P1047" s="277"/>
      <c r="Q1047" s="277"/>
      <c r="R1047" s="277"/>
      <c r="S1047" s="277"/>
      <c r="T1047" s="278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79" t="s">
        <v>229</v>
      </c>
      <c r="AU1047" s="279" t="s">
        <v>86</v>
      </c>
      <c r="AV1047" s="14" t="s">
        <v>86</v>
      </c>
      <c r="AW1047" s="14" t="s">
        <v>32</v>
      </c>
      <c r="AX1047" s="14" t="s">
        <v>76</v>
      </c>
      <c r="AY1047" s="279" t="s">
        <v>222</v>
      </c>
    </row>
    <row r="1048" s="15" customFormat="1">
      <c r="A1048" s="15"/>
      <c r="B1048" s="280"/>
      <c r="C1048" s="281"/>
      <c r="D1048" s="260" t="s">
        <v>229</v>
      </c>
      <c r="E1048" s="282" t="s">
        <v>1</v>
      </c>
      <c r="F1048" s="283" t="s">
        <v>232</v>
      </c>
      <c r="G1048" s="281"/>
      <c r="H1048" s="284">
        <v>9.9900000000000002</v>
      </c>
      <c r="I1048" s="285"/>
      <c r="J1048" s="281"/>
      <c r="K1048" s="281"/>
      <c r="L1048" s="286"/>
      <c r="M1048" s="287"/>
      <c r="N1048" s="288"/>
      <c r="O1048" s="288"/>
      <c r="P1048" s="288"/>
      <c r="Q1048" s="288"/>
      <c r="R1048" s="288"/>
      <c r="S1048" s="288"/>
      <c r="T1048" s="289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T1048" s="290" t="s">
        <v>229</v>
      </c>
      <c r="AU1048" s="290" t="s">
        <v>86</v>
      </c>
      <c r="AV1048" s="15" t="s">
        <v>228</v>
      </c>
      <c r="AW1048" s="15" t="s">
        <v>32</v>
      </c>
      <c r="AX1048" s="15" t="s">
        <v>84</v>
      </c>
      <c r="AY1048" s="290" t="s">
        <v>222</v>
      </c>
    </row>
    <row r="1049" s="2" customFormat="1" ht="16.5" customHeight="1">
      <c r="A1049" s="39"/>
      <c r="B1049" s="40"/>
      <c r="C1049" s="244" t="s">
        <v>729</v>
      </c>
      <c r="D1049" s="244" t="s">
        <v>224</v>
      </c>
      <c r="E1049" s="245" t="s">
        <v>1236</v>
      </c>
      <c r="F1049" s="246" t="s">
        <v>1237</v>
      </c>
      <c r="G1049" s="247" t="s">
        <v>241</v>
      </c>
      <c r="H1049" s="248">
        <v>33.859999999999999</v>
      </c>
      <c r="I1049" s="249"/>
      <c r="J1049" s="250">
        <f>ROUND(I1049*H1049,2)</f>
        <v>0</v>
      </c>
      <c r="K1049" s="251"/>
      <c r="L1049" s="45"/>
      <c r="M1049" s="252" t="s">
        <v>1</v>
      </c>
      <c r="N1049" s="253" t="s">
        <v>41</v>
      </c>
      <c r="O1049" s="92"/>
      <c r="P1049" s="254">
        <f>O1049*H1049</f>
        <v>0</v>
      </c>
      <c r="Q1049" s="254">
        <v>0</v>
      </c>
      <c r="R1049" s="254">
        <f>Q1049*H1049</f>
        <v>0</v>
      </c>
      <c r="S1049" s="254">
        <v>0</v>
      </c>
      <c r="T1049" s="255">
        <f>S1049*H1049</f>
        <v>0</v>
      </c>
      <c r="U1049" s="39"/>
      <c r="V1049" s="39"/>
      <c r="W1049" s="39"/>
      <c r="X1049" s="39"/>
      <c r="Y1049" s="39"/>
      <c r="Z1049" s="39"/>
      <c r="AA1049" s="39"/>
      <c r="AB1049" s="39"/>
      <c r="AC1049" s="39"/>
      <c r="AD1049" s="39"/>
      <c r="AE1049" s="39"/>
      <c r="AR1049" s="256" t="s">
        <v>260</v>
      </c>
      <c r="AT1049" s="256" t="s">
        <v>224</v>
      </c>
      <c r="AU1049" s="256" t="s">
        <v>86</v>
      </c>
      <c r="AY1049" s="18" t="s">
        <v>222</v>
      </c>
      <c r="BE1049" s="257">
        <f>IF(N1049="základní",J1049,0)</f>
        <v>0</v>
      </c>
      <c r="BF1049" s="257">
        <f>IF(N1049="snížená",J1049,0)</f>
        <v>0</v>
      </c>
      <c r="BG1049" s="257">
        <f>IF(N1049="zákl. přenesená",J1049,0)</f>
        <v>0</v>
      </c>
      <c r="BH1049" s="257">
        <f>IF(N1049="sníž. přenesená",J1049,0)</f>
        <v>0</v>
      </c>
      <c r="BI1049" s="257">
        <f>IF(N1049="nulová",J1049,0)</f>
        <v>0</v>
      </c>
      <c r="BJ1049" s="18" t="s">
        <v>84</v>
      </c>
      <c r="BK1049" s="257">
        <f>ROUND(I1049*H1049,2)</f>
        <v>0</v>
      </c>
      <c r="BL1049" s="18" t="s">
        <v>260</v>
      </c>
      <c r="BM1049" s="256" t="s">
        <v>1238</v>
      </c>
    </row>
    <row r="1050" s="2" customFormat="1">
      <c r="A1050" s="39"/>
      <c r="B1050" s="40"/>
      <c r="C1050" s="41"/>
      <c r="D1050" s="260" t="s">
        <v>266</v>
      </c>
      <c r="E1050" s="41"/>
      <c r="F1050" s="291" t="s">
        <v>1239</v>
      </c>
      <c r="G1050" s="41"/>
      <c r="H1050" s="41"/>
      <c r="I1050" s="211"/>
      <c r="J1050" s="41"/>
      <c r="K1050" s="41"/>
      <c r="L1050" s="45"/>
      <c r="M1050" s="292"/>
      <c r="N1050" s="293"/>
      <c r="O1050" s="92"/>
      <c r="P1050" s="92"/>
      <c r="Q1050" s="92"/>
      <c r="R1050" s="92"/>
      <c r="S1050" s="92"/>
      <c r="T1050" s="93"/>
      <c r="U1050" s="39"/>
      <c r="V1050" s="39"/>
      <c r="W1050" s="39"/>
      <c r="X1050" s="39"/>
      <c r="Y1050" s="39"/>
      <c r="Z1050" s="39"/>
      <c r="AA1050" s="39"/>
      <c r="AB1050" s="39"/>
      <c r="AC1050" s="39"/>
      <c r="AD1050" s="39"/>
      <c r="AE1050" s="39"/>
      <c r="AT1050" s="18" t="s">
        <v>266</v>
      </c>
      <c r="AU1050" s="18" t="s">
        <v>86</v>
      </c>
    </row>
    <row r="1051" s="13" customFormat="1">
      <c r="A1051" s="13"/>
      <c r="B1051" s="258"/>
      <c r="C1051" s="259"/>
      <c r="D1051" s="260" t="s">
        <v>229</v>
      </c>
      <c r="E1051" s="261" t="s">
        <v>1</v>
      </c>
      <c r="F1051" s="262" t="s">
        <v>1234</v>
      </c>
      <c r="G1051" s="259"/>
      <c r="H1051" s="261" t="s">
        <v>1</v>
      </c>
      <c r="I1051" s="263"/>
      <c r="J1051" s="259"/>
      <c r="K1051" s="259"/>
      <c r="L1051" s="264"/>
      <c r="M1051" s="265"/>
      <c r="N1051" s="266"/>
      <c r="O1051" s="266"/>
      <c r="P1051" s="266"/>
      <c r="Q1051" s="266"/>
      <c r="R1051" s="266"/>
      <c r="S1051" s="266"/>
      <c r="T1051" s="267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68" t="s">
        <v>229</v>
      </c>
      <c r="AU1051" s="268" t="s">
        <v>86</v>
      </c>
      <c r="AV1051" s="13" t="s">
        <v>84</v>
      </c>
      <c r="AW1051" s="13" t="s">
        <v>32</v>
      </c>
      <c r="AX1051" s="13" t="s">
        <v>76</v>
      </c>
      <c r="AY1051" s="268" t="s">
        <v>222</v>
      </c>
    </row>
    <row r="1052" s="13" customFormat="1">
      <c r="A1052" s="13"/>
      <c r="B1052" s="258"/>
      <c r="C1052" s="259"/>
      <c r="D1052" s="260" t="s">
        <v>229</v>
      </c>
      <c r="E1052" s="261" t="s">
        <v>1</v>
      </c>
      <c r="F1052" s="262" t="s">
        <v>368</v>
      </c>
      <c r="G1052" s="259"/>
      <c r="H1052" s="261" t="s">
        <v>1</v>
      </c>
      <c r="I1052" s="263"/>
      <c r="J1052" s="259"/>
      <c r="K1052" s="259"/>
      <c r="L1052" s="264"/>
      <c r="M1052" s="265"/>
      <c r="N1052" s="266"/>
      <c r="O1052" s="266"/>
      <c r="P1052" s="266"/>
      <c r="Q1052" s="266"/>
      <c r="R1052" s="266"/>
      <c r="S1052" s="266"/>
      <c r="T1052" s="267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268" t="s">
        <v>229</v>
      </c>
      <c r="AU1052" s="268" t="s">
        <v>86</v>
      </c>
      <c r="AV1052" s="13" t="s">
        <v>84</v>
      </c>
      <c r="AW1052" s="13" t="s">
        <v>32</v>
      </c>
      <c r="AX1052" s="13" t="s">
        <v>76</v>
      </c>
      <c r="AY1052" s="268" t="s">
        <v>222</v>
      </c>
    </row>
    <row r="1053" s="14" customFormat="1">
      <c r="A1053" s="14"/>
      <c r="B1053" s="269"/>
      <c r="C1053" s="270"/>
      <c r="D1053" s="260" t="s">
        <v>229</v>
      </c>
      <c r="E1053" s="271" t="s">
        <v>1</v>
      </c>
      <c r="F1053" s="272" t="s">
        <v>1240</v>
      </c>
      <c r="G1053" s="270"/>
      <c r="H1053" s="273">
        <v>14.369999999999999</v>
      </c>
      <c r="I1053" s="274"/>
      <c r="J1053" s="270"/>
      <c r="K1053" s="270"/>
      <c r="L1053" s="275"/>
      <c r="M1053" s="276"/>
      <c r="N1053" s="277"/>
      <c r="O1053" s="277"/>
      <c r="P1053" s="277"/>
      <c r="Q1053" s="277"/>
      <c r="R1053" s="277"/>
      <c r="S1053" s="277"/>
      <c r="T1053" s="278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79" t="s">
        <v>229</v>
      </c>
      <c r="AU1053" s="279" t="s">
        <v>86</v>
      </c>
      <c r="AV1053" s="14" t="s">
        <v>86</v>
      </c>
      <c r="AW1053" s="14" t="s">
        <v>32</v>
      </c>
      <c r="AX1053" s="14" t="s">
        <v>76</v>
      </c>
      <c r="AY1053" s="279" t="s">
        <v>222</v>
      </c>
    </row>
    <row r="1054" s="14" customFormat="1">
      <c r="A1054" s="14"/>
      <c r="B1054" s="269"/>
      <c r="C1054" s="270"/>
      <c r="D1054" s="260" t="s">
        <v>229</v>
      </c>
      <c r="E1054" s="271" t="s">
        <v>1</v>
      </c>
      <c r="F1054" s="272" t="s">
        <v>1241</v>
      </c>
      <c r="G1054" s="270"/>
      <c r="H1054" s="273">
        <v>19.489999999999998</v>
      </c>
      <c r="I1054" s="274"/>
      <c r="J1054" s="270"/>
      <c r="K1054" s="270"/>
      <c r="L1054" s="275"/>
      <c r="M1054" s="276"/>
      <c r="N1054" s="277"/>
      <c r="O1054" s="277"/>
      <c r="P1054" s="277"/>
      <c r="Q1054" s="277"/>
      <c r="R1054" s="277"/>
      <c r="S1054" s="277"/>
      <c r="T1054" s="278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T1054" s="279" t="s">
        <v>229</v>
      </c>
      <c r="AU1054" s="279" t="s">
        <v>86</v>
      </c>
      <c r="AV1054" s="14" t="s">
        <v>86</v>
      </c>
      <c r="AW1054" s="14" t="s">
        <v>32</v>
      </c>
      <c r="AX1054" s="14" t="s">
        <v>76</v>
      </c>
      <c r="AY1054" s="279" t="s">
        <v>222</v>
      </c>
    </row>
    <row r="1055" s="15" customFormat="1">
      <c r="A1055" s="15"/>
      <c r="B1055" s="280"/>
      <c r="C1055" s="281"/>
      <c r="D1055" s="260" t="s">
        <v>229</v>
      </c>
      <c r="E1055" s="282" t="s">
        <v>1</v>
      </c>
      <c r="F1055" s="283" t="s">
        <v>232</v>
      </c>
      <c r="G1055" s="281"/>
      <c r="H1055" s="284">
        <v>33.859999999999999</v>
      </c>
      <c r="I1055" s="285"/>
      <c r="J1055" s="281"/>
      <c r="K1055" s="281"/>
      <c r="L1055" s="286"/>
      <c r="M1055" s="287"/>
      <c r="N1055" s="288"/>
      <c r="O1055" s="288"/>
      <c r="P1055" s="288"/>
      <c r="Q1055" s="288"/>
      <c r="R1055" s="288"/>
      <c r="S1055" s="288"/>
      <c r="T1055" s="289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T1055" s="290" t="s">
        <v>229</v>
      </c>
      <c r="AU1055" s="290" t="s">
        <v>86</v>
      </c>
      <c r="AV1055" s="15" t="s">
        <v>228</v>
      </c>
      <c r="AW1055" s="15" t="s">
        <v>32</v>
      </c>
      <c r="AX1055" s="15" t="s">
        <v>84</v>
      </c>
      <c r="AY1055" s="290" t="s">
        <v>222</v>
      </c>
    </row>
    <row r="1056" s="2" customFormat="1" ht="33" customHeight="1">
      <c r="A1056" s="39"/>
      <c r="B1056" s="40"/>
      <c r="C1056" s="244" t="s">
        <v>1242</v>
      </c>
      <c r="D1056" s="244" t="s">
        <v>224</v>
      </c>
      <c r="E1056" s="245" t="s">
        <v>1243</v>
      </c>
      <c r="F1056" s="246" t="s">
        <v>1244</v>
      </c>
      <c r="G1056" s="247" t="s">
        <v>241</v>
      </c>
      <c r="H1056" s="248">
        <v>37.793999999999997</v>
      </c>
      <c r="I1056" s="249"/>
      <c r="J1056" s="250">
        <f>ROUND(I1056*H1056,2)</f>
        <v>0</v>
      </c>
      <c r="K1056" s="251"/>
      <c r="L1056" s="45"/>
      <c r="M1056" s="252" t="s">
        <v>1</v>
      </c>
      <c r="N1056" s="253" t="s">
        <v>41</v>
      </c>
      <c r="O1056" s="92"/>
      <c r="P1056" s="254">
        <f>O1056*H1056</f>
        <v>0</v>
      </c>
      <c r="Q1056" s="254">
        <v>0</v>
      </c>
      <c r="R1056" s="254">
        <f>Q1056*H1056</f>
        <v>0</v>
      </c>
      <c r="S1056" s="254">
        <v>0</v>
      </c>
      <c r="T1056" s="255">
        <f>S1056*H1056</f>
        <v>0</v>
      </c>
      <c r="U1056" s="39"/>
      <c r="V1056" s="39"/>
      <c r="W1056" s="39"/>
      <c r="X1056" s="39"/>
      <c r="Y1056" s="39"/>
      <c r="Z1056" s="39"/>
      <c r="AA1056" s="39"/>
      <c r="AB1056" s="39"/>
      <c r="AC1056" s="39"/>
      <c r="AD1056" s="39"/>
      <c r="AE1056" s="39"/>
      <c r="AR1056" s="256" t="s">
        <v>260</v>
      </c>
      <c r="AT1056" s="256" t="s">
        <v>224</v>
      </c>
      <c r="AU1056" s="256" t="s">
        <v>86</v>
      </c>
      <c r="AY1056" s="18" t="s">
        <v>222</v>
      </c>
      <c r="BE1056" s="257">
        <f>IF(N1056="základní",J1056,0)</f>
        <v>0</v>
      </c>
      <c r="BF1056" s="257">
        <f>IF(N1056="snížená",J1056,0)</f>
        <v>0</v>
      </c>
      <c r="BG1056" s="257">
        <f>IF(N1056="zákl. přenesená",J1056,0)</f>
        <v>0</v>
      </c>
      <c r="BH1056" s="257">
        <f>IF(N1056="sníž. přenesená",J1056,0)</f>
        <v>0</v>
      </c>
      <c r="BI1056" s="257">
        <f>IF(N1056="nulová",J1056,0)</f>
        <v>0</v>
      </c>
      <c r="BJ1056" s="18" t="s">
        <v>84</v>
      </c>
      <c r="BK1056" s="257">
        <f>ROUND(I1056*H1056,2)</f>
        <v>0</v>
      </c>
      <c r="BL1056" s="18" t="s">
        <v>260</v>
      </c>
      <c r="BM1056" s="256" t="s">
        <v>1245</v>
      </c>
    </row>
    <row r="1057" s="14" customFormat="1">
      <c r="A1057" s="14"/>
      <c r="B1057" s="269"/>
      <c r="C1057" s="270"/>
      <c r="D1057" s="260" t="s">
        <v>229</v>
      </c>
      <c r="E1057" s="271" t="s">
        <v>1</v>
      </c>
      <c r="F1057" s="272" t="s">
        <v>1246</v>
      </c>
      <c r="G1057" s="270"/>
      <c r="H1057" s="273">
        <v>37.793999999999997</v>
      </c>
      <c r="I1057" s="274"/>
      <c r="J1057" s="270"/>
      <c r="K1057" s="270"/>
      <c r="L1057" s="275"/>
      <c r="M1057" s="276"/>
      <c r="N1057" s="277"/>
      <c r="O1057" s="277"/>
      <c r="P1057" s="277"/>
      <c r="Q1057" s="277"/>
      <c r="R1057" s="277"/>
      <c r="S1057" s="277"/>
      <c r="T1057" s="278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79" t="s">
        <v>229</v>
      </c>
      <c r="AU1057" s="279" t="s">
        <v>86</v>
      </c>
      <c r="AV1057" s="14" t="s">
        <v>86</v>
      </c>
      <c r="AW1057" s="14" t="s">
        <v>32</v>
      </c>
      <c r="AX1057" s="14" t="s">
        <v>76</v>
      </c>
      <c r="AY1057" s="279" t="s">
        <v>222</v>
      </c>
    </row>
    <row r="1058" s="15" customFormat="1">
      <c r="A1058" s="15"/>
      <c r="B1058" s="280"/>
      <c r="C1058" s="281"/>
      <c r="D1058" s="260" t="s">
        <v>229</v>
      </c>
      <c r="E1058" s="282" t="s">
        <v>1</v>
      </c>
      <c r="F1058" s="283" t="s">
        <v>232</v>
      </c>
      <c r="G1058" s="281"/>
      <c r="H1058" s="284">
        <v>37.793999999999997</v>
      </c>
      <c r="I1058" s="285"/>
      <c r="J1058" s="281"/>
      <c r="K1058" s="281"/>
      <c r="L1058" s="286"/>
      <c r="M1058" s="287"/>
      <c r="N1058" s="288"/>
      <c r="O1058" s="288"/>
      <c r="P1058" s="288"/>
      <c r="Q1058" s="288"/>
      <c r="R1058" s="288"/>
      <c r="S1058" s="288"/>
      <c r="T1058" s="289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T1058" s="290" t="s">
        <v>229</v>
      </c>
      <c r="AU1058" s="290" t="s">
        <v>86</v>
      </c>
      <c r="AV1058" s="15" t="s">
        <v>228</v>
      </c>
      <c r="AW1058" s="15" t="s">
        <v>32</v>
      </c>
      <c r="AX1058" s="15" t="s">
        <v>84</v>
      </c>
      <c r="AY1058" s="290" t="s">
        <v>222</v>
      </c>
    </row>
    <row r="1059" s="2" customFormat="1" ht="21.75" customHeight="1">
      <c r="A1059" s="39"/>
      <c r="B1059" s="40"/>
      <c r="C1059" s="244" t="s">
        <v>734</v>
      </c>
      <c r="D1059" s="244" t="s">
        <v>224</v>
      </c>
      <c r="E1059" s="245" t="s">
        <v>1247</v>
      </c>
      <c r="F1059" s="246" t="s">
        <v>1248</v>
      </c>
      <c r="G1059" s="247" t="s">
        <v>227</v>
      </c>
      <c r="H1059" s="248">
        <v>230.22800000000001</v>
      </c>
      <c r="I1059" s="249"/>
      <c r="J1059" s="250">
        <f>ROUND(I1059*H1059,2)</f>
        <v>0</v>
      </c>
      <c r="K1059" s="251"/>
      <c r="L1059" s="45"/>
      <c r="M1059" s="252" t="s">
        <v>1</v>
      </c>
      <c r="N1059" s="253" t="s">
        <v>41</v>
      </c>
      <c r="O1059" s="92"/>
      <c r="P1059" s="254">
        <f>O1059*H1059</f>
        <v>0</v>
      </c>
      <c r="Q1059" s="254">
        <v>0</v>
      </c>
      <c r="R1059" s="254">
        <f>Q1059*H1059</f>
        <v>0</v>
      </c>
      <c r="S1059" s="254">
        <v>0</v>
      </c>
      <c r="T1059" s="255">
        <f>S1059*H1059</f>
        <v>0</v>
      </c>
      <c r="U1059" s="39"/>
      <c r="V1059" s="39"/>
      <c r="W1059" s="39"/>
      <c r="X1059" s="39"/>
      <c r="Y1059" s="39"/>
      <c r="Z1059" s="39"/>
      <c r="AA1059" s="39"/>
      <c r="AB1059" s="39"/>
      <c r="AC1059" s="39"/>
      <c r="AD1059" s="39"/>
      <c r="AE1059" s="39"/>
      <c r="AR1059" s="256" t="s">
        <v>260</v>
      </c>
      <c r="AT1059" s="256" t="s">
        <v>224</v>
      </c>
      <c r="AU1059" s="256" t="s">
        <v>86</v>
      </c>
      <c r="AY1059" s="18" t="s">
        <v>222</v>
      </c>
      <c r="BE1059" s="257">
        <f>IF(N1059="základní",J1059,0)</f>
        <v>0</v>
      </c>
      <c r="BF1059" s="257">
        <f>IF(N1059="snížená",J1059,0)</f>
        <v>0</v>
      </c>
      <c r="BG1059" s="257">
        <f>IF(N1059="zákl. přenesená",J1059,0)</f>
        <v>0</v>
      </c>
      <c r="BH1059" s="257">
        <f>IF(N1059="sníž. přenesená",J1059,0)</f>
        <v>0</v>
      </c>
      <c r="BI1059" s="257">
        <f>IF(N1059="nulová",J1059,0)</f>
        <v>0</v>
      </c>
      <c r="BJ1059" s="18" t="s">
        <v>84</v>
      </c>
      <c r="BK1059" s="257">
        <f>ROUND(I1059*H1059,2)</f>
        <v>0</v>
      </c>
      <c r="BL1059" s="18" t="s">
        <v>260</v>
      </c>
      <c r="BM1059" s="256" t="s">
        <v>1249</v>
      </c>
    </row>
    <row r="1060" s="13" customFormat="1">
      <c r="A1060" s="13"/>
      <c r="B1060" s="258"/>
      <c r="C1060" s="259"/>
      <c r="D1060" s="260" t="s">
        <v>229</v>
      </c>
      <c r="E1060" s="261" t="s">
        <v>1</v>
      </c>
      <c r="F1060" s="262" t="s">
        <v>403</v>
      </c>
      <c r="G1060" s="259"/>
      <c r="H1060" s="261" t="s">
        <v>1</v>
      </c>
      <c r="I1060" s="263"/>
      <c r="J1060" s="259"/>
      <c r="K1060" s="259"/>
      <c r="L1060" s="264"/>
      <c r="M1060" s="265"/>
      <c r="N1060" s="266"/>
      <c r="O1060" s="266"/>
      <c r="P1060" s="266"/>
      <c r="Q1060" s="266"/>
      <c r="R1060" s="266"/>
      <c r="S1060" s="266"/>
      <c r="T1060" s="267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68" t="s">
        <v>229</v>
      </c>
      <c r="AU1060" s="268" t="s">
        <v>86</v>
      </c>
      <c r="AV1060" s="13" t="s">
        <v>84</v>
      </c>
      <c r="AW1060" s="13" t="s">
        <v>32</v>
      </c>
      <c r="AX1060" s="13" t="s">
        <v>76</v>
      </c>
      <c r="AY1060" s="268" t="s">
        <v>222</v>
      </c>
    </row>
    <row r="1061" s="14" customFormat="1">
      <c r="A1061" s="14"/>
      <c r="B1061" s="269"/>
      <c r="C1061" s="270"/>
      <c r="D1061" s="260" t="s">
        <v>229</v>
      </c>
      <c r="E1061" s="271" t="s">
        <v>1</v>
      </c>
      <c r="F1061" s="272" t="s">
        <v>1250</v>
      </c>
      <c r="G1061" s="270"/>
      <c r="H1061" s="273">
        <v>213.40199999999999</v>
      </c>
      <c r="I1061" s="274"/>
      <c r="J1061" s="270"/>
      <c r="K1061" s="270"/>
      <c r="L1061" s="275"/>
      <c r="M1061" s="276"/>
      <c r="N1061" s="277"/>
      <c r="O1061" s="277"/>
      <c r="P1061" s="277"/>
      <c r="Q1061" s="277"/>
      <c r="R1061" s="277"/>
      <c r="S1061" s="277"/>
      <c r="T1061" s="278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79" t="s">
        <v>229</v>
      </c>
      <c r="AU1061" s="279" t="s">
        <v>86</v>
      </c>
      <c r="AV1061" s="14" t="s">
        <v>86</v>
      </c>
      <c r="AW1061" s="14" t="s">
        <v>32</v>
      </c>
      <c r="AX1061" s="14" t="s">
        <v>76</v>
      </c>
      <c r="AY1061" s="279" t="s">
        <v>222</v>
      </c>
    </row>
    <row r="1062" s="14" customFormat="1">
      <c r="A1062" s="14"/>
      <c r="B1062" s="269"/>
      <c r="C1062" s="270"/>
      <c r="D1062" s="260" t="s">
        <v>229</v>
      </c>
      <c r="E1062" s="271" t="s">
        <v>1</v>
      </c>
      <c r="F1062" s="272" t="s">
        <v>1251</v>
      </c>
      <c r="G1062" s="270"/>
      <c r="H1062" s="273">
        <v>16.826000000000001</v>
      </c>
      <c r="I1062" s="274"/>
      <c r="J1062" s="270"/>
      <c r="K1062" s="270"/>
      <c r="L1062" s="275"/>
      <c r="M1062" s="276"/>
      <c r="N1062" s="277"/>
      <c r="O1062" s="277"/>
      <c r="P1062" s="277"/>
      <c r="Q1062" s="277"/>
      <c r="R1062" s="277"/>
      <c r="S1062" s="277"/>
      <c r="T1062" s="278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279" t="s">
        <v>229</v>
      </c>
      <c r="AU1062" s="279" t="s">
        <v>86</v>
      </c>
      <c r="AV1062" s="14" t="s">
        <v>86</v>
      </c>
      <c r="AW1062" s="14" t="s">
        <v>32</v>
      </c>
      <c r="AX1062" s="14" t="s">
        <v>76</v>
      </c>
      <c r="AY1062" s="279" t="s">
        <v>222</v>
      </c>
    </row>
    <row r="1063" s="15" customFormat="1">
      <c r="A1063" s="15"/>
      <c r="B1063" s="280"/>
      <c r="C1063" s="281"/>
      <c r="D1063" s="260" t="s">
        <v>229</v>
      </c>
      <c r="E1063" s="282" t="s">
        <v>1</v>
      </c>
      <c r="F1063" s="283" t="s">
        <v>232</v>
      </c>
      <c r="G1063" s="281"/>
      <c r="H1063" s="284">
        <v>230.22800000000001</v>
      </c>
      <c r="I1063" s="285"/>
      <c r="J1063" s="281"/>
      <c r="K1063" s="281"/>
      <c r="L1063" s="286"/>
      <c r="M1063" s="287"/>
      <c r="N1063" s="288"/>
      <c r="O1063" s="288"/>
      <c r="P1063" s="288"/>
      <c r="Q1063" s="288"/>
      <c r="R1063" s="288"/>
      <c r="S1063" s="288"/>
      <c r="T1063" s="289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T1063" s="290" t="s">
        <v>229</v>
      </c>
      <c r="AU1063" s="290" t="s">
        <v>86</v>
      </c>
      <c r="AV1063" s="15" t="s">
        <v>228</v>
      </c>
      <c r="AW1063" s="15" t="s">
        <v>32</v>
      </c>
      <c r="AX1063" s="15" t="s">
        <v>84</v>
      </c>
      <c r="AY1063" s="290" t="s">
        <v>222</v>
      </c>
    </row>
    <row r="1064" s="2" customFormat="1" ht="24.15" customHeight="1">
      <c r="A1064" s="39"/>
      <c r="B1064" s="40"/>
      <c r="C1064" s="244" t="s">
        <v>1252</v>
      </c>
      <c r="D1064" s="244" t="s">
        <v>224</v>
      </c>
      <c r="E1064" s="245" t="s">
        <v>1253</v>
      </c>
      <c r="F1064" s="246" t="s">
        <v>1254</v>
      </c>
      <c r="G1064" s="247" t="s">
        <v>438</v>
      </c>
      <c r="H1064" s="248">
        <v>1105</v>
      </c>
      <c r="I1064" s="249"/>
      <c r="J1064" s="250">
        <f>ROUND(I1064*H1064,2)</f>
        <v>0</v>
      </c>
      <c r="K1064" s="251"/>
      <c r="L1064" s="45"/>
      <c r="M1064" s="252" t="s">
        <v>1</v>
      </c>
      <c r="N1064" s="253" t="s">
        <v>41</v>
      </c>
      <c r="O1064" s="92"/>
      <c r="P1064" s="254">
        <f>O1064*H1064</f>
        <v>0</v>
      </c>
      <c r="Q1064" s="254">
        <v>0</v>
      </c>
      <c r="R1064" s="254">
        <f>Q1064*H1064</f>
        <v>0</v>
      </c>
      <c r="S1064" s="254">
        <v>0</v>
      </c>
      <c r="T1064" s="255">
        <f>S1064*H1064</f>
        <v>0</v>
      </c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39"/>
      <c r="AE1064" s="39"/>
      <c r="AR1064" s="256" t="s">
        <v>260</v>
      </c>
      <c r="AT1064" s="256" t="s">
        <v>224</v>
      </c>
      <c r="AU1064" s="256" t="s">
        <v>86</v>
      </c>
      <c r="AY1064" s="18" t="s">
        <v>222</v>
      </c>
      <c r="BE1064" s="257">
        <f>IF(N1064="základní",J1064,0)</f>
        <v>0</v>
      </c>
      <c r="BF1064" s="257">
        <f>IF(N1064="snížená",J1064,0)</f>
        <v>0</v>
      </c>
      <c r="BG1064" s="257">
        <f>IF(N1064="zákl. přenesená",J1064,0)</f>
        <v>0</v>
      </c>
      <c r="BH1064" s="257">
        <f>IF(N1064="sníž. přenesená",J1064,0)</f>
        <v>0</v>
      </c>
      <c r="BI1064" s="257">
        <f>IF(N1064="nulová",J1064,0)</f>
        <v>0</v>
      </c>
      <c r="BJ1064" s="18" t="s">
        <v>84</v>
      </c>
      <c r="BK1064" s="257">
        <f>ROUND(I1064*H1064,2)</f>
        <v>0</v>
      </c>
      <c r="BL1064" s="18" t="s">
        <v>260</v>
      </c>
      <c r="BM1064" s="256" t="s">
        <v>1255</v>
      </c>
    </row>
    <row r="1065" s="13" customFormat="1">
      <c r="A1065" s="13"/>
      <c r="B1065" s="258"/>
      <c r="C1065" s="259"/>
      <c r="D1065" s="260" t="s">
        <v>229</v>
      </c>
      <c r="E1065" s="261" t="s">
        <v>1</v>
      </c>
      <c r="F1065" s="262" t="s">
        <v>368</v>
      </c>
      <c r="G1065" s="259"/>
      <c r="H1065" s="261" t="s">
        <v>1</v>
      </c>
      <c r="I1065" s="263"/>
      <c r="J1065" s="259"/>
      <c r="K1065" s="259"/>
      <c r="L1065" s="264"/>
      <c r="M1065" s="265"/>
      <c r="N1065" s="266"/>
      <c r="O1065" s="266"/>
      <c r="P1065" s="266"/>
      <c r="Q1065" s="266"/>
      <c r="R1065" s="266"/>
      <c r="S1065" s="266"/>
      <c r="T1065" s="267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268" t="s">
        <v>229</v>
      </c>
      <c r="AU1065" s="268" t="s">
        <v>86</v>
      </c>
      <c r="AV1065" s="13" t="s">
        <v>84</v>
      </c>
      <c r="AW1065" s="13" t="s">
        <v>32</v>
      </c>
      <c r="AX1065" s="13" t="s">
        <v>76</v>
      </c>
      <c r="AY1065" s="268" t="s">
        <v>222</v>
      </c>
    </row>
    <row r="1066" s="14" customFormat="1">
      <c r="A1066" s="14"/>
      <c r="B1066" s="269"/>
      <c r="C1066" s="270"/>
      <c r="D1066" s="260" t="s">
        <v>229</v>
      </c>
      <c r="E1066" s="271" t="s">
        <v>1</v>
      </c>
      <c r="F1066" s="272" t="s">
        <v>1256</v>
      </c>
      <c r="G1066" s="270"/>
      <c r="H1066" s="273">
        <v>1105</v>
      </c>
      <c r="I1066" s="274"/>
      <c r="J1066" s="270"/>
      <c r="K1066" s="270"/>
      <c r="L1066" s="275"/>
      <c r="M1066" s="276"/>
      <c r="N1066" s="277"/>
      <c r="O1066" s="277"/>
      <c r="P1066" s="277"/>
      <c r="Q1066" s="277"/>
      <c r="R1066" s="277"/>
      <c r="S1066" s="277"/>
      <c r="T1066" s="278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T1066" s="279" t="s">
        <v>229</v>
      </c>
      <c r="AU1066" s="279" t="s">
        <v>86</v>
      </c>
      <c r="AV1066" s="14" t="s">
        <v>86</v>
      </c>
      <c r="AW1066" s="14" t="s">
        <v>32</v>
      </c>
      <c r="AX1066" s="14" t="s">
        <v>76</v>
      </c>
      <c r="AY1066" s="279" t="s">
        <v>222</v>
      </c>
    </row>
    <row r="1067" s="15" customFormat="1">
      <c r="A1067" s="15"/>
      <c r="B1067" s="280"/>
      <c r="C1067" s="281"/>
      <c r="D1067" s="260" t="s">
        <v>229</v>
      </c>
      <c r="E1067" s="282" t="s">
        <v>1</v>
      </c>
      <c r="F1067" s="283" t="s">
        <v>232</v>
      </c>
      <c r="G1067" s="281"/>
      <c r="H1067" s="284">
        <v>1105</v>
      </c>
      <c r="I1067" s="285"/>
      <c r="J1067" s="281"/>
      <c r="K1067" s="281"/>
      <c r="L1067" s="286"/>
      <c r="M1067" s="287"/>
      <c r="N1067" s="288"/>
      <c r="O1067" s="288"/>
      <c r="P1067" s="288"/>
      <c r="Q1067" s="288"/>
      <c r="R1067" s="288"/>
      <c r="S1067" s="288"/>
      <c r="T1067" s="289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T1067" s="290" t="s">
        <v>229</v>
      </c>
      <c r="AU1067" s="290" t="s">
        <v>86</v>
      </c>
      <c r="AV1067" s="15" t="s">
        <v>228</v>
      </c>
      <c r="AW1067" s="15" t="s">
        <v>32</v>
      </c>
      <c r="AX1067" s="15" t="s">
        <v>84</v>
      </c>
      <c r="AY1067" s="290" t="s">
        <v>222</v>
      </c>
    </row>
    <row r="1068" s="2" customFormat="1" ht="24.15" customHeight="1">
      <c r="A1068" s="39"/>
      <c r="B1068" s="40"/>
      <c r="C1068" s="244" t="s">
        <v>738</v>
      </c>
      <c r="D1068" s="244" t="s">
        <v>224</v>
      </c>
      <c r="E1068" s="245" t="s">
        <v>1257</v>
      </c>
      <c r="F1068" s="246" t="s">
        <v>1258</v>
      </c>
      <c r="G1068" s="247" t="s">
        <v>438</v>
      </c>
      <c r="H1068" s="248">
        <v>377.16000000000002</v>
      </c>
      <c r="I1068" s="249"/>
      <c r="J1068" s="250">
        <f>ROUND(I1068*H1068,2)</f>
        <v>0</v>
      </c>
      <c r="K1068" s="251"/>
      <c r="L1068" s="45"/>
      <c r="M1068" s="252" t="s">
        <v>1</v>
      </c>
      <c r="N1068" s="253" t="s">
        <v>41</v>
      </c>
      <c r="O1068" s="92"/>
      <c r="P1068" s="254">
        <f>O1068*H1068</f>
        <v>0</v>
      </c>
      <c r="Q1068" s="254">
        <v>0</v>
      </c>
      <c r="R1068" s="254">
        <f>Q1068*H1068</f>
        <v>0</v>
      </c>
      <c r="S1068" s="254">
        <v>0</v>
      </c>
      <c r="T1068" s="255">
        <f>S1068*H1068</f>
        <v>0</v>
      </c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9"/>
      <c r="AR1068" s="256" t="s">
        <v>260</v>
      </c>
      <c r="AT1068" s="256" t="s">
        <v>224</v>
      </c>
      <c r="AU1068" s="256" t="s">
        <v>86</v>
      </c>
      <c r="AY1068" s="18" t="s">
        <v>222</v>
      </c>
      <c r="BE1068" s="257">
        <f>IF(N1068="základní",J1068,0)</f>
        <v>0</v>
      </c>
      <c r="BF1068" s="257">
        <f>IF(N1068="snížená",J1068,0)</f>
        <v>0</v>
      </c>
      <c r="BG1068" s="257">
        <f>IF(N1068="zákl. přenesená",J1068,0)</f>
        <v>0</v>
      </c>
      <c r="BH1068" s="257">
        <f>IF(N1068="sníž. přenesená",J1068,0)</f>
        <v>0</v>
      </c>
      <c r="BI1068" s="257">
        <f>IF(N1068="nulová",J1068,0)</f>
        <v>0</v>
      </c>
      <c r="BJ1068" s="18" t="s">
        <v>84</v>
      </c>
      <c r="BK1068" s="257">
        <f>ROUND(I1068*H1068,2)</f>
        <v>0</v>
      </c>
      <c r="BL1068" s="18" t="s">
        <v>260</v>
      </c>
      <c r="BM1068" s="256" t="s">
        <v>1259</v>
      </c>
    </row>
    <row r="1069" s="13" customFormat="1">
      <c r="A1069" s="13"/>
      <c r="B1069" s="258"/>
      <c r="C1069" s="259"/>
      <c r="D1069" s="260" t="s">
        <v>229</v>
      </c>
      <c r="E1069" s="261" t="s">
        <v>1</v>
      </c>
      <c r="F1069" s="262" t="s">
        <v>368</v>
      </c>
      <c r="G1069" s="259"/>
      <c r="H1069" s="261" t="s">
        <v>1</v>
      </c>
      <c r="I1069" s="263"/>
      <c r="J1069" s="259"/>
      <c r="K1069" s="259"/>
      <c r="L1069" s="264"/>
      <c r="M1069" s="265"/>
      <c r="N1069" s="266"/>
      <c r="O1069" s="266"/>
      <c r="P1069" s="266"/>
      <c r="Q1069" s="266"/>
      <c r="R1069" s="266"/>
      <c r="S1069" s="266"/>
      <c r="T1069" s="267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68" t="s">
        <v>229</v>
      </c>
      <c r="AU1069" s="268" t="s">
        <v>86</v>
      </c>
      <c r="AV1069" s="13" t="s">
        <v>84</v>
      </c>
      <c r="AW1069" s="13" t="s">
        <v>32</v>
      </c>
      <c r="AX1069" s="13" t="s">
        <v>76</v>
      </c>
      <c r="AY1069" s="268" t="s">
        <v>222</v>
      </c>
    </row>
    <row r="1070" s="14" customFormat="1">
      <c r="A1070" s="14"/>
      <c r="B1070" s="269"/>
      <c r="C1070" s="270"/>
      <c r="D1070" s="260" t="s">
        <v>229</v>
      </c>
      <c r="E1070" s="271" t="s">
        <v>1</v>
      </c>
      <c r="F1070" s="272" t="s">
        <v>1260</v>
      </c>
      <c r="G1070" s="270"/>
      <c r="H1070" s="273">
        <v>377.16000000000002</v>
      </c>
      <c r="I1070" s="274"/>
      <c r="J1070" s="270"/>
      <c r="K1070" s="270"/>
      <c r="L1070" s="275"/>
      <c r="M1070" s="276"/>
      <c r="N1070" s="277"/>
      <c r="O1070" s="277"/>
      <c r="P1070" s="277"/>
      <c r="Q1070" s="277"/>
      <c r="R1070" s="277"/>
      <c r="S1070" s="277"/>
      <c r="T1070" s="278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T1070" s="279" t="s">
        <v>229</v>
      </c>
      <c r="AU1070" s="279" t="s">
        <v>86</v>
      </c>
      <c r="AV1070" s="14" t="s">
        <v>86</v>
      </c>
      <c r="AW1070" s="14" t="s">
        <v>32</v>
      </c>
      <c r="AX1070" s="14" t="s">
        <v>76</v>
      </c>
      <c r="AY1070" s="279" t="s">
        <v>222</v>
      </c>
    </row>
    <row r="1071" s="15" customFormat="1">
      <c r="A1071" s="15"/>
      <c r="B1071" s="280"/>
      <c r="C1071" s="281"/>
      <c r="D1071" s="260" t="s">
        <v>229</v>
      </c>
      <c r="E1071" s="282" t="s">
        <v>1</v>
      </c>
      <c r="F1071" s="283" t="s">
        <v>232</v>
      </c>
      <c r="G1071" s="281"/>
      <c r="H1071" s="284">
        <v>377.16000000000002</v>
      </c>
      <c r="I1071" s="285"/>
      <c r="J1071" s="281"/>
      <c r="K1071" s="281"/>
      <c r="L1071" s="286"/>
      <c r="M1071" s="287"/>
      <c r="N1071" s="288"/>
      <c r="O1071" s="288"/>
      <c r="P1071" s="288"/>
      <c r="Q1071" s="288"/>
      <c r="R1071" s="288"/>
      <c r="S1071" s="288"/>
      <c r="T1071" s="289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T1071" s="290" t="s">
        <v>229</v>
      </c>
      <c r="AU1071" s="290" t="s">
        <v>86</v>
      </c>
      <c r="AV1071" s="15" t="s">
        <v>228</v>
      </c>
      <c r="AW1071" s="15" t="s">
        <v>32</v>
      </c>
      <c r="AX1071" s="15" t="s">
        <v>84</v>
      </c>
      <c r="AY1071" s="290" t="s">
        <v>222</v>
      </c>
    </row>
    <row r="1072" s="2" customFormat="1" ht="24.15" customHeight="1">
      <c r="A1072" s="39"/>
      <c r="B1072" s="40"/>
      <c r="C1072" s="244" t="s">
        <v>1261</v>
      </c>
      <c r="D1072" s="244" t="s">
        <v>224</v>
      </c>
      <c r="E1072" s="245" t="s">
        <v>1262</v>
      </c>
      <c r="F1072" s="246" t="s">
        <v>1263</v>
      </c>
      <c r="G1072" s="247" t="s">
        <v>438</v>
      </c>
      <c r="H1072" s="248">
        <v>128</v>
      </c>
      <c r="I1072" s="249"/>
      <c r="J1072" s="250">
        <f>ROUND(I1072*H1072,2)</f>
        <v>0</v>
      </c>
      <c r="K1072" s="251"/>
      <c r="L1072" s="45"/>
      <c r="M1072" s="252" t="s">
        <v>1</v>
      </c>
      <c r="N1072" s="253" t="s">
        <v>41</v>
      </c>
      <c r="O1072" s="92"/>
      <c r="P1072" s="254">
        <f>O1072*H1072</f>
        <v>0</v>
      </c>
      <c r="Q1072" s="254">
        <v>0</v>
      </c>
      <c r="R1072" s="254">
        <f>Q1072*H1072</f>
        <v>0</v>
      </c>
      <c r="S1072" s="254">
        <v>0</v>
      </c>
      <c r="T1072" s="255">
        <f>S1072*H1072</f>
        <v>0</v>
      </c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R1072" s="256" t="s">
        <v>260</v>
      </c>
      <c r="AT1072" s="256" t="s">
        <v>224</v>
      </c>
      <c r="AU1072" s="256" t="s">
        <v>86</v>
      </c>
      <c r="AY1072" s="18" t="s">
        <v>222</v>
      </c>
      <c r="BE1072" s="257">
        <f>IF(N1072="základní",J1072,0)</f>
        <v>0</v>
      </c>
      <c r="BF1072" s="257">
        <f>IF(N1072="snížená",J1072,0)</f>
        <v>0</v>
      </c>
      <c r="BG1072" s="257">
        <f>IF(N1072="zákl. přenesená",J1072,0)</f>
        <v>0</v>
      </c>
      <c r="BH1072" s="257">
        <f>IF(N1072="sníž. přenesená",J1072,0)</f>
        <v>0</v>
      </c>
      <c r="BI1072" s="257">
        <f>IF(N1072="nulová",J1072,0)</f>
        <v>0</v>
      </c>
      <c r="BJ1072" s="18" t="s">
        <v>84</v>
      </c>
      <c r="BK1072" s="257">
        <f>ROUND(I1072*H1072,2)</f>
        <v>0</v>
      </c>
      <c r="BL1072" s="18" t="s">
        <v>260</v>
      </c>
      <c r="BM1072" s="256" t="s">
        <v>1264</v>
      </c>
    </row>
    <row r="1073" s="13" customFormat="1">
      <c r="A1073" s="13"/>
      <c r="B1073" s="258"/>
      <c r="C1073" s="259"/>
      <c r="D1073" s="260" t="s">
        <v>229</v>
      </c>
      <c r="E1073" s="261" t="s">
        <v>1</v>
      </c>
      <c r="F1073" s="262" t="s">
        <v>368</v>
      </c>
      <c r="G1073" s="259"/>
      <c r="H1073" s="261" t="s">
        <v>1</v>
      </c>
      <c r="I1073" s="263"/>
      <c r="J1073" s="259"/>
      <c r="K1073" s="259"/>
      <c r="L1073" s="264"/>
      <c r="M1073" s="265"/>
      <c r="N1073" s="266"/>
      <c r="O1073" s="266"/>
      <c r="P1073" s="266"/>
      <c r="Q1073" s="266"/>
      <c r="R1073" s="266"/>
      <c r="S1073" s="266"/>
      <c r="T1073" s="267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68" t="s">
        <v>229</v>
      </c>
      <c r="AU1073" s="268" t="s">
        <v>86</v>
      </c>
      <c r="AV1073" s="13" t="s">
        <v>84</v>
      </c>
      <c r="AW1073" s="13" t="s">
        <v>32</v>
      </c>
      <c r="AX1073" s="13" t="s">
        <v>76</v>
      </c>
      <c r="AY1073" s="268" t="s">
        <v>222</v>
      </c>
    </row>
    <row r="1074" s="14" customFormat="1">
      <c r="A1074" s="14"/>
      <c r="B1074" s="269"/>
      <c r="C1074" s="270"/>
      <c r="D1074" s="260" t="s">
        <v>229</v>
      </c>
      <c r="E1074" s="271" t="s">
        <v>1</v>
      </c>
      <c r="F1074" s="272" t="s">
        <v>1265</v>
      </c>
      <c r="G1074" s="270"/>
      <c r="H1074" s="273">
        <v>128</v>
      </c>
      <c r="I1074" s="274"/>
      <c r="J1074" s="270"/>
      <c r="K1074" s="270"/>
      <c r="L1074" s="275"/>
      <c r="M1074" s="276"/>
      <c r="N1074" s="277"/>
      <c r="O1074" s="277"/>
      <c r="P1074" s="277"/>
      <c r="Q1074" s="277"/>
      <c r="R1074" s="277"/>
      <c r="S1074" s="277"/>
      <c r="T1074" s="278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79" t="s">
        <v>229</v>
      </c>
      <c r="AU1074" s="279" t="s">
        <v>86</v>
      </c>
      <c r="AV1074" s="14" t="s">
        <v>86</v>
      </c>
      <c r="AW1074" s="14" t="s">
        <v>32</v>
      </c>
      <c r="AX1074" s="14" t="s">
        <v>76</v>
      </c>
      <c r="AY1074" s="279" t="s">
        <v>222</v>
      </c>
    </row>
    <row r="1075" s="15" customFormat="1">
      <c r="A1075" s="15"/>
      <c r="B1075" s="280"/>
      <c r="C1075" s="281"/>
      <c r="D1075" s="260" t="s">
        <v>229</v>
      </c>
      <c r="E1075" s="282" t="s">
        <v>1</v>
      </c>
      <c r="F1075" s="283" t="s">
        <v>232</v>
      </c>
      <c r="G1075" s="281"/>
      <c r="H1075" s="284">
        <v>128</v>
      </c>
      <c r="I1075" s="285"/>
      <c r="J1075" s="281"/>
      <c r="K1075" s="281"/>
      <c r="L1075" s="286"/>
      <c r="M1075" s="287"/>
      <c r="N1075" s="288"/>
      <c r="O1075" s="288"/>
      <c r="P1075" s="288"/>
      <c r="Q1075" s="288"/>
      <c r="R1075" s="288"/>
      <c r="S1075" s="288"/>
      <c r="T1075" s="289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T1075" s="290" t="s">
        <v>229</v>
      </c>
      <c r="AU1075" s="290" t="s">
        <v>86</v>
      </c>
      <c r="AV1075" s="15" t="s">
        <v>228</v>
      </c>
      <c r="AW1075" s="15" t="s">
        <v>32</v>
      </c>
      <c r="AX1075" s="15" t="s">
        <v>84</v>
      </c>
      <c r="AY1075" s="290" t="s">
        <v>222</v>
      </c>
    </row>
    <row r="1076" s="2" customFormat="1" ht="24.15" customHeight="1">
      <c r="A1076" s="39"/>
      <c r="B1076" s="40"/>
      <c r="C1076" s="244" t="s">
        <v>741</v>
      </c>
      <c r="D1076" s="244" t="s">
        <v>224</v>
      </c>
      <c r="E1076" s="245" t="s">
        <v>1266</v>
      </c>
      <c r="F1076" s="246" t="s">
        <v>1267</v>
      </c>
      <c r="G1076" s="247" t="s">
        <v>438</v>
      </c>
      <c r="H1076" s="248">
        <v>83.700000000000003</v>
      </c>
      <c r="I1076" s="249"/>
      <c r="J1076" s="250">
        <f>ROUND(I1076*H1076,2)</f>
        <v>0</v>
      </c>
      <c r="K1076" s="251"/>
      <c r="L1076" s="45"/>
      <c r="M1076" s="252" t="s">
        <v>1</v>
      </c>
      <c r="N1076" s="253" t="s">
        <v>41</v>
      </c>
      <c r="O1076" s="92"/>
      <c r="P1076" s="254">
        <f>O1076*H1076</f>
        <v>0</v>
      </c>
      <c r="Q1076" s="254">
        <v>0</v>
      </c>
      <c r="R1076" s="254">
        <f>Q1076*H1076</f>
        <v>0</v>
      </c>
      <c r="S1076" s="254">
        <v>0</v>
      </c>
      <c r="T1076" s="255">
        <f>S1076*H1076</f>
        <v>0</v>
      </c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R1076" s="256" t="s">
        <v>260</v>
      </c>
      <c r="AT1076" s="256" t="s">
        <v>224</v>
      </c>
      <c r="AU1076" s="256" t="s">
        <v>86</v>
      </c>
      <c r="AY1076" s="18" t="s">
        <v>222</v>
      </c>
      <c r="BE1076" s="257">
        <f>IF(N1076="základní",J1076,0)</f>
        <v>0</v>
      </c>
      <c r="BF1076" s="257">
        <f>IF(N1076="snížená",J1076,0)</f>
        <v>0</v>
      </c>
      <c r="BG1076" s="257">
        <f>IF(N1076="zákl. přenesená",J1076,0)</f>
        <v>0</v>
      </c>
      <c r="BH1076" s="257">
        <f>IF(N1076="sníž. přenesená",J1076,0)</f>
        <v>0</v>
      </c>
      <c r="BI1076" s="257">
        <f>IF(N1076="nulová",J1076,0)</f>
        <v>0</v>
      </c>
      <c r="BJ1076" s="18" t="s">
        <v>84</v>
      </c>
      <c r="BK1076" s="257">
        <f>ROUND(I1076*H1076,2)</f>
        <v>0</v>
      </c>
      <c r="BL1076" s="18" t="s">
        <v>260</v>
      </c>
      <c r="BM1076" s="256" t="s">
        <v>1268</v>
      </c>
    </row>
    <row r="1077" s="13" customFormat="1">
      <c r="A1077" s="13"/>
      <c r="B1077" s="258"/>
      <c r="C1077" s="259"/>
      <c r="D1077" s="260" t="s">
        <v>229</v>
      </c>
      <c r="E1077" s="261" t="s">
        <v>1</v>
      </c>
      <c r="F1077" s="262" t="s">
        <v>368</v>
      </c>
      <c r="G1077" s="259"/>
      <c r="H1077" s="261" t="s">
        <v>1</v>
      </c>
      <c r="I1077" s="263"/>
      <c r="J1077" s="259"/>
      <c r="K1077" s="259"/>
      <c r="L1077" s="264"/>
      <c r="M1077" s="265"/>
      <c r="N1077" s="266"/>
      <c r="O1077" s="266"/>
      <c r="P1077" s="266"/>
      <c r="Q1077" s="266"/>
      <c r="R1077" s="266"/>
      <c r="S1077" s="266"/>
      <c r="T1077" s="267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68" t="s">
        <v>229</v>
      </c>
      <c r="AU1077" s="268" t="s">
        <v>86</v>
      </c>
      <c r="AV1077" s="13" t="s">
        <v>84</v>
      </c>
      <c r="AW1077" s="13" t="s">
        <v>32</v>
      </c>
      <c r="AX1077" s="13" t="s">
        <v>76</v>
      </c>
      <c r="AY1077" s="268" t="s">
        <v>222</v>
      </c>
    </row>
    <row r="1078" s="14" customFormat="1">
      <c r="A1078" s="14"/>
      <c r="B1078" s="269"/>
      <c r="C1078" s="270"/>
      <c r="D1078" s="260" t="s">
        <v>229</v>
      </c>
      <c r="E1078" s="271" t="s">
        <v>1</v>
      </c>
      <c r="F1078" s="272" t="s">
        <v>1269</v>
      </c>
      <c r="G1078" s="270"/>
      <c r="H1078" s="273">
        <v>83.700000000000003</v>
      </c>
      <c r="I1078" s="274"/>
      <c r="J1078" s="270"/>
      <c r="K1078" s="270"/>
      <c r="L1078" s="275"/>
      <c r="M1078" s="276"/>
      <c r="N1078" s="277"/>
      <c r="O1078" s="277"/>
      <c r="P1078" s="277"/>
      <c r="Q1078" s="277"/>
      <c r="R1078" s="277"/>
      <c r="S1078" s="277"/>
      <c r="T1078" s="278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279" t="s">
        <v>229</v>
      </c>
      <c r="AU1078" s="279" t="s">
        <v>86</v>
      </c>
      <c r="AV1078" s="14" t="s">
        <v>86</v>
      </c>
      <c r="AW1078" s="14" t="s">
        <v>32</v>
      </c>
      <c r="AX1078" s="14" t="s">
        <v>76</v>
      </c>
      <c r="AY1078" s="279" t="s">
        <v>222</v>
      </c>
    </row>
    <row r="1079" s="15" customFormat="1">
      <c r="A1079" s="15"/>
      <c r="B1079" s="280"/>
      <c r="C1079" s="281"/>
      <c r="D1079" s="260" t="s">
        <v>229</v>
      </c>
      <c r="E1079" s="282" t="s">
        <v>1</v>
      </c>
      <c r="F1079" s="283" t="s">
        <v>232</v>
      </c>
      <c r="G1079" s="281"/>
      <c r="H1079" s="284">
        <v>83.700000000000003</v>
      </c>
      <c r="I1079" s="285"/>
      <c r="J1079" s="281"/>
      <c r="K1079" s="281"/>
      <c r="L1079" s="286"/>
      <c r="M1079" s="287"/>
      <c r="N1079" s="288"/>
      <c r="O1079" s="288"/>
      <c r="P1079" s="288"/>
      <c r="Q1079" s="288"/>
      <c r="R1079" s="288"/>
      <c r="S1079" s="288"/>
      <c r="T1079" s="289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T1079" s="290" t="s">
        <v>229</v>
      </c>
      <c r="AU1079" s="290" t="s">
        <v>86</v>
      </c>
      <c r="AV1079" s="15" t="s">
        <v>228</v>
      </c>
      <c r="AW1079" s="15" t="s">
        <v>32</v>
      </c>
      <c r="AX1079" s="15" t="s">
        <v>84</v>
      </c>
      <c r="AY1079" s="290" t="s">
        <v>222</v>
      </c>
    </row>
    <row r="1080" s="2" customFormat="1" ht="24.15" customHeight="1">
      <c r="A1080" s="39"/>
      <c r="B1080" s="40"/>
      <c r="C1080" s="244" t="s">
        <v>1270</v>
      </c>
      <c r="D1080" s="244" t="s">
        <v>224</v>
      </c>
      <c r="E1080" s="245" t="s">
        <v>1271</v>
      </c>
      <c r="F1080" s="246" t="s">
        <v>1272</v>
      </c>
      <c r="G1080" s="247" t="s">
        <v>227</v>
      </c>
      <c r="H1080" s="248">
        <v>1200</v>
      </c>
      <c r="I1080" s="249"/>
      <c r="J1080" s="250">
        <f>ROUND(I1080*H1080,2)</f>
        <v>0</v>
      </c>
      <c r="K1080" s="251"/>
      <c r="L1080" s="45"/>
      <c r="M1080" s="252" t="s">
        <v>1</v>
      </c>
      <c r="N1080" s="253" t="s">
        <v>41</v>
      </c>
      <c r="O1080" s="92"/>
      <c r="P1080" s="254">
        <f>O1080*H1080</f>
        <v>0</v>
      </c>
      <c r="Q1080" s="254">
        <v>0</v>
      </c>
      <c r="R1080" s="254">
        <f>Q1080*H1080</f>
        <v>0</v>
      </c>
      <c r="S1080" s="254">
        <v>0</v>
      </c>
      <c r="T1080" s="255">
        <f>S1080*H1080</f>
        <v>0</v>
      </c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R1080" s="256" t="s">
        <v>260</v>
      </c>
      <c r="AT1080" s="256" t="s">
        <v>224</v>
      </c>
      <c r="AU1080" s="256" t="s">
        <v>86</v>
      </c>
      <c r="AY1080" s="18" t="s">
        <v>222</v>
      </c>
      <c r="BE1080" s="257">
        <f>IF(N1080="základní",J1080,0)</f>
        <v>0</v>
      </c>
      <c r="BF1080" s="257">
        <f>IF(N1080="snížená",J1080,0)</f>
        <v>0</v>
      </c>
      <c r="BG1080" s="257">
        <f>IF(N1080="zákl. přenesená",J1080,0)</f>
        <v>0</v>
      </c>
      <c r="BH1080" s="257">
        <f>IF(N1080="sníž. přenesená",J1080,0)</f>
        <v>0</v>
      </c>
      <c r="BI1080" s="257">
        <f>IF(N1080="nulová",J1080,0)</f>
        <v>0</v>
      </c>
      <c r="BJ1080" s="18" t="s">
        <v>84</v>
      </c>
      <c r="BK1080" s="257">
        <f>ROUND(I1080*H1080,2)</f>
        <v>0</v>
      </c>
      <c r="BL1080" s="18" t="s">
        <v>260</v>
      </c>
      <c r="BM1080" s="256" t="s">
        <v>1273</v>
      </c>
    </row>
    <row r="1081" s="13" customFormat="1">
      <c r="A1081" s="13"/>
      <c r="B1081" s="258"/>
      <c r="C1081" s="259"/>
      <c r="D1081" s="260" t="s">
        <v>229</v>
      </c>
      <c r="E1081" s="261" t="s">
        <v>1</v>
      </c>
      <c r="F1081" s="262" t="s">
        <v>368</v>
      </c>
      <c r="G1081" s="259"/>
      <c r="H1081" s="261" t="s">
        <v>1</v>
      </c>
      <c r="I1081" s="263"/>
      <c r="J1081" s="259"/>
      <c r="K1081" s="259"/>
      <c r="L1081" s="264"/>
      <c r="M1081" s="265"/>
      <c r="N1081" s="266"/>
      <c r="O1081" s="266"/>
      <c r="P1081" s="266"/>
      <c r="Q1081" s="266"/>
      <c r="R1081" s="266"/>
      <c r="S1081" s="266"/>
      <c r="T1081" s="267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68" t="s">
        <v>229</v>
      </c>
      <c r="AU1081" s="268" t="s">
        <v>86</v>
      </c>
      <c r="AV1081" s="13" t="s">
        <v>84</v>
      </c>
      <c r="AW1081" s="13" t="s">
        <v>32</v>
      </c>
      <c r="AX1081" s="13" t="s">
        <v>76</v>
      </c>
      <c r="AY1081" s="268" t="s">
        <v>222</v>
      </c>
    </row>
    <row r="1082" s="14" customFormat="1">
      <c r="A1082" s="14"/>
      <c r="B1082" s="269"/>
      <c r="C1082" s="270"/>
      <c r="D1082" s="260" t="s">
        <v>229</v>
      </c>
      <c r="E1082" s="271" t="s">
        <v>1</v>
      </c>
      <c r="F1082" s="272" t="s">
        <v>1274</v>
      </c>
      <c r="G1082" s="270"/>
      <c r="H1082" s="273">
        <v>1200</v>
      </c>
      <c r="I1082" s="274"/>
      <c r="J1082" s="270"/>
      <c r="K1082" s="270"/>
      <c r="L1082" s="275"/>
      <c r="M1082" s="276"/>
      <c r="N1082" s="277"/>
      <c r="O1082" s="277"/>
      <c r="P1082" s="277"/>
      <c r="Q1082" s="277"/>
      <c r="R1082" s="277"/>
      <c r="S1082" s="277"/>
      <c r="T1082" s="278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79" t="s">
        <v>229</v>
      </c>
      <c r="AU1082" s="279" t="s">
        <v>86</v>
      </c>
      <c r="AV1082" s="14" t="s">
        <v>86</v>
      </c>
      <c r="AW1082" s="14" t="s">
        <v>32</v>
      </c>
      <c r="AX1082" s="14" t="s">
        <v>76</v>
      </c>
      <c r="AY1082" s="279" t="s">
        <v>222</v>
      </c>
    </row>
    <row r="1083" s="15" customFormat="1">
      <c r="A1083" s="15"/>
      <c r="B1083" s="280"/>
      <c r="C1083" s="281"/>
      <c r="D1083" s="260" t="s">
        <v>229</v>
      </c>
      <c r="E1083" s="282" t="s">
        <v>1</v>
      </c>
      <c r="F1083" s="283" t="s">
        <v>232</v>
      </c>
      <c r="G1083" s="281"/>
      <c r="H1083" s="284">
        <v>1200</v>
      </c>
      <c r="I1083" s="285"/>
      <c r="J1083" s="281"/>
      <c r="K1083" s="281"/>
      <c r="L1083" s="286"/>
      <c r="M1083" s="287"/>
      <c r="N1083" s="288"/>
      <c r="O1083" s="288"/>
      <c r="P1083" s="288"/>
      <c r="Q1083" s="288"/>
      <c r="R1083" s="288"/>
      <c r="S1083" s="288"/>
      <c r="T1083" s="289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T1083" s="290" t="s">
        <v>229</v>
      </c>
      <c r="AU1083" s="290" t="s">
        <v>86</v>
      </c>
      <c r="AV1083" s="15" t="s">
        <v>228</v>
      </c>
      <c r="AW1083" s="15" t="s">
        <v>32</v>
      </c>
      <c r="AX1083" s="15" t="s">
        <v>84</v>
      </c>
      <c r="AY1083" s="290" t="s">
        <v>222</v>
      </c>
    </row>
    <row r="1084" s="2" customFormat="1" ht="16.5" customHeight="1">
      <c r="A1084" s="39"/>
      <c r="B1084" s="40"/>
      <c r="C1084" s="294" t="s">
        <v>748</v>
      </c>
      <c r="D1084" s="294" t="s">
        <v>300</v>
      </c>
      <c r="E1084" s="295" t="s">
        <v>1275</v>
      </c>
      <c r="F1084" s="296" t="s">
        <v>1276</v>
      </c>
      <c r="G1084" s="297" t="s">
        <v>241</v>
      </c>
      <c r="H1084" s="298">
        <v>36</v>
      </c>
      <c r="I1084" s="299"/>
      <c r="J1084" s="300">
        <f>ROUND(I1084*H1084,2)</f>
        <v>0</v>
      </c>
      <c r="K1084" s="301"/>
      <c r="L1084" s="302"/>
      <c r="M1084" s="303" t="s">
        <v>1</v>
      </c>
      <c r="N1084" s="304" t="s">
        <v>41</v>
      </c>
      <c r="O1084" s="92"/>
      <c r="P1084" s="254">
        <f>O1084*H1084</f>
        <v>0</v>
      </c>
      <c r="Q1084" s="254">
        <v>0</v>
      </c>
      <c r="R1084" s="254">
        <f>Q1084*H1084</f>
        <v>0</v>
      </c>
      <c r="S1084" s="254">
        <v>0</v>
      </c>
      <c r="T1084" s="255">
        <f>S1084*H1084</f>
        <v>0</v>
      </c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R1084" s="256" t="s">
        <v>290</v>
      </c>
      <c r="AT1084" s="256" t="s">
        <v>300</v>
      </c>
      <c r="AU1084" s="256" t="s">
        <v>86</v>
      </c>
      <c r="AY1084" s="18" t="s">
        <v>222</v>
      </c>
      <c r="BE1084" s="257">
        <f>IF(N1084="základní",J1084,0)</f>
        <v>0</v>
      </c>
      <c r="BF1084" s="257">
        <f>IF(N1084="snížená",J1084,0)</f>
        <v>0</v>
      </c>
      <c r="BG1084" s="257">
        <f>IF(N1084="zákl. přenesená",J1084,0)</f>
        <v>0</v>
      </c>
      <c r="BH1084" s="257">
        <f>IF(N1084="sníž. přenesená",J1084,0)</f>
        <v>0</v>
      </c>
      <c r="BI1084" s="257">
        <f>IF(N1084="nulová",J1084,0)</f>
        <v>0</v>
      </c>
      <c r="BJ1084" s="18" t="s">
        <v>84</v>
      </c>
      <c r="BK1084" s="257">
        <f>ROUND(I1084*H1084,2)</f>
        <v>0</v>
      </c>
      <c r="BL1084" s="18" t="s">
        <v>260</v>
      </c>
      <c r="BM1084" s="256" t="s">
        <v>1277</v>
      </c>
    </row>
    <row r="1085" s="14" customFormat="1">
      <c r="A1085" s="14"/>
      <c r="B1085" s="269"/>
      <c r="C1085" s="270"/>
      <c r="D1085" s="260" t="s">
        <v>229</v>
      </c>
      <c r="E1085" s="271" t="s">
        <v>1</v>
      </c>
      <c r="F1085" s="272" t="s">
        <v>1278</v>
      </c>
      <c r="G1085" s="270"/>
      <c r="H1085" s="273">
        <v>36</v>
      </c>
      <c r="I1085" s="274"/>
      <c r="J1085" s="270"/>
      <c r="K1085" s="270"/>
      <c r="L1085" s="275"/>
      <c r="M1085" s="276"/>
      <c r="N1085" s="277"/>
      <c r="O1085" s="277"/>
      <c r="P1085" s="277"/>
      <c r="Q1085" s="277"/>
      <c r="R1085" s="277"/>
      <c r="S1085" s="277"/>
      <c r="T1085" s="278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T1085" s="279" t="s">
        <v>229</v>
      </c>
      <c r="AU1085" s="279" t="s">
        <v>86</v>
      </c>
      <c r="AV1085" s="14" t="s">
        <v>86</v>
      </c>
      <c r="AW1085" s="14" t="s">
        <v>32</v>
      </c>
      <c r="AX1085" s="14" t="s">
        <v>76</v>
      </c>
      <c r="AY1085" s="279" t="s">
        <v>222</v>
      </c>
    </row>
    <row r="1086" s="15" customFormat="1">
      <c r="A1086" s="15"/>
      <c r="B1086" s="280"/>
      <c r="C1086" s="281"/>
      <c r="D1086" s="260" t="s">
        <v>229</v>
      </c>
      <c r="E1086" s="282" t="s">
        <v>1</v>
      </c>
      <c r="F1086" s="283" t="s">
        <v>232</v>
      </c>
      <c r="G1086" s="281"/>
      <c r="H1086" s="284">
        <v>36</v>
      </c>
      <c r="I1086" s="285"/>
      <c r="J1086" s="281"/>
      <c r="K1086" s="281"/>
      <c r="L1086" s="286"/>
      <c r="M1086" s="287"/>
      <c r="N1086" s="288"/>
      <c r="O1086" s="288"/>
      <c r="P1086" s="288"/>
      <c r="Q1086" s="288"/>
      <c r="R1086" s="288"/>
      <c r="S1086" s="288"/>
      <c r="T1086" s="289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T1086" s="290" t="s">
        <v>229</v>
      </c>
      <c r="AU1086" s="290" t="s">
        <v>86</v>
      </c>
      <c r="AV1086" s="15" t="s">
        <v>228</v>
      </c>
      <c r="AW1086" s="15" t="s">
        <v>32</v>
      </c>
      <c r="AX1086" s="15" t="s">
        <v>84</v>
      </c>
      <c r="AY1086" s="290" t="s">
        <v>222</v>
      </c>
    </row>
    <row r="1087" s="2" customFormat="1" ht="16.5" customHeight="1">
      <c r="A1087" s="39"/>
      <c r="B1087" s="40"/>
      <c r="C1087" s="244" t="s">
        <v>1279</v>
      </c>
      <c r="D1087" s="244" t="s">
        <v>224</v>
      </c>
      <c r="E1087" s="245" t="s">
        <v>1280</v>
      </c>
      <c r="F1087" s="246" t="s">
        <v>1281</v>
      </c>
      <c r="G1087" s="247" t="s">
        <v>227</v>
      </c>
      <c r="H1087" s="248">
        <v>1019</v>
      </c>
      <c r="I1087" s="249"/>
      <c r="J1087" s="250">
        <f>ROUND(I1087*H1087,2)</f>
        <v>0</v>
      </c>
      <c r="K1087" s="251"/>
      <c r="L1087" s="45"/>
      <c r="M1087" s="252" t="s">
        <v>1</v>
      </c>
      <c r="N1087" s="253" t="s">
        <v>41</v>
      </c>
      <c r="O1087" s="92"/>
      <c r="P1087" s="254">
        <f>O1087*H1087</f>
        <v>0</v>
      </c>
      <c r="Q1087" s="254">
        <v>0</v>
      </c>
      <c r="R1087" s="254">
        <f>Q1087*H1087</f>
        <v>0</v>
      </c>
      <c r="S1087" s="254">
        <v>0</v>
      </c>
      <c r="T1087" s="255">
        <f>S1087*H1087</f>
        <v>0</v>
      </c>
      <c r="U1087" s="39"/>
      <c r="V1087" s="39"/>
      <c r="W1087" s="39"/>
      <c r="X1087" s="39"/>
      <c r="Y1087" s="39"/>
      <c r="Z1087" s="39"/>
      <c r="AA1087" s="39"/>
      <c r="AB1087" s="39"/>
      <c r="AC1087" s="39"/>
      <c r="AD1087" s="39"/>
      <c r="AE1087" s="39"/>
      <c r="AR1087" s="256" t="s">
        <v>260</v>
      </c>
      <c r="AT1087" s="256" t="s">
        <v>224</v>
      </c>
      <c r="AU1087" s="256" t="s">
        <v>86</v>
      </c>
      <c r="AY1087" s="18" t="s">
        <v>222</v>
      </c>
      <c r="BE1087" s="257">
        <f>IF(N1087="základní",J1087,0)</f>
        <v>0</v>
      </c>
      <c r="BF1087" s="257">
        <f>IF(N1087="snížená",J1087,0)</f>
        <v>0</v>
      </c>
      <c r="BG1087" s="257">
        <f>IF(N1087="zákl. přenesená",J1087,0)</f>
        <v>0</v>
      </c>
      <c r="BH1087" s="257">
        <f>IF(N1087="sníž. přenesená",J1087,0)</f>
        <v>0</v>
      </c>
      <c r="BI1087" s="257">
        <f>IF(N1087="nulová",J1087,0)</f>
        <v>0</v>
      </c>
      <c r="BJ1087" s="18" t="s">
        <v>84</v>
      </c>
      <c r="BK1087" s="257">
        <f>ROUND(I1087*H1087,2)</f>
        <v>0</v>
      </c>
      <c r="BL1087" s="18" t="s">
        <v>260</v>
      </c>
      <c r="BM1087" s="256" t="s">
        <v>1282</v>
      </c>
    </row>
    <row r="1088" s="13" customFormat="1">
      <c r="A1088" s="13"/>
      <c r="B1088" s="258"/>
      <c r="C1088" s="259"/>
      <c r="D1088" s="260" t="s">
        <v>229</v>
      </c>
      <c r="E1088" s="261" t="s">
        <v>1</v>
      </c>
      <c r="F1088" s="262" t="s">
        <v>368</v>
      </c>
      <c r="G1088" s="259"/>
      <c r="H1088" s="261" t="s">
        <v>1</v>
      </c>
      <c r="I1088" s="263"/>
      <c r="J1088" s="259"/>
      <c r="K1088" s="259"/>
      <c r="L1088" s="264"/>
      <c r="M1088" s="265"/>
      <c r="N1088" s="266"/>
      <c r="O1088" s="266"/>
      <c r="P1088" s="266"/>
      <c r="Q1088" s="266"/>
      <c r="R1088" s="266"/>
      <c r="S1088" s="266"/>
      <c r="T1088" s="267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68" t="s">
        <v>229</v>
      </c>
      <c r="AU1088" s="268" t="s">
        <v>86</v>
      </c>
      <c r="AV1088" s="13" t="s">
        <v>84</v>
      </c>
      <c r="AW1088" s="13" t="s">
        <v>32</v>
      </c>
      <c r="AX1088" s="13" t="s">
        <v>76</v>
      </c>
      <c r="AY1088" s="268" t="s">
        <v>222</v>
      </c>
    </row>
    <row r="1089" s="14" customFormat="1">
      <c r="A1089" s="14"/>
      <c r="B1089" s="269"/>
      <c r="C1089" s="270"/>
      <c r="D1089" s="260" t="s">
        <v>229</v>
      </c>
      <c r="E1089" s="271" t="s">
        <v>1</v>
      </c>
      <c r="F1089" s="272" t="s">
        <v>1283</v>
      </c>
      <c r="G1089" s="270"/>
      <c r="H1089" s="273">
        <v>1019</v>
      </c>
      <c r="I1089" s="274"/>
      <c r="J1089" s="270"/>
      <c r="K1089" s="270"/>
      <c r="L1089" s="275"/>
      <c r="M1089" s="276"/>
      <c r="N1089" s="277"/>
      <c r="O1089" s="277"/>
      <c r="P1089" s="277"/>
      <c r="Q1089" s="277"/>
      <c r="R1089" s="277"/>
      <c r="S1089" s="277"/>
      <c r="T1089" s="278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T1089" s="279" t="s">
        <v>229</v>
      </c>
      <c r="AU1089" s="279" t="s">
        <v>86</v>
      </c>
      <c r="AV1089" s="14" t="s">
        <v>86</v>
      </c>
      <c r="AW1089" s="14" t="s">
        <v>32</v>
      </c>
      <c r="AX1089" s="14" t="s">
        <v>76</v>
      </c>
      <c r="AY1089" s="279" t="s">
        <v>222</v>
      </c>
    </row>
    <row r="1090" s="15" customFormat="1">
      <c r="A1090" s="15"/>
      <c r="B1090" s="280"/>
      <c r="C1090" s="281"/>
      <c r="D1090" s="260" t="s">
        <v>229</v>
      </c>
      <c r="E1090" s="282" t="s">
        <v>1</v>
      </c>
      <c r="F1090" s="283" t="s">
        <v>232</v>
      </c>
      <c r="G1090" s="281"/>
      <c r="H1090" s="284">
        <v>1019</v>
      </c>
      <c r="I1090" s="285"/>
      <c r="J1090" s="281"/>
      <c r="K1090" s="281"/>
      <c r="L1090" s="286"/>
      <c r="M1090" s="287"/>
      <c r="N1090" s="288"/>
      <c r="O1090" s="288"/>
      <c r="P1090" s="288"/>
      <c r="Q1090" s="288"/>
      <c r="R1090" s="288"/>
      <c r="S1090" s="288"/>
      <c r="T1090" s="289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T1090" s="290" t="s">
        <v>229</v>
      </c>
      <c r="AU1090" s="290" t="s">
        <v>86</v>
      </c>
      <c r="AV1090" s="15" t="s">
        <v>228</v>
      </c>
      <c r="AW1090" s="15" t="s">
        <v>32</v>
      </c>
      <c r="AX1090" s="15" t="s">
        <v>84</v>
      </c>
      <c r="AY1090" s="290" t="s">
        <v>222</v>
      </c>
    </row>
    <row r="1091" s="2" customFormat="1" ht="21.75" customHeight="1">
      <c r="A1091" s="39"/>
      <c r="B1091" s="40"/>
      <c r="C1091" s="244" t="s">
        <v>754</v>
      </c>
      <c r="D1091" s="244" t="s">
        <v>224</v>
      </c>
      <c r="E1091" s="245" t="s">
        <v>1284</v>
      </c>
      <c r="F1091" s="246" t="s">
        <v>1285</v>
      </c>
      <c r="G1091" s="247" t="s">
        <v>227</v>
      </c>
      <c r="H1091" s="248">
        <v>149.5</v>
      </c>
      <c r="I1091" s="249"/>
      <c r="J1091" s="250">
        <f>ROUND(I1091*H1091,2)</f>
        <v>0</v>
      </c>
      <c r="K1091" s="251"/>
      <c r="L1091" s="45"/>
      <c r="M1091" s="252" t="s">
        <v>1</v>
      </c>
      <c r="N1091" s="253" t="s">
        <v>41</v>
      </c>
      <c r="O1091" s="92"/>
      <c r="P1091" s="254">
        <f>O1091*H1091</f>
        <v>0</v>
      </c>
      <c r="Q1091" s="254">
        <v>0</v>
      </c>
      <c r="R1091" s="254">
        <f>Q1091*H1091</f>
        <v>0</v>
      </c>
      <c r="S1091" s="254">
        <v>0</v>
      </c>
      <c r="T1091" s="255">
        <f>S1091*H1091</f>
        <v>0</v>
      </c>
      <c r="U1091" s="39"/>
      <c r="V1091" s="39"/>
      <c r="W1091" s="39"/>
      <c r="X1091" s="39"/>
      <c r="Y1091" s="39"/>
      <c r="Z1091" s="39"/>
      <c r="AA1091" s="39"/>
      <c r="AB1091" s="39"/>
      <c r="AC1091" s="39"/>
      <c r="AD1091" s="39"/>
      <c r="AE1091" s="39"/>
      <c r="AR1091" s="256" t="s">
        <v>260</v>
      </c>
      <c r="AT1091" s="256" t="s">
        <v>224</v>
      </c>
      <c r="AU1091" s="256" t="s">
        <v>86</v>
      </c>
      <c r="AY1091" s="18" t="s">
        <v>222</v>
      </c>
      <c r="BE1091" s="257">
        <f>IF(N1091="základní",J1091,0)</f>
        <v>0</v>
      </c>
      <c r="BF1091" s="257">
        <f>IF(N1091="snížená",J1091,0)</f>
        <v>0</v>
      </c>
      <c r="BG1091" s="257">
        <f>IF(N1091="zákl. přenesená",J1091,0)</f>
        <v>0</v>
      </c>
      <c r="BH1091" s="257">
        <f>IF(N1091="sníž. přenesená",J1091,0)</f>
        <v>0</v>
      </c>
      <c r="BI1091" s="257">
        <f>IF(N1091="nulová",J1091,0)</f>
        <v>0</v>
      </c>
      <c r="BJ1091" s="18" t="s">
        <v>84</v>
      </c>
      <c r="BK1091" s="257">
        <f>ROUND(I1091*H1091,2)</f>
        <v>0</v>
      </c>
      <c r="BL1091" s="18" t="s">
        <v>260</v>
      </c>
      <c r="BM1091" s="256" t="s">
        <v>1286</v>
      </c>
    </row>
    <row r="1092" s="2" customFormat="1" ht="16.5" customHeight="1">
      <c r="A1092" s="39"/>
      <c r="B1092" s="40"/>
      <c r="C1092" s="294" t="s">
        <v>1287</v>
      </c>
      <c r="D1092" s="294" t="s">
        <v>300</v>
      </c>
      <c r="E1092" s="295" t="s">
        <v>1288</v>
      </c>
      <c r="F1092" s="296" t="s">
        <v>1289</v>
      </c>
      <c r="G1092" s="297" t="s">
        <v>241</v>
      </c>
      <c r="H1092" s="298">
        <v>1.794</v>
      </c>
      <c r="I1092" s="299"/>
      <c r="J1092" s="300">
        <f>ROUND(I1092*H1092,2)</f>
        <v>0</v>
      </c>
      <c r="K1092" s="301"/>
      <c r="L1092" s="302"/>
      <c r="M1092" s="303" t="s">
        <v>1</v>
      </c>
      <c r="N1092" s="304" t="s">
        <v>41</v>
      </c>
      <c r="O1092" s="92"/>
      <c r="P1092" s="254">
        <f>O1092*H1092</f>
        <v>0</v>
      </c>
      <c r="Q1092" s="254">
        <v>0</v>
      </c>
      <c r="R1092" s="254">
        <f>Q1092*H1092</f>
        <v>0</v>
      </c>
      <c r="S1092" s="254">
        <v>0</v>
      </c>
      <c r="T1092" s="255">
        <f>S1092*H1092</f>
        <v>0</v>
      </c>
      <c r="U1092" s="39"/>
      <c r="V1092" s="39"/>
      <c r="W1092" s="39"/>
      <c r="X1092" s="39"/>
      <c r="Y1092" s="39"/>
      <c r="Z1092" s="39"/>
      <c r="AA1092" s="39"/>
      <c r="AB1092" s="39"/>
      <c r="AC1092" s="39"/>
      <c r="AD1092" s="39"/>
      <c r="AE1092" s="39"/>
      <c r="AR1092" s="256" t="s">
        <v>290</v>
      </c>
      <c r="AT1092" s="256" t="s">
        <v>300</v>
      </c>
      <c r="AU1092" s="256" t="s">
        <v>86</v>
      </c>
      <c r="AY1092" s="18" t="s">
        <v>222</v>
      </c>
      <c r="BE1092" s="257">
        <f>IF(N1092="základní",J1092,0)</f>
        <v>0</v>
      </c>
      <c r="BF1092" s="257">
        <f>IF(N1092="snížená",J1092,0)</f>
        <v>0</v>
      </c>
      <c r="BG1092" s="257">
        <f>IF(N1092="zákl. přenesená",J1092,0)</f>
        <v>0</v>
      </c>
      <c r="BH1092" s="257">
        <f>IF(N1092="sníž. přenesená",J1092,0)</f>
        <v>0</v>
      </c>
      <c r="BI1092" s="257">
        <f>IF(N1092="nulová",J1092,0)</f>
        <v>0</v>
      </c>
      <c r="BJ1092" s="18" t="s">
        <v>84</v>
      </c>
      <c r="BK1092" s="257">
        <f>ROUND(I1092*H1092,2)</f>
        <v>0</v>
      </c>
      <c r="BL1092" s="18" t="s">
        <v>260</v>
      </c>
      <c r="BM1092" s="256" t="s">
        <v>1290</v>
      </c>
    </row>
    <row r="1093" s="14" customFormat="1">
      <c r="A1093" s="14"/>
      <c r="B1093" s="269"/>
      <c r="C1093" s="270"/>
      <c r="D1093" s="260" t="s">
        <v>229</v>
      </c>
      <c r="E1093" s="271" t="s">
        <v>1</v>
      </c>
      <c r="F1093" s="272" t="s">
        <v>1291</v>
      </c>
      <c r="G1093" s="270"/>
      <c r="H1093" s="273">
        <v>1.794</v>
      </c>
      <c r="I1093" s="274"/>
      <c r="J1093" s="270"/>
      <c r="K1093" s="270"/>
      <c r="L1093" s="275"/>
      <c r="M1093" s="276"/>
      <c r="N1093" s="277"/>
      <c r="O1093" s="277"/>
      <c r="P1093" s="277"/>
      <c r="Q1093" s="277"/>
      <c r="R1093" s="277"/>
      <c r="S1093" s="277"/>
      <c r="T1093" s="278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T1093" s="279" t="s">
        <v>229</v>
      </c>
      <c r="AU1093" s="279" t="s">
        <v>86</v>
      </c>
      <c r="AV1093" s="14" t="s">
        <v>86</v>
      </c>
      <c r="AW1093" s="14" t="s">
        <v>32</v>
      </c>
      <c r="AX1093" s="14" t="s">
        <v>76</v>
      </c>
      <c r="AY1093" s="279" t="s">
        <v>222</v>
      </c>
    </row>
    <row r="1094" s="15" customFormat="1">
      <c r="A1094" s="15"/>
      <c r="B1094" s="280"/>
      <c r="C1094" s="281"/>
      <c r="D1094" s="260" t="s">
        <v>229</v>
      </c>
      <c r="E1094" s="282" t="s">
        <v>1</v>
      </c>
      <c r="F1094" s="283" t="s">
        <v>232</v>
      </c>
      <c r="G1094" s="281"/>
      <c r="H1094" s="284">
        <v>1.794</v>
      </c>
      <c r="I1094" s="285"/>
      <c r="J1094" s="281"/>
      <c r="K1094" s="281"/>
      <c r="L1094" s="286"/>
      <c r="M1094" s="287"/>
      <c r="N1094" s="288"/>
      <c r="O1094" s="288"/>
      <c r="P1094" s="288"/>
      <c r="Q1094" s="288"/>
      <c r="R1094" s="288"/>
      <c r="S1094" s="288"/>
      <c r="T1094" s="289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T1094" s="290" t="s">
        <v>229</v>
      </c>
      <c r="AU1094" s="290" t="s">
        <v>86</v>
      </c>
      <c r="AV1094" s="15" t="s">
        <v>228</v>
      </c>
      <c r="AW1094" s="15" t="s">
        <v>32</v>
      </c>
      <c r="AX1094" s="15" t="s">
        <v>84</v>
      </c>
      <c r="AY1094" s="290" t="s">
        <v>222</v>
      </c>
    </row>
    <row r="1095" s="2" customFormat="1" ht="24.15" customHeight="1">
      <c r="A1095" s="39"/>
      <c r="B1095" s="40"/>
      <c r="C1095" s="244" t="s">
        <v>755</v>
      </c>
      <c r="D1095" s="244" t="s">
        <v>224</v>
      </c>
      <c r="E1095" s="245" t="s">
        <v>1292</v>
      </c>
      <c r="F1095" s="246" t="s">
        <v>1293</v>
      </c>
      <c r="G1095" s="247" t="s">
        <v>241</v>
      </c>
      <c r="H1095" s="248">
        <v>37.793999999999997</v>
      </c>
      <c r="I1095" s="249"/>
      <c r="J1095" s="250">
        <f>ROUND(I1095*H1095,2)</f>
        <v>0</v>
      </c>
      <c r="K1095" s="251"/>
      <c r="L1095" s="45"/>
      <c r="M1095" s="252" t="s">
        <v>1</v>
      </c>
      <c r="N1095" s="253" t="s">
        <v>41</v>
      </c>
      <c r="O1095" s="92"/>
      <c r="P1095" s="254">
        <f>O1095*H1095</f>
        <v>0</v>
      </c>
      <c r="Q1095" s="254">
        <v>0</v>
      </c>
      <c r="R1095" s="254">
        <f>Q1095*H1095</f>
        <v>0</v>
      </c>
      <c r="S1095" s="254">
        <v>0</v>
      </c>
      <c r="T1095" s="255">
        <f>S1095*H1095</f>
        <v>0</v>
      </c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39"/>
      <c r="AE1095" s="39"/>
      <c r="AR1095" s="256" t="s">
        <v>260</v>
      </c>
      <c r="AT1095" s="256" t="s">
        <v>224</v>
      </c>
      <c r="AU1095" s="256" t="s">
        <v>86</v>
      </c>
      <c r="AY1095" s="18" t="s">
        <v>222</v>
      </c>
      <c r="BE1095" s="257">
        <f>IF(N1095="základní",J1095,0)</f>
        <v>0</v>
      </c>
      <c r="BF1095" s="257">
        <f>IF(N1095="snížená",J1095,0)</f>
        <v>0</v>
      </c>
      <c r="BG1095" s="257">
        <f>IF(N1095="zákl. přenesená",J1095,0)</f>
        <v>0</v>
      </c>
      <c r="BH1095" s="257">
        <f>IF(N1095="sníž. přenesená",J1095,0)</f>
        <v>0</v>
      </c>
      <c r="BI1095" s="257">
        <f>IF(N1095="nulová",J1095,0)</f>
        <v>0</v>
      </c>
      <c r="BJ1095" s="18" t="s">
        <v>84</v>
      </c>
      <c r="BK1095" s="257">
        <f>ROUND(I1095*H1095,2)</f>
        <v>0</v>
      </c>
      <c r="BL1095" s="18" t="s">
        <v>260</v>
      </c>
      <c r="BM1095" s="256" t="s">
        <v>1294</v>
      </c>
    </row>
    <row r="1096" s="2" customFormat="1" ht="24.15" customHeight="1">
      <c r="A1096" s="39"/>
      <c r="B1096" s="40"/>
      <c r="C1096" s="244" t="s">
        <v>1295</v>
      </c>
      <c r="D1096" s="244" t="s">
        <v>224</v>
      </c>
      <c r="E1096" s="245" t="s">
        <v>1296</v>
      </c>
      <c r="F1096" s="246" t="s">
        <v>1297</v>
      </c>
      <c r="G1096" s="247" t="s">
        <v>227</v>
      </c>
      <c r="H1096" s="248">
        <v>219.90000000000001</v>
      </c>
      <c r="I1096" s="249"/>
      <c r="J1096" s="250">
        <f>ROUND(I1096*H1096,2)</f>
        <v>0</v>
      </c>
      <c r="K1096" s="251"/>
      <c r="L1096" s="45"/>
      <c r="M1096" s="252" t="s">
        <v>1</v>
      </c>
      <c r="N1096" s="253" t="s">
        <v>41</v>
      </c>
      <c r="O1096" s="92"/>
      <c r="P1096" s="254">
        <f>O1096*H1096</f>
        <v>0</v>
      </c>
      <c r="Q1096" s="254">
        <v>0</v>
      </c>
      <c r="R1096" s="254">
        <f>Q1096*H1096</f>
        <v>0</v>
      </c>
      <c r="S1096" s="254">
        <v>0</v>
      </c>
      <c r="T1096" s="255">
        <f>S1096*H1096</f>
        <v>0</v>
      </c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R1096" s="256" t="s">
        <v>260</v>
      </c>
      <c r="AT1096" s="256" t="s">
        <v>224</v>
      </c>
      <c r="AU1096" s="256" t="s">
        <v>86</v>
      </c>
      <c r="AY1096" s="18" t="s">
        <v>222</v>
      </c>
      <c r="BE1096" s="257">
        <f>IF(N1096="základní",J1096,0)</f>
        <v>0</v>
      </c>
      <c r="BF1096" s="257">
        <f>IF(N1096="snížená",J1096,0)</f>
        <v>0</v>
      </c>
      <c r="BG1096" s="257">
        <f>IF(N1096="zákl. přenesená",J1096,0)</f>
        <v>0</v>
      </c>
      <c r="BH1096" s="257">
        <f>IF(N1096="sníž. přenesená",J1096,0)</f>
        <v>0</v>
      </c>
      <c r="BI1096" s="257">
        <f>IF(N1096="nulová",J1096,0)</f>
        <v>0</v>
      </c>
      <c r="BJ1096" s="18" t="s">
        <v>84</v>
      </c>
      <c r="BK1096" s="257">
        <f>ROUND(I1096*H1096,2)</f>
        <v>0</v>
      </c>
      <c r="BL1096" s="18" t="s">
        <v>260</v>
      </c>
      <c r="BM1096" s="256" t="s">
        <v>1298</v>
      </c>
    </row>
    <row r="1097" s="13" customFormat="1">
      <c r="A1097" s="13"/>
      <c r="B1097" s="258"/>
      <c r="C1097" s="259"/>
      <c r="D1097" s="260" t="s">
        <v>229</v>
      </c>
      <c r="E1097" s="261" t="s">
        <v>1</v>
      </c>
      <c r="F1097" s="262" t="s">
        <v>368</v>
      </c>
      <c r="G1097" s="259"/>
      <c r="H1097" s="261" t="s">
        <v>1</v>
      </c>
      <c r="I1097" s="263"/>
      <c r="J1097" s="259"/>
      <c r="K1097" s="259"/>
      <c r="L1097" s="264"/>
      <c r="M1097" s="265"/>
      <c r="N1097" s="266"/>
      <c r="O1097" s="266"/>
      <c r="P1097" s="266"/>
      <c r="Q1097" s="266"/>
      <c r="R1097" s="266"/>
      <c r="S1097" s="266"/>
      <c r="T1097" s="267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T1097" s="268" t="s">
        <v>229</v>
      </c>
      <c r="AU1097" s="268" t="s">
        <v>86</v>
      </c>
      <c r="AV1097" s="13" t="s">
        <v>84</v>
      </c>
      <c r="AW1097" s="13" t="s">
        <v>32</v>
      </c>
      <c r="AX1097" s="13" t="s">
        <v>76</v>
      </c>
      <c r="AY1097" s="268" t="s">
        <v>222</v>
      </c>
    </row>
    <row r="1098" s="14" customFormat="1">
      <c r="A1098" s="14"/>
      <c r="B1098" s="269"/>
      <c r="C1098" s="270"/>
      <c r="D1098" s="260" t="s">
        <v>229</v>
      </c>
      <c r="E1098" s="271" t="s">
        <v>1</v>
      </c>
      <c r="F1098" s="272" t="s">
        <v>1299</v>
      </c>
      <c r="G1098" s="270"/>
      <c r="H1098" s="273">
        <v>64.900000000000006</v>
      </c>
      <c r="I1098" s="274"/>
      <c r="J1098" s="270"/>
      <c r="K1098" s="270"/>
      <c r="L1098" s="275"/>
      <c r="M1098" s="276"/>
      <c r="N1098" s="277"/>
      <c r="O1098" s="277"/>
      <c r="P1098" s="277"/>
      <c r="Q1098" s="277"/>
      <c r="R1098" s="277"/>
      <c r="S1098" s="277"/>
      <c r="T1098" s="278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T1098" s="279" t="s">
        <v>229</v>
      </c>
      <c r="AU1098" s="279" t="s">
        <v>86</v>
      </c>
      <c r="AV1098" s="14" t="s">
        <v>86</v>
      </c>
      <c r="AW1098" s="14" t="s">
        <v>32</v>
      </c>
      <c r="AX1098" s="14" t="s">
        <v>76</v>
      </c>
      <c r="AY1098" s="279" t="s">
        <v>222</v>
      </c>
    </row>
    <row r="1099" s="14" customFormat="1">
      <c r="A1099" s="14"/>
      <c r="B1099" s="269"/>
      <c r="C1099" s="270"/>
      <c r="D1099" s="260" t="s">
        <v>229</v>
      </c>
      <c r="E1099" s="271" t="s">
        <v>1</v>
      </c>
      <c r="F1099" s="272" t="s">
        <v>1300</v>
      </c>
      <c r="G1099" s="270"/>
      <c r="H1099" s="273">
        <v>155</v>
      </c>
      <c r="I1099" s="274"/>
      <c r="J1099" s="270"/>
      <c r="K1099" s="270"/>
      <c r="L1099" s="275"/>
      <c r="M1099" s="276"/>
      <c r="N1099" s="277"/>
      <c r="O1099" s="277"/>
      <c r="P1099" s="277"/>
      <c r="Q1099" s="277"/>
      <c r="R1099" s="277"/>
      <c r="S1099" s="277"/>
      <c r="T1099" s="278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T1099" s="279" t="s">
        <v>229</v>
      </c>
      <c r="AU1099" s="279" t="s">
        <v>86</v>
      </c>
      <c r="AV1099" s="14" t="s">
        <v>86</v>
      </c>
      <c r="AW1099" s="14" t="s">
        <v>32</v>
      </c>
      <c r="AX1099" s="14" t="s">
        <v>76</v>
      </c>
      <c r="AY1099" s="279" t="s">
        <v>222</v>
      </c>
    </row>
    <row r="1100" s="15" customFormat="1">
      <c r="A1100" s="15"/>
      <c r="B1100" s="280"/>
      <c r="C1100" s="281"/>
      <c r="D1100" s="260" t="s">
        <v>229</v>
      </c>
      <c r="E1100" s="282" t="s">
        <v>1</v>
      </c>
      <c r="F1100" s="283" t="s">
        <v>232</v>
      </c>
      <c r="G1100" s="281"/>
      <c r="H1100" s="284">
        <v>219.90000000000001</v>
      </c>
      <c r="I1100" s="285"/>
      <c r="J1100" s="281"/>
      <c r="K1100" s="281"/>
      <c r="L1100" s="286"/>
      <c r="M1100" s="287"/>
      <c r="N1100" s="288"/>
      <c r="O1100" s="288"/>
      <c r="P1100" s="288"/>
      <c r="Q1100" s="288"/>
      <c r="R1100" s="288"/>
      <c r="S1100" s="288"/>
      <c r="T1100" s="289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T1100" s="290" t="s">
        <v>229</v>
      </c>
      <c r="AU1100" s="290" t="s">
        <v>86</v>
      </c>
      <c r="AV1100" s="15" t="s">
        <v>228</v>
      </c>
      <c r="AW1100" s="15" t="s">
        <v>32</v>
      </c>
      <c r="AX1100" s="15" t="s">
        <v>84</v>
      </c>
      <c r="AY1100" s="290" t="s">
        <v>222</v>
      </c>
    </row>
    <row r="1101" s="2" customFormat="1" ht="24.15" customHeight="1">
      <c r="A1101" s="39"/>
      <c r="B1101" s="40"/>
      <c r="C1101" s="244" t="s">
        <v>759</v>
      </c>
      <c r="D1101" s="244" t="s">
        <v>224</v>
      </c>
      <c r="E1101" s="245" t="s">
        <v>1301</v>
      </c>
      <c r="F1101" s="246" t="s">
        <v>1302</v>
      </c>
      <c r="G1101" s="247" t="s">
        <v>227</v>
      </c>
      <c r="H1101" s="248">
        <v>323</v>
      </c>
      <c r="I1101" s="249"/>
      <c r="J1101" s="250">
        <f>ROUND(I1101*H1101,2)</f>
        <v>0</v>
      </c>
      <c r="K1101" s="251"/>
      <c r="L1101" s="45"/>
      <c r="M1101" s="252" t="s">
        <v>1</v>
      </c>
      <c r="N1101" s="253" t="s">
        <v>41</v>
      </c>
      <c r="O1101" s="92"/>
      <c r="P1101" s="254">
        <f>O1101*H1101</f>
        <v>0</v>
      </c>
      <c r="Q1101" s="254">
        <v>0</v>
      </c>
      <c r="R1101" s="254">
        <f>Q1101*H1101</f>
        <v>0</v>
      </c>
      <c r="S1101" s="254">
        <v>0</v>
      </c>
      <c r="T1101" s="255">
        <f>S1101*H1101</f>
        <v>0</v>
      </c>
      <c r="U1101" s="39"/>
      <c r="V1101" s="39"/>
      <c r="W1101" s="39"/>
      <c r="X1101" s="39"/>
      <c r="Y1101" s="39"/>
      <c r="Z1101" s="39"/>
      <c r="AA1101" s="39"/>
      <c r="AB1101" s="39"/>
      <c r="AC1101" s="39"/>
      <c r="AD1101" s="39"/>
      <c r="AE1101" s="39"/>
      <c r="AR1101" s="256" t="s">
        <v>260</v>
      </c>
      <c r="AT1101" s="256" t="s">
        <v>224</v>
      </c>
      <c r="AU1101" s="256" t="s">
        <v>86</v>
      </c>
      <c r="AY1101" s="18" t="s">
        <v>222</v>
      </c>
      <c r="BE1101" s="257">
        <f>IF(N1101="základní",J1101,0)</f>
        <v>0</v>
      </c>
      <c r="BF1101" s="257">
        <f>IF(N1101="snížená",J1101,0)</f>
        <v>0</v>
      </c>
      <c r="BG1101" s="257">
        <f>IF(N1101="zákl. přenesená",J1101,0)</f>
        <v>0</v>
      </c>
      <c r="BH1101" s="257">
        <f>IF(N1101="sníž. přenesená",J1101,0)</f>
        <v>0</v>
      </c>
      <c r="BI1101" s="257">
        <f>IF(N1101="nulová",J1101,0)</f>
        <v>0</v>
      </c>
      <c r="BJ1101" s="18" t="s">
        <v>84</v>
      </c>
      <c r="BK1101" s="257">
        <f>ROUND(I1101*H1101,2)</f>
        <v>0</v>
      </c>
      <c r="BL1101" s="18" t="s">
        <v>260</v>
      </c>
      <c r="BM1101" s="256" t="s">
        <v>1303</v>
      </c>
    </row>
    <row r="1102" s="13" customFormat="1">
      <c r="A1102" s="13"/>
      <c r="B1102" s="258"/>
      <c r="C1102" s="259"/>
      <c r="D1102" s="260" t="s">
        <v>229</v>
      </c>
      <c r="E1102" s="261" t="s">
        <v>1</v>
      </c>
      <c r="F1102" s="262" t="s">
        <v>249</v>
      </c>
      <c r="G1102" s="259"/>
      <c r="H1102" s="261" t="s">
        <v>1</v>
      </c>
      <c r="I1102" s="263"/>
      <c r="J1102" s="259"/>
      <c r="K1102" s="259"/>
      <c r="L1102" s="264"/>
      <c r="M1102" s="265"/>
      <c r="N1102" s="266"/>
      <c r="O1102" s="266"/>
      <c r="P1102" s="266"/>
      <c r="Q1102" s="266"/>
      <c r="R1102" s="266"/>
      <c r="S1102" s="266"/>
      <c r="T1102" s="267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268" t="s">
        <v>229</v>
      </c>
      <c r="AU1102" s="268" t="s">
        <v>86</v>
      </c>
      <c r="AV1102" s="13" t="s">
        <v>84</v>
      </c>
      <c r="AW1102" s="13" t="s">
        <v>32</v>
      </c>
      <c r="AX1102" s="13" t="s">
        <v>76</v>
      </c>
      <c r="AY1102" s="268" t="s">
        <v>222</v>
      </c>
    </row>
    <row r="1103" s="14" customFormat="1">
      <c r="A1103" s="14"/>
      <c r="B1103" s="269"/>
      <c r="C1103" s="270"/>
      <c r="D1103" s="260" t="s">
        <v>229</v>
      </c>
      <c r="E1103" s="271" t="s">
        <v>1</v>
      </c>
      <c r="F1103" s="272" t="s">
        <v>1304</v>
      </c>
      <c r="G1103" s="270"/>
      <c r="H1103" s="273">
        <v>323</v>
      </c>
      <c r="I1103" s="274"/>
      <c r="J1103" s="270"/>
      <c r="K1103" s="270"/>
      <c r="L1103" s="275"/>
      <c r="M1103" s="276"/>
      <c r="N1103" s="277"/>
      <c r="O1103" s="277"/>
      <c r="P1103" s="277"/>
      <c r="Q1103" s="277"/>
      <c r="R1103" s="277"/>
      <c r="S1103" s="277"/>
      <c r="T1103" s="278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T1103" s="279" t="s">
        <v>229</v>
      </c>
      <c r="AU1103" s="279" t="s">
        <v>86</v>
      </c>
      <c r="AV1103" s="14" t="s">
        <v>86</v>
      </c>
      <c r="AW1103" s="14" t="s">
        <v>32</v>
      </c>
      <c r="AX1103" s="14" t="s">
        <v>76</v>
      </c>
      <c r="AY1103" s="279" t="s">
        <v>222</v>
      </c>
    </row>
    <row r="1104" s="15" customFormat="1">
      <c r="A1104" s="15"/>
      <c r="B1104" s="280"/>
      <c r="C1104" s="281"/>
      <c r="D1104" s="260" t="s">
        <v>229</v>
      </c>
      <c r="E1104" s="282" t="s">
        <v>1</v>
      </c>
      <c r="F1104" s="283" t="s">
        <v>232</v>
      </c>
      <c r="G1104" s="281"/>
      <c r="H1104" s="284">
        <v>323</v>
      </c>
      <c r="I1104" s="285"/>
      <c r="J1104" s="281"/>
      <c r="K1104" s="281"/>
      <c r="L1104" s="286"/>
      <c r="M1104" s="287"/>
      <c r="N1104" s="288"/>
      <c r="O1104" s="288"/>
      <c r="P1104" s="288"/>
      <c r="Q1104" s="288"/>
      <c r="R1104" s="288"/>
      <c r="S1104" s="288"/>
      <c r="T1104" s="289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T1104" s="290" t="s">
        <v>229</v>
      </c>
      <c r="AU1104" s="290" t="s">
        <v>86</v>
      </c>
      <c r="AV1104" s="15" t="s">
        <v>228</v>
      </c>
      <c r="AW1104" s="15" t="s">
        <v>32</v>
      </c>
      <c r="AX1104" s="15" t="s">
        <v>84</v>
      </c>
      <c r="AY1104" s="290" t="s">
        <v>222</v>
      </c>
    </row>
    <row r="1105" s="2" customFormat="1" ht="24.15" customHeight="1">
      <c r="A1105" s="39"/>
      <c r="B1105" s="40"/>
      <c r="C1105" s="244" t="s">
        <v>1305</v>
      </c>
      <c r="D1105" s="244" t="s">
        <v>224</v>
      </c>
      <c r="E1105" s="245" t="s">
        <v>1306</v>
      </c>
      <c r="F1105" s="246" t="s">
        <v>1307</v>
      </c>
      <c r="G1105" s="247" t="s">
        <v>227</v>
      </c>
      <c r="H1105" s="248">
        <v>4810.3500000000004</v>
      </c>
      <c r="I1105" s="249"/>
      <c r="J1105" s="250">
        <f>ROUND(I1105*H1105,2)</f>
        <v>0</v>
      </c>
      <c r="K1105" s="251"/>
      <c r="L1105" s="45"/>
      <c r="M1105" s="252" t="s">
        <v>1</v>
      </c>
      <c r="N1105" s="253" t="s">
        <v>41</v>
      </c>
      <c r="O1105" s="92"/>
      <c r="P1105" s="254">
        <f>O1105*H1105</f>
        <v>0</v>
      </c>
      <c r="Q1105" s="254">
        <v>0</v>
      </c>
      <c r="R1105" s="254">
        <f>Q1105*H1105</f>
        <v>0</v>
      </c>
      <c r="S1105" s="254">
        <v>0</v>
      </c>
      <c r="T1105" s="255">
        <f>S1105*H1105</f>
        <v>0</v>
      </c>
      <c r="U1105" s="39"/>
      <c r="V1105" s="39"/>
      <c r="W1105" s="39"/>
      <c r="X1105" s="39"/>
      <c r="Y1105" s="39"/>
      <c r="Z1105" s="39"/>
      <c r="AA1105" s="39"/>
      <c r="AB1105" s="39"/>
      <c r="AC1105" s="39"/>
      <c r="AD1105" s="39"/>
      <c r="AE1105" s="39"/>
      <c r="AR1105" s="256" t="s">
        <v>260</v>
      </c>
      <c r="AT1105" s="256" t="s">
        <v>224</v>
      </c>
      <c r="AU1105" s="256" t="s">
        <v>86</v>
      </c>
      <c r="AY1105" s="18" t="s">
        <v>222</v>
      </c>
      <c r="BE1105" s="257">
        <f>IF(N1105="základní",J1105,0)</f>
        <v>0</v>
      </c>
      <c r="BF1105" s="257">
        <f>IF(N1105="snížená",J1105,0)</f>
        <v>0</v>
      </c>
      <c r="BG1105" s="257">
        <f>IF(N1105="zákl. přenesená",J1105,0)</f>
        <v>0</v>
      </c>
      <c r="BH1105" s="257">
        <f>IF(N1105="sníž. přenesená",J1105,0)</f>
        <v>0</v>
      </c>
      <c r="BI1105" s="257">
        <f>IF(N1105="nulová",J1105,0)</f>
        <v>0</v>
      </c>
      <c r="BJ1105" s="18" t="s">
        <v>84</v>
      </c>
      <c r="BK1105" s="257">
        <f>ROUND(I1105*H1105,2)</f>
        <v>0</v>
      </c>
      <c r="BL1105" s="18" t="s">
        <v>260</v>
      </c>
      <c r="BM1105" s="256" t="s">
        <v>1308</v>
      </c>
    </row>
    <row r="1106" s="13" customFormat="1">
      <c r="A1106" s="13"/>
      <c r="B1106" s="258"/>
      <c r="C1106" s="259"/>
      <c r="D1106" s="260" t="s">
        <v>229</v>
      </c>
      <c r="E1106" s="261" t="s">
        <v>1</v>
      </c>
      <c r="F1106" s="262" t="s">
        <v>403</v>
      </c>
      <c r="G1106" s="259"/>
      <c r="H1106" s="261" t="s">
        <v>1</v>
      </c>
      <c r="I1106" s="263"/>
      <c r="J1106" s="259"/>
      <c r="K1106" s="259"/>
      <c r="L1106" s="264"/>
      <c r="M1106" s="265"/>
      <c r="N1106" s="266"/>
      <c r="O1106" s="266"/>
      <c r="P1106" s="266"/>
      <c r="Q1106" s="266"/>
      <c r="R1106" s="266"/>
      <c r="S1106" s="266"/>
      <c r="T1106" s="267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68" t="s">
        <v>229</v>
      </c>
      <c r="AU1106" s="268" t="s">
        <v>86</v>
      </c>
      <c r="AV1106" s="13" t="s">
        <v>84</v>
      </c>
      <c r="AW1106" s="13" t="s">
        <v>32</v>
      </c>
      <c r="AX1106" s="13" t="s">
        <v>76</v>
      </c>
      <c r="AY1106" s="268" t="s">
        <v>222</v>
      </c>
    </row>
    <row r="1107" s="14" customFormat="1">
      <c r="A1107" s="14"/>
      <c r="B1107" s="269"/>
      <c r="C1107" s="270"/>
      <c r="D1107" s="260" t="s">
        <v>229</v>
      </c>
      <c r="E1107" s="271" t="s">
        <v>1</v>
      </c>
      <c r="F1107" s="272" t="s">
        <v>1309</v>
      </c>
      <c r="G1107" s="270"/>
      <c r="H1107" s="273">
        <v>1539.9000000000001</v>
      </c>
      <c r="I1107" s="274"/>
      <c r="J1107" s="270"/>
      <c r="K1107" s="270"/>
      <c r="L1107" s="275"/>
      <c r="M1107" s="276"/>
      <c r="N1107" s="277"/>
      <c r="O1107" s="277"/>
      <c r="P1107" s="277"/>
      <c r="Q1107" s="277"/>
      <c r="R1107" s="277"/>
      <c r="S1107" s="277"/>
      <c r="T1107" s="278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T1107" s="279" t="s">
        <v>229</v>
      </c>
      <c r="AU1107" s="279" t="s">
        <v>86</v>
      </c>
      <c r="AV1107" s="14" t="s">
        <v>86</v>
      </c>
      <c r="AW1107" s="14" t="s">
        <v>32</v>
      </c>
      <c r="AX1107" s="14" t="s">
        <v>76</v>
      </c>
      <c r="AY1107" s="279" t="s">
        <v>222</v>
      </c>
    </row>
    <row r="1108" s="14" customFormat="1">
      <c r="A1108" s="14"/>
      <c r="B1108" s="269"/>
      <c r="C1108" s="270"/>
      <c r="D1108" s="260" t="s">
        <v>229</v>
      </c>
      <c r="E1108" s="271" t="s">
        <v>1</v>
      </c>
      <c r="F1108" s="272" t="s">
        <v>1310</v>
      </c>
      <c r="G1108" s="270"/>
      <c r="H1108" s="273">
        <v>1266.75</v>
      </c>
      <c r="I1108" s="274"/>
      <c r="J1108" s="270"/>
      <c r="K1108" s="270"/>
      <c r="L1108" s="275"/>
      <c r="M1108" s="276"/>
      <c r="N1108" s="277"/>
      <c r="O1108" s="277"/>
      <c r="P1108" s="277"/>
      <c r="Q1108" s="277"/>
      <c r="R1108" s="277"/>
      <c r="S1108" s="277"/>
      <c r="T1108" s="278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79" t="s">
        <v>229</v>
      </c>
      <c r="AU1108" s="279" t="s">
        <v>86</v>
      </c>
      <c r="AV1108" s="14" t="s">
        <v>86</v>
      </c>
      <c r="AW1108" s="14" t="s">
        <v>32</v>
      </c>
      <c r="AX1108" s="14" t="s">
        <v>76</v>
      </c>
      <c r="AY1108" s="279" t="s">
        <v>222</v>
      </c>
    </row>
    <row r="1109" s="14" customFormat="1">
      <c r="A1109" s="14"/>
      <c r="B1109" s="269"/>
      <c r="C1109" s="270"/>
      <c r="D1109" s="260" t="s">
        <v>229</v>
      </c>
      <c r="E1109" s="271" t="s">
        <v>1</v>
      </c>
      <c r="F1109" s="272" t="s">
        <v>1311</v>
      </c>
      <c r="G1109" s="270"/>
      <c r="H1109" s="273">
        <v>1685.0999999999999</v>
      </c>
      <c r="I1109" s="274"/>
      <c r="J1109" s="270"/>
      <c r="K1109" s="270"/>
      <c r="L1109" s="275"/>
      <c r="M1109" s="276"/>
      <c r="N1109" s="277"/>
      <c r="O1109" s="277"/>
      <c r="P1109" s="277"/>
      <c r="Q1109" s="277"/>
      <c r="R1109" s="277"/>
      <c r="S1109" s="277"/>
      <c r="T1109" s="278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T1109" s="279" t="s">
        <v>229</v>
      </c>
      <c r="AU1109" s="279" t="s">
        <v>86</v>
      </c>
      <c r="AV1109" s="14" t="s">
        <v>86</v>
      </c>
      <c r="AW1109" s="14" t="s">
        <v>32</v>
      </c>
      <c r="AX1109" s="14" t="s">
        <v>76</v>
      </c>
      <c r="AY1109" s="279" t="s">
        <v>222</v>
      </c>
    </row>
    <row r="1110" s="14" customFormat="1">
      <c r="A1110" s="14"/>
      <c r="B1110" s="269"/>
      <c r="C1110" s="270"/>
      <c r="D1110" s="260" t="s">
        <v>229</v>
      </c>
      <c r="E1110" s="271" t="s">
        <v>1</v>
      </c>
      <c r="F1110" s="272" t="s">
        <v>1312</v>
      </c>
      <c r="G1110" s="270"/>
      <c r="H1110" s="273">
        <v>318.60000000000002</v>
      </c>
      <c r="I1110" s="274"/>
      <c r="J1110" s="270"/>
      <c r="K1110" s="270"/>
      <c r="L1110" s="275"/>
      <c r="M1110" s="276"/>
      <c r="N1110" s="277"/>
      <c r="O1110" s="277"/>
      <c r="P1110" s="277"/>
      <c r="Q1110" s="277"/>
      <c r="R1110" s="277"/>
      <c r="S1110" s="277"/>
      <c r="T1110" s="278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T1110" s="279" t="s">
        <v>229</v>
      </c>
      <c r="AU1110" s="279" t="s">
        <v>86</v>
      </c>
      <c r="AV1110" s="14" t="s">
        <v>86</v>
      </c>
      <c r="AW1110" s="14" t="s">
        <v>32</v>
      </c>
      <c r="AX1110" s="14" t="s">
        <v>76</v>
      </c>
      <c r="AY1110" s="279" t="s">
        <v>222</v>
      </c>
    </row>
    <row r="1111" s="15" customFormat="1">
      <c r="A1111" s="15"/>
      <c r="B1111" s="280"/>
      <c r="C1111" s="281"/>
      <c r="D1111" s="260" t="s">
        <v>229</v>
      </c>
      <c r="E1111" s="282" t="s">
        <v>1</v>
      </c>
      <c r="F1111" s="283" t="s">
        <v>232</v>
      </c>
      <c r="G1111" s="281"/>
      <c r="H1111" s="284">
        <v>4810.3500000000004</v>
      </c>
      <c r="I1111" s="285"/>
      <c r="J1111" s="281"/>
      <c r="K1111" s="281"/>
      <c r="L1111" s="286"/>
      <c r="M1111" s="287"/>
      <c r="N1111" s="288"/>
      <c r="O1111" s="288"/>
      <c r="P1111" s="288"/>
      <c r="Q1111" s="288"/>
      <c r="R1111" s="288"/>
      <c r="S1111" s="288"/>
      <c r="T1111" s="289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T1111" s="290" t="s">
        <v>229</v>
      </c>
      <c r="AU1111" s="290" t="s">
        <v>86</v>
      </c>
      <c r="AV1111" s="15" t="s">
        <v>228</v>
      </c>
      <c r="AW1111" s="15" t="s">
        <v>32</v>
      </c>
      <c r="AX1111" s="15" t="s">
        <v>84</v>
      </c>
      <c r="AY1111" s="290" t="s">
        <v>222</v>
      </c>
    </row>
    <row r="1112" s="2" customFormat="1" ht="24.15" customHeight="1">
      <c r="A1112" s="39"/>
      <c r="B1112" s="40"/>
      <c r="C1112" s="244" t="s">
        <v>762</v>
      </c>
      <c r="D1112" s="244" t="s">
        <v>224</v>
      </c>
      <c r="E1112" s="245" t="s">
        <v>1313</v>
      </c>
      <c r="F1112" s="246" t="s">
        <v>1314</v>
      </c>
      <c r="G1112" s="247" t="s">
        <v>227</v>
      </c>
      <c r="H1112" s="248">
        <v>2974.0500000000002</v>
      </c>
      <c r="I1112" s="249"/>
      <c r="J1112" s="250">
        <f>ROUND(I1112*H1112,2)</f>
        <v>0</v>
      </c>
      <c r="K1112" s="251"/>
      <c r="L1112" s="45"/>
      <c r="M1112" s="252" t="s">
        <v>1</v>
      </c>
      <c r="N1112" s="253" t="s">
        <v>41</v>
      </c>
      <c r="O1112" s="92"/>
      <c r="P1112" s="254">
        <f>O1112*H1112</f>
        <v>0</v>
      </c>
      <c r="Q1112" s="254">
        <v>0</v>
      </c>
      <c r="R1112" s="254">
        <f>Q1112*H1112</f>
        <v>0</v>
      </c>
      <c r="S1112" s="254">
        <v>0</v>
      </c>
      <c r="T1112" s="255">
        <f>S1112*H1112</f>
        <v>0</v>
      </c>
      <c r="U1112" s="39"/>
      <c r="V1112" s="39"/>
      <c r="W1112" s="39"/>
      <c r="X1112" s="39"/>
      <c r="Y1112" s="39"/>
      <c r="Z1112" s="39"/>
      <c r="AA1112" s="39"/>
      <c r="AB1112" s="39"/>
      <c r="AC1112" s="39"/>
      <c r="AD1112" s="39"/>
      <c r="AE1112" s="39"/>
      <c r="AR1112" s="256" t="s">
        <v>260</v>
      </c>
      <c r="AT1112" s="256" t="s">
        <v>224</v>
      </c>
      <c r="AU1112" s="256" t="s">
        <v>86</v>
      </c>
      <c r="AY1112" s="18" t="s">
        <v>222</v>
      </c>
      <c r="BE1112" s="257">
        <f>IF(N1112="základní",J1112,0)</f>
        <v>0</v>
      </c>
      <c r="BF1112" s="257">
        <f>IF(N1112="snížená",J1112,0)</f>
        <v>0</v>
      </c>
      <c r="BG1112" s="257">
        <f>IF(N1112="zákl. přenesená",J1112,0)</f>
        <v>0</v>
      </c>
      <c r="BH1112" s="257">
        <f>IF(N1112="sníž. přenesená",J1112,0)</f>
        <v>0</v>
      </c>
      <c r="BI1112" s="257">
        <f>IF(N1112="nulová",J1112,0)</f>
        <v>0</v>
      </c>
      <c r="BJ1112" s="18" t="s">
        <v>84</v>
      </c>
      <c r="BK1112" s="257">
        <f>ROUND(I1112*H1112,2)</f>
        <v>0</v>
      </c>
      <c r="BL1112" s="18" t="s">
        <v>260</v>
      </c>
      <c r="BM1112" s="256" t="s">
        <v>1315</v>
      </c>
    </row>
    <row r="1113" s="13" customFormat="1">
      <c r="A1113" s="13"/>
      <c r="B1113" s="258"/>
      <c r="C1113" s="259"/>
      <c r="D1113" s="260" t="s">
        <v>229</v>
      </c>
      <c r="E1113" s="261" t="s">
        <v>1</v>
      </c>
      <c r="F1113" s="262" t="s">
        <v>403</v>
      </c>
      <c r="G1113" s="259"/>
      <c r="H1113" s="261" t="s">
        <v>1</v>
      </c>
      <c r="I1113" s="263"/>
      <c r="J1113" s="259"/>
      <c r="K1113" s="259"/>
      <c r="L1113" s="264"/>
      <c r="M1113" s="265"/>
      <c r="N1113" s="266"/>
      <c r="O1113" s="266"/>
      <c r="P1113" s="266"/>
      <c r="Q1113" s="266"/>
      <c r="R1113" s="266"/>
      <c r="S1113" s="266"/>
      <c r="T1113" s="267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68" t="s">
        <v>229</v>
      </c>
      <c r="AU1113" s="268" t="s">
        <v>86</v>
      </c>
      <c r="AV1113" s="13" t="s">
        <v>84</v>
      </c>
      <c r="AW1113" s="13" t="s">
        <v>32</v>
      </c>
      <c r="AX1113" s="13" t="s">
        <v>76</v>
      </c>
      <c r="AY1113" s="268" t="s">
        <v>222</v>
      </c>
    </row>
    <row r="1114" s="14" customFormat="1">
      <c r="A1114" s="14"/>
      <c r="B1114" s="269"/>
      <c r="C1114" s="270"/>
      <c r="D1114" s="260" t="s">
        <v>229</v>
      </c>
      <c r="E1114" s="271" t="s">
        <v>1</v>
      </c>
      <c r="F1114" s="272" t="s">
        <v>1316</v>
      </c>
      <c r="G1114" s="270"/>
      <c r="H1114" s="273">
        <v>769.95000000000005</v>
      </c>
      <c r="I1114" s="274"/>
      <c r="J1114" s="270"/>
      <c r="K1114" s="270"/>
      <c r="L1114" s="275"/>
      <c r="M1114" s="276"/>
      <c r="N1114" s="277"/>
      <c r="O1114" s="277"/>
      <c r="P1114" s="277"/>
      <c r="Q1114" s="277"/>
      <c r="R1114" s="277"/>
      <c r="S1114" s="277"/>
      <c r="T1114" s="278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T1114" s="279" t="s">
        <v>229</v>
      </c>
      <c r="AU1114" s="279" t="s">
        <v>86</v>
      </c>
      <c r="AV1114" s="14" t="s">
        <v>86</v>
      </c>
      <c r="AW1114" s="14" t="s">
        <v>32</v>
      </c>
      <c r="AX1114" s="14" t="s">
        <v>76</v>
      </c>
      <c r="AY1114" s="279" t="s">
        <v>222</v>
      </c>
    </row>
    <row r="1115" s="14" customFormat="1">
      <c r="A1115" s="14"/>
      <c r="B1115" s="269"/>
      <c r="C1115" s="270"/>
      <c r="D1115" s="260" t="s">
        <v>229</v>
      </c>
      <c r="E1115" s="271" t="s">
        <v>1</v>
      </c>
      <c r="F1115" s="272" t="s">
        <v>1317</v>
      </c>
      <c r="G1115" s="270"/>
      <c r="H1115" s="273">
        <v>422.25</v>
      </c>
      <c r="I1115" s="274"/>
      <c r="J1115" s="270"/>
      <c r="K1115" s="270"/>
      <c r="L1115" s="275"/>
      <c r="M1115" s="276"/>
      <c r="N1115" s="277"/>
      <c r="O1115" s="277"/>
      <c r="P1115" s="277"/>
      <c r="Q1115" s="277"/>
      <c r="R1115" s="277"/>
      <c r="S1115" s="277"/>
      <c r="T1115" s="278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T1115" s="279" t="s">
        <v>229</v>
      </c>
      <c r="AU1115" s="279" t="s">
        <v>86</v>
      </c>
      <c r="AV1115" s="14" t="s">
        <v>86</v>
      </c>
      <c r="AW1115" s="14" t="s">
        <v>32</v>
      </c>
      <c r="AX1115" s="14" t="s">
        <v>76</v>
      </c>
      <c r="AY1115" s="279" t="s">
        <v>222</v>
      </c>
    </row>
    <row r="1116" s="14" customFormat="1">
      <c r="A1116" s="14"/>
      <c r="B1116" s="269"/>
      <c r="C1116" s="270"/>
      <c r="D1116" s="260" t="s">
        <v>229</v>
      </c>
      <c r="E1116" s="271" t="s">
        <v>1</v>
      </c>
      <c r="F1116" s="272" t="s">
        <v>1318</v>
      </c>
      <c r="G1116" s="270"/>
      <c r="H1116" s="273">
        <v>78.75</v>
      </c>
      <c r="I1116" s="274"/>
      <c r="J1116" s="270"/>
      <c r="K1116" s="270"/>
      <c r="L1116" s="275"/>
      <c r="M1116" s="276"/>
      <c r="N1116" s="277"/>
      <c r="O1116" s="277"/>
      <c r="P1116" s="277"/>
      <c r="Q1116" s="277"/>
      <c r="R1116" s="277"/>
      <c r="S1116" s="277"/>
      <c r="T1116" s="278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T1116" s="279" t="s">
        <v>229</v>
      </c>
      <c r="AU1116" s="279" t="s">
        <v>86</v>
      </c>
      <c r="AV1116" s="14" t="s">
        <v>86</v>
      </c>
      <c r="AW1116" s="14" t="s">
        <v>32</v>
      </c>
      <c r="AX1116" s="14" t="s">
        <v>76</v>
      </c>
      <c r="AY1116" s="279" t="s">
        <v>222</v>
      </c>
    </row>
    <row r="1117" s="14" customFormat="1">
      <c r="A1117" s="14"/>
      <c r="B1117" s="269"/>
      <c r="C1117" s="270"/>
      <c r="D1117" s="260" t="s">
        <v>229</v>
      </c>
      <c r="E1117" s="271" t="s">
        <v>1</v>
      </c>
      <c r="F1117" s="272" t="s">
        <v>1319</v>
      </c>
      <c r="G1117" s="270"/>
      <c r="H1117" s="273">
        <v>1703.0999999999999</v>
      </c>
      <c r="I1117" s="274"/>
      <c r="J1117" s="270"/>
      <c r="K1117" s="270"/>
      <c r="L1117" s="275"/>
      <c r="M1117" s="276"/>
      <c r="N1117" s="277"/>
      <c r="O1117" s="277"/>
      <c r="P1117" s="277"/>
      <c r="Q1117" s="277"/>
      <c r="R1117" s="277"/>
      <c r="S1117" s="277"/>
      <c r="T1117" s="278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79" t="s">
        <v>229</v>
      </c>
      <c r="AU1117" s="279" t="s">
        <v>86</v>
      </c>
      <c r="AV1117" s="14" t="s">
        <v>86</v>
      </c>
      <c r="AW1117" s="14" t="s">
        <v>32</v>
      </c>
      <c r="AX1117" s="14" t="s">
        <v>76</v>
      </c>
      <c r="AY1117" s="279" t="s">
        <v>222</v>
      </c>
    </row>
    <row r="1118" s="15" customFormat="1">
      <c r="A1118" s="15"/>
      <c r="B1118" s="280"/>
      <c r="C1118" s="281"/>
      <c r="D1118" s="260" t="s">
        <v>229</v>
      </c>
      <c r="E1118" s="282" t="s">
        <v>1</v>
      </c>
      <c r="F1118" s="283" t="s">
        <v>232</v>
      </c>
      <c r="G1118" s="281"/>
      <c r="H1118" s="284">
        <v>2974.0500000000002</v>
      </c>
      <c r="I1118" s="285"/>
      <c r="J1118" s="281"/>
      <c r="K1118" s="281"/>
      <c r="L1118" s="286"/>
      <c r="M1118" s="287"/>
      <c r="N1118" s="288"/>
      <c r="O1118" s="288"/>
      <c r="P1118" s="288"/>
      <c r="Q1118" s="288"/>
      <c r="R1118" s="288"/>
      <c r="S1118" s="288"/>
      <c r="T1118" s="289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T1118" s="290" t="s">
        <v>229</v>
      </c>
      <c r="AU1118" s="290" t="s">
        <v>86</v>
      </c>
      <c r="AV1118" s="15" t="s">
        <v>228</v>
      </c>
      <c r="AW1118" s="15" t="s">
        <v>32</v>
      </c>
      <c r="AX1118" s="15" t="s">
        <v>84</v>
      </c>
      <c r="AY1118" s="290" t="s">
        <v>222</v>
      </c>
    </row>
    <row r="1119" s="2" customFormat="1" ht="24.15" customHeight="1">
      <c r="A1119" s="39"/>
      <c r="B1119" s="40"/>
      <c r="C1119" s="244" t="s">
        <v>1320</v>
      </c>
      <c r="D1119" s="244" t="s">
        <v>224</v>
      </c>
      <c r="E1119" s="245" t="s">
        <v>1321</v>
      </c>
      <c r="F1119" s="246" t="s">
        <v>1322</v>
      </c>
      <c r="G1119" s="247" t="s">
        <v>438</v>
      </c>
      <c r="H1119" s="248">
        <v>772.10000000000002</v>
      </c>
      <c r="I1119" s="249"/>
      <c r="J1119" s="250">
        <f>ROUND(I1119*H1119,2)</f>
        <v>0</v>
      </c>
      <c r="K1119" s="251"/>
      <c r="L1119" s="45"/>
      <c r="M1119" s="252" t="s">
        <v>1</v>
      </c>
      <c r="N1119" s="253" t="s">
        <v>41</v>
      </c>
      <c r="O1119" s="92"/>
      <c r="P1119" s="254">
        <f>O1119*H1119</f>
        <v>0</v>
      </c>
      <c r="Q1119" s="254">
        <v>0</v>
      </c>
      <c r="R1119" s="254">
        <f>Q1119*H1119</f>
        <v>0</v>
      </c>
      <c r="S1119" s="254">
        <v>0</v>
      </c>
      <c r="T1119" s="255">
        <f>S1119*H1119</f>
        <v>0</v>
      </c>
      <c r="U1119" s="39"/>
      <c r="V1119" s="39"/>
      <c r="W1119" s="39"/>
      <c r="X1119" s="39"/>
      <c r="Y1119" s="39"/>
      <c r="Z1119" s="39"/>
      <c r="AA1119" s="39"/>
      <c r="AB1119" s="39"/>
      <c r="AC1119" s="39"/>
      <c r="AD1119" s="39"/>
      <c r="AE1119" s="39"/>
      <c r="AR1119" s="256" t="s">
        <v>260</v>
      </c>
      <c r="AT1119" s="256" t="s">
        <v>224</v>
      </c>
      <c r="AU1119" s="256" t="s">
        <v>86</v>
      </c>
      <c r="AY1119" s="18" t="s">
        <v>222</v>
      </c>
      <c r="BE1119" s="257">
        <f>IF(N1119="základní",J1119,0)</f>
        <v>0</v>
      </c>
      <c r="BF1119" s="257">
        <f>IF(N1119="snížená",J1119,0)</f>
        <v>0</v>
      </c>
      <c r="BG1119" s="257">
        <f>IF(N1119="zákl. přenesená",J1119,0)</f>
        <v>0</v>
      </c>
      <c r="BH1119" s="257">
        <f>IF(N1119="sníž. přenesená",J1119,0)</f>
        <v>0</v>
      </c>
      <c r="BI1119" s="257">
        <f>IF(N1119="nulová",J1119,0)</f>
        <v>0</v>
      </c>
      <c r="BJ1119" s="18" t="s">
        <v>84</v>
      </c>
      <c r="BK1119" s="257">
        <f>ROUND(I1119*H1119,2)</f>
        <v>0</v>
      </c>
      <c r="BL1119" s="18" t="s">
        <v>260</v>
      </c>
      <c r="BM1119" s="256" t="s">
        <v>1323</v>
      </c>
    </row>
    <row r="1120" s="13" customFormat="1">
      <c r="A1120" s="13"/>
      <c r="B1120" s="258"/>
      <c r="C1120" s="259"/>
      <c r="D1120" s="260" t="s">
        <v>229</v>
      </c>
      <c r="E1120" s="261" t="s">
        <v>1</v>
      </c>
      <c r="F1120" s="262" t="s">
        <v>355</v>
      </c>
      <c r="G1120" s="259"/>
      <c r="H1120" s="261" t="s">
        <v>1</v>
      </c>
      <c r="I1120" s="263"/>
      <c r="J1120" s="259"/>
      <c r="K1120" s="259"/>
      <c r="L1120" s="264"/>
      <c r="M1120" s="265"/>
      <c r="N1120" s="266"/>
      <c r="O1120" s="266"/>
      <c r="P1120" s="266"/>
      <c r="Q1120" s="266"/>
      <c r="R1120" s="266"/>
      <c r="S1120" s="266"/>
      <c r="T1120" s="267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T1120" s="268" t="s">
        <v>229</v>
      </c>
      <c r="AU1120" s="268" t="s">
        <v>86</v>
      </c>
      <c r="AV1120" s="13" t="s">
        <v>84</v>
      </c>
      <c r="AW1120" s="13" t="s">
        <v>32</v>
      </c>
      <c r="AX1120" s="13" t="s">
        <v>76</v>
      </c>
      <c r="AY1120" s="268" t="s">
        <v>222</v>
      </c>
    </row>
    <row r="1121" s="14" customFormat="1">
      <c r="A1121" s="14"/>
      <c r="B1121" s="269"/>
      <c r="C1121" s="270"/>
      <c r="D1121" s="260" t="s">
        <v>229</v>
      </c>
      <c r="E1121" s="271" t="s">
        <v>1</v>
      </c>
      <c r="F1121" s="272" t="s">
        <v>1324</v>
      </c>
      <c r="G1121" s="270"/>
      <c r="H1121" s="273">
        <v>583</v>
      </c>
      <c r="I1121" s="274"/>
      <c r="J1121" s="270"/>
      <c r="K1121" s="270"/>
      <c r="L1121" s="275"/>
      <c r="M1121" s="276"/>
      <c r="N1121" s="277"/>
      <c r="O1121" s="277"/>
      <c r="P1121" s="277"/>
      <c r="Q1121" s="277"/>
      <c r="R1121" s="277"/>
      <c r="S1121" s="277"/>
      <c r="T1121" s="278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T1121" s="279" t="s">
        <v>229</v>
      </c>
      <c r="AU1121" s="279" t="s">
        <v>86</v>
      </c>
      <c r="AV1121" s="14" t="s">
        <v>86</v>
      </c>
      <c r="AW1121" s="14" t="s">
        <v>32</v>
      </c>
      <c r="AX1121" s="14" t="s">
        <v>76</v>
      </c>
      <c r="AY1121" s="279" t="s">
        <v>222</v>
      </c>
    </row>
    <row r="1122" s="14" customFormat="1">
      <c r="A1122" s="14"/>
      <c r="B1122" s="269"/>
      <c r="C1122" s="270"/>
      <c r="D1122" s="260" t="s">
        <v>229</v>
      </c>
      <c r="E1122" s="271" t="s">
        <v>1</v>
      </c>
      <c r="F1122" s="272" t="s">
        <v>1325</v>
      </c>
      <c r="G1122" s="270"/>
      <c r="H1122" s="273">
        <v>189.09999999999999</v>
      </c>
      <c r="I1122" s="274"/>
      <c r="J1122" s="270"/>
      <c r="K1122" s="270"/>
      <c r="L1122" s="275"/>
      <c r="M1122" s="276"/>
      <c r="N1122" s="277"/>
      <c r="O1122" s="277"/>
      <c r="P1122" s="277"/>
      <c r="Q1122" s="277"/>
      <c r="R1122" s="277"/>
      <c r="S1122" s="277"/>
      <c r="T1122" s="278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T1122" s="279" t="s">
        <v>229</v>
      </c>
      <c r="AU1122" s="279" t="s">
        <v>86</v>
      </c>
      <c r="AV1122" s="14" t="s">
        <v>86</v>
      </c>
      <c r="AW1122" s="14" t="s">
        <v>32</v>
      </c>
      <c r="AX1122" s="14" t="s">
        <v>76</v>
      </c>
      <c r="AY1122" s="279" t="s">
        <v>222</v>
      </c>
    </row>
    <row r="1123" s="15" customFormat="1">
      <c r="A1123" s="15"/>
      <c r="B1123" s="280"/>
      <c r="C1123" s="281"/>
      <c r="D1123" s="260" t="s">
        <v>229</v>
      </c>
      <c r="E1123" s="282" t="s">
        <v>1</v>
      </c>
      <c r="F1123" s="283" t="s">
        <v>232</v>
      </c>
      <c r="G1123" s="281"/>
      <c r="H1123" s="284">
        <v>772.10000000000002</v>
      </c>
      <c r="I1123" s="285"/>
      <c r="J1123" s="281"/>
      <c r="K1123" s="281"/>
      <c r="L1123" s="286"/>
      <c r="M1123" s="287"/>
      <c r="N1123" s="288"/>
      <c r="O1123" s="288"/>
      <c r="P1123" s="288"/>
      <c r="Q1123" s="288"/>
      <c r="R1123" s="288"/>
      <c r="S1123" s="288"/>
      <c r="T1123" s="289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T1123" s="290" t="s">
        <v>229</v>
      </c>
      <c r="AU1123" s="290" t="s">
        <v>86</v>
      </c>
      <c r="AV1123" s="15" t="s">
        <v>228</v>
      </c>
      <c r="AW1123" s="15" t="s">
        <v>32</v>
      </c>
      <c r="AX1123" s="15" t="s">
        <v>84</v>
      </c>
      <c r="AY1123" s="290" t="s">
        <v>222</v>
      </c>
    </row>
    <row r="1124" s="2" customFormat="1" ht="24.15" customHeight="1">
      <c r="A1124" s="39"/>
      <c r="B1124" s="40"/>
      <c r="C1124" s="244" t="s">
        <v>770</v>
      </c>
      <c r="D1124" s="244" t="s">
        <v>224</v>
      </c>
      <c r="E1124" s="245" t="s">
        <v>1326</v>
      </c>
      <c r="F1124" s="246" t="s">
        <v>1327</v>
      </c>
      <c r="G1124" s="247" t="s">
        <v>438</v>
      </c>
      <c r="H1124" s="248">
        <v>496.69999999999999</v>
      </c>
      <c r="I1124" s="249"/>
      <c r="J1124" s="250">
        <f>ROUND(I1124*H1124,2)</f>
        <v>0</v>
      </c>
      <c r="K1124" s="251"/>
      <c r="L1124" s="45"/>
      <c r="M1124" s="252" t="s">
        <v>1</v>
      </c>
      <c r="N1124" s="253" t="s">
        <v>41</v>
      </c>
      <c r="O1124" s="92"/>
      <c r="P1124" s="254">
        <f>O1124*H1124</f>
        <v>0</v>
      </c>
      <c r="Q1124" s="254">
        <v>0</v>
      </c>
      <c r="R1124" s="254">
        <f>Q1124*H1124</f>
        <v>0</v>
      </c>
      <c r="S1124" s="254">
        <v>0</v>
      </c>
      <c r="T1124" s="255">
        <f>S1124*H1124</f>
        <v>0</v>
      </c>
      <c r="U1124" s="39"/>
      <c r="V1124" s="39"/>
      <c r="W1124" s="39"/>
      <c r="X1124" s="39"/>
      <c r="Y1124" s="39"/>
      <c r="Z1124" s="39"/>
      <c r="AA1124" s="39"/>
      <c r="AB1124" s="39"/>
      <c r="AC1124" s="39"/>
      <c r="AD1124" s="39"/>
      <c r="AE1124" s="39"/>
      <c r="AR1124" s="256" t="s">
        <v>260</v>
      </c>
      <c r="AT1124" s="256" t="s">
        <v>224</v>
      </c>
      <c r="AU1124" s="256" t="s">
        <v>86</v>
      </c>
      <c r="AY1124" s="18" t="s">
        <v>222</v>
      </c>
      <c r="BE1124" s="257">
        <f>IF(N1124="základní",J1124,0)</f>
        <v>0</v>
      </c>
      <c r="BF1124" s="257">
        <f>IF(N1124="snížená",J1124,0)</f>
        <v>0</v>
      </c>
      <c r="BG1124" s="257">
        <f>IF(N1124="zákl. přenesená",J1124,0)</f>
        <v>0</v>
      </c>
      <c r="BH1124" s="257">
        <f>IF(N1124="sníž. přenesená",J1124,0)</f>
        <v>0</v>
      </c>
      <c r="BI1124" s="257">
        <f>IF(N1124="nulová",J1124,0)</f>
        <v>0</v>
      </c>
      <c r="BJ1124" s="18" t="s">
        <v>84</v>
      </c>
      <c r="BK1124" s="257">
        <f>ROUND(I1124*H1124,2)</f>
        <v>0</v>
      </c>
      <c r="BL1124" s="18" t="s">
        <v>260</v>
      </c>
      <c r="BM1124" s="256" t="s">
        <v>1328</v>
      </c>
    </row>
    <row r="1125" s="13" customFormat="1">
      <c r="A1125" s="13"/>
      <c r="B1125" s="258"/>
      <c r="C1125" s="259"/>
      <c r="D1125" s="260" t="s">
        <v>229</v>
      </c>
      <c r="E1125" s="261" t="s">
        <v>1</v>
      </c>
      <c r="F1125" s="262" t="s">
        <v>355</v>
      </c>
      <c r="G1125" s="259"/>
      <c r="H1125" s="261" t="s">
        <v>1</v>
      </c>
      <c r="I1125" s="263"/>
      <c r="J1125" s="259"/>
      <c r="K1125" s="259"/>
      <c r="L1125" s="264"/>
      <c r="M1125" s="265"/>
      <c r="N1125" s="266"/>
      <c r="O1125" s="266"/>
      <c r="P1125" s="266"/>
      <c r="Q1125" s="266"/>
      <c r="R1125" s="266"/>
      <c r="S1125" s="266"/>
      <c r="T1125" s="267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68" t="s">
        <v>229</v>
      </c>
      <c r="AU1125" s="268" t="s">
        <v>86</v>
      </c>
      <c r="AV1125" s="13" t="s">
        <v>84</v>
      </c>
      <c r="AW1125" s="13" t="s">
        <v>32</v>
      </c>
      <c r="AX1125" s="13" t="s">
        <v>76</v>
      </c>
      <c r="AY1125" s="268" t="s">
        <v>222</v>
      </c>
    </row>
    <row r="1126" s="14" customFormat="1">
      <c r="A1126" s="14"/>
      <c r="B1126" s="269"/>
      <c r="C1126" s="270"/>
      <c r="D1126" s="260" t="s">
        <v>229</v>
      </c>
      <c r="E1126" s="271" t="s">
        <v>1</v>
      </c>
      <c r="F1126" s="272" t="s">
        <v>1329</v>
      </c>
      <c r="G1126" s="270"/>
      <c r="H1126" s="273">
        <v>175</v>
      </c>
      <c r="I1126" s="274"/>
      <c r="J1126" s="270"/>
      <c r="K1126" s="270"/>
      <c r="L1126" s="275"/>
      <c r="M1126" s="276"/>
      <c r="N1126" s="277"/>
      <c r="O1126" s="277"/>
      <c r="P1126" s="277"/>
      <c r="Q1126" s="277"/>
      <c r="R1126" s="277"/>
      <c r="S1126" s="277"/>
      <c r="T1126" s="278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T1126" s="279" t="s">
        <v>229</v>
      </c>
      <c r="AU1126" s="279" t="s">
        <v>86</v>
      </c>
      <c r="AV1126" s="14" t="s">
        <v>86</v>
      </c>
      <c r="AW1126" s="14" t="s">
        <v>32</v>
      </c>
      <c r="AX1126" s="14" t="s">
        <v>76</v>
      </c>
      <c r="AY1126" s="279" t="s">
        <v>222</v>
      </c>
    </row>
    <row r="1127" s="14" customFormat="1">
      <c r="A1127" s="14"/>
      <c r="B1127" s="269"/>
      <c r="C1127" s="270"/>
      <c r="D1127" s="260" t="s">
        <v>229</v>
      </c>
      <c r="E1127" s="271" t="s">
        <v>1</v>
      </c>
      <c r="F1127" s="272" t="s">
        <v>1330</v>
      </c>
      <c r="G1127" s="270"/>
      <c r="H1127" s="273">
        <v>321.69999999999999</v>
      </c>
      <c r="I1127" s="274"/>
      <c r="J1127" s="270"/>
      <c r="K1127" s="270"/>
      <c r="L1127" s="275"/>
      <c r="M1127" s="276"/>
      <c r="N1127" s="277"/>
      <c r="O1127" s="277"/>
      <c r="P1127" s="277"/>
      <c r="Q1127" s="277"/>
      <c r="R1127" s="277"/>
      <c r="S1127" s="277"/>
      <c r="T1127" s="278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79" t="s">
        <v>229</v>
      </c>
      <c r="AU1127" s="279" t="s">
        <v>86</v>
      </c>
      <c r="AV1127" s="14" t="s">
        <v>86</v>
      </c>
      <c r="AW1127" s="14" t="s">
        <v>32</v>
      </c>
      <c r="AX1127" s="14" t="s">
        <v>76</v>
      </c>
      <c r="AY1127" s="279" t="s">
        <v>222</v>
      </c>
    </row>
    <row r="1128" s="15" customFormat="1">
      <c r="A1128" s="15"/>
      <c r="B1128" s="280"/>
      <c r="C1128" s="281"/>
      <c r="D1128" s="260" t="s">
        <v>229</v>
      </c>
      <c r="E1128" s="282" t="s">
        <v>1</v>
      </c>
      <c r="F1128" s="283" t="s">
        <v>232</v>
      </c>
      <c r="G1128" s="281"/>
      <c r="H1128" s="284">
        <v>496.69999999999999</v>
      </c>
      <c r="I1128" s="285"/>
      <c r="J1128" s="281"/>
      <c r="K1128" s="281"/>
      <c r="L1128" s="286"/>
      <c r="M1128" s="287"/>
      <c r="N1128" s="288"/>
      <c r="O1128" s="288"/>
      <c r="P1128" s="288"/>
      <c r="Q1128" s="288"/>
      <c r="R1128" s="288"/>
      <c r="S1128" s="288"/>
      <c r="T1128" s="289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T1128" s="290" t="s">
        <v>229</v>
      </c>
      <c r="AU1128" s="290" t="s">
        <v>86</v>
      </c>
      <c r="AV1128" s="15" t="s">
        <v>228</v>
      </c>
      <c r="AW1128" s="15" t="s">
        <v>32</v>
      </c>
      <c r="AX1128" s="15" t="s">
        <v>84</v>
      </c>
      <c r="AY1128" s="290" t="s">
        <v>222</v>
      </c>
    </row>
    <row r="1129" s="2" customFormat="1" ht="24.15" customHeight="1">
      <c r="A1129" s="39"/>
      <c r="B1129" s="40"/>
      <c r="C1129" s="244" t="s">
        <v>1331</v>
      </c>
      <c r="D1129" s="244" t="s">
        <v>224</v>
      </c>
      <c r="E1129" s="245" t="s">
        <v>1332</v>
      </c>
      <c r="F1129" s="246" t="s">
        <v>1333</v>
      </c>
      <c r="G1129" s="247" t="s">
        <v>438</v>
      </c>
      <c r="H1129" s="248">
        <v>489.69999999999999</v>
      </c>
      <c r="I1129" s="249"/>
      <c r="J1129" s="250">
        <f>ROUND(I1129*H1129,2)</f>
        <v>0</v>
      </c>
      <c r="K1129" s="251"/>
      <c r="L1129" s="45"/>
      <c r="M1129" s="252" t="s">
        <v>1</v>
      </c>
      <c r="N1129" s="253" t="s">
        <v>41</v>
      </c>
      <c r="O1129" s="92"/>
      <c r="P1129" s="254">
        <f>O1129*H1129</f>
        <v>0</v>
      </c>
      <c r="Q1129" s="254">
        <v>0</v>
      </c>
      <c r="R1129" s="254">
        <f>Q1129*H1129</f>
        <v>0</v>
      </c>
      <c r="S1129" s="254">
        <v>0</v>
      </c>
      <c r="T1129" s="255">
        <f>S1129*H1129</f>
        <v>0</v>
      </c>
      <c r="U1129" s="39"/>
      <c r="V1129" s="39"/>
      <c r="W1129" s="39"/>
      <c r="X1129" s="39"/>
      <c r="Y1129" s="39"/>
      <c r="Z1129" s="39"/>
      <c r="AA1129" s="39"/>
      <c r="AB1129" s="39"/>
      <c r="AC1129" s="39"/>
      <c r="AD1129" s="39"/>
      <c r="AE1129" s="39"/>
      <c r="AR1129" s="256" t="s">
        <v>260</v>
      </c>
      <c r="AT1129" s="256" t="s">
        <v>224</v>
      </c>
      <c r="AU1129" s="256" t="s">
        <v>86</v>
      </c>
      <c r="AY1129" s="18" t="s">
        <v>222</v>
      </c>
      <c r="BE1129" s="257">
        <f>IF(N1129="základní",J1129,0)</f>
        <v>0</v>
      </c>
      <c r="BF1129" s="257">
        <f>IF(N1129="snížená",J1129,0)</f>
        <v>0</v>
      </c>
      <c r="BG1129" s="257">
        <f>IF(N1129="zákl. přenesená",J1129,0)</f>
        <v>0</v>
      </c>
      <c r="BH1129" s="257">
        <f>IF(N1129="sníž. přenesená",J1129,0)</f>
        <v>0</v>
      </c>
      <c r="BI1129" s="257">
        <f>IF(N1129="nulová",J1129,0)</f>
        <v>0</v>
      </c>
      <c r="BJ1129" s="18" t="s">
        <v>84</v>
      </c>
      <c r="BK1129" s="257">
        <f>ROUND(I1129*H1129,2)</f>
        <v>0</v>
      </c>
      <c r="BL1129" s="18" t="s">
        <v>260</v>
      </c>
      <c r="BM1129" s="256" t="s">
        <v>1334</v>
      </c>
    </row>
    <row r="1130" s="13" customFormat="1">
      <c r="A1130" s="13"/>
      <c r="B1130" s="258"/>
      <c r="C1130" s="259"/>
      <c r="D1130" s="260" t="s">
        <v>229</v>
      </c>
      <c r="E1130" s="261" t="s">
        <v>1</v>
      </c>
      <c r="F1130" s="262" t="s">
        <v>355</v>
      </c>
      <c r="G1130" s="259"/>
      <c r="H1130" s="261" t="s">
        <v>1</v>
      </c>
      <c r="I1130" s="263"/>
      <c r="J1130" s="259"/>
      <c r="K1130" s="259"/>
      <c r="L1130" s="264"/>
      <c r="M1130" s="265"/>
      <c r="N1130" s="266"/>
      <c r="O1130" s="266"/>
      <c r="P1130" s="266"/>
      <c r="Q1130" s="266"/>
      <c r="R1130" s="266"/>
      <c r="S1130" s="266"/>
      <c r="T1130" s="267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68" t="s">
        <v>229</v>
      </c>
      <c r="AU1130" s="268" t="s">
        <v>86</v>
      </c>
      <c r="AV1130" s="13" t="s">
        <v>84</v>
      </c>
      <c r="AW1130" s="13" t="s">
        <v>32</v>
      </c>
      <c r="AX1130" s="13" t="s">
        <v>76</v>
      </c>
      <c r="AY1130" s="268" t="s">
        <v>222</v>
      </c>
    </row>
    <row r="1131" s="14" customFormat="1">
      <c r="A1131" s="14"/>
      <c r="B1131" s="269"/>
      <c r="C1131" s="270"/>
      <c r="D1131" s="260" t="s">
        <v>229</v>
      </c>
      <c r="E1131" s="271" t="s">
        <v>1</v>
      </c>
      <c r="F1131" s="272" t="s">
        <v>1335</v>
      </c>
      <c r="G1131" s="270"/>
      <c r="H1131" s="273">
        <v>168</v>
      </c>
      <c r="I1131" s="274"/>
      <c r="J1131" s="270"/>
      <c r="K1131" s="270"/>
      <c r="L1131" s="275"/>
      <c r="M1131" s="276"/>
      <c r="N1131" s="277"/>
      <c r="O1131" s="277"/>
      <c r="P1131" s="277"/>
      <c r="Q1131" s="277"/>
      <c r="R1131" s="277"/>
      <c r="S1131" s="277"/>
      <c r="T1131" s="278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T1131" s="279" t="s">
        <v>229</v>
      </c>
      <c r="AU1131" s="279" t="s">
        <v>86</v>
      </c>
      <c r="AV1131" s="14" t="s">
        <v>86</v>
      </c>
      <c r="AW1131" s="14" t="s">
        <v>32</v>
      </c>
      <c r="AX1131" s="14" t="s">
        <v>76</v>
      </c>
      <c r="AY1131" s="279" t="s">
        <v>222</v>
      </c>
    </row>
    <row r="1132" s="14" customFormat="1">
      <c r="A1132" s="14"/>
      <c r="B1132" s="269"/>
      <c r="C1132" s="270"/>
      <c r="D1132" s="260" t="s">
        <v>229</v>
      </c>
      <c r="E1132" s="271" t="s">
        <v>1</v>
      </c>
      <c r="F1132" s="272" t="s">
        <v>1336</v>
      </c>
      <c r="G1132" s="270"/>
      <c r="H1132" s="273">
        <v>321.69999999999999</v>
      </c>
      <c r="I1132" s="274"/>
      <c r="J1132" s="270"/>
      <c r="K1132" s="270"/>
      <c r="L1132" s="275"/>
      <c r="M1132" s="276"/>
      <c r="N1132" s="277"/>
      <c r="O1132" s="277"/>
      <c r="P1132" s="277"/>
      <c r="Q1132" s="277"/>
      <c r="R1132" s="277"/>
      <c r="S1132" s="277"/>
      <c r="T1132" s="278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T1132" s="279" t="s">
        <v>229</v>
      </c>
      <c r="AU1132" s="279" t="s">
        <v>86</v>
      </c>
      <c r="AV1132" s="14" t="s">
        <v>86</v>
      </c>
      <c r="AW1132" s="14" t="s">
        <v>32</v>
      </c>
      <c r="AX1132" s="14" t="s">
        <v>76</v>
      </c>
      <c r="AY1132" s="279" t="s">
        <v>222</v>
      </c>
    </row>
    <row r="1133" s="15" customFormat="1">
      <c r="A1133" s="15"/>
      <c r="B1133" s="280"/>
      <c r="C1133" s="281"/>
      <c r="D1133" s="260" t="s">
        <v>229</v>
      </c>
      <c r="E1133" s="282" t="s">
        <v>1</v>
      </c>
      <c r="F1133" s="283" t="s">
        <v>232</v>
      </c>
      <c r="G1133" s="281"/>
      <c r="H1133" s="284">
        <v>489.69999999999999</v>
      </c>
      <c r="I1133" s="285"/>
      <c r="J1133" s="281"/>
      <c r="K1133" s="281"/>
      <c r="L1133" s="286"/>
      <c r="M1133" s="287"/>
      <c r="N1133" s="288"/>
      <c r="O1133" s="288"/>
      <c r="P1133" s="288"/>
      <c r="Q1133" s="288"/>
      <c r="R1133" s="288"/>
      <c r="S1133" s="288"/>
      <c r="T1133" s="289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T1133" s="290" t="s">
        <v>229</v>
      </c>
      <c r="AU1133" s="290" t="s">
        <v>86</v>
      </c>
      <c r="AV1133" s="15" t="s">
        <v>228</v>
      </c>
      <c r="AW1133" s="15" t="s">
        <v>32</v>
      </c>
      <c r="AX1133" s="15" t="s">
        <v>84</v>
      </c>
      <c r="AY1133" s="290" t="s">
        <v>222</v>
      </c>
    </row>
    <row r="1134" s="2" customFormat="1" ht="24.15" customHeight="1">
      <c r="A1134" s="39"/>
      <c r="B1134" s="40"/>
      <c r="C1134" s="244" t="s">
        <v>775</v>
      </c>
      <c r="D1134" s="244" t="s">
        <v>224</v>
      </c>
      <c r="E1134" s="245" t="s">
        <v>1337</v>
      </c>
      <c r="F1134" s="246" t="s">
        <v>1338</v>
      </c>
      <c r="G1134" s="247" t="s">
        <v>227</v>
      </c>
      <c r="H1134" s="248">
        <v>2380.0999999999999</v>
      </c>
      <c r="I1134" s="249"/>
      <c r="J1134" s="250">
        <f>ROUND(I1134*H1134,2)</f>
        <v>0</v>
      </c>
      <c r="K1134" s="251"/>
      <c r="L1134" s="45"/>
      <c r="M1134" s="252" t="s">
        <v>1</v>
      </c>
      <c r="N1134" s="253" t="s">
        <v>41</v>
      </c>
      <c r="O1134" s="92"/>
      <c r="P1134" s="254">
        <f>O1134*H1134</f>
        <v>0</v>
      </c>
      <c r="Q1134" s="254">
        <v>0</v>
      </c>
      <c r="R1134" s="254">
        <f>Q1134*H1134</f>
        <v>0</v>
      </c>
      <c r="S1134" s="254">
        <v>0</v>
      </c>
      <c r="T1134" s="255">
        <f>S1134*H1134</f>
        <v>0</v>
      </c>
      <c r="U1134" s="39"/>
      <c r="V1134" s="39"/>
      <c r="W1134" s="39"/>
      <c r="X1134" s="39"/>
      <c r="Y1134" s="39"/>
      <c r="Z1134" s="39"/>
      <c r="AA1134" s="39"/>
      <c r="AB1134" s="39"/>
      <c r="AC1134" s="39"/>
      <c r="AD1134" s="39"/>
      <c r="AE1134" s="39"/>
      <c r="AR1134" s="256" t="s">
        <v>260</v>
      </c>
      <c r="AT1134" s="256" t="s">
        <v>224</v>
      </c>
      <c r="AU1134" s="256" t="s">
        <v>86</v>
      </c>
      <c r="AY1134" s="18" t="s">
        <v>222</v>
      </c>
      <c r="BE1134" s="257">
        <f>IF(N1134="základní",J1134,0)</f>
        <v>0</v>
      </c>
      <c r="BF1134" s="257">
        <f>IF(N1134="snížená",J1134,0)</f>
        <v>0</v>
      </c>
      <c r="BG1134" s="257">
        <f>IF(N1134="zákl. přenesená",J1134,0)</f>
        <v>0</v>
      </c>
      <c r="BH1134" s="257">
        <f>IF(N1134="sníž. přenesená",J1134,0)</f>
        <v>0</v>
      </c>
      <c r="BI1134" s="257">
        <f>IF(N1134="nulová",J1134,0)</f>
        <v>0</v>
      </c>
      <c r="BJ1134" s="18" t="s">
        <v>84</v>
      </c>
      <c r="BK1134" s="257">
        <f>ROUND(I1134*H1134,2)</f>
        <v>0</v>
      </c>
      <c r="BL1134" s="18" t="s">
        <v>260</v>
      </c>
      <c r="BM1134" s="256" t="s">
        <v>1339</v>
      </c>
    </row>
    <row r="1135" s="13" customFormat="1">
      <c r="A1135" s="13"/>
      <c r="B1135" s="258"/>
      <c r="C1135" s="259"/>
      <c r="D1135" s="260" t="s">
        <v>229</v>
      </c>
      <c r="E1135" s="261" t="s">
        <v>1</v>
      </c>
      <c r="F1135" s="262" t="s">
        <v>403</v>
      </c>
      <c r="G1135" s="259"/>
      <c r="H1135" s="261" t="s">
        <v>1</v>
      </c>
      <c r="I1135" s="263"/>
      <c r="J1135" s="259"/>
      <c r="K1135" s="259"/>
      <c r="L1135" s="264"/>
      <c r="M1135" s="265"/>
      <c r="N1135" s="266"/>
      <c r="O1135" s="266"/>
      <c r="P1135" s="266"/>
      <c r="Q1135" s="266"/>
      <c r="R1135" s="266"/>
      <c r="S1135" s="266"/>
      <c r="T1135" s="267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68" t="s">
        <v>229</v>
      </c>
      <c r="AU1135" s="268" t="s">
        <v>86</v>
      </c>
      <c r="AV1135" s="13" t="s">
        <v>84</v>
      </c>
      <c r="AW1135" s="13" t="s">
        <v>32</v>
      </c>
      <c r="AX1135" s="13" t="s">
        <v>76</v>
      </c>
      <c r="AY1135" s="268" t="s">
        <v>222</v>
      </c>
    </row>
    <row r="1136" s="14" customFormat="1">
      <c r="A1136" s="14"/>
      <c r="B1136" s="269"/>
      <c r="C1136" s="270"/>
      <c r="D1136" s="260" t="s">
        <v>229</v>
      </c>
      <c r="E1136" s="271" t="s">
        <v>1</v>
      </c>
      <c r="F1136" s="272" t="s">
        <v>951</v>
      </c>
      <c r="G1136" s="270"/>
      <c r="H1136" s="273">
        <v>2380.0999999999999</v>
      </c>
      <c r="I1136" s="274"/>
      <c r="J1136" s="270"/>
      <c r="K1136" s="270"/>
      <c r="L1136" s="275"/>
      <c r="M1136" s="276"/>
      <c r="N1136" s="277"/>
      <c r="O1136" s="277"/>
      <c r="P1136" s="277"/>
      <c r="Q1136" s="277"/>
      <c r="R1136" s="277"/>
      <c r="S1136" s="277"/>
      <c r="T1136" s="278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T1136" s="279" t="s">
        <v>229</v>
      </c>
      <c r="AU1136" s="279" t="s">
        <v>86</v>
      </c>
      <c r="AV1136" s="14" t="s">
        <v>86</v>
      </c>
      <c r="AW1136" s="14" t="s">
        <v>32</v>
      </c>
      <c r="AX1136" s="14" t="s">
        <v>76</v>
      </c>
      <c r="AY1136" s="279" t="s">
        <v>222</v>
      </c>
    </row>
    <row r="1137" s="15" customFormat="1">
      <c r="A1137" s="15"/>
      <c r="B1137" s="280"/>
      <c r="C1137" s="281"/>
      <c r="D1137" s="260" t="s">
        <v>229</v>
      </c>
      <c r="E1137" s="282" t="s">
        <v>1</v>
      </c>
      <c r="F1137" s="283" t="s">
        <v>232</v>
      </c>
      <c r="G1137" s="281"/>
      <c r="H1137" s="284">
        <v>2380.0999999999999</v>
      </c>
      <c r="I1137" s="285"/>
      <c r="J1137" s="281"/>
      <c r="K1137" s="281"/>
      <c r="L1137" s="286"/>
      <c r="M1137" s="287"/>
      <c r="N1137" s="288"/>
      <c r="O1137" s="288"/>
      <c r="P1137" s="288"/>
      <c r="Q1137" s="288"/>
      <c r="R1137" s="288"/>
      <c r="S1137" s="288"/>
      <c r="T1137" s="289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T1137" s="290" t="s">
        <v>229</v>
      </c>
      <c r="AU1137" s="290" t="s">
        <v>86</v>
      </c>
      <c r="AV1137" s="15" t="s">
        <v>228</v>
      </c>
      <c r="AW1137" s="15" t="s">
        <v>32</v>
      </c>
      <c r="AX1137" s="15" t="s">
        <v>84</v>
      </c>
      <c r="AY1137" s="290" t="s">
        <v>222</v>
      </c>
    </row>
    <row r="1138" s="2" customFormat="1" ht="16.5" customHeight="1">
      <c r="A1138" s="39"/>
      <c r="B1138" s="40"/>
      <c r="C1138" s="244" t="s">
        <v>1340</v>
      </c>
      <c r="D1138" s="244" t="s">
        <v>224</v>
      </c>
      <c r="E1138" s="245" t="s">
        <v>1341</v>
      </c>
      <c r="F1138" s="246" t="s">
        <v>1342</v>
      </c>
      <c r="G1138" s="247" t="s">
        <v>227</v>
      </c>
      <c r="H1138" s="248">
        <v>393.66399999999999</v>
      </c>
      <c r="I1138" s="249"/>
      <c r="J1138" s="250">
        <f>ROUND(I1138*H1138,2)</f>
        <v>0</v>
      </c>
      <c r="K1138" s="251"/>
      <c r="L1138" s="45"/>
      <c r="M1138" s="252" t="s">
        <v>1</v>
      </c>
      <c r="N1138" s="253" t="s">
        <v>41</v>
      </c>
      <c r="O1138" s="92"/>
      <c r="P1138" s="254">
        <f>O1138*H1138</f>
        <v>0</v>
      </c>
      <c r="Q1138" s="254">
        <v>0</v>
      </c>
      <c r="R1138" s="254">
        <f>Q1138*H1138</f>
        <v>0</v>
      </c>
      <c r="S1138" s="254">
        <v>0</v>
      </c>
      <c r="T1138" s="255">
        <f>S1138*H1138</f>
        <v>0</v>
      </c>
      <c r="U1138" s="39"/>
      <c r="V1138" s="39"/>
      <c r="W1138" s="39"/>
      <c r="X1138" s="39"/>
      <c r="Y1138" s="39"/>
      <c r="Z1138" s="39"/>
      <c r="AA1138" s="39"/>
      <c r="AB1138" s="39"/>
      <c r="AC1138" s="39"/>
      <c r="AD1138" s="39"/>
      <c r="AE1138" s="39"/>
      <c r="AR1138" s="256" t="s">
        <v>260</v>
      </c>
      <c r="AT1138" s="256" t="s">
        <v>224</v>
      </c>
      <c r="AU1138" s="256" t="s">
        <v>86</v>
      </c>
      <c r="AY1138" s="18" t="s">
        <v>222</v>
      </c>
      <c r="BE1138" s="257">
        <f>IF(N1138="základní",J1138,0)</f>
        <v>0</v>
      </c>
      <c r="BF1138" s="257">
        <f>IF(N1138="snížená",J1138,0)</f>
        <v>0</v>
      </c>
      <c r="BG1138" s="257">
        <f>IF(N1138="zákl. přenesená",J1138,0)</f>
        <v>0</v>
      </c>
      <c r="BH1138" s="257">
        <f>IF(N1138="sníž. přenesená",J1138,0)</f>
        <v>0</v>
      </c>
      <c r="BI1138" s="257">
        <f>IF(N1138="nulová",J1138,0)</f>
        <v>0</v>
      </c>
      <c r="BJ1138" s="18" t="s">
        <v>84</v>
      </c>
      <c r="BK1138" s="257">
        <f>ROUND(I1138*H1138,2)</f>
        <v>0</v>
      </c>
      <c r="BL1138" s="18" t="s">
        <v>260</v>
      </c>
      <c r="BM1138" s="256" t="s">
        <v>1343</v>
      </c>
    </row>
    <row r="1139" s="2" customFormat="1">
      <c r="A1139" s="39"/>
      <c r="B1139" s="40"/>
      <c r="C1139" s="41"/>
      <c r="D1139" s="260" t="s">
        <v>266</v>
      </c>
      <c r="E1139" s="41"/>
      <c r="F1139" s="291" t="s">
        <v>1344</v>
      </c>
      <c r="G1139" s="41"/>
      <c r="H1139" s="41"/>
      <c r="I1139" s="211"/>
      <c r="J1139" s="41"/>
      <c r="K1139" s="41"/>
      <c r="L1139" s="45"/>
      <c r="M1139" s="292"/>
      <c r="N1139" s="293"/>
      <c r="O1139" s="92"/>
      <c r="P1139" s="92"/>
      <c r="Q1139" s="92"/>
      <c r="R1139" s="92"/>
      <c r="S1139" s="92"/>
      <c r="T1139" s="93"/>
      <c r="U1139" s="39"/>
      <c r="V1139" s="39"/>
      <c r="W1139" s="39"/>
      <c r="X1139" s="39"/>
      <c r="Y1139" s="39"/>
      <c r="Z1139" s="39"/>
      <c r="AA1139" s="39"/>
      <c r="AB1139" s="39"/>
      <c r="AC1139" s="39"/>
      <c r="AD1139" s="39"/>
      <c r="AE1139" s="39"/>
      <c r="AT1139" s="18" t="s">
        <v>266</v>
      </c>
      <c r="AU1139" s="18" t="s">
        <v>86</v>
      </c>
    </row>
    <row r="1140" s="13" customFormat="1">
      <c r="A1140" s="13"/>
      <c r="B1140" s="258"/>
      <c r="C1140" s="259"/>
      <c r="D1140" s="260" t="s">
        <v>229</v>
      </c>
      <c r="E1140" s="261" t="s">
        <v>1</v>
      </c>
      <c r="F1140" s="262" t="s">
        <v>403</v>
      </c>
      <c r="G1140" s="259"/>
      <c r="H1140" s="261" t="s">
        <v>1</v>
      </c>
      <c r="I1140" s="263"/>
      <c r="J1140" s="259"/>
      <c r="K1140" s="259"/>
      <c r="L1140" s="264"/>
      <c r="M1140" s="265"/>
      <c r="N1140" s="266"/>
      <c r="O1140" s="266"/>
      <c r="P1140" s="266"/>
      <c r="Q1140" s="266"/>
      <c r="R1140" s="266"/>
      <c r="S1140" s="266"/>
      <c r="T1140" s="267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68" t="s">
        <v>229</v>
      </c>
      <c r="AU1140" s="268" t="s">
        <v>86</v>
      </c>
      <c r="AV1140" s="13" t="s">
        <v>84</v>
      </c>
      <c r="AW1140" s="13" t="s">
        <v>32</v>
      </c>
      <c r="AX1140" s="13" t="s">
        <v>76</v>
      </c>
      <c r="AY1140" s="268" t="s">
        <v>222</v>
      </c>
    </row>
    <row r="1141" s="14" customFormat="1">
      <c r="A1141" s="14"/>
      <c r="B1141" s="269"/>
      <c r="C1141" s="270"/>
      <c r="D1141" s="260" t="s">
        <v>229</v>
      </c>
      <c r="E1141" s="271" t="s">
        <v>1</v>
      </c>
      <c r="F1141" s="272" t="s">
        <v>1345</v>
      </c>
      <c r="G1141" s="270"/>
      <c r="H1141" s="273">
        <v>61.594999999999999</v>
      </c>
      <c r="I1141" s="274"/>
      <c r="J1141" s="270"/>
      <c r="K1141" s="270"/>
      <c r="L1141" s="275"/>
      <c r="M1141" s="276"/>
      <c r="N1141" s="277"/>
      <c r="O1141" s="277"/>
      <c r="P1141" s="277"/>
      <c r="Q1141" s="277"/>
      <c r="R1141" s="277"/>
      <c r="S1141" s="277"/>
      <c r="T1141" s="278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T1141" s="279" t="s">
        <v>229</v>
      </c>
      <c r="AU1141" s="279" t="s">
        <v>86</v>
      </c>
      <c r="AV1141" s="14" t="s">
        <v>86</v>
      </c>
      <c r="AW1141" s="14" t="s">
        <v>32</v>
      </c>
      <c r="AX1141" s="14" t="s">
        <v>76</v>
      </c>
      <c r="AY1141" s="279" t="s">
        <v>222</v>
      </c>
    </row>
    <row r="1142" s="14" customFormat="1">
      <c r="A1142" s="14"/>
      <c r="B1142" s="269"/>
      <c r="C1142" s="270"/>
      <c r="D1142" s="260" t="s">
        <v>229</v>
      </c>
      <c r="E1142" s="271" t="s">
        <v>1</v>
      </c>
      <c r="F1142" s="272" t="s">
        <v>1346</v>
      </c>
      <c r="G1142" s="270"/>
      <c r="H1142" s="273">
        <v>55.880000000000003</v>
      </c>
      <c r="I1142" s="274"/>
      <c r="J1142" s="270"/>
      <c r="K1142" s="270"/>
      <c r="L1142" s="275"/>
      <c r="M1142" s="276"/>
      <c r="N1142" s="277"/>
      <c r="O1142" s="277"/>
      <c r="P1142" s="277"/>
      <c r="Q1142" s="277"/>
      <c r="R1142" s="277"/>
      <c r="S1142" s="277"/>
      <c r="T1142" s="278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T1142" s="279" t="s">
        <v>229</v>
      </c>
      <c r="AU1142" s="279" t="s">
        <v>86</v>
      </c>
      <c r="AV1142" s="14" t="s">
        <v>86</v>
      </c>
      <c r="AW1142" s="14" t="s">
        <v>32</v>
      </c>
      <c r="AX1142" s="14" t="s">
        <v>76</v>
      </c>
      <c r="AY1142" s="279" t="s">
        <v>222</v>
      </c>
    </row>
    <row r="1143" s="14" customFormat="1">
      <c r="A1143" s="14"/>
      <c r="B1143" s="269"/>
      <c r="C1143" s="270"/>
      <c r="D1143" s="260" t="s">
        <v>229</v>
      </c>
      <c r="E1143" s="271" t="s">
        <v>1</v>
      </c>
      <c r="F1143" s="272" t="s">
        <v>1347</v>
      </c>
      <c r="G1143" s="270"/>
      <c r="H1143" s="273">
        <v>45.630000000000003</v>
      </c>
      <c r="I1143" s="274"/>
      <c r="J1143" s="270"/>
      <c r="K1143" s="270"/>
      <c r="L1143" s="275"/>
      <c r="M1143" s="276"/>
      <c r="N1143" s="277"/>
      <c r="O1143" s="277"/>
      <c r="P1143" s="277"/>
      <c r="Q1143" s="277"/>
      <c r="R1143" s="277"/>
      <c r="S1143" s="277"/>
      <c r="T1143" s="278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79" t="s">
        <v>229</v>
      </c>
      <c r="AU1143" s="279" t="s">
        <v>86</v>
      </c>
      <c r="AV1143" s="14" t="s">
        <v>86</v>
      </c>
      <c r="AW1143" s="14" t="s">
        <v>32</v>
      </c>
      <c r="AX1143" s="14" t="s">
        <v>76</v>
      </c>
      <c r="AY1143" s="279" t="s">
        <v>222</v>
      </c>
    </row>
    <row r="1144" s="14" customFormat="1">
      <c r="A1144" s="14"/>
      <c r="B1144" s="269"/>
      <c r="C1144" s="270"/>
      <c r="D1144" s="260" t="s">
        <v>229</v>
      </c>
      <c r="E1144" s="271" t="s">
        <v>1</v>
      </c>
      <c r="F1144" s="272" t="s">
        <v>1348</v>
      </c>
      <c r="G1144" s="270"/>
      <c r="H1144" s="273">
        <v>55.707000000000001</v>
      </c>
      <c r="I1144" s="274"/>
      <c r="J1144" s="270"/>
      <c r="K1144" s="270"/>
      <c r="L1144" s="275"/>
      <c r="M1144" s="276"/>
      <c r="N1144" s="277"/>
      <c r="O1144" s="277"/>
      <c r="P1144" s="277"/>
      <c r="Q1144" s="277"/>
      <c r="R1144" s="277"/>
      <c r="S1144" s="277"/>
      <c r="T1144" s="278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79" t="s">
        <v>229</v>
      </c>
      <c r="AU1144" s="279" t="s">
        <v>86</v>
      </c>
      <c r="AV1144" s="14" t="s">
        <v>86</v>
      </c>
      <c r="AW1144" s="14" t="s">
        <v>32</v>
      </c>
      <c r="AX1144" s="14" t="s">
        <v>76</v>
      </c>
      <c r="AY1144" s="279" t="s">
        <v>222</v>
      </c>
    </row>
    <row r="1145" s="14" customFormat="1">
      <c r="A1145" s="14"/>
      <c r="B1145" s="269"/>
      <c r="C1145" s="270"/>
      <c r="D1145" s="260" t="s">
        <v>229</v>
      </c>
      <c r="E1145" s="271" t="s">
        <v>1</v>
      </c>
      <c r="F1145" s="272" t="s">
        <v>1349</v>
      </c>
      <c r="G1145" s="270"/>
      <c r="H1145" s="273">
        <v>61.152000000000001</v>
      </c>
      <c r="I1145" s="274"/>
      <c r="J1145" s="270"/>
      <c r="K1145" s="270"/>
      <c r="L1145" s="275"/>
      <c r="M1145" s="276"/>
      <c r="N1145" s="277"/>
      <c r="O1145" s="277"/>
      <c r="P1145" s="277"/>
      <c r="Q1145" s="277"/>
      <c r="R1145" s="277"/>
      <c r="S1145" s="277"/>
      <c r="T1145" s="278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T1145" s="279" t="s">
        <v>229</v>
      </c>
      <c r="AU1145" s="279" t="s">
        <v>86</v>
      </c>
      <c r="AV1145" s="14" t="s">
        <v>86</v>
      </c>
      <c r="AW1145" s="14" t="s">
        <v>32</v>
      </c>
      <c r="AX1145" s="14" t="s">
        <v>76</v>
      </c>
      <c r="AY1145" s="279" t="s">
        <v>222</v>
      </c>
    </row>
    <row r="1146" s="14" customFormat="1">
      <c r="A1146" s="14"/>
      <c r="B1146" s="269"/>
      <c r="C1146" s="270"/>
      <c r="D1146" s="260" t="s">
        <v>229</v>
      </c>
      <c r="E1146" s="271" t="s">
        <v>1</v>
      </c>
      <c r="F1146" s="272" t="s">
        <v>1350</v>
      </c>
      <c r="G1146" s="270"/>
      <c r="H1146" s="273">
        <v>113.7</v>
      </c>
      <c r="I1146" s="274"/>
      <c r="J1146" s="270"/>
      <c r="K1146" s="270"/>
      <c r="L1146" s="275"/>
      <c r="M1146" s="276"/>
      <c r="N1146" s="277"/>
      <c r="O1146" s="277"/>
      <c r="P1146" s="277"/>
      <c r="Q1146" s="277"/>
      <c r="R1146" s="277"/>
      <c r="S1146" s="277"/>
      <c r="T1146" s="278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T1146" s="279" t="s">
        <v>229</v>
      </c>
      <c r="AU1146" s="279" t="s">
        <v>86</v>
      </c>
      <c r="AV1146" s="14" t="s">
        <v>86</v>
      </c>
      <c r="AW1146" s="14" t="s">
        <v>32</v>
      </c>
      <c r="AX1146" s="14" t="s">
        <v>76</v>
      </c>
      <c r="AY1146" s="279" t="s">
        <v>222</v>
      </c>
    </row>
    <row r="1147" s="15" customFormat="1">
      <c r="A1147" s="15"/>
      <c r="B1147" s="280"/>
      <c r="C1147" s="281"/>
      <c r="D1147" s="260" t="s">
        <v>229</v>
      </c>
      <c r="E1147" s="282" t="s">
        <v>1</v>
      </c>
      <c r="F1147" s="283" t="s">
        <v>232</v>
      </c>
      <c r="G1147" s="281"/>
      <c r="H1147" s="284">
        <v>393.66399999999999</v>
      </c>
      <c r="I1147" s="285"/>
      <c r="J1147" s="281"/>
      <c r="K1147" s="281"/>
      <c r="L1147" s="286"/>
      <c r="M1147" s="287"/>
      <c r="N1147" s="288"/>
      <c r="O1147" s="288"/>
      <c r="P1147" s="288"/>
      <c r="Q1147" s="288"/>
      <c r="R1147" s="288"/>
      <c r="S1147" s="288"/>
      <c r="T1147" s="289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T1147" s="290" t="s">
        <v>229</v>
      </c>
      <c r="AU1147" s="290" t="s">
        <v>86</v>
      </c>
      <c r="AV1147" s="15" t="s">
        <v>228</v>
      </c>
      <c r="AW1147" s="15" t="s">
        <v>32</v>
      </c>
      <c r="AX1147" s="15" t="s">
        <v>84</v>
      </c>
      <c r="AY1147" s="290" t="s">
        <v>222</v>
      </c>
    </row>
    <row r="1148" s="2" customFormat="1" ht="16.5" customHeight="1">
      <c r="A1148" s="39"/>
      <c r="B1148" s="40"/>
      <c r="C1148" s="244" t="s">
        <v>782</v>
      </c>
      <c r="D1148" s="244" t="s">
        <v>224</v>
      </c>
      <c r="E1148" s="245" t="s">
        <v>1351</v>
      </c>
      <c r="F1148" s="246" t="s">
        <v>1352</v>
      </c>
      <c r="G1148" s="247" t="s">
        <v>1057</v>
      </c>
      <c r="H1148" s="316"/>
      <c r="I1148" s="249"/>
      <c r="J1148" s="250">
        <f>ROUND(I1148*H1148,2)</f>
        <v>0</v>
      </c>
      <c r="K1148" s="251"/>
      <c r="L1148" s="45"/>
      <c r="M1148" s="252" t="s">
        <v>1</v>
      </c>
      <c r="N1148" s="253" t="s">
        <v>41</v>
      </c>
      <c r="O1148" s="92"/>
      <c r="P1148" s="254">
        <f>O1148*H1148</f>
        <v>0</v>
      </c>
      <c r="Q1148" s="254">
        <v>0</v>
      </c>
      <c r="R1148" s="254">
        <f>Q1148*H1148</f>
        <v>0</v>
      </c>
      <c r="S1148" s="254">
        <v>0</v>
      </c>
      <c r="T1148" s="255">
        <f>S1148*H1148</f>
        <v>0</v>
      </c>
      <c r="U1148" s="39"/>
      <c r="V1148" s="39"/>
      <c r="W1148" s="39"/>
      <c r="X1148" s="39"/>
      <c r="Y1148" s="39"/>
      <c r="Z1148" s="39"/>
      <c r="AA1148" s="39"/>
      <c r="AB1148" s="39"/>
      <c r="AC1148" s="39"/>
      <c r="AD1148" s="39"/>
      <c r="AE1148" s="39"/>
      <c r="AR1148" s="256" t="s">
        <v>260</v>
      </c>
      <c r="AT1148" s="256" t="s">
        <v>224</v>
      </c>
      <c r="AU1148" s="256" t="s">
        <v>86</v>
      </c>
      <c r="AY1148" s="18" t="s">
        <v>222</v>
      </c>
      <c r="BE1148" s="257">
        <f>IF(N1148="základní",J1148,0)</f>
        <v>0</v>
      </c>
      <c r="BF1148" s="257">
        <f>IF(N1148="snížená",J1148,0)</f>
        <v>0</v>
      </c>
      <c r="BG1148" s="257">
        <f>IF(N1148="zákl. přenesená",J1148,0)</f>
        <v>0</v>
      </c>
      <c r="BH1148" s="257">
        <f>IF(N1148="sníž. přenesená",J1148,0)</f>
        <v>0</v>
      </c>
      <c r="BI1148" s="257">
        <f>IF(N1148="nulová",J1148,0)</f>
        <v>0</v>
      </c>
      <c r="BJ1148" s="18" t="s">
        <v>84</v>
      </c>
      <c r="BK1148" s="257">
        <f>ROUND(I1148*H1148,2)</f>
        <v>0</v>
      </c>
      <c r="BL1148" s="18" t="s">
        <v>260</v>
      </c>
      <c r="BM1148" s="256" t="s">
        <v>1353</v>
      </c>
    </row>
    <row r="1149" s="12" customFormat="1" ht="22.8" customHeight="1">
      <c r="A1149" s="12"/>
      <c r="B1149" s="228"/>
      <c r="C1149" s="229"/>
      <c r="D1149" s="230" t="s">
        <v>75</v>
      </c>
      <c r="E1149" s="242" t="s">
        <v>1354</v>
      </c>
      <c r="F1149" s="242" t="s">
        <v>1355</v>
      </c>
      <c r="G1149" s="229"/>
      <c r="H1149" s="229"/>
      <c r="I1149" s="232"/>
      <c r="J1149" s="243">
        <f>BK1149</f>
        <v>0</v>
      </c>
      <c r="K1149" s="229"/>
      <c r="L1149" s="234"/>
      <c r="M1149" s="235"/>
      <c r="N1149" s="236"/>
      <c r="O1149" s="236"/>
      <c r="P1149" s="237">
        <f>SUM(P1150:P1314)</f>
        <v>0</v>
      </c>
      <c r="Q1149" s="236"/>
      <c r="R1149" s="237">
        <f>SUM(R1150:R1314)</f>
        <v>0</v>
      </c>
      <c r="S1149" s="236"/>
      <c r="T1149" s="238">
        <f>SUM(T1150:T1314)</f>
        <v>0</v>
      </c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R1149" s="239" t="s">
        <v>86</v>
      </c>
      <c r="AT1149" s="240" t="s">
        <v>75</v>
      </c>
      <c r="AU1149" s="240" t="s">
        <v>84</v>
      </c>
      <c r="AY1149" s="239" t="s">
        <v>222</v>
      </c>
      <c r="BK1149" s="241">
        <f>SUM(BK1150:BK1314)</f>
        <v>0</v>
      </c>
    </row>
    <row r="1150" s="2" customFormat="1" ht="37.8" customHeight="1">
      <c r="A1150" s="39"/>
      <c r="B1150" s="40"/>
      <c r="C1150" s="244" t="s">
        <v>1356</v>
      </c>
      <c r="D1150" s="244" t="s">
        <v>224</v>
      </c>
      <c r="E1150" s="245" t="s">
        <v>1357</v>
      </c>
      <c r="F1150" s="246" t="s">
        <v>1358</v>
      </c>
      <c r="G1150" s="247" t="s">
        <v>227</v>
      </c>
      <c r="H1150" s="248">
        <v>1360.2000000000001</v>
      </c>
      <c r="I1150" s="249"/>
      <c r="J1150" s="250">
        <f>ROUND(I1150*H1150,2)</f>
        <v>0</v>
      </c>
      <c r="K1150" s="251"/>
      <c r="L1150" s="45"/>
      <c r="M1150" s="252" t="s">
        <v>1</v>
      </c>
      <c r="N1150" s="253" t="s">
        <v>41</v>
      </c>
      <c r="O1150" s="92"/>
      <c r="P1150" s="254">
        <f>O1150*H1150</f>
        <v>0</v>
      </c>
      <c r="Q1150" s="254">
        <v>0</v>
      </c>
      <c r="R1150" s="254">
        <f>Q1150*H1150</f>
        <v>0</v>
      </c>
      <c r="S1150" s="254">
        <v>0</v>
      </c>
      <c r="T1150" s="255">
        <f>S1150*H1150</f>
        <v>0</v>
      </c>
      <c r="U1150" s="39"/>
      <c r="V1150" s="39"/>
      <c r="W1150" s="39"/>
      <c r="X1150" s="39"/>
      <c r="Y1150" s="39"/>
      <c r="Z1150" s="39"/>
      <c r="AA1150" s="39"/>
      <c r="AB1150" s="39"/>
      <c r="AC1150" s="39"/>
      <c r="AD1150" s="39"/>
      <c r="AE1150" s="39"/>
      <c r="AR1150" s="256" t="s">
        <v>260</v>
      </c>
      <c r="AT1150" s="256" t="s">
        <v>224</v>
      </c>
      <c r="AU1150" s="256" t="s">
        <v>86</v>
      </c>
      <c r="AY1150" s="18" t="s">
        <v>222</v>
      </c>
      <c r="BE1150" s="257">
        <f>IF(N1150="základní",J1150,0)</f>
        <v>0</v>
      </c>
      <c r="BF1150" s="257">
        <f>IF(N1150="snížená",J1150,0)</f>
        <v>0</v>
      </c>
      <c r="BG1150" s="257">
        <f>IF(N1150="zákl. přenesená",J1150,0)</f>
        <v>0</v>
      </c>
      <c r="BH1150" s="257">
        <f>IF(N1150="sníž. přenesená",J1150,0)</f>
        <v>0</v>
      </c>
      <c r="BI1150" s="257">
        <f>IF(N1150="nulová",J1150,0)</f>
        <v>0</v>
      </c>
      <c r="BJ1150" s="18" t="s">
        <v>84</v>
      </c>
      <c r="BK1150" s="257">
        <f>ROUND(I1150*H1150,2)</f>
        <v>0</v>
      </c>
      <c r="BL1150" s="18" t="s">
        <v>260</v>
      </c>
      <c r="BM1150" s="256" t="s">
        <v>1359</v>
      </c>
    </row>
    <row r="1151" s="2" customFormat="1">
      <c r="A1151" s="39"/>
      <c r="B1151" s="40"/>
      <c r="C1151" s="41"/>
      <c r="D1151" s="260" t="s">
        <v>266</v>
      </c>
      <c r="E1151" s="41"/>
      <c r="F1151" s="291" t="s">
        <v>1360</v>
      </c>
      <c r="G1151" s="41"/>
      <c r="H1151" s="41"/>
      <c r="I1151" s="211"/>
      <c r="J1151" s="41"/>
      <c r="K1151" s="41"/>
      <c r="L1151" s="45"/>
      <c r="M1151" s="292"/>
      <c r="N1151" s="293"/>
      <c r="O1151" s="92"/>
      <c r="P1151" s="92"/>
      <c r="Q1151" s="92"/>
      <c r="R1151" s="92"/>
      <c r="S1151" s="92"/>
      <c r="T1151" s="93"/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39"/>
      <c r="AE1151" s="39"/>
      <c r="AT1151" s="18" t="s">
        <v>266</v>
      </c>
      <c r="AU1151" s="18" t="s">
        <v>86</v>
      </c>
    </row>
    <row r="1152" s="13" customFormat="1">
      <c r="A1152" s="13"/>
      <c r="B1152" s="258"/>
      <c r="C1152" s="259"/>
      <c r="D1152" s="260" t="s">
        <v>229</v>
      </c>
      <c r="E1152" s="261" t="s">
        <v>1</v>
      </c>
      <c r="F1152" s="262" t="s">
        <v>493</v>
      </c>
      <c r="G1152" s="259"/>
      <c r="H1152" s="261" t="s">
        <v>1</v>
      </c>
      <c r="I1152" s="263"/>
      <c r="J1152" s="259"/>
      <c r="K1152" s="259"/>
      <c r="L1152" s="264"/>
      <c r="M1152" s="265"/>
      <c r="N1152" s="266"/>
      <c r="O1152" s="266"/>
      <c r="P1152" s="266"/>
      <c r="Q1152" s="266"/>
      <c r="R1152" s="266"/>
      <c r="S1152" s="266"/>
      <c r="T1152" s="267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268" t="s">
        <v>229</v>
      </c>
      <c r="AU1152" s="268" t="s">
        <v>86</v>
      </c>
      <c r="AV1152" s="13" t="s">
        <v>84</v>
      </c>
      <c r="AW1152" s="13" t="s">
        <v>32</v>
      </c>
      <c r="AX1152" s="13" t="s">
        <v>76</v>
      </c>
      <c r="AY1152" s="268" t="s">
        <v>222</v>
      </c>
    </row>
    <row r="1153" s="14" customFormat="1">
      <c r="A1153" s="14"/>
      <c r="B1153" s="269"/>
      <c r="C1153" s="270"/>
      <c r="D1153" s="260" t="s">
        <v>229</v>
      </c>
      <c r="E1153" s="271" t="s">
        <v>1</v>
      </c>
      <c r="F1153" s="272" t="s">
        <v>1361</v>
      </c>
      <c r="G1153" s="270"/>
      <c r="H1153" s="273">
        <v>473.60000000000002</v>
      </c>
      <c r="I1153" s="274"/>
      <c r="J1153" s="270"/>
      <c r="K1153" s="270"/>
      <c r="L1153" s="275"/>
      <c r="M1153" s="276"/>
      <c r="N1153" s="277"/>
      <c r="O1153" s="277"/>
      <c r="P1153" s="277"/>
      <c r="Q1153" s="277"/>
      <c r="R1153" s="277"/>
      <c r="S1153" s="277"/>
      <c r="T1153" s="278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T1153" s="279" t="s">
        <v>229</v>
      </c>
      <c r="AU1153" s="279" t="s">
        <v>86</v>
      </c>
      <c r="AV1153" s="14" t="s">
        <v>86</v>
      </c>
      <c r="AW1153" s="14" t="s">
        <v>32</v>
      </c>
      <c r="AX1153" s="14" t="s">
        <v>76</v>
      </c>
      <c r="AY1153" s="279" t="s">
        <v>222</v>
      </c>
    </row>
    <row r="1154" s="14" customFormat="1">
      <c r="A1154" s="14"/>
      <c r="B1154" s="269"/>
      <c r="C1154" s="270"/>
      <c r="D1154" s="260" t="s">
        <v>229</v>
      </c>
      <c r="E1154" s="271" t="s">
        <v>1</v>
      </c>
      <c r="F1154" s="272" t="s">
        <v>1362</v>
      </c>
      <c r="G1154" s="270"/>
      <c r="H1154" s="273">
        <v>473.60000000000002</v>
      </c>
      <c r="I1154" s="274"/>
      <c r="J1154" s="270"/>
      <c r="K1154" s="270"/>
      <c r="L1154" s="275"/>
      <c r="M1154" s="276"/>
      <c r="N1154" s="277"/>
      <c r="O1154" s="277"/>
      <c r="P1154" s="277"/>
      <c r="Q1154" s="277"/>
      <c r="R1154" s="277"/>
      <c r="S1154" s="277"/>
      <c r="T1154" s="278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T1154" s="279" t="s">
        <v>229</v>
      </c>
      <c r="AU1154" s="279" t="s">
        <v>86</v>
      </c>
      <c r="AV1154" s="14" t="s">
        <v>86</v>
      </c>
      <c r="AW1154" s="14" t="s">
        <v>32</v>
      </c>
      <c r="AX1154" s="14" t="s">
        <v>76</v>
      </c>
      <c r="AY1154" s="279" t="s">
        <v>222</v>
      </c>
    </row>
    <row r="1155" s="14" customFormat="1">
      <c r="A1155" s="14"/>
      <c r="B1155" s="269"/>
      <c r="C1155" s="270"/>
      <c r="D1155" s="260" t="s">
        <v>229</v>
      </c>
      <c r="E1155" s="271" t="s">
        <v>1</v>
      </c>
      <c r="F1155" s="272" t="s">
        <v>1363</v>
      </c>
      <c r="G1155" s="270"/>
      <c r="H1155" s="273">
        <v>413</v>
      </c>
      <c r="I1155" s="274"/>
      <c r="J1155" s="270"/>
      <c r="K1155" s="270"/>
      <c r="L1155" s="275"/>
      <c r="M1155" s="276"/>
      <c r="N1155" s="277"/>
      <c r="O1155" s="277"/>
      <c r="P1155" s="277"/>
      <c r="Q1155" s="277"/>
      <c r="R1155" s="277"/>
      <c r="S1155" s="277"/>
      <c r="T1155" s="278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T1155" s="279" t="s">
        <v>229</v>
      </c>
      <c r="AU1155" s="279" t="s">
        <v>86</v>
      </c>
      <c r="AV1155" s="14" t="s">
        <v>86</v>
      </c>
      <c r="AW1155" s="14" t="s">
        <v>32</v>
      </c>
      <c r="AX1155" s="14" t="s">
        <v>76</v>
      </c>
      <c r="AY1155" s="279" t="s">
        <v>222</v>
      </c>
    </row>
    <row r="1156" s="15" customFormat="1">
      <c r="A1156" s="15"/>
      <c r="B1156" s="280"/>
      <c r="C1156" s="281"/>
      <c r="D1156" s="260" t="s">
        <v>229</v>
      </c>
      <c r="E1156" s="282" t="s">
        <v>1</v>
      </c>
      <c r="F1156" s="283" t="s">
        <v>232</v>
      </c>
      <c r="G1156" s="281"/>
      <c r="H1156" s="284">
        <v>1360.2000000000001</v>
      </c>
      <c r="I1156" s="285"/>
      <c r="J1156" s="281"/>
      <c r="K1156" s="281"/>
      <c r="L1156" s="286"/>
      <c r="M1156" s="287"/>
      <c r="N1156" s="288"/>
      <c r="O1156" s="288"/>
      <c r="P1156" s="288"/>
      <c r="Q1156" s="288"/>
      <c r="R1156" s="288"/>
      <c r="S1156" s="288"/>
      <c r="T1156" s="289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T1156" s="290" t="s">
        <v>229</v>
      </c>
      <c r="AU1156" s="290" t="s">
        <v>86</v>
      </c>
      <c r="AV1156" s="15" t="s">
        <v>228</v>
      </c>
      <c r="AW1156" s="15" t="s">
        <v>32</v>
      </c>
      <c r="AX1156" s="15" t="s">
        <v>84</v>
      </c>
      <c r="AY1156" s="290" t="s">
        <v>222</v>
      </c>
    </row>
    <row r="1157" s="2" customFormat="1" ht="37.8" customHeight="1">
      <c r="A1157" s="39"/>
      <c r="B1157" s="40"/>
      <c r="C1157" s="244" t="s">
        <v>788</v>
      </c>
      <c r="D1157" s="244" t="s">
        <v>224</v>
      </c>
      <c r="E1157" s="245" t="s">
        <v>1364</v>
      </c>
      <c r="F1157" s="246" t="s">
        <v>1365</v>
      </c>
      <c r="G1157" s="247" t="s">
        <v>227</v>
      </c>
      <c r="H1157" s="248">
        <v>771.20000000000005</v>
      </c>
      <c r="I1157" s="249"/>
      <c r="J1157" s="250">
        <f>ROUND(I1157*H1157,2)</f>
        <v>0</v>
      </c>
      <c r="K1157" s="251"/>
      <c r="L1157" s="45"/>
      <c r="M1157" s="252" t="s">
        <v>1</v>
      </c>
      <c r="N1157" s="253" t="s">
        <v>41</v>
      </c>
      <c r="O1157" s="92"/>
      <c r="P1157" s="254">
        <f>O1157*H1157</f>
        <v>0</v>
      </c>
      <c r="Q1157" s="254">
        <v>0</v>
      </c>
      <c r="R1157" s="254">
        <f>Q1157*H1157</f>
        <v>0</v>
      </c>
      <c r="S1157" s="254">
        <v>0</v>
      </c>
      <c r="T1157" s="255">
        <f>S1157*H1157</f>
        <v>0</v>
      </c>
      <c r="U1157" s="39"/>
      <c r="V1157" s="39"/>
      <c r="W1157" s="39"/>
      <c r="X1157" s="39"/>
      <c r="Y1157" s="39"/>
      <c r="Z1157" s="39"/>
      <c r="AA1157" s="39"/>
      <c r="AB1157" s="39"/>
      <c r="AC1157" s="39"/>
      <c r="AD1157" s="39"/>
      <c r="AE1157" s="39"/>
      <c r="AR1157" s="256" t="s">
        <v>260</v>
      </c>
      <c r="AT1157" s="256" t="s">
        <v>224</v>
      </c>
      <c r="AU1157" s="256" t="s">
        <v>86</v>
      </c>
      <c r="AY1157" s="18" t="s">
        <v>222</v>
      </c>
      <c r="BE1157" s="257">
        <f>IF(N1157="základní",J1157,0)</f>
        <v>0</v>
      </c>
      <c r="BF1157" s="257">
        <f>IF(N1157="snížená",J1157,0)</f>
        <v>0</v>
      </c>
      <c r="BG1157" s="257">
        <f>IF(N1157="zákl. přenesená",J1157,0)</f>
        <v>0</v>
      </c>
      <c r="BH1157" s="257">
        <f>IF(N1157="sníž. přenesená",J1157,0)</f>
        <v>0</v>
      </c>
      <c r="BI1157" s="257">
        <f>IF(N1157="nulová",J1157,0)</f>
        <v>0</v>
      </c>
      <c r="BJ1157" s="18" t="s">
        <v>84</v>
      </c>
      <c r="BK1157" s="257">
        <f>ROUND(I1157*H1157,2)</f>
        <v>0</v>
      </c>
      <c r="BL1157" s="18" t="s">
        <v>260</v>
      </c>
      <c r="BM1157" s="256" t="s">
        <v>1366</v>
      </c>
    </row>
    <row r="1158" s="2" customFormat="1">
      <c r="A1158" s="39"/>
      <c r="B1158" s="40"/>
      <c r="C1158" s="41"/>
      <c r="D1158" s="260" t="s">
        <v>266</v>
      </c>
      <c r="E1158" s="41"/>
      <c r="F1158" s="291" t="s">
        <v>1360</v>
      </c>
      <c r="G1158" s="41"/>
      <c r="H1158" s="41"/>
      <c r="I1158" s="211"/>
      <c r="J1158" s="41"/>
      <c r="K1158" s="41"/>
      <c r="L1158" s="45"/>
      <c r="M1158" s="292"/>
      <c r="N1158" s="293"/>
      <c r="O1158" s="92"/>
      <c r="P1158" s="92"/>
      <c r="Q1158" s="92"/>
      <c r="R1158" s="92"/>
      <c r="S1158" s="92"/>
      <c r="T1158" s="93"/>
      <c r="U1158" s="39"/>
      <c r="V1158" s="39"/>
      <c r="W1158" s="39"/>
      <c r="X1158" s="39"/>
      <c r="Y1158" s="39"/>
      <c r="Z1158" s="39"/>
      <c r="AA1158" s="39"/>
      <c r="AB1158" s="39"/>
      <c r="AC1158" s="39"/>
      <c r="AD1158" s="39"/>
      <c r="AE1158" s="39"/>
      <c r="AT1158" s="18" t="s">
        <v>266</v>
      </c>
      <c r="AU1158" s="18" t="s">
        <v>86</v>
      </c>
    </row>
    <row r="1159" s="13" customFormat="1">
      <c r="A1159" s="13"/>
      <c r="B1159" s="258"/>
      <c r="C1159" s="259"/>
      <c r="D1159" s="260" t="s">
        <v>229</v>
      </c>
      <c r="E1159" s="261" t="s">
        <v>1</v>
      </c>
      <c r="F1159" s="262" t="s">
        <v>493</v>
      </c>
      <c r="G1159" s="259"/>
      <c r="H1159" s="261" t="s">
        <v>1</v>
      </c>
      <c r="I1159" s="263"/>
      <c r="J1159" s="259"/>
      <c r="K1159" s="259"/>
      <c r="L1159" s="264"/>
      <c r="M1159" s="265"/>
      <c r="N1159" s="266"/>
      <c r="O1159" s="266"/>
      <c r="P1159" s="266"/>
      <c r="Q1159" s="266"/>
      <c r="R1159" s="266"/>
      <c r="S1159" s="266"/>
      <c r="T1159" s="267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68" t="s">
        <v>229</v>
      </c>
      <c r="AU1159" s="268" t="s">
        <v>86</v>
      </c>
      <c r="AV1159" s="13" t="s">
        <v>84</v>
      </c>
      <c r="AW1159" s="13" t="s">
        <v>32</v>
      </c>
      <c r="AX1159" s="13" t="s">
        <v>76</v>
      </c>
      <c r="AY1159" s="268" t="s">
        <v>222</v>
      </c>
    </row>
    <row r="1160" s="14" customFormat="1">
      <c r="A1160" s="14"/>
      <c r="B1160" s="269"/>
      <c r="C1160" s="270"/>
      <c r="D1160" s="260" t="s">
        <v>229</v>
      </c>
      <c r="E1160" s="271" t="s">
        <v>1</v>
      </c>
      <c r="F1160" s="272" t="s">
        <v>1367</v>
      </c>
      <c r="G1160" s="270"/>
      <c r="H1160" s="273">
        <v>308.39999999999998</v>
      </c>
      <c r="I1160" s="274"/>
      <c r="J1160" s="270"/>
      <c r="K1160" s="270"/>
      <c r="L1160" s="275"/>
      <c r="M1160" s="276"/>
      <c r="N1160" s="277"/>
      <c r="O1160" s="277"/>
      <c r="P1160" s="277"/>
      <c r="Q1160" s="277"/>
      <c r="R1160" s="277"/>
      <c r="S1160" s="277"/>
      <c r="T1160" s="278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79" t="s">
        <v>229</v>
      </c>
      <c r="AU1160" s="279" t="s">
        <v>86</v>
      </c>
      <c r="AV1160" s="14" t="s">
        <v>86</v>
      </c>
      <c r="AW1160" s="14" t="s">
        <v>32</v>
      </c>
      <c r="AX1160" s="14" t="s">
        <v>76</v>
      </c>
      <c r="AY1160" s="279" t="s">
        <v>222</v>
      </c>
    </row>
    <row r="1161" s="14" customFormat="1">
      <c r="A1161" s="14"/>
      <c r="B1161" s="269"/>
      <c r="C1161" s="270"/>
      <c r="D1161" s="260" t="s">
        <v>229</v>
      </c>
      <c r="E1161" s="271" t="s">
        <v>1</v>
      </c>
      <c r="F1161" s="272" t="s">
        <v>1368</v>
      </c>
      <c r="G1161" s="270"/>
      <c r="H1161" s="273">
        <v>385.10000000000002</v>
      </c>
      <c r="I1161" s="274"/>
      <c r="J1161" s="270"/>
      <c r="K1161" s="270"/>
      <c r="L1161" s="275"/>
      <c r="M1161" s="276"/>
      <c r="N1161" s="277"/>
      <c r="O1161" s="277"/>
      <c r="P1161" s="277"/>
      <c r="Q1161" s="277"/>
      <c r="R1161" s="277"/>
      <c r="S1161" s="277"/>
      <c r="T1161" s="278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T1161" s="279" t="s">
        <v>229</v>
      </c>
      <c r="AU1161" s="279" t="s">
        <v>86</v>
      </c>
      <c r="AV1161" s="14" t="s">
        <v>86</v>
      </c>
      <c r="AW1161" s="14" t="s">
        <v>32</v>
      </c>
      <c r="AX1161" s="14" t="s">
        <v>76</v>
      </c>
      <c r="AY1161" s="279" t="s">
        <v>222</v>
      </c>
    </row>
    <row r="1162" s="14" customFormat="1">
      <c r="A1162" s="14"/>
      <c r="B1162" s="269"/>
      <c r="C1162" s="270"/>
      <c r="D1162" s="260" t="s">
        <v>229</v>
      </c>
      <c r="E1162" s="271" t="s">
        <v>1</v>
      </c>
      <c r="F1162" s="272" t="s">
        <v>1369</v>
      </c>
      <c r="G1162" s="270"/>
      <c r="H1162" s="273">
        <v>77.700000000000003</v>
      </c>
      <c r="I1162" s="274"/>
      <c r="J1162" s="270"/>
      <c r="K1162" s="270"/>
      <c r="L1162" s="275"/>
      <c r="M1162" s="276"/>
      <c r="N1162" s="277"/>
      <c r="O1162" s="277"/>
      <c r="P1162" s="277"/>
      <c r="Q1162" s="277"/>
      <c r="R1162" s="277"/>
      <c r="S1162" s="277"/>
      <c r="T1162" s="278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T1162" s="279" t="s">
        <v>229</v>
      </c>
      <c r="AU1162" s="279" t="s">
        <v>86</v>
      </c>
      <c r="AV1162" s="14" t="s">
        <v>86</v>
      </c>
      <c r="AW1162" s="14" t="s">
        <v>32</v>
      </c>
      <c r="AX1162" s="14" t="s">
        <v>76</v>
      </c>
      <c r="AY1162" s="279" t="s">
        <v>222</v>
      </c>
    </row>
    <row r="1163" s="15" customFormat="1">
      <c r="A1163" s="15"/>
      <c r="B1163" s="280"/>
      <c r="C1163" s="281"/>
      <c r="D1163" s="260" t="s">
        <v>229</v>
      </c>
      <c r="E1163" s="282" t="s">
        <v>1</v>
      </c>
      <c r="F1163" s="283" t="s">
        <v>232</v>
      </c>
      <c r="G1163" s="281"/>
      <c r="H1163" s="284">
        <v>771.20000000000005</v>
      </c>
      <c r="I1163" s="285"/>
      <c r="J1163" s="281"/>
      <c r="K1163" s="281"/>
      <c r="L1163" s="286"/>
      <c r="M1163" s="287"/>
      <c r="N1163" s="288"/>
      <c r="O1163" s="288"/>
      <c r="P1163" s="288"/>
      <c r="Q1163" s="288"/>
      <c r="R1163" s="288"/>
      <c r="S1163" s="288"/>
      <c r="T1163" s="289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T1163" s="290" t="s">
        <v>229</v>
      </c>
      <c r="AU1163" s="290" t="s">
        <v>86</v>
      </c>
      <c r="AV1163" s="15" t="s">
        <v>228</v>
      </c>
      <c r="AW1163" s="15" t="s">
        <v>32</v>
      </c>
      <c r="AX1163" s="15" t="s">
        <v>84</v>
      </c>
      <c r="AY1163" s="290" t="s">
        <v>222</v>
      </c>
    </row>
    <row r="1164" s="2" customFormat="1" ht="33" customHeight="1">
      <c r="A1164" s="39"/>
      <c r="B1164" s="40"/>
      <c r="C1164" s="244" t="s">
        <v>1370</v>
      </c>
      <c r="D1164" s="244" t="s">
        <v>224</v>
      </c>
      <c r="E1164" s="245" t="s">
        <v>1371</v>
      </c>
      <c r="F1164" s="246" t="s">
        <v>1372</v>
      </c>
      <c r="G1164" s="247" t="s">
        <v>227</v>
      </c>
      <c r="H1164" s="248">
        <v>54.200000000000003</v>
      </c>
      <c r="I1164" s="249"/>
      <c r="J1164" s="250">
        <f>ROUND(I1164*H1164,2)</f>
        <v>0</v>
      </c>
      <c r="K1164" s="251"/>
      <c r="L1164" s="45"/>
      <c r="M1164" s="252" t="s">
        <v>1</v>
      </c>
      <c r="N1164" s="253" t="s">
        <v>41</v>
      </c>
      <c r="O1164" s="92"/>
      <c r="P1164" s="254">
        <f>O1164*H1164</f>
        <v>0</v>
      </c>
      <c r="Q1164" s="254">
        <v>0</v>
      </c>
      <c r="R1164" s="254">
        <f>Q1164*H1164</f>
        <v>0</v>
      </c>
      <c r="S1164" s="254">
        <v>0</v>
      </c>
      <c r="T1164" s="255">
        <f>S1164*H1164</f>
        <v>0</v>
      </c>
      <c r="U1164" s="39"/>
      <c r="V1164" s="39"/>
      <c r="W1164" s="39"/>
      <c r="X1164" s="39"/>
      <c r="Y1164" s="39"/>
      <c r="Z1164" s="39"/>
      <c r="AA1164" s="39"/>
      <c r="AB1164" s="39"/>
      <c r="AC1164" s="39"/>
      <c r="AD1164" s="39"/>
      <c r="AE1164" s="39"/>
      <c r="AR1164" s="256" t="s">
        <v>260</v>
      </c>
      <c r="AT1164" s="256" t="s">
        <v>224</v>
      </c>
      <c r="AU1164" s="256" t="s">
        <v>86</v>
      </c>
      <c r="AY1164" s="18" t="s">
        <v>222</v>
      </c>
      <c r="BE1164" s="257">
        <f>IF(N1164="základní",J1164,0)</f>
        <v>0</v>
      </c>
      <c r="BF1164" s="257">
        <f>IF(N1164="snížená",J1164,0)</f>
        <v>0</v>
      </c>
      <c r="BG1164" s="257">
        <f>IF(N1164="zákl. přenesená",J1164,0)</f>
        <v>0</v>
      </c>
      <c r="BH1164" s="257">
        <f>IF(N1164="sníž. přenesená",J1164,0)</f>
        <v>0</v>
      </c>
      <c r="BI1164" s="257">
        <f>IF(N1164="nulová",J1164,0)</f>
        <v>0</v>
      </c>
      <c r="BJ1164" s="18" t="s">
        <v>84</v>
      </c>
      <c r="BK1164" s="257">
        <f>ROUND(I1164*H1164,2)</f>
        <v>0</v>
      </c>
      <c r="BL1164" s="18" t="s">
        <v>260</v>
      </c>
      <c r="BM1164" s="256" t="s">
        <v>1373</v>
      </c>
    </row>
    <row r="1165" s="2" customFormat="1">
      <c r="A1165" s="39"/>
      <c r="B1165" s="40"/>
      <c r="C1165" s="41"/>
      <c r="D1165" s="260" t="s">
        <v>266</v>
      </c>
      <c r="E1165" s="41"/>
      <c r="F1165" s="291" t="s">
        <v>1360</v>
      </c>
      <c r="G1165" s="41"/>
      <c r="H1165" s="41"/>
      <c r="I1165" s="211"/>
      <c r="J1165" s="41"/>
      <c r="K1165" s="41"/>
      <c r="L1165" s="45"/>
      <c r="M1165" s="292"/>
      <c r="N1165" s="293"/>
      <c r="O1165" s="92"/>
      <c r="P1165" s="92"/>
      <c r="Q1165" s="92"/>
      <c r="R1165" s="92"/>
      <c r="S1165" s="92"/>
      <c r="T1165" s="93"/>
      <c r="U1165" s="39"/>
      <c r="V1165" s="39"/>
      <c r="W1165" s="39"/>
      <c r="X1165" s="39"/>
      <c r="Y1165" s="39"/>
      <c r="Z1165" s="39"/>
      <c r="AA1165" s="39"/>
      <c r="AB1165" s="39"/>
      <c r="AC1165" s="39"/>
      <c r="AD1165" s="39"/>
      <c r="AE1165" s="39"/>
      <c r="AT1165" s="18" t="s">
        <v>266</v>
      </c>
      <c r="AU1165" s="18" t="s">
        <v>86</v>
      </c>
    </row>
    <row r="1166" s="13" customFormat="1">
      <c r="A1166" s="13"/>
      <c r="B1166" s="258"/>
      <c r="C1166" s="259"/>
      <c r="D1166" s="260" t="s">
        <v>229</v>
      </c>
      <c r="E1166" s="261" t="s">
        <v>1</v>
      </c>
      <c r="F1166" s="262" t="s">
        <v>493</v>
      </c>
      <c r="G1166" s="259"/>
      <c r="H1166" s="261" t="s">
        <v>1</v>
      </c>
      <c r="I1166" s="263"/>
      <c r="J1166" s="259"/>
      <c r="K1166" s="259"/>
      <c r="L1166" s="264"/>
      <c r="M1166" s="265"/>
      <c r="N1166" s="266"/>
      <c r="O1166" s="266"/>
      <c r="P1166" s="266"/>
      <c r="Q1166" s="266"/>
      <c r="R1166" s="266"/>
      <c r="S1166" s="266"/>
      <c r="T1166" s="267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268" t="s">
        <v>229</v>
      </c>
      <c r="AU1166" s="268" t="s">
        <v>86</v>
      </c>
      <c r="AV1166" s="13" t="s">
        <v>84</v>
      </c>
      <c r="AW1166" s="13" t="s">
        <v>32</v>
      </c>
      <c r="AX1166" s="13" t="s">
        <v>76</v>
      </c>
      <c r="AY1166" s="268" t="s">
        <v>222</v>
      </c>
    </row>
    <row r="1167" s="14" customFormat="1">
      <c r="A1167" s="14"/>
      <c r="B1167" s="269"/>
      <c r="C1167" s="270"/>
      <c r="D1167" s="260" t="s">
        <v>229</v>
      </c>
      <c r="E1167" s="271" t="s">
        <v>1</v>
      </c>
      <c r="F1167" s="272" t="s">
        <v>1374</v>
      </c>
      <c r="G1167" s="270"/>
      <c r="H1167" s="273">
        <v>30.899999999999999</v>
      </c>
      <c r="I1167" s="274"/>
      <c r="J1167" s="270"/>
      <c r="K1167" s="270"/>
      <c r="L1167" s="275"/>
      <c r="M1167" s="276"/>
      <c r="N1167" s="277"/>
      <c r="O1167" s="277"/>
      <c r="P1167" s="277"/>
      <c r="Q1167" s="277"/>
      <c r="R1167" s="277"/>
      <c r="S1167" s="277"/>
      <c r="T1167" s="278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T1167" s="279" t="s">
        <v>229</v>
      </c>
      <c r="AU1167" s="279" t="s">
        <v>86</v>
      </c>
      <c r="AV1167" s="14" t="s">
        <v>86</v>
      </c>
      <c r="AW1167" s="14" t="s">
        <v>32</v>
      </c>
      <c r="AX1167" s="14" t="s">
        <v>76</v>
      </c>
      <c r="AY1167" s="279" t="s">
        <v>222</v>
      </c>
    </row>
    <row r="1168" s="14" customFormat="1">
      <c r="A1168" s="14"/>
      <c r="B1168" s="269"/>
      <c r="C1168" s="270"/>
      <c r="D1168" s="260" t="s">
        <v>229</v>
      </c>
      <c r="E1168" s="271" t="s">
        <v>1</v>
      </c>
      <c r="F1168" s="272" t="s">
        <v>1375</v>
      </c>
      <c r="G1168" s="270"/>
      <c r="H1168" s="273">
        <v>21.199999999999999</v>
      </c>
      <c r="I1168" s="274"/>
      <c r="J1168" s="270"/>
      <c r="K1168" s="270"/>
      <c r="L1168" s="275"/>
      <c r="M1168" s="276"/>
      <c r="N1168" s="277"/>
      <c r="O1168" s="277"/>
      <c r="P1168" s="277"/>
      <c r="Q1168" s="277"/>
      <c r="R1168" s="277"/>
      <c r="S1168" s="277"/>
      <c r="T1168" s="278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79" t="s">
        <v>229</v>
      </c>
      <c r="AU1168" s="279" t="s">
        <v>86</v>
      </c>
      <c r="AV1168" s="14" t="s">
        <v>86</v>
      </c>
      <c r="AW1168" s="14" t="s">
        <v>32</v>
      </c>
      <c r="AX1168" s="14" t="s">
        <v>76</v>
      </c>
      <c r="AY1168" s="279" t="s">
        <v>222</v>
      </c>
    </row>
    <row r="1169" s="14" customFormat="1">
      <c r="A1169" s="14"/>
      <c r="B1169" s="269"/>
      <c r="C1169" s="270"/>
      <c r="D1169" s="260" t="s">
        <v>229</v>
      </c>
      <c r="E1169" s="271" t="s">
        <v>1</v>
      </c>
      <c r="F1169" s="272" t="s">
        <v>1376</v>
      </c>
      <c r="G1169" s="270"/>
      <c r="H1169" s="273">
        <v>2.1000000000000001</v>
      </c>
      <c r="I1169" s="274"/>
      <c r="J1169" s="270"/>
      <c r="K1169" s="270"/>
      <c r="L1169" s="275"/>
      <c r="M1169" s="276"/>
      <c r="N1169" s="277"/>
      <c r="O1169" s="277"/>
      <c r="P1169" s="277"/>
      <c r="Q1169" s="277"/>
      <c r="R1169" s="277"/>
      <c r="S1169" s="277"/>
      <c r="T1169" s="278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T1169" s="279" t="s">
        <v>229</v>
      </c>
      <c r="AU1169" s="279" t="s">
        <v>86</v>
      </c>
      <c r="AV1169" s="14" t="s">
        <v>86</v>
      </c>
      <c r="AW1169" s="14" t="s">
        <v>32</v>
      </c>
      <c r="AX1169" s="14" t="s">
        <v>76</v>
      </c>
      <c r="AY1169" s="279" t="s">
        <v>222</v>
      </c>
    </row>
    <row r="1170" s="15" customFormat="1">
      <c r="A1170" s="15"/>
      <c r="B1170" s="280"/>
      <c r="C1170" s="281"/>
      <c r="D1170" s="260" t="s">
        <v>229</v>
      </c>
      <c r="E1170" s="282" t="s">
        <v>1</v>
      </c>
      <c r="F1170" s="283" t="s">
        <v>232</v>
      </c>
      <c r="G1170" s="281"/>
      <c r="H1170" s="284">
        <v>54.200000000000003</v>
      </c>
      <c r="I1170" s="285"/>
      <c r="J1170" s="281"/>
      <c r="K1170" s="281"/>
      <c r="L1170" s="286"/>
      <c r="M1170" s="287"/>
      <c r="N1170" s="288"/>
      <c r="O1170" s="288"/>
      <c r="P1170" s="288"/>
      <c r="Q1170" s="288"/>
      <c r="R1170" s="288"/>
      <c r="S1170" s="288"/>
      <c r="T1170" s="289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T1170" s="290" t="s">
        <v>229</v>
      </c>
      <c r="AU1170" s="290" t="s">
        <v>86</v>
      </c>
      <c r="AV1170" s="15" t="s">
        <v>228</v>
      </c>
      <c r="AW1170" s="15" t="s">
        <v>32</v>
      </c>
      <c r="AX1170" s="15" t="s">
        <v>84</v>
      </c>
      <c r="AY1170" s="290" t="s">
        <v>222</v>
      </c>
    </row>
    <row r="1171" s="2" customFormat="1" ht="37.8" customHeight="1">
      <c r="A1171" s="39"/>
      <c r="B1171" s="40"/>
      <c r="C1171" s="244" t="s">
        <v>795</v>
      </c>
      <c r="D1171" s="244" t="s">
        <v>224</v>
      </c>
      <c r="E1171" s="245" t="s">
        <v>1377</v>
      </c>
      <c r="F1171" s="246" t="s">
        <v>1378</v>
      </c>
      <c r="G1171" s="247" t="s">
        <v>227</v>
      </c>
      <c r="H1171" s="248">
        <v>238.40000000000001</v>
      </c>
      <c r="I1171" s="249"/>
      <c r="J1171" s="250">
        <f>ROUND(I1171*H1171,2)</f>
        <v>0</v>
      </c>
      <c r="K1171" s="251"/>
      <c r="L1171" s="45"/>
      <c r="M1171" s="252" t="s">
        <v>1</v>
      </c>
      <c r="N1171" s="253" t="s">
        <v>41</v>
      </c>
      <c r="O1171" s="92"/>
      <c r="P1171" s="254">
        <f>O1171*H1171</f>
        <v>0</v>
      </c>
      <c r="Q1171" s="254">
        <v>0</v>
      </c>
      <c r="R1171" s="254">
        <f>Q1171*H1171</f>
        <v>0</v>
      </c>
      <c r="S1171" s="254">
        <v>0</v>
      </c>
      <c r="T1171" s="255">
        <f>S1171*H1171</f>
        <v>0</v>
      </c>
      <c r="U1171" s="39"/>
      <c r="V1171" s="39"/>
      <c r="W1171" s="39"/>
      <c r="X1171" s="39"/>
      <c r="Y1171" s="39"/>
      <c r="Z1171" s="39"/>
      <c r="AA1171" s="39"/>
      <c r="AB1171" s="39"/>
      <c r="AC1171" s="39"/>
      <c r="AD1171" s="39"/>
      <c r="AE1171" s="39"/>
      <c r="AR1171" s="256" t="s">
        <v>260</v>
      </c>
      <c r="AT1171" s="256" t="s">
        <v>224</v>
      </c>
      <c r="AU1171" s="256" t="s">
        <v>86</v>
      </c>
      <c r="AY1171" s="18" t="s">
        <v>222</v>
      </c>
      <c r="BE1171" s="257">
        <f>IF(N1171="základní",J1171,0)</f>
        <v>0</v>
      </c>
      <c r="BF1171" s="257">
        <f>IF(N1171="snížená",J1171,0)</f>
        <v>0</v>
      </c>
      <c r="BG1171" s="257">
        <f>IF(N1171="zákl. přenesená",J1171,0)</f>
        <v>0</v>
      </c>
      <c r="BH1171" s="257">
        <f>IF(N1171="sníž. přenesená",J1171,0)</f>
        <v>0</v>
      </c>
      <c r="BI1171" s="257">
        <f>IF(N1171="nulová",J1171,0)</f>
        <v>0</v>
      </c>
      <c r="BJ1171" s="18" t="s">
        <v>84</v>
      </c>
      <c r="BK1171" s="257">
        <f>ROUND(I1171*H1171,2)</f>
        <v>0</v>
      </c>
      <c r="BL1171" s="18" t="s">
        <v>260</v>
      </c>
      <c r="BM1171" s="256" t="s">
        <v>1379</v>
      </c>
    </row>
    <row r="1172" s="2" customFormat="1">
      <c r="A1172" s="39"/>
      <c r="B1172" s="40"/>
      <c r="C1172" s="41"/>
      <c r="D1172" s="260" t="s">
        <v>266</v>
      </c>
      <c r="E1172" s="41"/>
      <c r="F1172" s="291" t="s">
        <v>1360</v>
      </c>
      <c r="G1172" s="41"/>
      <c r="H1172" s="41"/>
      <c r="I1172" s="211"/>
      <c r="J1172" s="41"/>
      <c r="K1172" s="41"/>
      <c r="L1172" s="45"/>
      <c r="M1172" s="292"/>
      <c r="N1172" s="293"/>
      <c r="O1172" s="92"/>
      <c r="P1172" s="92"/>
      <c r="Q1172" s="92"/>
      <c r="R1172" s="92"/>
      <c r="S1172" s="92"/>
      <c r="T1172" s="93"/>
      <c r="U1172" s="39"/>
      <c r="V1172" s="39"/>
      <c r="W1172" s="39"/>
      <c r="X1172" s="39"/>
      <c r="Y1172" s="39"/>
      <c r="Z1172" s="39"/>
      <c r="AA1172" s="39"/>
      <c r="AB1172" s="39"/>
      <c r="AC1172" s="39"/>
      <c r="AD1172" s="39"/>
      <c r="AE1172" s="39"/>
      <c r="AT1172" s="18" t="s">
        <v>266</v>
      </c>
      <c r="AU1172" s="18" t="s">
        <v>86</v>
      </c>
    </row>
    <row r="1173" s="13" customFormat="1">
      <c r="A1173" s="13"/>
      <c r="B1173" s="258"/>
      <c r="C1173" s="259"/>
      <c r="D1173" s="260" t="s">
        <v>229</v>
      </c>
      <c r="E1173" s="261" t="s">
        <v>1</v>
      </c>
      <c r="F1173" s="262" t="s">
        <v>493</v>
      </c>
      <c r="G1173" s="259"/>
      <c r="H1173" s="261" t="s">
        <v>1</v>
      </c>
      <c r="I1173" s="263"/>
      <c r="J1173" s="259"/>
      <c r="K1173" s="259"/>
      <c r="L1173" s="264"/>
      <c r="M1173" s="265"/>
      <c r="N1173" s="266"/>
      <c r="O1173" s="266"/>
      <c r="P1173" s="266"/>
      <c r="Q1173" s="266"/>
      <c r="R1173" s="266"/>
      <c r="S1173" s="266"/>
      <c r="T1173" s="267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268" t="s">
        <v>229</v>
      </c>
      <c r="AU1173" s="268" t="s">
        <v>86</v>
      </c>
      <c r="AV1173" s="13" t="s">
        <v>84</v>
      </c>
      <c r="AW1173" s="13" t="s">
        <v>32</v>
      </c>
      <c r="AX1173" s="13" t="s">
        <v>76</v>
      </c>
      <c r="AY1173" s="268" t="s">
        <v>222</v>
      </c>
    </row>
    <row r="1174" s="14" customFormat="1">
      <c r="A1174" s="14"/>
      <c r="B1174" s="269"/>
      <c r="C1174" s="270"/>
      <c r="D1174" s="260" t="s">
        <v>229</v>
      </c>
      <c r="E1174" s="271" t="s">
        <v>1</v>
      </c>
      <c r="F1174" s="272" t="s">
        <v>1380</v>
      </c>
      <c r="G1174" s="270"/>
      <c r="H1174" s="273">
        <v>60</v>
      </c>
      <c r="I1174" s="274"/>
      <c r="J1174" s="270"/>
      <c r="K1174" s="270"/>
      <c r="L1174" s="275"/>
      <c r="M1174" s="276"/>
      <c r="N1174" s="277"/>
      <c r="O1174" s="277"/>
      <c r="P1174" s="277"/>
      <c r="Q1174" s="277"/>
      <c r="R1174" s="277"/>
      <c r="S1174" s="277"/>
      <c r="T1174" s="278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79" t="s">
        <v>229</v>
      </c>
      <c r="AU1174" s="279" t="s">
        <v>86</v>
      </c>
      <c r="AV1174" s="14" t="s">
        <v>86</v>
      </c>
      <c r="AW1174" s="14" t="s">
        <v>32</v>
      </c>
      <c r="AX1174" s="14" t="s">
        <v>76</v>
      </c>
      <c r="AY1174" s="279" t="s">
        <v>222</v>
      </c>
    </row>
    <row r="1175" s="14" customFormat="1">
      <c r="A1175" s="14"/>
      <c r="B1175" s="269"/>
      <c r="C1175" s="270"/>
      <c r="D1175" s="260" t="s">
        <v>229</v>
      </c>
      <c r="E1175" s="271" t="s">
        <v>1</v>
      </c>
      <c r="F1175" s="272" t="s">
        <v>1381</v>
      </c>
      <c r="G1175" s="270"/>
      <c r="H1175" s="273">
        <v>88.900000000000006</v>
      </c>
      <c r="I1175" s="274"/>
      <c r="J1175" s="270"/>
      <c r="K1175" s="270"/>
      <c r="L1175" s="275"/>
      <c r="M1175" s="276"/>
      <c r="N1175" s="277"/>
      <c r="O1175" s="277"/>
      <c r="P1175" s="277"/>
      <c r="Q1175" s="277"/>
      <c r="R1175" s="277"/>
      <c r="S1175" s="277"/>
      <c r="T1175" s="278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T1175" s="279" t="s">
        <v>229</v>
      </c>
      <c r="AU1175" s="279" t="s">
        <v>86</v>
      </c>
      <c r="AV1175" s="14" t="s">
        <v>86</v>
      </c>
      <c r="AW1175" s="14" t="s">
        <v>32</v>
      </c>
      <c r="AX1175" s="14" t="s">
        <v>76</v>
      </c>
      <c r="AY1175" s="279" t="s">
        <v>222</v>
      </c>
    </row>
    <row r="1176" s="14" customFormat="1">
      <c r="A1176" s="14"/>
      <c r="B1176" s="269"/>
      <c r="C1176" s="270"/>
      <c r="D1176" s="260" t="s">
        <v>229</v>
      </c>
      <c r="E1176" s="271" t="s">
        <v>1</v>
      </c>
      <c r="F1176" s="272" t="s">
        <v>1382</v>
      </c>
      <c r="G1176" s="270"/>
      <c r="H1176" s="273">
        <v>89.5</v>
      </c>
      <c r="I1176" s="274"/>
      <c r="J1176" s="270"/>
      <c r="K1176" s="270"/>
      <c r="L1176" s="275"/>
      <c r="M1176" s="276"/>
      <c r="N1176" s="277"/>
      <c r="O1176" s="277"/>
      <c r="P1176" s="277"/>
      <c r="Q1176" s="277"/>
      <c r="R1176" s="277"/>
      <c r="S1176" s="277"/>
      <c r="T1176" s="278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T1176" s="279" t="s">
        <v>229</v>
      </c>
      <c r="AU1176" s="279" t="s">
        <v>86</v>
      </c>
      <c r="AV1176" s="14" t="s">
        <v>86</v>
      </c>
      <c r="AW1176" s="14" t="s">
        <v>32</v>
      </c>
      <c r="AX1176" s="14" t="s">
        <v>76</v>
      </c>
      <c r="AY1176" s="279" t="s">
        <v>222</v>
      </c>
    </row>
    <row r="1177" s="15" customFormat="1">
      <c r="A1177" s="15"/>
      <c r="B1177" s="280"/>
      <c r="C1177" s="281"/>
      <c r="D1177" s="260" t="s">
        <v>229</v>
      </c>
      <c r="E1177" s="282" t="s">
        <v>1</v>
      </c>
      <c r="F1177" s="283" t="s">
        <v>232</v>
      </c>
      <c r="G1177" s="281"/>
      <c r="H1177" s="284">
        <v>238.40000000000001</v>
      </c>
      <c r="I1177" s="285"/>
      <c r="J1177" s="281"/>
      <c r="K1177" s="281"/>
      <c r="L1177" s="286"/>
      <c r="M1177" s="287"/>
      <c r="N1177" s="288"/>
      <c r="O1177" s="288"/>
      <c r="P1177" s="288"/>
      <c r="Q1177" s="288"/>
      <c r="R1177" s="288"/>
      <c r="S1177" s="288"/>
      <c r="T1177" s="289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T1177" s="290" t="s">
        <v>229</v>
      </c>
      <c r="AU1177" s="290" t="s">
        <v>86</v>
      </c>
      <c r="AV1177" s="15" t="s">
        <v>228</v>
      </c>
      <c r="AW1177" s="15" t="s">
        <v>32</v>
      </c>
      <c r="AX1177" s="15" t="s">
        <v>84</v>
      </c>
      <c r="AY1177" s="290" t="s">
        <v>222</v>
      </c>
    </row>
    <row r="1178" s="2" customFormat="1" ht="24.15" customHeight="1">
      <c r="A1178" s="39"/>
      <c r="B1178" s="40"/>
      <c r="C1178" s="244" t="s">
        <v>1383</v>
      </c>
      <c r="D1178" s="244" t="s">
        <v>224</v>
      </c>
      <c r="E1178" s="245" t="s">
        <v>1384</v>
      </c>
      <c r="F1178" s="246" t="s">
        <v>1385</v>
      </c>
      <c r="G1178" s="247" t="s">
        <v>227</v>
      </c>
      <c r="H1178" s="248">
        <v>3.29</v>
      </c>
      <c r="I1178" s="249"/>
      <c r="J1178" s="250">
        <f>ROUND(I1178*H1178,2)</f>
        <v>0</v>
      </c>
      <c r="K1178" s="251"/>
      <c r="L1178" s="45"/>
      <c r="M1178" s="252" t="s">
        <v>1</v>
      </c>
      <c r="N1178" s="253" t="s">
        <v>41</v>
      </c>
      <c r="O1178" s="92"/>
      <c r="P1178" s="254">
        <f>O1178*H1178</f>
        <v>0</v>
      </c>
      <c r="Q1178" s="254">
        <v>0</v>
      </c>
      <c r="R1178" s="254">
        <f>Q1178*H1178</f>
        <v>0</v>
      </c>
      <c r="S1178" s="254">
        <v>0</v>
      </c>
      <c r="T1178" s="255">
        <f>S1178*H1178</f>
        <v>0</v>
      </c>
      <c r="U1178" s="39"/>
      <c r="V1178" s="39"/>
      <c r="W1178" s="39"/>
      <c r="X1178" s="39"/>
      <c r="Y1178" s="39"/>
      <c r="Z1178" s="39"/>
      <c r="AA1178" s="39"/>
      <c r="AB1178" s="39"/>
      <c r="AC1178" s="39"/>
      <c r="AD1178" s="39"/>
      <c r="AE1178" s="39"/>
      <c r="AR1178" s="256" t="s">
        <v>260</v>
      </c>
      <c r="AT1178" s="256" t="s">
        <v>224</v>
      </c>
      <c r="AU1178" s="256" t="s">
        <v>86</v>
      </c>
      <c r="AY1178" s="18" t="s">
        <v>222</v>
      </c>
      <c r="BE1178" s="257">
        <f>IF(N1178="základní",J1178,0)</f>
        <v>0</v>
      </c>
      <c r="BF1178" s="257">
        <f>IF(N1178="snížená",J1178,0)</f>
        <v>0</v>
      </c>
      <c r="BG1178" s="257">
        <f>IF(N1178="zákl. přenesená",J1178,0)</f>
        <v>0</v>
      </c>
      <c r="BH1178" s="257">
        <f>IF(N1178="sníž. přenesená",J1178,0)</f>
        <v>0</v>
      </c>
      <c r="BI1178" s="257">
        <f>IF(N1178="nulová",J1178,0)</f>
        <v>0</v>
      </c>
      <c r="BJ1178" s="18" t="s">
        <v>84</v>
      </c>
      <c r="BK1178" s="257">
        <f>ROUND(I1178*H1178,2)</f>
        <v>0</v>
      </c>
      <c r="BL1178" s="18" t="s">
        <v>260</v>
      </c>
      <c r="BM1178" s="256" t="s">
        <v>1386</v>
      </c>
    </row>
    <row r="1179" s="13" customFormat="1">
      <c r="A1179" s="13"/>
      <c r="B1179" s="258"/>
      <c r="C1179" s="259"/>
      <c r="D1179" s="260" t="s">
        <v>229</v>
      </c>
      <c r="E1179" s="261" t="s">
        <v>1</v>
      </c>
      <c r="F1179" s="262" t="s">
        <v>371</v>
      </c>
      <c r="G1179" s="259"/>
      <c r="H1179" s="261" t="s">
        <v>1</v>
      </c>
      <c r="I1179" s="263"/>
      <c r="J1179" s="259"/>
      <c r="K1179" s="259"/>
      <c r="L1179" s="264"/>
      <c r="M1179" s="265"/>
      <c r="N1179" s="266"/>
      <c r="O1179" s="266"/>
      <c r="P1179" s="266"/>
      <c r="Q1179" s="266"/>
      <c r="R1179" s="266"/>
      <c r="S1179" s="266"/>
      <c r="T1179" s="267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68" t="s">
        <v>229</v>
      </c>
      <c r="AU1179" s="268" t="s">
        <v>86</v>
      </c>
      <c r="AV1179" s="13" t="s">
        <v>84</v>
      </c>
      <c r="AW1179" s="13" t="s">
        <v>32</v>
      </c>
      <c r="AX1179" s="13" t="s">
        <v>76</v>
      </c>
      <c r="AY1179" s="268" t="s">
        <v>222</v>
      </c>
    </row>
    <row r="1180" s="13" customFormat="1">
      <c r="A1180" s="13"/>
      <c r="B1180" s="258"/>
      <c r="C1180" s="259"/>
      <c r="D1180" s="260" t="s">
        <v>229</v>
      </c>
      <c r="E1180" s="261" t="s">
        <v>1</v>
      </c>
      <c r="F1180" s="262" t="s">
        <v>1387</v>
      </c>
      <c r="G1180" s="259"/>
      <c r="H1180" s="261" t="s">
        <v>1</v>
      </c>
      <c r="I1180" s="263"/>
      <c r="J1180" s="259"/>
      <c r="K1180" s="259"/>
      <c r="L1180" s="264"/>
      <c r="M1180" s="265"/>
      <c r="N1180" s="266"/>
      <c r="O1180" s="266"/>
      <c r="P1180" s="266"/>
      <c r="Q1180" s="266"/>
      <c r="R1180" s="266"/>
      <c r="S1180" s="266"/>
      <c r="T1180" s="267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T1180" s="268" t="s">
        <v>229</v>
      </c>
      <c r="AU1180" s="268" t="s">
        <v>86</v>
      </c>
      <c r="AV1180" s="13" t="s">
        <v>84</v>
      </c>
      <c r="AW1180" s="13" t="s">
        <v>32</v>
      </c>
      <c r="AX1180" s="13" t="s">
        <v>76</v>
      </c>
      <c r="AY1180" s="268" t="s">
        <v>222</v>
      </c>
    </row>
    <row r="1181" s="14" customFormat="1">
      <c r="A1181" s="14"/>
      <c r="B1181" s="269"/>
      <c r="C1181" s="270"/>
      <c r="D1181" s="260" t="s">
        <v>229</v>
      </c>
      <c r="E1181" s="271" t="s">
        <v>1</v>
      </c>
      <c r="F1181" s="272" t="s">
        <v>1388</v>
      </c>
      <c r="G1181" s="270"/>
      <c r="H1181" s="273">
        <v>3.29</v>
      </c>
      <c r="I1181" s="274"/>
      <c r="J1181" s="270"/>
      <c r="K1181" s="270"/>
      <c r="L1181" s="275"/>
      <c r="M1181" s="276"/>
      <c r="N1181" s="277"/>
      <c r="O1181" s="277"/>
      <c r="P1181" s="277"/>
      <c r="Q1181" s="277"/>
      <c r="R1181" s="277"/>
      <c r="S1181" s="277"/>
      <c r="T1181" s="278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T1181" s="279" t="s">
        <v>229</v>
      </c>
      <c r="AU1181" s="279" t="s">
        <v>86</v>
      </c>
      <c r="AV1181" s="14" t="s">
        <v>86</v>
      </c>
      <c r="AW1181" s="14" t="s">
        <v>32</v>
      </c>
      <c r="AX1181" s="14" t="s">
        <v>76</v>
      </c>
      <c r="AY1181" s="279" t="s">
        <v>222</v>
      </c>
    </row>
    <row r="1182" s="15" customFormat="1">
      <c r="A1182" s="15"/>
      <c r="B1182" s="280"/>
      <c r="C1182" s="281"/>
      <c r="D1182" s="260" t="s">
        <v>229</v>
      </c>
      <c r="E1182" s="282" t="s">
        <v>1</v>
      </c>
      <c r="F1182" s="283" t="s">
        <v>232</v>
      </c>
      <c r="G1182" s="281"/>
      <c r="H1182" s="284">
        <v>3.29</v>
      </c>
      <c r="I1182" s="285"/>
      <c r="J1182" s="281"/>
      <c r="K1182" s="281"/>
      <c r="L1182" s="286"/>
      <c r="M1182" s="287"/>
      <c r="N1182" s="288"/>
      <c r="O1182" s="288"/>
      <c r="P1182" s="288"/>
      <c r="Q1182" s="288"/>
      <c r="R1182" s="288"/>
      <c r="S1182" s="288"/>
      <c r="T1182" s="289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T1182" s="290" t="s">
        <v>229</v>
      </c>
      <c r="AU1182" s="290" t="s">
        <v>86</v>
      </c>
      <c r="AV1182" s="15" t="s">
        <v>228</v>
      </c>
      <c r="AW1182" s="15" t="s">
        <v>32</v>
      </c>
      <c r="AX1182" s="15" t="s">
        <v>84</v>
      </c>
      <c r="AY1182" s="290" t="s">
        <v>222</v>
      </c>
    </row>
    <row r="1183" s="2" customFormat="1" ht="24.15" customHeight="1">
      <c r="A1183" s="39"/>
      <c r="B1183" s="40"/>
      <c r="C1183" s="244" t="s">
        <v>800</v>
      </c>
      <c r="D1183" s="244" t="s">
        <v>224</v>
      </c>
      <c r="E1183" s="245" t="s">
        <v>1389</v>
      </c>
      <c r="F1183" s="246" t="s">
        <v>1390</v>
      </c>
      <c r="G1183" s="247" t="s">
        <v>227</v>
      </c>
      <c r="H1183" s="248">
        <v>361.464</v>
      </c>
      <c r="I1183" s="249"/>
      <c r="J1183" s="250">
        <f>ROUND(I1183*H1183,2)</f>
        <v>0</v>
      </c>
      <c r="K1183" s="251"/>
      <c r="L1183" s="45"/>
      <c r="M1183" s="252" t="s">
        <v>1</v>
      </c>
      <c r="N1183" s="253" t="s">
        <v>41</v>
      </c>
      <c r="O1183" s="92"/>
      <c r="P1183" s="254">
        <f>O1183*H1183</f>
        <v>0</v>
      </c>
      <c r="Q1183" s="254">
        <v>0</v>
      </c>
      <c r="R1183" s="254">
        <f>Q1183*H1183</f>
        <v>0</v>
      </c>
      <c r="S1183" s="254">
        <v>0</v>
      </c>
      <c r="T1183" s="255">
        <f>S1183*H1183</f>
        <v>0</v>
      </c>
      <c r="U1183" s="39"/>
      <c r="V1183" s="39"/>
      <c r="W1183" s="39"/>
      <c r="X1183" s="39"/>
      <c r="Y1183" s="39"/>
      <c r="Z1183" s="39"/>
      <c r="AA1183" s="39"/>
      <c r="AB1183" s="39"/>
      <c r="AC1183" s="39"/>
      <c r="AD1183" s="39"/>
      <c r="AE1183" s="39"/>
      <c r="AR1183" s="256" t="s">
        <v>260</v>
      </c>
      <c r="AT1183" s="256" t="s">
        <v>224</v>
      </c>
      <c r="AU1183" s="256" t="s">
        <v>86</v>
      </c>
      <c r="AY1183" s="18" t="s">
        <v>222</v>
      </c>
      <c r="BE1183" s="257">
        <f>IF(N1183="základní",J1183,0)</f>
        <v>0</v>
      </c>
      <c r="BF1183" s="257">
        <f>IF(N1183="snížená",J1183,0)</f>
        <v>0</v>
      </c>
      <c r="BG1183" s="257">
        <f>IF(N1183="zákl. přenesená",J1183,0)</f>
        <v>0</v>
      </c>
      <c r="BH1183" s="257">
        <f>IF(N1183="sníž. přenesená",J1183,0)</f>
        <v>0</v>
      </c>
      <c r="BI1183" s="257">
        <f>IF(N1183="nulová",J1183,0)</f>
        <v>0</v>
      </c>
      <c r="BJ1183" s="18" t="s">
        <v>84</v>
      </c>
      <c r="BK1183" s="257">
        <f>ROUND(I1183*H1183,2)</f>
        <v>0</v>
      </c>
      <c r="BL1183" s="18" t="s">
        <v>260</v>
      </c>
      <c r="BM1183" s="256" t="s">
        <v>1391</v>
      </c>
    </row>
    <row r="1184" s="13" customFormat="1">
      <c r="A1184" s="13"/>
      <c r="B1184" s="258"/>
      <c r="C1184" s="259"/>
      <c r="D1184" s="260" t="s">
        <v>229</v>
      </c>
      <c r="E1184" s="261" t="s">
        <v>1</v>
      </c>
      <c r="F1184" s="262" t="s">
        <v>371</v>
      </c>
      <c r="G1184" s="259"/>
      <c r="H1184" s="261" t="s">
        <v>1</v>
      </c>
      <c r="I1184" s="263"/>
      <c r="J1184" s="259"/>
      <c r="K1184" s="259"/>
      <c r="L1184" s="264"/>
      <c r="M1184" s="265"/>
      <c r="N1184" s="266"/>
      <c r="O1184" s="266"/>
      <c r="P1184" s="266"/>
      <c r="Q1184" s="266"/>
      <c r="R1184" s="266"/>
      <c r="S1184" s="266"/>
      <c r="T1184" s="267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68" t="s">
        <v>229</v>
      </c>
      <c r="AU1184" s="268" t="s">
        <v>86</v>
      </c>
      <c r="AV1184" s="13" t="s">
        <v>84</v>
      </c>
      <c r="AW1184" s="13" t="s">
        <v>32</v>
      </c>
      <c r="AX1184" s="13" t="s">
        <v>76</v>
      </c>
      <c r="AY1184" s="268" t="s">
        <v>222</v>
      </c>
    </row>
    <row r="1185" s="13" customFormat="1">
      <c r="A1185" s="13"/>
      <c r="B1185" s="258"/>
      <c r="C1185" s="259"/>
      <c r="D1185" s="260" t="s">
        <v>229</v>
      </c>
      <c r="E1185" s="261" t="s">
        <v>1</v>
      </c>
      <c r="F1185" s="262" t="s">
        <v>1392</v>
      </c>
      <c r="G1185" s="259"/>
      <c r="H1185" s="261" t="s">
        <v>1</v>
      </c>
      <c r="I1185" s="263"/>
      <c r="J1185" s="259"/>
      <c r="K1185" s="259"/>
      <c r="L1185" s="264"/>
      <c r="M1185" s="265"/>
      <c r="N1185" s="266"/>
      <c r="O1185" s="266"/>
      <c r="P1185" s="266"/>
      <c r="Q1185" s="266"/>
      <c r="R1185" s="266"/>
      <c r="S1185" s="266"/>
      <c r="T1185" s="267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68" t="s">
        <v>229</v>
      </c>
      <c r="AU1185" s="268" t="s">
        <v>86</v>
      </c>
      <c r="AV1185" s="13" t="s">
        <v>84</v>
      </c>
      <c r="AW1185" s="13" t="s">
        <v>32</v>
      </c>
      <c r="AX1185" s="13" t="s">
        <v>76</v>
      </c>
      <c r="AY1185" s="268" t="s">
        <v>222</v>
      </c>
    </row>
    <row r="1186" s="14" customFormat="1">
      <c r="A1186" s="14"/>
      <c r="B1186" s="269"/>
      <c r="C1186" s="270"/>
      <c r="D1186" s="260" t="s">
        <v>229</v>
      </c>
      <c r="E1186" s="271" t="s">
        <v>1</v>
      </c>
      <c r="F1186" s="272" t="s">
        <v>1393</v>
      </c>
      <c r="G1186" s="270"/>
      <c r="H1186" s="273">
        <v>361.464</v>
      </c>
      <c r="I1186" s="274"/>
      <c r="J1186" s="270"/>
      <c r="K1186" s="270"/>
      <c r="L1186" s="275"/>
      <c r="M1186" s="276"/>
      <c r="N1186" s="277"/>
      <c r="O1186" s="277"/>
      <c r="P1186" s="277"/>
      <c r="Q1186" s="277"/>
      <c r="R1186" s="277"/>
      <c r="S1186" s="277"/>
      <c r="T1186" s="278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79" t="s">
        <v>229</v>
      </c>
      <c r="AU1186" s="279" t="s">
        <v>86</v>
      </c>
      <c r="AV1186" s="14" t="s">
        <v>86</v>
      </c>
      <c r="AW1186" s="14" t="s">
        <v>32</v>
      </c>
      <c r="AX1186" s="14" t="s">
        <v>76</v>
      </c>
      <c r="AY1186" s="279" t="s">
        <v>222</v>
      </c>
    </row>
    <row r="1187" s="15" customFormat="1">
      <c r="A1187" s="15"/>
      <c r="B1187" s="280"/>
      <c r="C1187" s="281"/>
      <c r="D1187" s="260" t="s">
        <v>229</v>
      </c>
      <c r="E1187" s="282" t="s">
        <v>1</v>
      </c>
      <c r="F1187" s="283" t="s">
        <v>232</v>
      </c>
      <c r="G1187" s="281"/>
      <c r="H1187" s="284">
        <v>361.464</v>
      </c>
      <c r="I1187" s="285"/>
      <c r="J1187" s="281"/>
      <c r="K1187" s="281"/>
      <c r="L1187" s="286"/>
      <c r="M1187" s="287"/>
      <c r="N1187" s="288"/>
      <c r="O1187" s="288"/>
      <c r="P1187" s="288"/>
      <c r="Q1187" s="288"/>
      <c r="R1187" s="288"/>
      <c r="S1187" s="288"/>
      <c r="T1187" s="289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T1187" s="290" t="s">
        <v>229</v>
      </c>
      <c r="AU1187" s="290" t="s">
        <v>86</v>
      </c>
      <c r="AV1187" s="15" t="s">
        <v>228</v>
      </c>
      <c r="AW1187" s="15" t="s">
        <v>32</v>
      </c>
      <c r="AX1187" s="15" t="s">
        <v>84</v>
      </c>
      <c r="AY1187" s="290" t="s">
        <v>222</v>
      </c>
    </row>
    <row r="1188" s="2" customFormat="1" ht="24.15" customHeight="1">
      <c r="A1188" s="39"/>
      <c r="B1188" s="40"/>
      <c r="C1188" s="244" t="s">
        <v>1394</v>
      </c>
      <c r="D1188" s="244" t="s">
        <v>224</v>
      </c>
      <c r="E1188" s="245" t="s">
        <v>1395</v>
      </c>
      <c r="F1188" s="246" t="s">
        <v>1396</v>
      </c>
      <c r="G1188" s="247" t="s">
        <v>227</v>
      </c>
      <c r="H1188" s="248">
        <v>46.811999999999998</v>
      </c>
      <c r="I1188" s="249"/>
      <c r="J1188" s="250">
        <f>ROUND(I1188*H1188,2)</f>
        <v>0</v>
      </c>
      <c r="K1188" s="251"/>
      <c r="L1188" s="45"/>
      <c r="M1188" s="252" t="s">
        <v>1</v>
      </c>
      <c r="N1188" s="253" t="s">
        <v>41</v>
      </c>
      <c r="O1188" s="92"/>
      <c r="P1188" s="254">
        <f>O1188*H1188</f>
        <v>0</v>
      </c>
      <c r="Q1188" s="254">
        <v>0</v>
      </c>
      <c r="R1188" s="254">
        <f>Q1188*H1188</f>
        <v>0</v>
      </c>
      <c r="S1188" s="254">
        <v>0</v>
      </c>
      <c r="T1188" s="255">
        <f>S1188*H1188</f>
        <v>0</v>
      </c>
      <c r="U1188" s="39"/>
      <c r="V1188" s="39"/>
      <c r="W1188" s="39"/>
      <c r="X1188" s="39"/>
      <c r="Y1188" s="39"/>
      <c r="Z1188" s="39"/>
      <c r="AA1188" s="39"/>
      <c r="AB1188" s="39"/>
      <c r="AC1188" s="39"/>
      <c r="AD1188" s="39"/>
      <c r="AE1188" s="39"/>
      <c r="AR1188" s="256" t="s">
        <v>260</v>
      </c>
      <c r="AT1188" s="256" t="s">
        <v>224</v>
      </c>
      <c r="AU1188" s="256" t="s">
        <v>86</v>
      </c>
      <c r="AY1188" s="18" t="s">
        <v>222</v>
      </c>
      <c r="BE1188" s="257">
        <f>IF(N1188="základní",J1188,0)</f>
        <v>0</v>
      </c>
      <c r="BF1188" s="257">
        <f>IF(N1188="snížená",J1188,0)</f>
        <v>0</v>
      </c>
      <c r="BG1188" s="257">
        <f>IF(N1188="zákl. přenesená",J1188,0)</f>
        <v>0</v>
      </c>
      <c r="BH1188" s="257">
        <f>IF(N1188="sníž. přenesená",J1188,0)</f>
        <v>0</v>
      </c>
      <c r="BI1188" s="257">
        <f>IF(N1188="nulová",J1188,0)</f>
        <v>0</v>
      </c>
      <c r="BJ1188" s="18" t="s">
        <v>84</v>
      </c>
      <c r="BK1188" s="257">
        <f>ROUND(I1188*H1188,2)</f>
        <v>0</v>
      </c>
      <c r="BL1188" s="18" t="s">
        <v>260</v>
      </c>
      <c r="BM1188" s="256" t="s">
        <v>1397</v>
      </c>
    </row>
    <row r="1189" s="13" customFormat="1">
      <c r="A1189" s="13"/>
      <c r="B1189" s="258"/>
      <c r="C1189" s="259"/>
      <c r="D1189" s="260" t="s">
        <v>229</v>
      </c>
      <c r="E1189" s="261" t="s">
        <v>1</v>
      </c>
      <c r="F1189" s="262" t="s">
        <v>371</v>
      </c>
      <c r="G1189" s="259"/>
      <c r="H1189" s="261" t="s">
        <v>1</v>
      </c>
      <c r="I1189" s="263"/>
      <c r="J1189" s="259"/>
      <c r="K1189" s="259"/>
      <c r="L1189" s="264"/>
      <c r="M1189" s="265"/>
      <c r="N1189" s="266"/>
      <c r="O1189" s="266"/>
      <c r="P1189" s="266"/>
      <c r="Q1189" s="266"/>
      <c r="R1189" s="266"/>
      <c r="S1189" s="266"/>
      <c r="T1189" s="267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68" t="s">
        <v>229</v>
      </c>
      <c r="AU1189" s="268" t="s">
        <v>86</v>
      </c>
      <c r="AV1189" s="13" t="s">
        <v>84</v>
      </c>
      <c r="AW1189" s="13" t="s">
        <v>32</v>
      </c>
      <c r="AX1189" s="13" t="s">
        <v>76</v>
      </c>
      <c r="AY1189" s="268" t="s">
        <v>222</v>
      </c>
    </row>
    <row r="1190" s="13" customFormat="1">
      <c r="A1190" s="13"/>
      <c r="B1190" s="258"/>
      <c r="C1190" s="259"/>
      <c r="D1190" s="260" t="s">
        <v>229</v>
      </c>
      <c r="E1190" s="261" t="s">
        <v>1</v>
      </c>
      <c r="F1190" s="262" t="s">
        <v>1398</v>
      </c>
      <c r="G1190" s="259"/>
      <c r="H1190" s="261" t="s">
        <v>1</v>
      </c>
      <c r="I1190" s="263"/>
      <c r="J1190" s="259"/>
      <c r="K1190" s="259"/>
      <c r="L1190" s="264"/>
      <c r="M1190" s="265"/>
      <c r="N1190" s="266"/>
      <c r="O1190" s="266"/>
      <c r="P1190" s="266"/>
      <c r="Q1190" s="266"/>
      <c r="R1190" s="266"/>
      <c r="S1190" s="266"/>
      <c r="T1190" s="267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T1190" s="268" t="s">
        <v>229</v>
      </c>
      <c r="AU1190" s="268" t="s">
        <v>86</v>
      </c>
      <c r="AV1190" s="13" t="s">
        <v>84</v>
      </c>
      <c r="AW1190" s="13" t="s">
        <v>32</v>
      </c>
      <c r="AX1190" s="13" t="s">
        <v>76</v>
      </c>
      <c r="AY1190" s="268" t="s">
        <v>222</v>
      </c>
    </row>
    <row r="1191" s="14" customFormat="1">
      <c r="A1191" s="14"/>
      <c r="B1191" s="269"/>
      <c r="C1191" s="270"/>
      <c r="D1191" s="260" t="s">
        <v>229</v>
      </c>
      <c r="E1191" s="271" t="s">
        <v>1</v>
      </c>
      <c r="F1191" s="272" t="s">
        <v>1399</v>
      </c>
      <c r="G1191" s="270"/>
      <c r="H1191" s="273">
        <v>46.811999999999998</v>
      </c>
      <c r="I1191" s="274"/>
      <c r="J1191" s="270"/>
      <c r="K1191" s="270"/>
      <c r="L1191" s="275"/>
      <c r="M1191" s="276"/>
      <c r="N1191" s="277"/>
      <c r="O1191" s="277"/>
      <c r="P1191" s="277"/>
      <c r="Q1191" s="277"/>
      <c r="R1191" s="277"/>
      <c r="S1191" s="277"/>
      <c r="T1191" s="278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T1191" s="279" t="s">
        <v>229</v>
      </c>
      <c r="AU1191" s="279" t="s">
        <v>86</v>
      </c>
      <c r="AV1191" s="14" t="s">
        <v>86</v>
      </c>
      <c r="AW1191" s="14" t="s">
        <v>32</v>
      </c>
      <c r="AX1191" s="14" t="s">
        <v>76</v>
      </c>
      <c r="AY1191" s="279" t="s">
        <v>222</v>
      </c>
    </row>
    <row r="1192" s="15" customFormat="1">
      <c r="A1192" s="15"/>
      <c r="B1192" s="280"/>
      <c r="C1192" s="281"/>
      <c r="D1192" s="260" t="s">
        <v>229</v>
      </c>
      <c r="E1192" s="282" t="s">
        <v>1</v>
      </c>
      <c r="F1192" s="283" t="s">
        <v>232</v>
      </c>
      <c r="G1192" s="281"/>
      <c r="H1192" s="284">
        <v>46.811999999999998</v>
      </c>
      <c r="I1192" s="285"/>
      <c r="J1192" s="281"/>
      <c r="K1192" s="281"/>
      <c r="L1192" s="286"/>
      <c r="M1192" s="287"/>
      <c r="N1192" s="288"/>
      <c r="O1192" s="288"/>
      <c r="P1192" s="288"/>
      <c r="Q1192" s="288"/>
      <c r="R1192" s="288"/>
      <c r="S1192" s="288"/>
      <c r="T1192" s="289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T1192" s="290" t="s">
        <v>229</v>
      </c>
      <c r="AU1192" s="290" t="s">
        <v>86</v>
      </c>
      <c r="AV1192" s="15" t="s">
        <v>228</v>
      </c>
      <c r="AW1192" s="15" t="s">
        <v>32</v>
      </c>
      <c r="AX1192" s="15" t="s">
        <v>84</v>
      </c>
      <c r="AY1192" s="290" t="s">
        <v>222</v>
      </c>
    </row>
    <row r="1193" s="2" customFormat="1" ht="21.75" customHeight="1">
      <c r="A1193" s="39"/>
      <c r="B1193" s="40"/>
      <c r="C1193" s="244" t="s">
        <v>807</v>
      </c>
      <c r="D1193" s="244" t="s">
        <v>224</v>
      </c>
      <c r="E1193" s="245" t="s">
        <v>1400</v>
      </c>
      <c r="F1193" s="246" t="s">
        <v>1401</v>
      </c>
      <c r="G1193" s="247" t="s">
        <v>227</v>
      </c>
      <c r="H1193" s="248">
        <v>600.52700000000004</v>
      </c>
      <c r="I1193" s="249"/>
      <c r="J1193" s="250">
        <f>ROUND(I1193*H1193,2)</f>
        <v>0</v>
      </c>
      <c r="K1193" s="251"/>
      <c r="L1193" s="45"/>
      <c r="M1193" s="252" t="s">
        <v>1</v>
      </c>
      <c r="N1193" s="253" t="s">
        <v>41</v>
      </c>
      <c r="O1193" s="92"/>
      <c r="P1193" s="254">
        <f>O1193*H1193</f>
        <v>0</v>
      </c>
      <c r="Q1193" s="254">
        <v>0</v>
      </c>
      <c r="R1193" s="254">
        <f>Q1193*H1193</f>
        <v>0</v>
      </c>
      <c r="S1193" s="254">
        <v>0</v>
      </c>
      <c r="T1193" s="255">
        <f>S1193*H1193</f>
        <v>0</v>
      </c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R1193" s="256" t="s">
        <v>260</v>
      </c>
      <c r="AT1193" s="256" t="s">
        <v>224</v>
      </c>
      <c r="AU1193" s="256" t="s">
        <v>86</v>
      </c>
      <c r="AY1193" s="18" t="s">
        <v>222</v>
      </c>
      <c r="BE1193" s="257">
        <f>IF(N1193="základní",J1193,0)</f>
        <v>0</v>
      </c>
      <c r="BF1193" s="257">
        <f>IF(N1193="snížená",J1193,0)</f>
        <v>0</v>
      </c>
      <c r="BG1193" s="257">
        <f>IF(N1193="zákl. přenesená",J1193,0)</f>
        <v>0</v>
      </c>
      <c r="BH1193" s="257">
        <f>IF(N1193="sníž. přenesená",J1193,0)</f>
        <v>0</v>
      </c>
      <c r="BI1193" s="257">
        <f>IF(N1193="nulová",J1193,0)</f>
        <v>0</v>
      </c>
      <c r="BJ1193" s="18" t="s">
        <v>84</v>
      </c>
      <c r="BK1193" s="257">
        <f>ROUND(I1193*H1193,2)</f>
        <v>0</v>
      </c>
      <c r="BL1193" s="18" t="s">
        <v>260</v>
      </c>
      <c r="BM1193" s="256" t="s">
        <v>1402</v>
      </c>
    </row>
    <row r="1194" s="13" customFormat="1">
      <c r="A1194" s="13"/>
      <c r="B1194" s="258"/>
      <c r="C1194" s="259"/>
      <c r="D1194" s="260" t="s">
        <v>229</v>
      </c>
      <c r="E1194" s="261" t="s">
        <v>1</v>
      </c>
      <c r="F1194" s="262" t="s">
        <v>371</v>
      </c>
      <c r="G1194" s="259"/>
      <c r="H1194" s="261" t="s">
        <v>1</v>
      </c>
      <c r="I1194" s="263"/>
      <c r="J1194" s="259"/>
      <c r="K1194" s="259"/>
      <c r="L1194" s="264"/>
      <c r="M1194" s="265"/>
      <c r="N1194" s="266"/>
      <c r="O1194" s="266"/>
      <c r="P1194" s="266"/>
      <c r="Q1194" s="266"/>
      <c r="R1194" s="266"/>
      <c r="S1194" s="266"/>
      <c r="T1194" s="267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68" t="s">
        <v>229</v>
      </c>
      <c r="AU1194" s="268" t="s">
        <v>86</v>
      </c>
      <c r="AV1194" s="13" t="s">
        <v>84</v>
      </c>
      <c r="AW1194" s="13" t="s">
        <v>32</v>
      </c>
      <c r="AX1194" s="13" t="s">
        <v>76</v>
      </c>
      <c r="AY1194" s="268" t="s">
        <v>222</v>
      </c>
    </row>
    <row r="1195" s="13" customFormat="1">
      <c r="A1195" s="13"/>
      <c r="B1195" s="258"/>
      <c r="C1195" s="259"/>
      <c r="D1195" s="260" t="s">
        <v>229</v>
      </c>
      <c r="E1195" s="261" t="s">
        <v>1</v>
      </c>
      <c r="F1195" s="262" t="s">
        <v>1387</v>
      </c>
      <c r="G1195" s="259"/>
      <c r="H1195" s="261" t="s">
        <v>1</v>
      </c>
      <c r="I1195" s="263"/>
      <c r="J1195" s="259"/>
      <c r="K1195" s="259"/>
      <c r="L1195" s="264"/>
      <c r="M1195" s="265"/>
      <c r="N1195" s="266"/>
      <c r="O1195" s="266"/>
      <c r="P1195" s="266"/>
      <c r="Q1195" s="266"/>
      <c r="R1195" s="266"/>
      <c r="S1195" s="266"/>
      <c r="T1195" s="267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68" t="s">
        <v>229</v>
      </c>
      <c r="AU1195" s="268" t="s">
        <v>86</v>
      </c>
      <c r="AV1195" s="13" t="s">
        <v>84</v>
      </c>
      <c r="AW1195" s="13" t="s">
        <v>32</v>
      </c>
      <c r="AX1195" s="13" t="s">
        <v>76</v>
      </c>
      <c r="AY1195" s="268" t="s">
        <v>222</v>
      </c>
    </row>
    <row r="1196" s="14" customFormat="1">
      <c r="A1196" s="14"/>
      <c r="B1196" s="269"/>
      <c r="C1196" s="270"/>
      <c r="D1196" s="260" t="s">
        <v>229</v>
      </c>
      <c r="E1196" s="271" t="s">
        <v>1</v>
      </c>
      <c r="F1196" s="272" t="s">
        <v>1388</v>
      </c>
      <c r="G1196" s="270"/>
      <c r="H1196" s="273">
        <v>3.29</v>
      </c>
      <c r="I1196" s="274"/>
      <c r="J1196" s="270"/>
      <c r="K1196" s="270"/>
      <c r="L1196" s="275"/>
      <c r="M1196" s="276"/>
      <c r="N1196" s="277"/>
      <c r="O1196" s="277"/>
      <c r="P1196" s="277"/>
      <c r="Q1196" s="277"/>
      <c r="R1196" s="277"/>
      <c r="S1196" s="277"/>
      <c r="T1196" s="278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T1196" s="279" t="s">
        <v>229</v>
      </c>
      <c r="AU1196" s="279" t="s">
        <v>86</v>
      </c>
      <c r="AV1196" s="14" t="s">
        <v>86</v>
      </c>
      <c r="AW1196" s="14" t="s">
        <v>32</v>
      </c>
      <c r="AX1196" s="14" t="s">
        <v>76</v>
      </c>
      <c r="AY1196" s="279" t="s">
        <v>222</v>
      </c>
    </row>
    <row r="1197" s="13" customFormat="1">
      <c r="A1197" s="13"/>
      <c r="B1197" s="258"/>
      <c r="C1197" s="259"/>
      <c r="D1197" s="260" t="s">
        <v>229</v>
      </c>
      <c r="E1197" s="261" t="s">
        <v>1</v>
      </c>
      <c r="F1197" s="262" t="s">
        <v>1392</v>
      </c>
      <c r="G1197" s="259"/>
      <c r="H1197" s="261" t="s">
        <v>1</v>
      </c>
      <c r="I1197" s="263"/>
      <c r="J1197" s="259"/>
      <c r="K1197" s="259"/>
      <c r="L1197" s="264"/>
      <c r="M1197" s="265"/>
      <c r="N1197" s="266"/>
      <c r="O1197" s="266"/>
      <c r="P1197" s="266"/>
      <c r="Q1197" s="266"/>
      <c r="R1197" s="266"/>
      <c r="S1197" s="266"/>
      <c r="T1197" s="267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68" t="s">
        <v>229</v>
      </c>
      <c r="AU1197" s="268" t="s">
        <v>86</v>
      </c>
      <c r="AV1197" s="13" t="s">
        <v>84</v>
      </c>
      <c r="AW1197" s="13" t="s">
        <v>32</v>
      </c>
      <c r="AX1197" s="13" t="s">
        <v>76</v>
      </c>
      <c r="AY1197" s="268" t="s">
        <v>222</v>
      </c>
    </row>
    <row r="1198" s="14" customFormat="1">
      <c r="A1198" s="14"/>
      <c r="B1198" s="269"/>
      <c r="C1198" s="270"/>
      <c r="D1198" s="260" t="s">
        <v>229</v>
      </c>
      <c r="E1198" s="271" t="s">
        <v>1</v>
      </c>
      <c r="F1198" s="272" t="s">
        <v>1393</v>
      </c>
      <c r="G1198" s="270"/>
      <c r="H1198" s="273">
        <v>361.464</v>
      </c>
      <c r="I1198" s="274"/>
      <c r="J1198" s="270"/>
      <c r="K1198" s="270"/>
      <c r="L1198" s="275"/>
      <c r="M1198" s="276"/>
      <c r="N1198" s="277"/>
      <c r="O1198" s="277"/>
      <c r="P1198" s="277"/>
      <c r="Q1198" s="277"/>
      <c r="R1198" s="277"/>
      <c r="S1198" s="277"/>
      <c r="T1198" s="278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79" t="s">
        <v>229</v>
      </c>
      <c r="AU1198" s="279" t="s">
        <v>86</v>
      </c>
      <c r="AV1198" s="14" t="s">
        <v>86</v>
      </c>
      <c r="AW1198" s="14" t="s">
        <v>32</v>
      </c>
      <c r="AX1198" s="14" t="s">
        <v>76</v>
      </c>
      <c r="AY1198" s="279" t="s">
        <v>222</v>
      </c>
    </row>
    <row r="1199" s="13" customFormat="1">
      <c r="A1199" s="13"/>
      <c r="B1199" s="258"/>
      <c r="C1199" s="259"/>
      <c r="D1199" s="260" t="s">
        <v>229</v>
      </c>
      <c r="E1199" s="261" t="s">
        <v>1</v>
      </c>
      <c r="F1199" s="262" t="s">
        <v>1398</v>
      </c>
      <c r="G1199" s="259"/>
      <c r="H1199" s="261" t="s">
        <v>1</v>
      </c>
      <c r="I1199" s="263"/>
      <c r="J1199" s="259"/>
      <c r="K1199" s="259"/>
      <c r="L1199" s="264"/>
      <c r="M1199" s="265"/>
      <c r="N1199" s="266"/>
      <c r="O1199" s="266"/>
      <c r="P1199" s="266"/>
      <c r="Q1199" s="266"/>
      <c r="R1199" s="266"/>
      <c r="S1199" s="266"/>
      <c r="T1199" s="267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68" t="s">
        <v>229</v>
      </c>
      <c r="AU1199" s="268" t="s">
        <v>86</v>
      </c>
      <c r="AV1199" s="13" t="s">
        <v>84</v>
      </c>
      <c r="AW1199" s="13" t="s">
        <v>32</v>
      </c>
      <c r="AX1199" s="13" t="s">
        <v>76</v>
      </c>
      <c r="AY1199" s="268" t="s">
        <v>222</v>
      </c>
    </row>
    <row r="1200" s="14" customFormat="1">
      <c r="A1200" s="14"/>
      <c r="B1200" s="269"/>
      <c r="C1200" s="270"/>
      <c r="D1200" s="260" t="s">
        <v>229</v>
      </c>
      <c r="E1200" s="271" t="s">
        <v>1</v>
      </c>
      <c r="F1200" s="272" t="s">
        <v>1399</v>
      </c>
      <c r="G1200" s="270"/>
      <c r="H1200" s="273">
        <v>46.811999999999998</v>
      </c>
      <c r="I1200" s="274"/>
      <c r="J1200" s="270"/>
      <c r="K1200" s="270"/>
      <c r="L1200" s="275"/>
      <c r="M1200" s="276"/>
      <c r="N1200" s="277"/>
      <c r="O1200" s="277"/>
      <c r="P1200" s="277"/>
      <c r="Q1200" s="277"/>
      <c r="R1200" s="277"/>
      <c r="S1200" s="277"/>
      <c r="T1200" s="278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279" t="s">
        <v>229</v>
      </c>
      <c r="AU1200" s="279" t="s">
        <v>86</v>
      </c>
      <c r="AV1200" s="14" t="s">
        <v>86</v>
      </c>
      <c r="AW1200" s="14" t="s">
        <v>32</v>
      </c>
      <c r="AX1200" s="14" t="s">
        <v>76</v>
      </c>
      <c r="AY1200" s="279" t="s">
        <v>222</v>
      </c>
    </row>
    <row r="1201" s="16" customFormat="1">
      <c r="A1201" s="16"/>
      <c r="B1201" s="305"/>
      <c r="C1201" s="306"/>
      <c r="D1201" s="260" t="s">
        <v>229</v>
      </c>
      <c r="E1201" s="307" t="s">
        <v>1</v>
      </c>
      <c r="F1201" s="308" t="s">
        <v>373</v>
      </c>
      <c r="G1201" s="306"/>
      <c r="H1201" s="309">
        <v>411.56599999999997</v>
      </c>
      <c r="I1201" s="310"/>
      <c r="J1201" s="306"/>
      <c r="K1201" s="306"/>
      <c r="L1201" s="311"/>
      <c r="M1201" s="312"/>
      <c r="N1201" s="313"/>
      <c r="O1201" s="313"/>
      <c r="P1201" s="313"/>
      <c r="Q1201" s="313"/>
      <c r="R1201" s="313"/>
      <c r="S1201" s="313"/>
      <c r="T1201" s="314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T1201" s="315" t="s">
        <v>229</v>
      </c>
      <c r="AU1201" s="315" t="s">
        <v>86</v>
      </c>
      <c r="AV1201" s="16" t="s">
        <v>107</v>
      </c>
      <c r="AW1201" s="16" t="s">
        <v>32</v>
      </c>
      <c r="AX1201" s="16" t="s">
        <v>76</v>
      </c>
      <c r="AY1201" s="315" t="s">
        <v>222</v>
      </c>
    </row>
    <row r="1202" s="13" customFormat="1">
      <c r="A1202" s="13"/>
      <c r="B1202" s="258"/>
      <c r="C1202" s="259"/>
      <c r="D1202" s="260" t="s">
        <v>229</v>
      </c>
      <c r="E1202" s="261" t="s">
        <v>1</v>
      </c>
      <c r="F1202" s="262" t="s">
        <v>1403</v>
      </c>
      <c r="G1202" s="259"/>
      <c r="H1202" s="261" t="s">
        <v>1</v>
      </c>
      <c r="I1202" s="263"/>
      <c r="J1202" s="259"/>
      <c r="K1202" s="259"/>
      <c r="L1202" s="264"/>
      <c r="M1202" s="265"/>
      <c r="N1202" s="266"/>
      <c r="O1202" s="266"/>
      <c r="P1202" s="266"/>
      <c r="Q1202" s="266"/>
      <c r="R1202" s="266"/>
      <c r="S1202" s="266"/>
      <c r="T1202" s="267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T1202" s="268" t="s">
        <v>229</v>
      </c>
      <c r="AU1202" s="268" t="s">
        <v>86</v>
      </c>
      <c r="AV1202" s="13" t="s">
        <v>84</v>
      </c>
      <c r="AW1202" s="13" t="s">
        <v>32</v>
      </c>
      <c r="AX1202" s="13" t="s">
        <v>76</v>
      </c>
      <c r="AY1202" s="268" t="s">
        <v>222</v>
      </c>
    </row>
    <row r="1203" s="14" customFormat="1">
      <c r="A1203" s="14"/>
      <c r="B1203" s="269"/>
      <c r="C1203" s="270"/>
      <c r="D1203" s="260" t="s">
        <v>229</v>
      </c>
      <c r="E1203" s="271" t="s">
        <v>1</v>
      </c>
      <c r="F1203" s="272" t="s">
        <v>1404</v>
      </c>
      <c r="G1203" s="270"/>
      <c r="H1203" s="273">
        <v>13.489000000000001</v>
      </c>
      <c r="I1203" s="274"/>
      <c r="J1203" s="270"/>
      <c r="K1203" s="270"/>
      <c r="L1203" s="275"/>
      <c r="M1203" s="276"/>
      <c r="N1203" s="277"/>
      <c r="O1203" s="277"/>
      <c r="P1203" s="277"/>
      <c r="Q1203" s="277"/>
      <c r="R1203" s="277"/>
      <c r="S1203" s="277"/>
      <c r="T1203" s="278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T1203" s="279" t="s">
        <v>229</v>
      </c>
      <c r="AU1203" s="279" t="s">
        <v>86</v>
      </c>
      <c r="AV1203" s="14" t="s">
        <v>86</v>
      </c>
      <c r="AW1203" s="14" t="s">
        <v>32</v>
      </c>
      <c r="AX1203" s="14" t="s">
        <v>76</v>
      </c>
      <c r="AY1203" s="279" t="s">
        <v>222</v>
      </c>
    </row>
    <row r="1204" s="13" customFormat="1">
      <c r="A1204" s="13"/>
      <c r="B1204" s="258"/>
      <c r="C1204" s="259"/>
      <c r="D1204" s="260" t="s">
        <v>229</v>
      </c>
      <c r="E1204" s="261" t="s">
        <v>1</v>
      </c>
      <c r="F1204" s="262" t="s">
        <v>1405</v>
      </c>
      <c r="G1204" s="259"/>
      <c r="H1204" s="261" t="s">
        <v>1</v>
      </c>
      <c r="I1204" s="263"/>
      <c r="J1204" s="259"/>
      <c r="K1204" s="259"/>
      <c r="L1204" s="264"/>
      <c r="M1204" s="265"/>
      <c r="N1204" s="266"/>
      <c r="O1204" s="266"/>
      <c r="P1204" s="266"/>
      <c r="Q1204" s="266"/>
      <c r="R1204" s="266"/>
      <c r="S1204" s="266"/>
      <c r="T1204" s="267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68" t="s">
        <v>229</v>
      </c>
      <c r="AU1204" s="268" t="s">
        <v>86</v>
      </c>
      <c r="AV1204" s="13" t="s">
        <v>84</v>
      </c>
      <c r="AW1204" s="13" t="s">
        <v>32</v>
      </c>
      <c r="AX1204" s="13" t="s">
        <v>76</v>
      </c>
      <c r="AY1204" s="268" t="s">
        <v>222</v>
      </c>
    </row>
    <row r="1205" s="14" customFormat="1">
      <c r="A1205" s="14"/>
      <c r="B1205" s="269"/>
      <c r="C1205" s="270"/>
      <c r="D1205" s="260" t="s">
        <v>229</v>
      </c>
      <c r="E1205" s="271" t="s">
        <v>1</v>
      </c>
      <c r="F1205" s="272" t="s">
        <v>1406</v>
      </c>
      <c r="G1205" s="270"/>
      <c r="H1205" s="273">
        <v>31.02</v>
      </c>
      <c r="I1205" s="274"/>
      <c r="J1205" s="270"/>
      <c r="K1205" s="270"/>
      <c r="L1205" s="275"/>
      <c r="M1205" s="276"/>
      <c r="N1205" s="277"/>
      <c r="O1205" s="277"/>
      <c r="P1205" s="277"/>
      <c r="Q1205" s="277"/>
      <c r="R1205" s="277"/>
      <c r="S1205" s="277"/>
      <c r="T1205" s="278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T1205" s="279" t="s">
        <v>229</v>
      </c>
      <c r="AU1205" s="279" t="s">
        <v>86</v>
      </c>
      <c r="AV1205" s="14" t="s">
        <v>86</v>
      </c>
      <c r="AW1205" s="14" t="s">
        <v>32</v>
      </c>
      <c r="AX1205" s="14" t="s">
        <v>76</v>
      </c>
      <c r="AY1205" s="279" t="s">
        <v>222</v>
      </c>
    </row>
    <row r="1206" s="14" customFormat="1">
      <c r="A1206" s="14"/>
      <c r="B1206" s="269"/>
      <c r="C1206" s="270"/>
      <c r="D1206" s="260" t="s">
        <v>229</v>
      </c>
      <c r="E1206" s="271" t="s">
        <v>1</v>
      </c>
      <c r="F1206" s="272" t="s">
        <v>1407</v>
      </c>
      <c r="G1206" s="270"/>
      <c r="H1206" s="273">
        <v>50.101999999999997</v>
      </c>
      <c r="I1206" s="274"/>
      <c r="J1206" s="270"/>
      <c r="K1206" s="270"/>
      <c r="L1206" s="275"/>
      <c r="M1206" s="276"/>
      <c r="N1206" s="277"/>
      <c r="O1206" s="277"/>
      <c r="P1206" s="277"/>
      <c r="Q1206" s="277"/>
      <c r="R1206" s="277"/>
      <c r="S1206" s="277"/>
      <c r="T1206" s="278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T1206" s="279" t="s">
        <v>229</v>
      </c>
      <c r="AU1206" s="279" t="s">
        <v>86</v>
      </c>
      <c r="AV1206" s="14" t="s">
        <v>86</v>
      </c>
      <c r="AW1206" s="14" t="s">
        <v>32</v>
      </c>
      <c r="AX1206" s="14" t="s">
        <v>76</v>
      </c>
      <c r="AY1206" s="279" t="s">
        <v>222</v>
      </c>
    </row>
    <row r="1207" s="14" customFormat="1">
      <c r="A1207" s="14"/>
      <c r="B1207" s="269"/>
      <c r="C1207" s="270"/>
      <c r="D1207" s="260" t="s">
        <v>229</v>
      </c>
      <c r="E1207" s="271" t="s">
        <v>1</v>
      </c>
      <c r="F1207" s="272" t="s">
        <v>1408</v>
      </c>
      <c r="G1207" s="270"/>
      <c r="H1207" s="273">
        <v>63.054000000000002</v>
      </c>
      <c r="I1207" s="274"/>
      <c r="J1207" s="270"/>
      <c r="K1207" s="270"/>
      <c r="L1207" s="275"/>
      <c r="M1207" s="276"/>
      <c r="N1207" s="277"/>
      <c r="O1207" s="277"/>
      <c r="P1207" s="277"/>
      <c r="Q1207" s="277"/>
      <c r="R1207" s="277"/>
      <c r="S1207" s="277"/>
      <c r="T1207" s="278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T1207" s="279" t="s">
        <v>229</v>
      </c>
      <c r="AU1207" s="279" t="s">
        <v>86</v>
      </c>
      <c r="AV1207" s="14" t="s">
        <v>86</v>
      </c>
      <c r="AW1207" s="14" t="s">
        <v>32</v>
      </c>
      <c r="AX1207" s="14" t="s">
        <v>76</v>
      </c>
      <c r="AY1207" s="279" t="s">
        <v>222</v>
      </c>
    </row>
    <row r="1208" s="13" customFormat="1">
      <c r="A1208" s="13"/>
      <c r="B1208" s="258"/>
      <c r="C1208" s="259"/>
      <c r="D1208" s="260" t="s">
        <v>229</v>
      </c>
      <c r="E1208" s="261" t="s">
        <v>1</v>
      </c>
      <c r="F1208" s="262" t="s">
        <v>1409</v>
      </c>
      <c r="G1208" s="259"/>
      <c r="H1208" s="261" t="s">
        <v>1</v>
      </c>
      <c r="I1208" s="263"/>
      <c r="J1208" s="259"/>
      <c r="K1208" s="259"/>
      <c r="L1208" s="264"/>
      <c r="M1208" s="265"/>
      <c r="N1208" s="266"/>
      <c r="O1208" s="266"/>
      <c r="P1208" s="266"/>
      <c r="Q1208" s="266"/>
      <c r="R1208" s="266"/>
      <c r="S1208" s="266"/>
      <c r="T1208" s="267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68" t="s">
        <v>229</v>
      </c>
      <c r="AU1208" s="268" t="s">
        <v>86</v>
      </c>
      <c r="AV1208" s="13" t="s">
        <v>84</v>
      </c>
      <c r="AW1208" s="13" t="s">
        <v>32</v>
      </c>
      <c r="AX1208" s="13" t="s">
        <v>76</v>
      </c>
      <c r="AY1208" s="268" t="s">
        <v>222</v>
      </c>
    </row>
    <row r="1209" s="14" customFormat="1">
      <c r="A1209" s="14"/>
      <c r="B1209" s="269"/>
      <c r="C1209" s="270"/>
      <c r="D1209" s="260" t="s">
        <v>229</v>
      </c>
      <c r="E1209" s="271" t="s">
        <v>1</v>
      </c>
      <c r="F1209" s="272" t="s">
        <v>1410</v>
      </c>
      <c r="G1209" s="270"/>
      <c r="H1209" s="273">
        <v>4.8650000000000002</v>
      </c>
      <c r="I1209" s="274"/>
      <c r="J1209" s="270"/>
      <c r="K1209" s="270"/>
      <c r="L1209" s="275"/>
      <c r="M1209" s="276"/>
      <c r="N1209" s="277"/>
      <c r="O1209" s="277"/>
      <c r="P1209" s="277"/>
      <c r="Q1209" s="277"/>
      <c r="R1209" s="277"/>
      <c r="S1209" s="277"/>
      <c r="T1209" s="278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79" t="s">
        <v>229</v>
      </c>
      <c r="AU1209" s="279" t="s">
        <v>86</v>
      </c>
      <c r="AV1209" s="14" t="s">
        <v>86</v>
      </c>
      <c r="AW1209" s="14" t="s">
        <v>32</v>
      </c>
      <c r="AX1209" s="14" t="s">
        <v>76</v>
      </c>
      <c r="AY1209" s="279" t="s">
        <v>222</v>
      </c>
    </row>
    <row r="1210" s="14" customFormat="1">
      <c r="A1210" s="14"/>
      <c r="B1210" s="269"/>
      <c r="C1210" s="270"/>
      <c r="D1210" s="260" t="s">
        <v>229</v>
      </c>
      <c r="E1210" s="271" t="s">
        <v>1</v>
      </c>
      <c r="F1210" s="272" t="s">
        <v>1411</v>
      </c>
      <c r="G1210" s="270"/>
      <c r="H1210" s="273">
        <v>14.898999999999999</v>
      </c>
      <c r="I1210" s="274"/>
      <c r="J1210" s="270"/>
      <c r="K1210" s="270"/>
      <c r="L1210" s="275"/>
      <c r="M1210" s="276"/>
      <c r="N1210" s="277"/>
      <c r="O1210" s="277"/>
      <c r="P1210" s="277"/>
      <c r="Q1210" s="277"/>
      <c r="R1210" s="277"/>
      <c r="S1210" s="277"/>
      <c r="T1210" s="278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T1210" s="279" t="s">
        <v>229</v>
      </c>
      <c r="AU1210" s="279" t="s">
        <v>86</v>
      </c>
      <c r="AV1210" s="14" t="s">
        <v>86</v>
      </c>
      <c r="AW1210" s="14" t="s">
        <v>32</v>
      </c>
      <c r="AX1210" s="14" t="s">
        <v>76</v>
      </c>
      <c r="AY1210" s="279" t="s">
        <v>222</v>
      </c>
    </row>
    <row r="1211" s="14" customFormat="1">
      <c r="A1211" s="14"/>
      <c r="B1211" s="269"/>
      <c r="C1211" s="270"/>
      <c r="D1211" s="260" t="s">
        <v>229</v>
      </c>
      <c r="E1211" s="271" t="s">
        <v>1</v>
      </c>
      <c r="F1211" s="272" t="s">
        <v>1412</v>
      </c>
      <c r="G1211" s="270"/>
      <c r="H1211" s="273">
        <v>11.532</v>
      </c>
      <c r="I1211" s="274"/>
      <c r="J1211" s="270"/>
      <c r="K1211" s="270"/>
      <c r="L1211" s="275"/>
      <c r="M1211" s="276"/>
      <c r="N1211" s="277"/>
      <c r="O1211" s="277"/>
      <c r="P1211" s="277"/>
      <c r="Q1211" s="277"/>
      <c r="R1211" s="277"/>
      <c r="S1211" s="277"/>
      <c r="T1211" s="278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T1211" s="279" t="s">
        <v>229</v>
      </c>
      <c r="AU1211" s="279" t="s">
        <v>86</v>
      </c>
      <c r="AV1211" s="14" t="s">
        <v>86</v>
      </c>
      <c r="AW1211" s="14" t="s">
        <v>32</v>
      </c>
      <c r="AX1211" s="14" t="s">
        <v>76</v>
      </c>
      <c r="AY1211" s="279" t="s">
        <v>222</v>
      </c>
    </row>
    <row r="1212" s="16" customFormat="1">
      <c r="A1212" s="16"/>
      <c r="B1212" s="305"/>
      <c r="C1212" s="306"/>
      <c r="D1212" s="260" t="s">
        <v>229</v>
      </c>
      <c r="E1212" s="307" t="s">
        <v>1</v>
      </c>
      <c r="F1212" s="308" t="s">
        <v>373</v>
      </c>
      <c r="G1212" s="306"/>
      <c r="H1212" s="309">
        <v>188.96100000000001</v>
      </c>
      <c r="I1212" s="310"/>
      <c r="J1212" s="306"/>
      <c r="K1212" s="306"/>
      <c r="L1212" s="311"/>
      <c r="M1212" s="312"/>
      <c r="N1212" s="313"/>
      <c r="O1212" s="313"/>
      <c r="P1212" s="313"/>
      <c r="Q1212" s="313"/>
      <c r="R1212" s="313"/>
      <c r="S1212" s="313"/>
      <c r="T1212" s="314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T1212" s="315" t="s">
        <v>229</v>
      </c>
      <c r="AU1212" s="315" t="s">
        <v>86</v>
      </c>
      <c r="AV1212" s="16" t="s">
        <v>107</v>
      </c>
      <c r="AW1212" s="16" t="s">
        <v>32</v>
      </c>
      <c r="AX1212" s="16" t="s">
        <v>76</v>
      </c>
      <c r="AY1212" s="315" t="s">
        <v>222</v>
      </c>
    </row>
    <row r="1213" s="15" customFormat="1">
      <c r="A1213" s="15"/>
      <c r="B1213" s="280"/>
      <c r="C1213" s="281"/>
      <c r="D1213" s="260" t="s">
        <v>229</v>
      </c>
      <c r="E1213" s="282" t="s">
        <v>1</v>
      </c>
      <c r="F1213" s="283" t="s">
        <v>232</v>
      </c>
      <c r="G1213" s="281"/>
      <c r="H1213" s="284">
        <v>600.52700000000004</v>
      </c>
      <c r="I1213" s="285"/>
      <c r="J1213" s="281"/>
      <c r="K1213" s="281"/>
      <c r="L1213" s="286"/>
      <c r="M1213" s="287"/>
      <c r="N1213" s="288"/>
      <c r="O1213" s="288"/>
      <c r="P1213" s="288"/>
      <c r="Q1213" s="288"/>
      <c r="R1213" s="288"/>
      <c r="S1213" s="288"/>
      <c r="T1213" s="289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T1213" s="290" t="s">
        <v>229</v>
      </c>
      <c r="AU1213" s="290" t="s">
        <v>86</v>
      </c>
      <c r="AV1213" s="15" t="s">
        <v>228</v>
      </c>
      <c r="AW1213" s="15" t="s">
        <v>32</v>
      </c>
      <c r="AX1213" s="15" t="s">
        <v>84</v>
      </c>
      <c r="AY1213" s="290" t="s">
        <v>222</v>
      </c>
    </row>
    <row r="1214" s="2" customFormat="1" ht="16.5" customHeight="1">
      <c r="A1214" s="39"/>
      <c r="B1214" s="40"/>
      <c r="C1214" s="244" t="s">
        <v>1413</v>
      </c>
      <c r="D1214" s="244" t="s">
        <v>224</v>
      </c>
      <c r="E1214" s="245" t="s">
        <v>1414</v>
      </c>
      <c r="F1214" s="246" t="s">
        <v>1415</v>
      </c>
      <c r="G1214" s="247" t="s">
        <v>227</v>
      </c>
      <c r="H1214" s="248">
        <v>1012.092</v>
      </c>
      <c r="I1214" s="249"/>
      <c r="J1214" s="250">
        <f>ROUND(I1214*H1214,2)</f>
        <v>0</v>
      </c>
      <c r="K1214" s="251"/>
      <c r="L1214" s="45"/>
      <c r="M1214" s="252" t="s">
        <v>1</v>
      </c>
      <c r="N1214" s="253" t="s">
        <v>41</v>
      </c>
      <c r="O1214" s="92"/>
      <c r="P1214" s="254">
        <f>O1214*H1214</f>
        <v>0</v>
      </c>
      <c r="Q1214" s="254">
        <v>0</v>
      </c>
      <c r="R1214" s="254">
        <f>Q1214*H1214</f>
        <v>0</v>
      </c>
      <c r="S1214" s="254">
        <v>0</v>
      </c>
      <c r="T1214" s="255">
        <f>S1214*H1214</f>
        <v>0</v>
      </c>
      <c r="U1214" s="39"/>
      <c r="V1214" s="39"/>
      <c r="W1214" s="39"/>
      <c r="X1214" s="39"/>
      <c r="Y1214" s="39"/>
      <c r="Z1214" s="39"/>
      <c r="AA1214" s="39"/>
      <c r="AB1214" s="39"/>
      <c r="AC1214" s="39"/>
      <c r="AD1214" s="39"/>
      <c r="AE1214" s="39"/>
      <c r="AR1214" s="256" t="s">
        <v>260</v>
      </c>
      <c r="AT1214" s="256" t="s">
        <v>224</v>
      </c>
      <c r="AU1214" s="256" t="s">
        <v>86</v>
      </c>
      <c r="AY1214" s="18" t="s">
        <v>222</v>
      </c>
      <c r="BE1214" s="257">
        <f>IF(N1214="základní",J1214,0)</f>
        <v>0</v>
      </c>
      <c r="BF1214" s="257">
        <f>IF(N1214="snížená",J1214,0)</f>
        <v>0</v>
      </c>
      <c r="BG1214" s="257">
        <f>IF(N1214="zákl. přenesená",J1214,0)</f>
        <v>0</v>
      </c>
      <c r="BH1214" s="257">
        <f>IF(N1214="sníž. přenesená",J1214,0)</f>
        <v>0</v>
      </c>
      <c r="BI1214" s="257">
        <f>IF(N1214="nulová",J1214,0)</f>
        <v>0</v>
      </c>
      <c r="BJ1214" s="18" t="s">
        <v>84</v>
      </c>
      <c r="BK1214" s="257">
        <f>ROUND(I1214*H1214,2)</f>
        <v>0</v>
      </c>
      <c r="BL1214" s="18" t="s">
        <v>260</v>
      </c>
      <c r="BM1214" s="256" t="s">
        <v>1416</v>
      </c>
    </row>
    <row r="1215" s="13" customFormat="1">
      <c r="A1215" s="13"/>
      <c r="B1215" s="258"/>
      <c r="C1215" s="259"/>
      <c r="D1215" s="260" t="s">
        <v>229</v>
      </c>
      <c r="E1215" s="261" t="s">
        <v>1</v>
      </c>
      <c r="F1215" s="262" t="s">
        <v>371</v>
      </c>
      <c r="G1215" s="259"/>
      <c r="H1215" s="261" t="s">
        <v>1</v>
      </c>
      <c r="I1215" s="263"/>
      <c r="J1215" s="259"/>
      <c r="K1215" s="259"/>
      <c r="L1215" s="264"/>
      <c r="M1215" s="265"/>
      <c r="N1215" s="266"/>
      <c r="O1215" s="266"/>
      <c r="P1215" s="266"/>
      <c r="Q1215" s="266"/>
      <c r="R1215" s="266"/>
      <c r="S1215" s="266"/>
      <c r="T1215" s="267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68" t="s">
        <v>229</v>
      </c>
      <c r="AU1215" s="268" t="s">
        <v>86</v>
      </c>
      <c r="AV1215" s="13" t="s">
        <v>84</v>
      </c>
      <c r="AW1215" s="13" t="s">
        <v>32</v>
      </c>
      <c r="AX1215" s="13" t="s">
        <v>76</v>
      </c>
      <c r="AY1215" s="268" t="s">
        <v>222</v>
      </c>
    </row>
    <row r="1216" s="13" customFormat="1">
      <c r="A1216" s="13"/>
      <c r="B1216" s="258"/>
      <c r="C1216" s="259"/>
      <c r="D1216" s="260" t="s">
        <v>229</v>
      </c>
      <c r="E1216" s="261" t="s">
        <v>1</v>
      </c>
      <c r="F1216" s="262" t="s">
        <v>1387</v>
      </c>
      <c r="G1216" s="259"/>
      <c r="H1216" s="261" t="s">
        <v>1</v>
      </c>
      <c r="I1216" s="263"/>
      <c r="J1216" s="259"/>
      <c r="K1216" s="259"/>
      <c r="L1216" s="264"/>
      <c r="M1216" s="265"/>
      <c r="N1216" s="266"/>
      <c r="O1216" s="266"/>
      <c r="P1216" s="266"/>
      <c r="Q1216" s="266"/>
      <c r="R1216" s="266"/>
      <c r="S1216" s="266"/>
      <c r="T1216" s="267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T1216" s="268" t="s">
        <v>229</v>
      </c>
      <c r="AU1216" s="268" t="s">
        <v>86</v>
      </c>
      <c r="AV1216" s="13" t="s">
        <v>84</v>
      </c>
      <c r="AW1216" s="13" t="s">
        <v>32</v>
      </c>
      <c r="AX1216" s="13" t="s">
        <v>76</v>
      </c>
      <c r="AY1216" s="268" t="s">
        <v>222</v>
      </c>
    </row>
    <row r="1217" s="14" customFormat="1">
      <c r="A1217" s="14"/>
      <c r="B1217" s="269"/>
      <c r="C1217" s="270"/>
      <c r="D1217" s="260" t="s">
        <v>229</v>
      </c>
      <c r="E1217" s="271" t="s">
        <v>1</v>
      </c>
      <c r="F1217" s="272" t="s">
        <v>1417</v>
      </c>
      <c r="G1217" s="270"/>
      <c r="H1217" s="273">
        <v>6.5800000000000001</v>
      </c>
      <c r="I1217" s="274"/>
      <c r="J1217" s="270"/>
      <c r="K1217" s="270"/>
      <c r="L1217" s="275"/>
      <c r="M1217" s="276"/>
      <c r="N1217" s="277"/>
      <c r="O1217" s="277"/>
      <c r="P1217" s="277"/>
      <c r="Q1217" s="277"/>
      <c r="R1217" s="277"/>
      <c r="S1217" s="277"/>
      <c r="T1217" s="278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T1217" s="279" t="s">
        <v>229</v>
      </c>
      <c r="AU1217" s="279" t="s">
        <v>86</v>
      </c>
      <c r="AV1217" s="14" t="s">
        <v>86</v>
      </c>
      <c r="AW1217" s="14" t="s">
        <v>32</v>
      </c>
      <c r="AX1217" s="14" t="s">
        <v>76</v>
      </c>
      <c r="AY1217" s="279" t="s">
        <v>222</v>
      </c>
    </row>
    <row r="1218" s="13" customFormat="1">
      <c r="A1218" s="13"/>
      <c r="B1218" s="258"/>
      <c r="C1218" s="259"/>
      <c r="D1218" s="260" t="s">
        <v>229</v>
      </c>
      <c r="E1218" s="261" t="s">
        <v>1</v>
      </c>
      <c r="F1218" s="262" t="s">
        <v>1392</v>
      </c>
      <c r="G1218" s="259"/>
      <c r="H1218" s="261" t="s">
        <v>1</v>
      </c>
      <c r="I1218" s="263"/>
      <c r="J1218" s="259"/>
      <c r="K1218" s="259"/>
      <c r="L1218" s="264"/>
      <c r="M1218" s="265"/>
      <c r="N1218" s="266"/>
      <c r="O1218" s="266"/>
      <c r="P1218" s="266"/>
      <c r="Q1218" s="266"/>
      <c r="R1218" s="266"/>
      <c r="S1218" s="266"/>
      <c r="T1218" s="267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T1218" s="268" t="s">
        <v>229</v>
      </c>
      <c r="AU1218" s="268" t="s">
        <v>86</v>
      </c>
      <c r="AV1218" s="13" t="s">
        <v>84</v>
      </c>
      <c r="AW1218" s="13" t="s">
        <v>32</v>
      </c>
      <c r="AX1218" s="13" t="s">
        <v>76</v>
      </c>
      <c r="AY1218" s="268" t="s">
        <v>222</v>
      </c>
    </row>
    <row r="1219" s="14" customFormat="1">
      <c r="A1219" s="14"/>
      <c r="B1219" s="269"/>
      <c r="C1219" s="270"/>
      <c r="D1219" s="260" t="s">
        <v>229</v>
      </c>
      <c r="E1219" s="271" t="s">
        <v>1</v>
      </c>
      <c r="F1219" s="272" t="s">
        <v>1418</v>
      </c>
      <c r="G1219" s="270"/>
      <c r="H1219" s="273">
        <v>722.92700000000002</v>
      </c>
      <c r="I1219" s="274"/>
      <c r="J1219" s="270"/>
      <c r="K1219" s="270"/>
      <c r="L1219" s="275"/>
      <c r="M1219" s="276"/>
      <c r="N1219" s="277"/>
      <c r="O1219" s="277"/>
      <c r="P1219" s="277"/>
      <c r="Q1219" s="277"/>
      <c r="R1219" s="277"/>
      <c r="S1219" s="277"/>
      <c r="T1219" s="278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T1219" s="279" t="s">
        <v>229</v>
      </c>
      <c r="AU1219" s="279" t="s">
        <v>86</v>
      </c>
      <c r="AV1219" s="14" t="s">
        <v>86</v>
      </c>
      <c r="AW1219" s="14" t="s">
        <v>32</v>
      </c>
      <c r="AX1219" s="14" t="s">
        <v>76</v>
      </c>
      <c r="AY1219" s="279" t="s">
        <v>222</v>
      </c>
    </row>
    <row r="1220" s="13" customFormat="1">
      <c r="A1220" s="13"/>
      <c r="B1220" s="258"/>
      <c r="C1220" s="259"/>
      <c r="D1220" s="260" t="s">
        <v>229</v>
      </c>
      <c r="E1220" s="261" t="s">
        <v>1</v>
      </c>
      <c r="F1220" s="262" t="s">
        <v>1398</v>
      </c>
      <c r="G1220" s="259"/>
      <c r="H1220" s="261" t="s">
        <v>1</v>
      </c>
      <c r="I1220" s="263"/>
      <c r="J1220" s="259"/>
      <c r="K1220" s="259"/>
      <c r="L1220" s="264"/>
      <c r="M1220" s="265"/>
      <c r="N1220" s="266"/>
      <c r="O1220" s="266"/>
      <c r="P1220" s="266"/>
      <c r="Q1220" s="266"/>
      <c r="R1220" s="266"/>
      <c r="S1220" s="266"/>
      <c r="T1220" s="267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68" t="s">
        <v>229</v>
      </c>
      <c r="AU1220" s="268" t="s">
        <v>86</v>
      </c>
      <c r="AV1220" s="13" t="s">
        <v>84</v>
      </c>
      <c r="AW1220" s="13" t="s">
        <v>32</v>
      </c>
      <c r="AX1220" s="13" t="s">
        <v>76</v>
      </c>
      <c r="AY1220" s="268" t="s">
        <v>222</v>
      </c>
    </row>
    <row r="1221" s="14" customFormat="1">
      <c r="A1221" s="14"/>
      <c r="B1221" s="269"/>
      <c r="C1221" s="270"/>
      <c r="D1221" s="260" t="s">
        <v>229</v>
      </c>
      <c r="E1221" s="271" t="s">
        <v>1</v>
      </c>
      <c r="F1221" s="272" t="s">
        <v>1419</v>
      </c>
      <c r="G1221" s="270"/>
      <c r="H1221" s="273">
        <v>93.623999999999995</v>
      </c>
      <c r="I1221" s="274"/>
      <c r="J1221" s="270"/>
      <c r="K1221" s="270"/>
      <c r="L1221" s="275"/>
      <c r="M1221" s="276"/>
      <c r="N1221" s="277"/>
      <c r="O1221" s="277"/>
      <c r="P1221" s="277"/>
      <c r="Q1221" s="277"/>
      <c r="R1221" s="277"/>
      <c r="S1221" s="277"/>
      <c r="T1221" s="278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T1221" s="279" t="s">
        <v>229</v>
      </c>
      <c r="AU1221" s="279" t="s">
        <v>86</v>
      </c>
      <c r="AV1221" s="14" t="s">
        <v>86</v>
      </c>
      <c r="AW1221" s="14" t="s">
        <v>32</v>
      </c>
      <c r="AX1221" s="14" t="s">
        <v>76</v>
      </c>
      <c r="AY1221" s="279" t="s">
        <v>222</v>
      </c>
    </row>
    <row r="1222" s="16" customFormat="1">
      <c r="A1222" s="16"/>
      <c r="B1222" s="305"/>
      <c r="C1222" s="306"/>
      <c r="D1222" s="260" t="s">
        <v>229</v>
      </c>
      <c r="E1222" s="307" t="s">
        <v>1</v>
      </c>
      <c r="F1222" s="308" t="s">
        <v>373</v>
      </c>
      <c r="G1222" s="306"/>
      <c r="H1222" s="309">
        <v>823.13099999999997</v>
      </c>
      <c r="I1222" s="310"/>
      <c r="J1222" s="306"/>
      <c r="K1222" s="306"/>
      <c r="L1222" s="311"/>
      <c r="M1222" s="312"/>
      <c r="N1222" s="313"/>
      <c r="O1222" s="313"/>
      <c r="P1222" s="313"/>
      <c r="Q1222" s="313"/>
      <c r="R1222" s="313"/>
      <c r="S1222" s="313"/>
      <c r="T1222" s="314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T1222" s="315" t="s">
        <v>229</v>
      </c>
      <c r="AU1222" s="315" t="s">
        <v>86</v>
      </c>
      <c r="AV1222" s="16" t="s">
        <v>107</v>
      </c>
      <c r="AW1222" s="16" t="s">
        <v>32</v>
      </c>
      <c r="AX1222" s="16" t="s">
        <v>76</v>
      </c>
      <c r="AY1222" s="315" t="s">
        <v>222</v>
      </c>
    </row>
    <row r="1223" s="13" customFormat="1">
      <c r="A1223" s="13"/>
      <c r="B1223" s="258"/>
      <c r="C1223" s="259"/>
      <c r="D1223" s="260" t="s">
        <v>229</v>
      </c>
      <c r="E1223" s="261" t="s">
        <v>1</v>
      </c>
      <c r="F1223" s="262" t="s">
        <v>1403</v>
      </c>
      <c r="G1223" s="259"/>
      <c r="H1223" s="261" t="s">
        <v>1</v>
      </c>
      <c r="I1223" s="263"/>
      <c r="J1223" s="259"/>
      <c r="K1223" s="259"/>
      <c r="L1223" s="264"/>
      <c r="M1223" s="265"/>
      <c r="N1223" s="266"/>
      <c r="O1223" s="266"/>
      <c r="P1223" s="266"/>
      <c r="Q1223" s="266"/>
      <c r="R1223" s="266"/>
      <c r="S1223" s="266"/>
      <c r="T1223" s="267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68" t="s">
        <v>229</v>
      </c>
      <c r="AU1223" s="268" t="s">
        <v>86</v>
      </c>
      <c r="AV1223" s="13" t="s">
        <v>84</v>
      </c>
      <c r="AW1223" s="13" t="s">
        <v>32</v>
      </c>
      <c r="AX1223" s="13" t="s">
        <v>76</v>
      </c>
      <c r="AY1223" s="268" t="s">
        <v>222</v>
      </c>
    </row>
    <row r="1224" s="14" customFormat="1">
      <c r="A1224" s="14"/>
      <c r="B1224" s="269"/>
      <c r="C1224" s="270"/>
      <c r="D1224" s="260" t="s">
        <v>229</v>
      </c>
      <c r="E1224" s="271" t="s">
        <v>1</v>
      </c>
      <c r="F1224" s="272" t="s">
        <v>1404</v>
      </c>
      <c r="G1224" s="270"/>
      <c r="H1224" s="273">
        <v>13.489000000000001</v>
      </c>
      <c r="I1224" s="274"/>
      <c r="J1224" s="270"/>
      <c r="K1224" s="270"/>
      <c r="L1224" s="275"/>
      <c r="M1224" s="276"/>
      <c r="N1224" s="277"/>
      <c r="O1224" s="277"/>
      <c r="P1224" s="277"/>
      <c r="Q1224" s="277"/>
      <c r="R1224" s="277"/>
      <c r="S1224" s="277"/>
      <c r="T1224" s="278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T1224" s="279" t="s">
        <v>229</v>
      </c>
      <c r="AU1224" s="279" t="s">
        <v>86</v>
      </c>
      <c r="AV1224" s="14" t="s">
        <v>86</v>
      </c>
      <c r="AW1224" s="14" t="s">
        <v>32</v>
      </c>
      <c r="AX1224" s="14" t="s">
        <v>76</v>
      </c>
      <c r="AY1224" s="279" t="s">
        <v>222</v>
      </c>
    </row>
    <row r="1225" s="13" customFormat="1">
      <c r="A1225" s="13"/>
      <c r="B1225" s="258"/>
      <c r="C1225" s="259"/>
      <c r="D1225" s="260" t="s">
        <v>229</v>
      </c>
      <c r="E1225" s="261" t="s">
        <v>1</v>
      </c>
      <c r="F1225" s="262" t="s">
        <v>1405</v>
      </c>
      <c r="G1225" s="259"/>
      <c r="H1225" s="261" t="s">
        <v>1</v>
      </c>
      <c r="I1225" s="263"/>
      <c r="J1225" s="259"/>
      <c r="K1225" s="259"/>
      <c r="L1225" s="264"/>
      <c r="M1225" s="265"/>
      <c r="N1225" s="266"/>
      <c r="O1225" s="266"/>
      <c r="P1225" s="266"/>
      <c r="Q1225" s="266"/>
      <c r="R1225" s="266"/>
      <c r="S1225" s="266"/>
      <c r="T1225" s="267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T1225" s="268" t="s">
        <v>229</v>
      </c>
      <c r="AU1225" s="268" t="s">
        <v>86</v>
      </c>
      <c r="AV1225" s="13" t="s">
        <v>84</v>
      </c>
      <c r="AW1225" s="13" t="s">
        <v>32</v>
      </c>
      <c r="AX1225" s="13" t="s">
        <v>76</v>
      </c>
      <c r="AY1225" s="268" t="s">
        <v>222</v>
      </c>
    </row>
    <row r="1226" s="14" customFormat="1">
      <c r="A1226" s="14"/>
      <c r="B1226" s="269"/>
      <c r="C1226" s="270"/>
      <c r="D1226" s="260" t="s">
        <v>229</v>
      </c>
      <c r="E1226" s="271" t="s">
        <v>1</v>
      </c>
      <c r="F1226" s="272" t="s">
        <v>1406</v>
      </c>
      <c r="G1226" s="270"/>
      <c r="H1226" s="273">
        <v>31.02</v>
      </c>
      <c r="I1226" s="274"/>
      <c r="J1226" s="270"/>
      <c r="K1226" s="270"/>
      <c r="L1226" s="275"/>
      <c r="M1226" s="276"/>
      <c r="N1226" s="277"/>
      <c r="O1226" s="277"/>
      <c r="P1226" s="277"/>
      <c r="Q1226" s="277"/>
      <c r="R1226" s="277"/>
      <c r="S1226" s="277"/>
      <c r="T1226" s="278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T1226" s="279" t="s">
        <v>229</v>
      </c>
      <c r="AU1226" s="279" t="s">
        <v>86</v>
      </c>
      <c r="AV1226" s="14" t="s">
        <v>86</v>
      </c>
      <c r="AW1226" s="14" t="s">
        <v>32</v>
      </c>
      <c r="AX1226" s="14" t="s">
        <v>76</v>
      </c>
      <c r="AY1226" s="279" t="s">
        <v>222</v>
      </c>
    </row>
    <row r="1227" s="14" customFormat="1">
      <c r="A1227" s="14"/>
      <c r="B1227" s="269"/>
      <c r="C1227" s="270"/>
      <c r="D1227" s="260" t="s">
        <v>229</v>
      </c>
      <c r="E1227" s="271" t="s">
        <v>1</v>
      </c>
      <c r="F1227" s="272" t="s">
        <v>1407</v>
      </c>
      <c r="G1227" s="270"/>
      <c r="H1227" s="273">
        <v>50.101999999999997</v>
      </c>
      <c r="I1227" s="274"/>
      <c r="J1227" s="270"/>
      <c r="K1227" s="270"/>
      <c r="L1227" s="275"/>
      <c r="M1227" s="276"/>
      <c r="N1227" s="277"/>
      <c r="O1227" s="277"/>
      <c r="P1227" s="277"/>
      <c r="Q1227" s="277"/>
      <c r="R1227" s="277"/>
      <c r="S1227" s="277"/>
      <c r="T1227" s="278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T1227" s="279" t="s">
        <v>229</v>
      </c>
      <c r="AU1227" s="279" t="s">
        <v>86</v>
      </c>
      <c r="AV1227" s="14" t="s">
        <v>86</v>
      </c>
      <c r="AW1227" s="14" t="s">
        <v>32</v>
      </c>
      <c r="AX1227" s="14" t="s">
        <v>76</v>
      </c>
      <c r="AY1227" s="279" t="s">
        <v>222</v>
      </c>
    </row>
    <row r="1228" s="14" customFormat="1">
      <c r="A1228" s="14"/>
      <c r="B1228" s="269"/>
      <c r="C1228" s="270"/>
      <c r="D1228" s="260" t="s">
        <v>229</v>
      </c>
      <c r="E1228" s="271" t="s">
        <v>1</v>
      </c>
      <c r="F1228" s="272" t="s">
        <v>1408</v>
      </c>
      <c r="G1228" s="270"/>
      <c r="H1228" s="273">
        <v>63.054000000000002</v>
      </c>
      <c r="I1228" s="274"/>
      <c r="J1228" s="270"/>
      <c r="K1228" s="270"/>
      <c r="L1228" s="275"/>
      <c r="M1228" s="276"/>
      <c r="N1228" s="277"/>
      <c r="O1228" s="277"/>
      <c r="P1228" s="277"/>
      <c r="Q1228" s="277"/>
      <c r="R1228" s="277"/>
      <c r="S1228" s="277"/>
      <c r="T1228" s="278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T1228" s="279" t="s">
        <v>229</v>
      </c>
      <c r="AU1228" s="279" t="s">
        <v>86</v>
      </c>
      <c r="AV1228" s="14" t="s">
        <v>86</v>
      </c>
      <c r="AW1228" s="14" t="s">
        <v>32</v>
      </c>
      <c r="AX1228" s="14" t="s">
        <v>76</v>
      </c>
      <c r="AY1228" s="279" t="s">
        <v>222</v>
      </c>
    </row>
    <row r="1229" s="13" customFormat="1">
      <c r="A1229" s="13"/>
      <c r="B1229" s="258"/>
      <c r="C1229" s="259"/>
      <c r="D1229" s="260" t="s">
        <v>229</v>
      </c>
      <c r="E1229" s="261" t="s">
        <v>1</v>
      </c>
      <c r="F1229" s="262" t="s">
        <v>1409</v>
      </c>
      <c r="G1229" s="259"/>
      <c r="H1229" s="261" t="s">
        <v>1</v>
      </c>
      <c r="I1229" s="263"/>
      <c r="J1229" s="259"/>
      <c r="K1229" s="259"/>
      <c r="L1229" s="264"/>
      <c r="M1229" s="265"/>
      <c r="N1229" s="266"/>
      <c r="O1229" s="266"/>
      <c r="P1229" s="266"/>
      <c r="Q1229" s="266"/>
      <c r="R1229" s="266"/>
      <c r="S1229" s="266"/>
      <c r="T1229" s="267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T1229" s="268" t="s">
        <v>229</v>
      </c>
      <c r="AU1229" s="268" t="s">
        <v>86</v>
      </c>
      <c r="AV1229" s="13" t="s">
        <v>84</v>
      </c>
      <c r="AW1229" s="13" t="s">
        <v>32</v>
      </c>
      <c r="AX1229" s="13" t="s">
        <v>76</v>
      </c>
      <c r="AY1229" s="268" t="s">
        <v>222</v>
      </c>
    </row>
    <row r="1230" s="14" customFormat="1">
      <c r="A1230" s="14"/>
      <c r="B1230" s="269"/>
      <c r="C1230" s="270"/>
      <c r="D1230" s="260" t="s">
        <v>229</v>
      </c>
      <c r="E1230" s="271" t="s">
        <v>1</v>
      </c>
      <c r="F1230" s="272" t="s">
        <v>1410</v>
      </c>
      <c r="G1230" s="270"/>
      <c r="H1230" s="273">
        <v>4.8650000000000002</v>
      </c>
      <c r="I1230" s="274"/>
      <c r="J1230" s="270"/>
      <c r="K1230" s="270"/>
      <c r="L1230" s="275"/>
      <c r="M1230" s="276"/>
      <c r="N1230" s="277"/>
      <c r="O1230" s="277"/>
      <c r="P1230" s="277"/>
      <c r="Q1230" s="277"/>
      <c r="R1230" s="277"/>
      <c r="S1230" s="277"/>
      <c r="T1230" s="278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79" t="s">
        <v>229</v>
      </c>
      <c r="AU1230" s="279" t="s">
        <v>86</v>
      </c>
      <c r="AV1230" s="14" t="s">
        <v>86</v>
      </c>
      <c r="AW1230" s="14" t="s">
        <v>32</v>
      </c>
      <c r="AX1230" s="14" t="s">
        <v>76</v>
      </c>
      <c r="AY1230" s="279" t="s">
        <v>222</v>
      </c>
    </row>
    <row r="1231" s="14" customFormat="1">
      <c r="A1231" s="14"/>
      <c r="B1231" s="269"/>
      <c r="C1231" s="270"/>
      <c r="D1231" s="260" t="s">
        <v>229</v>
      </c>
      <c r="E1231" s="271" t="s">
        <v>1</v>
      </c>
      <c r="F1231" s="272" t="s">
        <v>1411</v>
      </c>
      <c r="G1231" s="270"/>
      <c r="H1231" s="273">
        <v>14.898999999999999</v>
      </c>
      <c r="I1231" s="274"/>
      <c r="J1231" s="270"/>
      <c r="K1231" s="270"/>
      <c r="L1231" s="275"/>
      <c r="M1231" s="276"/>
      <c r="N1231" s="277"/>
      <c r="O1231" s="277"/>
      <c r="P1231" s="277"/>
      <c r="Q1231" s="277"/>
      <c r="R1231" s="277"/>
      <c r="S1231" s="277"/>
      <c r="T1231" s="278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T1231" s="279" t="s">
        <v>229</v>
      </c>
      <c r="AU1231" s="279" t="s">
        <v>86</v>
      </c>
      <c r="AV1231" s="14" t="s">
        <v>86</v>
      </c>
      <c r="AW1231" s="14" t="s">
        <v>32</v>
      </c>
      <c r="AX1231" s="14" t="s">
        <v>76</v>
      </c>
      <c r="AY1231" s="279" t="s">
        <v>222</v>
      </c>
    </row>
    <row r="1232" s="14" customFormat="1">
      <c r="A1232" s="14"/>
      <c r="B1232" s="269"/>
      <c r="C1232" s="270"/>
      <c r="D1232" s="260" t="s">
        <v>229</v>
      </c>
      <c r="E1232" s="271" t="s">
        <v>1</v>
      </c>
      <c r="F1232" s="272" t="s">
        <v>1412</v>
      </c>
      <c r="G1232" s="270"/>
      <c r="H1232" s="273">
        <v>11.532</v>
      </c>
      <c r="I1232" s="274"/>
      <c r="J1232" s="270"/>
      <c r="K1232" s="270"/>
      <c r="L1232" s="275"/>
      <c r="M1232" s="276"/>
      <c r="N1232" s="277"/>
      <c r="O1232" s="277"/>
      <c r="P1232" s="277"/>
      <c r="Q1232" s="277"/>
      <c r="R1232" s="277"/>
      <c r="S1232" s="277"/>
      <c r="T1232" s="278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T1232" s="279" t="s">
        <v>229</v>
      </c>
      <c r="AU1232" s="279" t="s">
        <v>86</v>
      </c>
      <c r="AV1232" s="14" t="s">
        <v>86</v>
      </c>
      <c r="AW1232" s="14" t="s">
        <v>32</v>
      </c>
      <c r="AX1232" s="14" t="s">
        <v>76</v>
      </c>
      <c r="AY1232" s="279" t="s">
        <v>222</v>
      </c>
    </row>
    <row r="1233" s="16" customFormat="1">
      <c r="A1233" s="16"/>
      <c r="B1233" s="305"/>
      <c r="C1233" s="306"/>
      <c r="D1233" s="260" t="s">
        <v>229</v>
      </c>
      <c r="E1233" s="307" t="s">
        <v>1</v>
      </c>
      <c r="F1233" s="308" t="s">
        <v>373</v>
      </c>
      <c r="G1233" s="306"/>
      <c r="H1233" s="309">
        <v>188.96100000000001</v>
      </c>
      <c r="I1233" s="310"/>
      <c r="J1233" s="306"/>
      <c r="K1233" s="306"/>
      <c r="L1233" s="311"/>
      <c r="M1233" s="312"/>
      <c r="N1233" s="313"/>
      <c r="O1233" s="313"/>
      <c r="P1233" s="313"/>
      <c r="Q1233" s="313"/>
      <c r="R1233" s="313"/>
      <c r="S1233" s="313"/>
      <c r="T1233" s="314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T1233" s="315" t="s">
        <v>229</v>
      </c>
      <c r="AU1233" s="315" t="s">
        <v>86</v>
      </c>
      <c r="AV1233" s="16" t="s">
        <v>107</v>
      </c>
      <c r="AW1233" s="16" t="s">
        <v>32</v>
      </c>
      <c r="AX1233" s="16" t="s">
        <v>76</v>
      </c>
      <c r="AY1233" s="315" t="s">
        <v>222</v>
      </c>
    </row>
    <row r="1234" s="15" customFormat="1">
      <c r="A1234" s="15"/>
      <c r="B1234" s="280"/>
      <c r="C1234" s="281"/>
      <c r="D1234" s="260" t="s">
        <v>229</v>
      </c>
      <c r="E1234" s="282" t="s">
        <v>1</v>
      </c>
      <c r="F1234" s="283" t="s">
        <v>232</v>
      </c>
      <c r="G1234" s="281"/>
      <c r="H1234" s="284">
        <v>1012.092</v>
      </c>
      <c r="I1234" s="285"/>
      <c r="J1234" s="281"/>
      <c r="K1234" s="281"/>
      <c r="L1234" s="286"/>
      <c r="M1234" s="287"/>
      <c r="N1234" s="288"/>
      <c r="O1234" s="288"/>
      <c r="P1234" s="288"/>
      <c r="Q1234" s="288"/>
      <c r="R1234" s="288"/>
      <c r="S1234" s="288"/>
      <c r="T1234" s="289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T1234" s="290" t="s">
        <v>229</v>
      </c>
      <c r="AU1234" s="290" t="s">
        <v>86</v>
      </c>
      <c r="AV1234" s="15" t="s">
        <v>228</v>
      </c>
      <c r="AW1234" s="15" t="s">
        <v>32</v>
      </c>
      <c r="AX1234" s="15" t="s">
        <v>84</v>
      </c>
      <c r="AY1234" s="290" t="s">
        <v>222</v>
      </c>
    </row>
    <row r="1235" s="2" customFormat="1" ht="16.5" customHeight="1">
      <c r="A1235" s="39"/>
      <c r="B1235" s="40"/>
      <c r="C1235" s="294" t="s">
        <v>814</v>
      </c>
      <c r="D1235" s="294" t="s">
        <v>300</v>
      </c>
      <c r="E1235" s="295" t="s">
        <v>1420</v>
      </c>
      <c r="F1235" s="296" t="s">
        <v>1421</v>
      </c>
      <c r="G1235" s="297" t="s">
        <v>227</v>
      </c>
      <c r="H1235" s="298">
        <v>1113.3009999999999</v>
      </c>
      <c r="I1235" s="299"/>
      <c r="J1235" s="300">
        <f>ROUND(I1235*H1235,2)</f>
        <v>0</v>
      </c>
      <c r="K1235" s="301"/>
      <c r="L1235" s="302"/>
      <c r="M1235" s="303" t="s">
        <v>1</v>
      </c>
      <c r="N1235" s="304" t="s">
        <v>41</v>
      </c>
      <c r="O1235" s="92"/>
      <c r="P1235" s="254">
        <f>O1235*H1235</f>
        <v>0</v>
      </c>
      <c r="Q1235" s="254">
        <v>0</v>
      </c>
      <c r="R1235" s="254">
        <f>Q1235*H1235</f>
        <v>0</v>
      </c>
      <c r="S1235" s="254">
        <v>0</v>
      </c>
      <c r="T1235" s="255">
        <f>S1235*H1235</f>
        <v>0</v>
      </c>
      <c r="U1235" s="39"/>
      <c r="V1235" s="39"/>
      <c r="W1235" s="39"/>
      <c r="X1235" s="39"/>
      <c r="Y1235" s="39"/>
      <c r="Z1235" s="39"/>
      <c r="AA1235" s="39"/>
      <c r="AB1235" s="39"/>
      <c r="AC1235" s="39"/>
      <c r="AD1235" s="39"/>
      <c r="AE1235" s="39"/>
      <c r="AR1235" s="256" t="s">
        <v>290</v>
      </c>
      <c r="AT1235" s="256" t="s">
        <v>300</v>
      </c>
      <c r="AU1235" s="256" t="s">
        <v>86</v>
      </c>
      <c r="AY1235" s="18" t="s">
        <v>222</v>
      </c>
      <c r="BE1235" s="257">
        <f>IF(N1235="základní",J1235,0)</f>
        <v>0</v>
      </c>
      <c r="BF1235" s="257">
        <f>IF(N1235="snížená",J1235,0)</f>
        <v>0</v>
      </c>
      <c r="BG1235" s="257">
        <f>IF(N1235="zákl. přenesená",J1235,0)</f>
        <v>0</v>
      </c>
      <c r="BH1235" s="257">
        <f>IF(N1235="sníž. přenesená",J1235,0)</f>
        <v>0</v>
      </c>
      <c r="BI1235" s="257">
        <f>IF(N1235="nulová",J1235,0)</f>
        <v>0</v>
      </c>
      <c r="BJ1235" s="18" t="s">
        <v>84</v>
      </c>
      <c r="BK1235" s="257">
        <f>ROUND(I1235*H1235,2)</f>
        <v>0</v>
      </c>
      <c r="BL1235" s="18" t="s">
        <v>260</v>
      </c>
      <c r="BM1235" s="256" t="s">
        <v>1422</v>
      </c>
    </row>
    <row r="1236" s="14" customFormat="1">
      <c r="A1236" s="14"/>
      <c r="B1236" s="269"/>
      <c r="C1236" s="270"/>
      <c r="D1236" s="260" t="s">
        <v>229</v>
      </c>
      <c r="E1236" s="271" t="s">
        <v>1</v>
      </c>
      <c r="F1236" s="272" t="s">
        <v>1423</v>
      </c>
      <c r="G1236" s="270"/>
      <c r="H1236" s="273">
        <v>1113.3009999999999</v>
      </c>
      <c r="I1236" s="274"/>
      <c r="J1236" s="270"/>
      <c r="K1236" s="270"/>
      <c r="L1236" s="275"/>
      <c r="M1236" s="276"/>
      <c r="N1236" s="277"/>
      <c r="O1236" s="277"/>
      <c r="P1236" s="277"/>
      <c r="Q1236" s="277"/>
      <c r="R1236" s="277"/>
      <c r="S1236" s="277"/>
      <c r="T1236" s="278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T1236" s="279" t="s">
        <v>229</v>
      </c>
      <c r="AU1236" s="279" t="s">
        <v>86</v>
      </c>
      <c r="AV1236" s="14" t="s">
        <v>86</v>
      </c>
      <c r="AW1236" s="14" t="s">
        <v>32</v>
      </c>
      <c r="AX1236" s="14" t="s">
        <v>76</v>
      </c>
      <c r="AY1236" s="279" t="s">
        <v>222</v>
      </c>
    </row>
    <row r="1237" s="15" customFormat="1">
      <c r="A1237" s="15"/>
      <c r="B1237" s="280"/>
      <c r="C1237" s="281"/>
      <c r="D1237" s="260" t="s">
        <v>229</v>
      </c>
      <c r="E1237" s="282" t="s">
        <v>1</v>
      </c>
      <c r="F1237" s="283" t="s">
        <v>232</v>
      </c>
      <c r="G1237" s="281"/>
      <c r="H1237" s="284">
        <v>1113.3009999999999</v>
      </c>
      <c r="I1237" s="285"/>
      <c r="J1237" s="281"/>
      <c r="K1237" s="281"/>
      <c r="L1237" s="286"/>
      <c r="M1237" s="287"/>
      <c r="N1237" s="288"/>
      <c r="O1237" s="288"/>
      <c r="P1237" s="288"/>
      <c r="Q1237" s="288"/>
      <c r="R1237" s="288"/>
      <c r="S1237" s="288"/>
      <c r="T1237" s="289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T1237" s="290" t="s">
        <v>229</v>
      </c>
      <c r="AU1237" s="290" t="s">
        <v>86</v>
      </c>
      <c r="AV1237" s="15" t="s">
        <v>228</v>
      </c>
      <c r="AW1237" s="15" t="s">
        <v>32</v>
      </c>
      <c r="AX1237" s="15" t="s">
        <v>84</v>
      </c>
      <c r="AY1237" s="290" t="s">
        <v>222</v>
      </c>
    </row>
    <row r="1238" s="2" customFormat="1" ht="16.5" customHeight="1">
      <c r="A1238" s="39"/>
      <c r="B1238" s="40"/>
      <c r="C1238" s="244" t="s">
        <v>1424</v>
      </c>
      <c r="D1238" s="244" t="s">
        <v>224</v>
      </c>
      <c r="E1238" s="245" t="s">
        <v>1425</v>
      </c>
      <c r="F1238" s="246" t="s">
        <v>1426</v>
      </c>
      <c r="G1238" s="247" t="s">
        <v>227</v>
      </c>
      <c r="H1238" s="248">
        <v>1201.0540000000001</v>
      </c>
      <c r="I1238" s="249"/>
      <c r="J1238" s="250">
        <f>ROUND(I1238*H1238,2)</f>
        <v>0</v>
      </c>
      <c r="K1238" s="251"/>
      <c r="L1238" s="45"/>
      <c r="M1238" s="252" t="s">
        <v>1</v>
      </c>
      <c r="N1238" s="253" t="s">
        <v>41</v>
      </c>
      <c r="O1238" s="92"/>
      <c r="P1238" s="254">
        <f>O1238*H1238</f>
        <v>0</v>
      </c>
      <c r="Q1238" s="254">
        <v>0</v>
      </c>
      <c r="R1238" s="254">
        <f>Q1238*H1238</f>
        <v>0</v>
      </c>
      <c r="S1238" s="254">
        <v>0</v>
      </c>
      <c r="T1238" s="255">
        <f>S1238*H1238</f>
        <v>0</v>
      </c>
      <c r="U1238" s="39"/>
      <c r="V1238" s="39"/>
      <c r="W1238" s="39"/>
      <c r="X1238" s="39"/>
      <c r="Y1238" s="39"/>
      <c r="Z1238" s="39"/>
      <c r="AA1238" s="39"/>
      <c r="AB1238" s="39"/>
      <c r="AC1238" s="39"/>
      <c r="AD1238" s="39"/>
      <c r="AE1238" s="39"/>
      <c r="AR1238" s="256" t="s">
        <v>260</v>
      </c>
      <c r="AT1238" s="256" t="s">
        <v>224</v>
      </c>
      <c r="AU1238" s="256" t="s">
        <v>86</v>
      </c>
      <c r="AY1238" s="18" t="s">
        <v>222</v>
      </c>
      <c r="BE1238" s="257">
        <f>IF(N1238="základní",J1238,0)</f>
        <v>0</v>
      </c>
      <c r="BF1238" s="257">
        <f>IF(N1238="snížená",J1238,0)</f>
        <v>0</v>
      </c>
      <c r="BG1238" s="257">
        <f>IF(N1238="zákl. přenesená",J1238,0)</f>
        <v>0</v>
      </c>
      <c r="BH1238" s="257">
        <f>IF(N1238="sníž. přenesená",J1238,0)</f>
        <v>0</v>
      </c>
      <c r="BI1238" s="257">
        <f>IF(N1238="nulová",J1238,0)</f>
        <v>0</v>
      </c>
      <c r="BJ1238" s="18" t="s">
        <v>84</v>
      </c>
      <c r="BK1238" s="257">
        <f>ROUND(I1238*H1238,2)</f>
        <v>0</v>
      </c>
      <c r="BL1238" s="18" t="s">
        <v>260</v>
      </c>
      <c r="BM1238" s="256" t="s">
        <v>1427</v>
      </c>
    </row>
    <row r="1239" s="14" customFormat="1">
      <c r="A1239" s="14"/>
      <c r="B1239" s="269"/>
      <c r="C1239" s="270"/>
      <c r="D1239" s="260" t="s">
        <v>229</v>
      </c>
      <c r="E1239" s="271" t="s">
        <v>1</v>
      </c>
      <c r="F1239" s="272" t="s">
        <v>1428</v>
      </c>
      <c r="G1239" s="270"/>
      <c r="H1239" s="273">
        <v>1201.0540000000001</v>
      </c>
      <c r="I1239" s="274"/>
      <c r="J1239" s="270"/>
      <c r="K1239" s="270"/>
      <c r="L1239" s="275"/>
      <c r="M1239" s="276"/>
      <c r="N1239" s="277"/>
      <c r="O1239" s="277"/>
      <c r="P1239" s="277"/>
      <c r="Q1239" s="277"/>
      <c r="R1239" s="277"/>
      <c r="S1239" s="277"/>
      <c r="T1239" s="278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T1239" s="279" t="s">
        <v>229</v>
      </c>
      <c r="AU1239" s="279" t="s">
        <v>86</v>
      </c>
      <c r="AV1239" s="14" t="s">
        <v>86</v>
      </c>
      <c r="AW1239" s="14" t="s">
        <v>32</v>
      </c>
      <c r="AX1239" s="14" t="s">
        <v>76</v>
      </c>
      <c r="AY1239" s="279" t="s">
        <v>222</v>
      </c>
    </row>
    <row r="1240" s="15" customFormat="1">
      <c r="A1240" s="15"/>
      <c r="B1240" s="280"/>
      <c r="C1240" s="281"/>
      <c r="D1240" s="260" t="s">
        <v>229</v>
      </c>
      <c r="E1240" s="282" t="s">
        <v>1</v>
      </c>
      <c r="F1240" s="283" t="s">
        <v>232</v>
      </c>
      <c r="G1240" s="281"/>
      <c r="H1240" s="284">
        <v>1201.0540000000001</v>
      </c>
      <c r="I1240" s="285"/>
      <c r="J1240" s="281"/>
      <c r="K1240" s="281"/>
      <c r="L1240" s="286"/>
      <c r="M1240" s="287"/>
      <c r="N1240" s="288"/>
      <c r="O1240" s="288"/>
      <c r="P1240" s="288"/>
      <c r="Q1240" s="288"/>
      <c r="R1240" s="288"/>
      <c r="S1240" s="288"/>
      <c r="T1240" s="289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T1240" s="290" t="s">
        <v>229</v>
      </c>
      <c r="AU1240" s="290" t="s">
        <v>86</v>
      </c>
      <c r="AV1240" s="15" t="s">
        <v>228</v>
      </c>
      <c r="AW1240" s="15" t="s">
        <v>32</v>
      </c>
      <c r="AX1240" s="15" t="s">
        <v>84</v>
      </c>
      <c r="AY1240" s="290" t="s">
        <v>222</v>
      </c>
    </row>
    <row r="1241" s="2" customFormat="1" ht="24.15" customHeight="1">
      <c r="A1241" s="39"/>
      <c r="B1241" s="40"/>
      <c r="C1241" s="244" t="s">
        <v>822</v>
      </c>
      <c r="D1241" s="244" t="s">
        <v>224</v>
      </c>
      <c r="E1241" s="245" t="s">
        <v>1429</v>
      </c>
      <c r="F1241" s="246" t="s">
        <v>1430</v>
      </c>
      <c r="G1241" s="247" t="s">
        <v>227</v>
      </c>
      <c r="H1241" s="248">
        <v>168.89099999999999</v>
      </c>
      <c r="I1241" s="249"/>
      <c r="J1241" s="250">
        <f>ROUND(I1241*H1241,2)</f>
        <v>0</v>
      </c>
      <c r="K1241" s="251"/>
      <c r="L1241" s="45"/>
      <c r="M1241" s="252" t="s">
        <v>1</v>
      </c>
      <c r="N1241" s="253" t="s">
        <v>41</v>
      </c>
      <c r="O1241" s="92"/>
      <c r="P1241" s="254">
        <f>O1241*H1241</f>
        <v>0</v>
      </c>
      <c r="Q1241" s="254">
        <v>0</v>
      </c>
      <c r="R1241" s="254">
        <f>Q1241*H1241</f>
        <v>0</v>
      </c>
      <c r="S1241" s="254">
        <v>0</v>
      </c>
      <c r="T1241" s="255">
        <f>S1241*H1241</f>
        <v>0</v>
      </c>
      <c r="U1241" s="39"/>
      <c r="V1241" s="39"/>
      <c r="W1241" s="39"/>
      <c r="X1241" s="39"/>
      <c r="Y1241" s="39"/>
      <c r="Z1241" s="39"/>
      <c r="AA1241" s="39"/>
      <c r="AB1241" s="39"/>
      <c r="AC1241" s="39"/>
      <c r="AD1241" s="39"/>
      <c r="AE1241" s="39"/>
      <c r="AR1241" s="256" t="s">
        <v>260</v>
      </c>
      <c r="AT1241" s="256" t="s">
        <v>224</v>
      </c>
      <c r="AU1241" s="256" t="s">
        <v>86</v>
      </c>
      <c r="AY1241" s="18" t="s">
        <v>222</v>
      </c>
      <c r="BE1241" s="257">
        <f>IF(N1241="základní",J1241,0)</f>
        <v>0</v>
      </c>
      <c r="BF1241" s="257">
        <f>IF(N1241="snížená",J1241,0)</f>
        <v>0</v>
      </c>
      <c r="BG1241" s="257">
        <f>IF(N1241="zákl. přenesená",J1241,0)</f>
        <v>0</v>
      </c>
      <c r="BH1241" s="257">
        <f>IF(N1241="sníž. přenesená",J1241,0)</f>
        <v>0</v>
      </c>
      <c r="BI1241" s="257">
        <f>IF(N1241="nulová",J1241,0)</f>
        <v>0</v>
      </c>
      <c r="BJ1241" s="18" t="s">
        <v>84</v>
      </c>
      <c r="BK1241" s="257">
        <f>ROUND(I1241*H1241,2)</f>
        <v>0</v>
      </c>
      <c r="BL1241" s="18" t="s">
        <v>260</v>
      </c>
      <c r="BM1241" s="256" t="s">
        <v>1431</v>
      </c>
    </row>
    <row r="1242" s="13" customFormat="1">
      <c r="A1242" s="13"/>
      <c r="B1242" s="258"/>
      <c r="C1242" s="259"/>
      <c r="D1242" s="260" t="s">
        <v>229</v>
      </c>
      <c r="E1242" s="261" t="s">
        <v>1</v>
      </c>
      <c r="F1242" s="262" t="s">
        <v>403</v>
      </c>
      <c r="G1242" s="259"/>
      <c r="H1242" s="261" t="s">
        <v>1</v>
      </c>
      <c r="I1242" s="263"/>
      <c r="J1242" s="259"/>
      <c r="K1242" s="259"/>
      <c r="L1242" s="264"/>
      <c r="M1242" s="265"/>
      <c r="N1242" s="266"/>
      <c r="O1242" s="266"/>
      <c r="P1242" s="266"/>
      <c r="Q1242" s="266"/>
      <c r="R1242" s="266"/>
      <c r="S1242" s="266"/>
      <c r="T1242" s="267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68" t="s">
        <v>229</v>
      </c>
      <c r="AU1242" s="268" t="s">
        <v>86</v>
      </c>
      <c r="AV1242" s="13" t="s">
        <v>84</v>
      </c>
      <c r="AW1242" s="13" t="s">
        <v>32</v>
      </c>
      <c r="AX1242" s="13" t="s">
        <v>76</v>
      </c>
      <c r="AY1242" s="268" t="s">
        <v>222</v>
      </c>
    </row>
    <row r="1243" s="14" customFormat="1">
      <c r="A1243" s="14"/>
      <c r="B1243" s="269"/>
      <c r="C1243" s="270"/>
      <c r="D1243" s="260" t="s">
        <v>229</v>
      </c>
      <c r="E1243" s="271" t="s">
        <v>1</v>
      </c>
      <c r="F1243" s="272" t="s">
        <v>1432</v>
      </c>
      <c r="G1243" s="270"/>
      <c r="H1243" s="273">
        <v>50.432000000000002</v>
      </c>
      <c r="I1243" s="274"/>
      <c r="J1243" s="270"/>
      <c r="K1243" s="270"/>
      <c r="L1243" s="275"/>
      <c r="M1243" s="276"/>
      <c r="N1243" s="277"/>
      <c r="O1243" s="277"/>
      <c r="P1243" s="277"/>
      <c r="Q1243" s="277"/>
      <c r="R1243" s="277"/>
      <c r="S1243" s="277"/>
      <c r="T1243" s="278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279" t="s">
        <v>229</v>
      </c>
      <c r="AU1243" s="279" t="s">
        <v>86</v>
      </c>
      <c r="AV1243" s="14" t="s">
        <v>86</v>
      </c>
      <c r="AW1243" s="14" t="s">
        <v>32</v>
      </c>
      <c r="AX1243" s="14" t="s">
        <v>76</v>
      </c>
      <c r="AY1243" s="279" t="s">
        <v>222</v>
      </c>
    </row>
    <row r="1244" s="14" customFormat="1">
      <c r="A1244" s="14"/>
      <c r="B1244" s="269"/>
      <c r="C1244" s="270"/>
      <c r="D1244" s="260" t="s">
        <v>229</v>
      </c>
      <c r="E1244" s="271" t="s">
        <v>1</v>
      </c>
      <c r="F1244" s="272" t="s">
        <v>1433</v>
      </c>
      <c r="G1244" s="270"/>
      <c r="H1244" s="273">
        <v>59.371000000000002</v>
      </c>
      <c r="I1244" s="274"/>
      <c r="J1244" s="270"/>
      <c r="K1244" s="270"/>
      <c r="L1244" s="275"/>
      <c r="M1244" s="276"/>
      <c r="N1244" s="277"/>
      <c r="O1244" s="277"/>
      <c r="P1244" s="277"/>
      <c r="Q1244" s="277"/>
      <c r="R1244" s="277"/>
      <c r="S1244" s="277"/>
      <c r="T1244" s="278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T1244" s="279" t="s">
        <v>229</v>
      </c>
      <c r="AU1244" s="279" t="s">
        <v>86</v>
      </c>
      <c r="AV1244" s="14" t="s">
        <v>86</v>
      </c>
      <c r="AW1244" s="14" t="s">
        <v>32</v>
      </c>
      <c r="AX1244" s="14" t="s">
        <v>76</v>
      </c>
      <c r="AY1244" s="279" t="s">
        <v>222</v>
      </c>
    </row>
    <row r="1245" s="14" customFormat="1">
      <c r="A1245" s="14"/>
      <c r="B1245" s="269"/>
      <c r="C1245" s="270"/>
      <c r="D1245" s="260" t="s">
        <v>229</v>
      </c>
      <c r="E1245" s="271" t="s">
        <v>1</v>
      </c>
      <c r="F1245" s="272" t="s">
        <v>1434</v>
      </c>
      <c r="G1245" s="270"/>
      <c r="H1245" s="273">
        <v>59.088000000000001</v>
      </c>
      <c r="I1245" s="274"/>
      <c r="J1245" s="270"/>
      <c r="K1245" s="270"/>
      <c r="L1245" s="275"/>
      <c r="M1245" s="276"/>
      <c r="N1245" s="277"/>
      <c r="O1245" s="277"/>
      <c r="P1245" s="277"/>
      <c r="Q1245" s="277"/>
      <c r="R1245" s="277"/>
      <c r="S1245" s="277"/>
      <c r="T1245" s="278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79" t="s">
        <v>229</v>
      </c>
      <c r="AU1245" s="279" t="s">
        <v>86</v>
      </c>
      <c r="AV1245" s="14" t="s">
        <v>86</v>
      </c>
      <c r="AW1245" s="14" t="s">
        <v>32</v>
      </c>
      <c r="AX1245" s="14" t="s">
        <v>76</v>
      </c>
      <c r="AY1245" s="279" t="s">
        <v>222</v>
      </c>
    </row>
    <row r="1246" s="15" customFormat="1">
      <c r="A1246" s="15"/>
      <c r="B1246" s="280"/>
      <c r="C1246" s="281"/>
      <c r="D1246" s="260" t="s">
        <v>229</v>
      </c>
      <c r="E1246" s="282" t="s">
        <v>1</v>
      </c>
      <c r="F1246" s="283" t="s">
        <v>232</v>
      </c>
      <c r="G1246" s="281"/>
      <c r="H1246" s="284">
        <v>168.89099999999999</v>
      </c>
      <c r="I1246" s="285"/>
      <c r="J1246" s="281"/>
      <c r="K1246" s="281"/>
      <c r="L1246" s="286"/>
      <c r="M1246" s="287"/>
      <c r="N1246" s="288"/>
      <c r="O1246" s="288"/>
      <c r="P1246" s="288"/>
      <c r="Q1246" s="288"/>
      <c r="R1246" s="288"/>
      <c r="S1246" s="288"/>
      <c r="T1246" s="289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T1246" s="290" t="s">
        <v>229</v>
      </c>
      <c r="AU1246" s="290" t="s">
        <v>86</v>
      </c>
      <c r="AV1246" s="15" t="s">
        <v>228</v>
      </c>
      <c r="AW1246" s="15" t="s">
        <v>32</v>
      </c>
      <c r="AX1246" s="15" t="s">
        <v>84</v>
      </c>
      <c r="AY1246" s="290" t="s">
        <v>222</v>
      </c>
    </row>
    <row r="1247" s="2" customFormat="1" ht="24.15" customHeight="1">
      <c r="A1247" s="39"/>
      <c r="B1247" s="40"/>
      <c r="C1247" s="244" t="s">
        <v>1435</v>
      </c>
      <c r="D1247" s="244" t="s">
        <v>224</v>
      </c>
      <c r="E1247" s="245" t="s">
        <v>1436</v>
      </c>
      <c r="F1247" s="246" t="s">
        <v>1437</v>
      </c>
      <c r="G1247" s="247" t="s">
        <v>227</v>
      </c>
      <c r="H1247" s="248">
        <v>13.489000000000001</v>
      </c>
      <c r="I1247" s="249"/>
      <c r="J1247" s="250">
        <f>ROUND(I1247*H1247,2)</f>
        <v>0</v>
      </c>
      <c r="K1247" s="251"/>
      <c r="L1247" s="45"/>
      <c r="M1247" s="252" t="s">
        <v>1</v>
      </c>
      <c r="N1247" s="253" t="s">
        <v>41</v>
      </c>
      <c r="O1247" s="92"/>
      <c r="P1247" s="254">
        <f>O1247*H1247</f>
        <v>0</v>
      </c>
      <c r="Q1247" s="254">
        <v>0</v>
      </c>
      <c r="R1247" s="254">
        <f>Q1247*H1247</f>
        <v>0</v>
      </c>
      <c r="S1247" s="254">
        <v>0</v>
      </c>
      <c r="T1247" s="255">
        <f>S1247*H1247</f>
        <v>0</v>
      </c>
      <c r="U1247" s="39"/>
      <c r="V1247" s="39"/>
      <c r="W1247" s="39"/>
      <c r="X1247" s="39"/>
      <c r="Y1247" s="39"/>
      <c r="Z1247" s="39"/>
      <c r="AA1247" s="39"/>
      <c r="AB1247" s="39"/>
      <c r="AC1247" s="39"/>
      <c r="AD1247" s="39"/>
      <c r="AE1247" s="39"/>
      <c r="AR1247" s="256" t="s">
        <v>260</v>
      </c>
      <c r="AT1247" s="256" t="s">
        <v>224</v>
      </c>
      <c r="AU1247" s="256" t="s">
        <v>86</v>
      </c>
      <c r="AY1247" s="18" t="s">
        <v>222</v>
      </c>
      <c r="BE1247" s="257">
        <f>IF(N1247="základní",J1247,0)</f>
        <v>0</v>
      </c>
      <c r="BF1247" s="257">
        <f>IF(N1247="snížená",J1247,0)</f>
        <v>0</v>
      </c>
      <c r="BG1247" s="257">
        <f>IF(N1247="zákl. přenesená",J1247,0)</f>
        <v>0</v>
      </c>
      <c r="BH1247" s="257">
        <f>IF(N1247="sníž. přenesená",J1247,0)</f>
        <v>0</v>
      </c>
      <c r="BI1247" s="257">
        <f>IF(N1247="nulová",J1247,0)</f>
        <v>0</v>
      </c>
      <c r="BJ1247" s="18" t="s">
        <v>84</v>
      </c>
      <c r="BK1247" s="257">
        <f>ROUND(I1247*H1247,2)</f>
        <v>0</v>
      </c>
      <c r="BL1247" s="18" t="s">
        <v>260</v>
      </c>
      <c r="BM1247" s="256" t="s">
        <v>1438</v>
      </c>
    </row>
    <row r="1248" s="13" customFormat="1">
      <c r="A1248" s="13"/>
      <c r="B1248" s="258"/>
      <c r="C1248" s="259"/>
      <c r="D1248" s="260" t="s">
        <v>229</v>
      </c>
      <c r="E1248" s="261" t="s">
        <v>1</v>
      </c>
      <c r="F1248" s="262" t="s">
        <v>371</v>
      </c>
      <c r="G1248" s="259"/>
      <c r="H1248" s="261" t="s">
        <v>1</v>
      </c>
      <c r="I1248" s="263"/>
      <c r="J1248" s="259"/>
      <c r="K1248" s="259"/>
      <c r="L1248" s="264"/>
      <c r="M1248" s="265"/>
      <c r="N1248" s="266"/>
      <c r="O1248" s="266"/>
      <c r="P1248" s="266"/>
      <c r="Q1248" s="266"/>
      <c r="R1248" s="266"/>
      <c r="S1248" s="266"/>
      <c r="T1248" s="267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68" t="s">
        <v>229</v>
      </c>
      <c r="AU1248" s="268" t="s">
        <v>86</v>
      </c>
      <c r="AV1248" s="13" t="s">
        <v>84</v>
      </c>
      <c r="AW1248" s="13" t="s">
        <v>32</v>
      </c>
      <c r="AX1248" s="13" t="s">
        <v>76</v>
      </c>
      <c r="AY1248" s="268" t="s">
        <v>222</v>
      </c>
    </row>
    <row r="1249" s="13" customFormat="1">
      <c r="A1249" s="13"/>
      <c r="B1249" s="258"/>
      <c r="C1249" s="259"/>
      <c r="D1249" s="260" t="s">
        <v>229</v>
      </c>
      <c r="E1249" s="261" t="s">
        <v>1</v>
      </c>
      <c r="F1249" s="262" t="s">
        <v>1403</v>
      </c>
      <c r="G1249" s="259"/>
      <c r="H1249" s="261" t="s">
        <v>1</v>
      </c>
      <c r="I1249" s="263"/>
      <c r="J1249" s="259"/>
      <c r="K1249" s="259"/>
      <c r="L1249" s="264"/>
      <c r="M1249" s="265"/>
      <c r="N1249" s="266"/>
      <c r="O1249" s="266"/>
      <c r="P1249" s="266"/>
      <c r="Q1249" s="266"/>
      <c r="R1249" s="266"/>
      <c r="S1249" s="266"/>
      <c r="T1249" s="267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68" t="s">
        <v>229</v>
      </c>
      <c r="AU1249" s="268" t="s">
        <v>86</v>
      </c>
      <c r="AV1249" s="13" t="s">
        <v>84</v>
      </c>
      <c r="AW1249" s="13" t="s">
        <v>32</v>
      </c>
      <c r="AX1249" s="13" t="s">
        <v>76</v>
      </c>
      <c r="AY1249" s="268" t="s">
        <v>222</v>
      </c>
    </row>
    <row r="1250" s="14" customFormat="1">
      <c r="A1250" s="14"/>
      <c r="B1250" s="269"/>
      <c r="C1250" s="270"/>
      <c r="D1250" s="260" t="s">
        <v>229</v>
      </c>
      <c r="E1250" s="271" t="s">
        <v>1</v>
      </c>
      <c r="F1250" s="272" t="s">
        <v>1404</v>
      </c>
      <c r="G1250" s="270"/>
      <c r="H1250" s="273">
        <v>13.489000000000001</v>
      </c>
      <c r="I1250" s="274"/>
      <c r="J1250" s="270"/>
      <c r="K1250" s="270"/>
      <c r="L1250" s="275"/>
      <c r="M1250" s="276"/>
      <c r="N1250" s="277"/>
      <c r="O1250" s="277"/>
      <c r="P1250" s="277"/>
      <c r="Q1250" s="277"/>
      <c r="R1250" s="277"/>
      <c r="S1250" s="277"/>
      <c r="T1250" s="278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T1250" s="279" t="s">
        <v>229</v>
      </c>
      <c r="AU1250" s="279" t="s">
        <v>86</v>
      </c>
      <c r="AV1250" s="14" t="s">
        <v>86</v>
      </c>
      <c r="AW1250" s="14" t="s">
        <v>32</v>
      </c>
      <c r="AX1250" s="14" t="s">
        <v>76</v>
      </c>
      <c r="AY1250" s="279" t="s">
        <v>222</v>
      </c>
    </row>
    <row r="1251" s="15" customFormat="1">
      <c r="A1251" s="15"/>
      <c r="B1251" s="280"/>
      <c r="C1251" s="281"/>
      <c r="D1251" s="260" t="s">
        <v>229</v>
      </c>
      <c r="E1251" s="282" t="s">
        <v>1</v>
      </c>
      <c r="F1251" s="283" t="s">
        <v>232</v>
      </c>
      <c r="G1251" s="281"/>
      <c r="H1251" s="284">
        <v>13.489000000000001</v>
      </c>
      <c r="I1251" s="285"/>
      <c r="J1251" s="281"/>
      <c r="K1251" s="281"/>
      <c r="L1251" s="286"/>
      <c r="M1251" s="287"/>
      <c r="N1251" s="288"/>
      <c r="O1251" s="288"/>
      <c r="P1251" s="288"/>
      <c r="Q1251" s="288"/>
      <c r="R1251" s="288"/>
      <c r="S1251" s="288"/>
      <c r="T1251" s="289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T1251" s="290" t="s">
        <v>229</v>
      </c>
      <c r="AU1251" s="290" t="s">
        <v>86</v>
      </c>
      <c r="AV1251" s="15" t="s">
        <v>228</v>
      </c>
      <c r="AW1251" s="15" t="s">
        <v>32</v>
      </c>
      <c r="AX1251" s="15" t="s">
        <v>84</v>
      </c>
      <c r="AY1251" s="290" t="s">
        <v>222</v>
      </c>
    </row>
    <row r="1252" s="2" customFormat="1" ht="24.15" customHeight="1">
      <c r="A1252" s="39"/>
      <c r="B1252" s="40"/>
      <c r="C1252" s="244" t="s">
        <v>829</v>
      </c>
      <c r="D1252" s="244" t="s">
        <v>224</v>
      </c>
      <c r="E1252" s="245" t="s">
        <v>1439</v>
      </c>
      <c r="F1252" s="246" t="s">
        <v>1440</v>
      </c>
      <c r="G1252" s="247" t="s">
        <v>227</v>
      </c>
      <c r="H1252" s="248">
        <v>175.47200000000001</v>
      </c>
      <c r="I1252" s="249"/>
      <c r="J1252" s="250">
        <f>ROUND(I1252*H1252,2)</f>
        <v>0</v>
      </c>
      <c r="K1252" s="251"/>
      <c r="L1252" s="45"/>
      <c r="M1252" s="252" t="s">
        <v>1</v>
      </c>
      <c r="N1252" s="253" t="s">
        <v>41</v>
      </c>
      <c r="O1252" s="92"/>
      <c r="P1252" s="254">
        <f>O1252*H1252</f>
        <v>0</v>
      </c>
      <c r="Q1252" s="254">
        <v>0</v>
      </c>
      <c r="R1252" s="254">
        <f>Q1252*H1252</f>
        <v>0</v>
      </c>
      <c r="S1252" s="254">
        <v>0</v>
      </c>
      <c r="T1252" s="255">
        <f>S1252*H1252</f>
        <v>0</v>
      </c>
      <c r="U1252" s="39"/>
      <c r="V1252" s="39"/>
      <c r="W1252" s="39"/>
      <c r="X1252" s="39"/>
      <c r="Y1252" s="39"/>
      <c r="Z1252" s="39"/>
      <c r="AA1252" s="39"/>
      <c r="AB1252" s="39"/>
      <c r="AC1252" s="39"/>
      <c r="AD1252" s="39"/>
      <c r="AE1252" s="39"/>
      <c r="AR1252" s="256" t="s">
        <v>260</v>
      </c>
      <c r="AT1252" s="256" t="s">
        <v>224</v>
      </c>
      <c r="AU1252" s="256" t="s">
        <v>86</v>
      </c>
      <c r="AY1252" s="18" t="s">
        <v>222</v>
      </c>
      <c r="BE1252" s="257">
        <f>IF(N1252="základní",J1252,0)</f>
        <v>0</v>
      </c>
      <c r="BF1252" s="257">
        <f>IF(N1252="snížená",J1252,0)</f>
        <v>0</v>
      </c>
      <c r="BG1252" s="257">
        <f>IF(N1252="zákl. přenesená",J1252,0)</f>
        <v>0</v>
      </c>
      <c r="BH1252" s="257">
        <f>IF(N1252="sníž. přenesená",J1252,0)</f>
        <v>0</v>
      </c>
      <c r="BI1252" s="257">
        <f>IF(N1252="nulová",J1252,0)</f>
        <v>0</v>
      </c>
      <c r="BJ1252" s="18" t="s">
        <v>84</v>
      </c>
      <c r="BK1252" s="257">
        <f>ROUND(I1252*H1252,2)</f>
        <v>0</v>
      </c>
      <c r="BL1252" s="18" t="s">
        <v>260</v>
      </c>
      <c r="BM1252" s="256" t="s">
        <v>1441</v>
      </c>
    </row>
    <row r="1253" s="13" customFormat="1">
      <c r="A1253" s="13"/>
      <c r="B1253" s="258"/>
      <c r="C1253" s="259"/>
      <c r="D1253" s="260" t="s">
        <v>229</v>
      </c>
      <c r="E1253" s="261" t="s">
        <v>1</v>
      </c>
      <c r="F1253" s="262" t="s">
        <v>371</v>
      </c>
      <c r="G1253" s="259"/>
      <c r="H1253" s="261" t="s">
        <v>1</v>
      </c>
      <c r="I1253" s="263"/>
      <c r="J1253" s="259"/>
      <c r="K1253" s="259"/>
      <c r="L1253" s="264"/>
      <c r="M1253" s="265"/>
      <c r="N1253" s="266"/>
      <c r="O1253" s="266"/>
      <c r="P1253" s="266"/>
      <c r="Q1253" s="266"/>
      <c r="R1253" s="266"/>
      <c r="S1253" s="266"/>
      <c r="T1253" s="267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68" t="s">
        <v>229</v>
      </c>
      <c r="AU1253" s="268" t="s">
        <v>86</v>
      </c>
      <c r="AV1253" s="13" t="s">
        <v>84</v>
      </c>
      <c r="AW1253" s="13" t="s">
        <v>32</v>
      </c>
      <c r="AX1253" s="13" t="s">
        <v>76</v>
      </c>
      <c r="AY1253" s="268" t="s">
        <v>222</v>
      </c>
    </row>
    <row r="1254" s="13" customFormat="1">
      <c r="A1254" s="13"/>
      <c r="B1254" s="258"/>
      <c r="C1254" s="259"/>
      <c r="D1254" s="260" t="s">
        <v>229</v>
      </c>
      <c r="E1254" s="261" t="s">
        <v>1</v>
      </c>
      <c r="F1254" s="262" t="s">
        <v>1405</v>
      </c>
      <c r="G1254" s="259"/>
      <c r="H1254" s="261" t="s">
        <v>1</v>
      </c>
      <c r="I1254" s="263"/>
      <c r="J1254" s="259"/>
      <c r="K1254" s="259"/>
      <c r="L1254" s="264"/>
      <c r="M1254" s="265"/>
      <c r="N1254" s="266"/>
      <c r="O1254" s="266"/>
      <c r="P1254" s="266"/>
      <c r="Q1254" s="266"/>
      <c r="R1254" s="266"/>
      <c r="S1254" s="266"/>
      <c r="T1254" s="267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68" t="s">
        <v>229</v>
      </c>
      <c r="AU1254" s="268" t="s">
        <v>86</v>
      </c>
      <c r="AV1254" s="13" t="s">
        <v>84</v>
      </c>
      <c r="AW1254" s="13" t="s">
        <v>32</v>
      </c>
      <c r="AX1254" s="13" t="s">
        <v>76</v>
      </c>
      <c r="AY1254" s="268" t="s">
        <v>222</v>
      </c>
    </row>
    <row r="1255" s="14" customFormat="1">
      <c r="A1255" s="14"/>
      <c r="B1255" s="269"/>
      <c r="C1255" s="270"/>
      <c r="D1255" s="260" t="s">
        <v>229</v>
      </c>
      <c r="E1255" s="271" t="s">
        <v>1</v>
      </c>
      <c r="F1255" s="272" t="s">
        <v>1406</v>
      </c>
      <c r="G1255" s="270"/>
      <c r="H1255" s="273">
        <v>31.02</v>
      </c>
      <c r="I1255" s="274"/>
      <c r="J1255" s="270"/>
      <c r="K1255" s="270"/>
      <c r="L1255" s="275"/>
      <c r="M1255" s="276"/>
      <c r="N1255" s="277"/>
      <c r="O1255" s="277"/>
      <c r="P1255" s="277"/>
      <c r="Q1255" s="277"/>
      <c r="R1255" s="277"/>
      <c r="S1255" s="277"/>
      <c r="T1255" s="278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T1255" s="279" t="s">
        <v>229</v>
      </c>
      <c r="AU1255" s="279" t="s">
        <v>86</v>
      </c>
      <c r="AV1255" s="14" t="s">
        <v>86</v>
      </c>
      <c r="AW1255" s="14" t="s">
        <v>32</v>
      </c>
      <c r="AX1255" s="14" t="s">
        <v>76</v>
      </c>
      <c r="AY1255" s="279" t="s">
        <v>222</v>
      </c>
    </row>
    <row r="1256" s="14" customFormat="1">
      <c r="A1256" s="14"/>
      <c r="B1256" s="269"/>
      <c r="C1256" s="270"/>
      <c r="D1256" s="260" t="s">
        <v>229</v>
      </c>
      <c r="E1256" s="271" t="s">
        <v>1</v>
      </c>
      <c r="F1256" s="272" t="s">
        <v>1407</v>
      </c>
      <c r="G1256" s="270"/>
      <c r="H1256" s="273">
        <v>50.101999999999997</v>
      </c>
      <c r="I1256" s="274"/>
      <c r="J1256" s="270"/>
      <c r="K1256" s="270"/>
      <c r="L1256" s="275"/>
      <c r="M1256" s="276"/>
      <c r="N1256" s="277"/>
      <c r="O1256" s="277"/>
      <c r="P1256" s="277"/>
      <c r="Q1256" s="277"/>
      <c r="R1256" s="277"/>
      <c r="S1256" s="277"/>
      <c r="T1256" s="278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79" t="s">
        <v>229</v>
      </c>
      <c r="AU1256" s="279" t="s">
        <v>86</v>
      </c>
      <c r="AV1256" s="14" t="s">
        <v>86</v>
      </c>
      <c r="AW1256" s="14" t="s">
        <v>32</v>
      </c>
      <c r="AX1256" s="14" t="s">
        <v>76</v>
      </c>
      <c r="AY1256" s="279" t="s">
        <v>222</v>
      </c>
    </row>
    <row r="1257" s="14" customFormat="1">
      <c r="A1257" s="14"/>
      <c r="B1257" s="269"/>
      <c r="C1257" s="270"/>
      <c r="D1257" s="260" t="s">
        <v>229</v>
      </c>
      <c r="E1257" s="271" t="s">
        <v>1</v>
      </c>
      <c r="F1257" s="272" t="s">
        <v>1408</v>
      </c>
      <c r="G1257" s="270"/>
      <c r="H1257" s="273">
        <v>63.054000000000002</v>
      </c>
      <c r="I1257" s="274"/>
      <c r="J1257" s="270"/>
      <c r="K1257" s="270"/>
      <c r="L1257" s="275"/>
      <c r="M1257" s="276"/>
      <c r="N1257" s="277"/>
      <c r="O1257" s="277"/>
      <c r="P1257" s="277"/>
      <c r="Q1257" s="277"/>
      <c r="R1257" s="277"/>
      <c r="S1257" s="277"/>
      <c r="T1257" s="278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79" t="s">
        <v>229</v>
      </c>
      <c r="AU1257" s="279" t="s">
        <v>86</v>
      </c>
      <c r="AV1257" s="14" t="s">
        <v>86</v>
      </c>
      <c r="AW1257" s="14" t="s">
        <v>32</v>
      </c>
      <c r="AX1257" s="14" t="s">
        <v>76</v>
      </c>
      <c r="AY1257" s="279" t="s">
        <v>222</v>
      </c>
    </row>
    <row r="1258" s="13" customFormat="1">
      <c r="A1258" s="13"/>
      <c r="B1258" s="258"/>
      <c r="C1258" s="259"/>
      <c r="D1258" s="260" t="s">
        <v>229</v>
      </c>
      <c r="E1258" s="261" t="s">
        <v>1</v>
      </c>
      <c r="F1258" s="262" t="s">
        <v>1409</v>
      </c>
      <c r="G1258" s="259"/>
      <c r="H1258" s="261" t="s">
        <v>1</v>
      </c>
      <c r="I1258" s="263"/>
      <c r="J1258" s="259"/>
      <c r="K1258" s="259"/>
      <c r="L1258" s="264"/>
      <c r="M1258" s="265"/>
      <c r="N1258" s="266"/>
      <c r="O1258" s="266"/>
      <c r="P1258" s="266"/>
      <c r="Q1258" s="266"/>
      <c r="R1258" s="266"/>
      <c r="S1258" s="266"/>
      <c r="T1258" s="267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68" t="s">
        <v>229</v>
      </c>
      <c r="AU1258" s="268" t="s">
        <v>86</v>
      </c>
      <c r="AV1258" s="13" t="s">
        <v>84</v>
      </c>
      <c r="AW1258" s="13" t="s">
        <v>32</v>
      </c>
      <c r="AX1258" s="13" t="s">
        <v>76</v>
      </c>
      <c r="AY1258" s="268" t="s">
        <v>222</v>
      </c>
    </row>
    <row r="1259" s="14" customFormat="1">
      <c r="A1259" s="14"/>
      <c r="B1259" s="269"/>
      <c r="C1259" s="270"/>
      <c r="D1259" s="260" t="s">
        <v>229</v>
      </c>
      <c r="E1259" s="271" t="s">
        <v>1</v>
      </c>
      <c r="F1259" s="272" t="s">
        <v>1410</v>
      </c>
      <c r="G1259" s="270"/>
      <c r="H1259" s="273">
        <v>4.8650000000000002</v>
      </c>
      <c r="I1259" s="274"/>
      <c r="J1259" s="270"/>
      <c r="K1259" s="270"/>
      <c r="L1259" s="275"/>
      <c r="M1259" s="276"/>
      <c r="N1259" s="277"/>
      <c r="O1259" s="277"/>
      <c r="P1259" s="277"/>
      <c r="Q1259" s="277"/>
      <c r="R1259" s="277"/>
      <c r="S1259" s="277"/>
      <c r="T1259" s="278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T1259" s="279" t="s">
        <v>229</v>
      </c>
      <c r="AU1259" s="279" t="s">
        <v>86</v>
      </c>
      <c r="AV1259" s="14" t="s">
        <v>86</v>
      </c>
      <c r="AW1259" s="14" t="s">
        <v>32</v>
      </c>
      <c r="AX1259" s="14" t="s">
        <v>76</v>
      </c>
      <c r="AY1259" s="279" t="s">
        <v>222</v>
      </c>
    </row>
    <row r="1260" s="14" customFormat="1">
      <c r="A1260" s="14"/>
      <c r="B1260" s="269"/>
      <c r="C1260" s="270"/>
      <c r="D1260" s="260" t="s">
        <v>229</v>
      </c>
      <c r="E1260" s="271" t="s">
        <v>1</v>
      </c>
      <c r="F1260" s="272" t="s">
        <v>1411</v>
      </c>
      <c r="G1260" s="270"/>
      <c r="H1260" s="273">
        <v>14.898999999999999</v>
      </c>
      <c r="I1260" s="274"/>
      <c r="J1260" s="270"/>
      <c r="K1260" s="270"/>
      <c r="L1260" s="275"/>
      <c r="M1260" s="276"/>
      <c r="N1260" s="277"/>
      <c r="O1260" s="277"/>
      <c r="P1260" s="277"/>
      <c r="Q1260" s="277"/>
      <c r="R1260" s="277"/>
      <c r="S1260" s="277"/>
      <c r="T1260" s="278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T1260" s="279" t="s">
        <v>229</v>
      </c>
      <c r="AU1260" s="279" t="s">
        <v>86</v>
      </c>
      <c r="AV1260" s="14" t="s">
        <v>86</v>
      </c>
      <c r="AW1260" s="14" t="s">
        <v>32</v>
      </c>
      <c r="AX1260" s="14" t="s">
        <v>76</v>
      </c>
      <c r="AY1260" s="279" t="s">
        <v>222</v>
      </c>
    </row>
    <row r="1261" s="14" customFormat="1">
      <c r="A1261" s="14"/>
      <c r="B1261" s="269"/>
      <c r="C1261" s="270"/>
      <c r="D1261" s="260" t="s">
        <v>229</v>
      </c>
      <c r="E1261" s="271" t="s">
        <v>1</v>
      </c>
      <c r="F1261" s="272" t="s">
        <v>1412</v>
      </c>
      <c r="G1261" s="270"/>
      <c r="H1261" s="273">
        <v>11.532</v>
      </c>
      <c r="I1261" s="274"/>
      <c r="J1261" s="270"/>
      <c r="K1261" s="270"/>
      <c r="L1261" s="275"/>
      <c r="M1261" s="276"/>
      <c r="N1261" s="277"/>
      <c r="O1261" s="277"/>
      <c r="P1261" s="277"/>
      <c r="Q1261" s="277"/>
      <c r="R1261" s="277"/>
      <c r="S1261" s="277"/>
      <c r="T1261" s="278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T1261" s="279" t="s">
        <v>229</v>
      </c>
      <c r="AU1261" s="279" t="s">
        <v>86</v>
      </c>
      <c r="AV1261" s="14" t="s">
        <v>86</v>
      </c>
      <c r="AW1261" s="14" t="s">
        <v>32</v>
      </c>
      <c r="AX1261" s="14" t="s">
        <v>76</v>
      </c>
      <c r="AY1261" s="279" t="s">
        <v>222</v>
      </c>
    </row>
    <row r="1262" s="15" customFormat="1">
      <c r="A1262" s="15"/>
      <c r="B1262" s="280"/>
      <c r="C1262" s="281"/>
      <c r="D1262" s="260" t="s">
        <v>229</v>
      </c>
      <c r="E1262" s="282" t="s">
        <v>1</v>
      </c>
      <c r="F1262" s="283" t="s">
        <v>232</v>
      </c>
      <c r="G1262" s="281"/>
      <c r="H1262" s="284">
        <v>175.47200000000001</v>
      </c>
      <c r="I1262" s="285"/>
      <c r="J1262" s="281"/>
      <c r="K1262" s="281"/>
      <c r="L1262" s="286"/>
      <c r="M1262" s="287"/>
      <c r="N1262" s="288"/>
      <c r="O1262" s="288"/>
      <c r="P1262" s="288"/>
      <c r="Q1262" s="288"/>
      <c r="R1262" s="288"/>
      <c r="S1262" s="288"/>
      <c r="T1262" s="289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T1262" s="290" t="s">
        <v>229</v>
      </c>
      <c r="AU1262" s="290" t="s">
        <v>86</v>
      </c>
      <c r="AV1262" s="15" t="s">
        <v>228</v>
      </c>
      <c r="AW1262" s="15" t="s">
        <v>32</v>
      </c>
      <c r="AX1262" s="15" t="s">
        <v>84</v>
      </c>
      <c r="AY1262" s="290" t="s">
        <v>222</v>
      </c>
    </row>
    <row r="1263" s="2" customFormat="1" ht="24.15" customHeight="1">
      <c r="A1263" s="39"/>
      <c r="B1263" s="40"/>
      <c r="C1263" s="244" t="s">
        <v>1442</v>
      </c>
      <c r="D1263" s="244" t="s">
        <v>224</v>
      </c>
      <c r="E1263" s="245" t="s">
        <v>1443</v>
      </c>
      <c r="F1263" s="246" t="s">
        <v>1444</v>
      </c>
      <c r="G1263" s="247" t="s">
        <v>227</v>
      </c>
      <c r="H1263" s="248">
        <v>232.59999999999999</v>
      </c>
      <c r="I1263" s="249"/>
      <c r="J1263" s="250">
        <f>ROUND(I1263*H1263,2)</f>
        <v>0</v>
      </c>
      <c r="K1263" s="251"/>
      <c r="L1263" s="45"/>
      <c r="M1263" s="252" t="s">
        <v>1</v>
      </c>
      <c r="N1263" s="253" t="s">
        <v>41</v>
      </c>
      <c r="O1263" s="92"/>
      <c r="P1263" s="254">
        <f>O1263*H1263</f>
        <v>0</v>
      </c>
      <c r="Q1263" s="254">
        <v>0</v>
      </c>
      <c r="R1263" s="254">
        <f>Q1263*H1263</f>
        <v>0</v>
      </c>
      <c r="S1263" s="254">
        <v>0</v>
      </c>
      <c r="T1263" s="255">
        <f>S1263*H1263</f>
        <v>0</v>
      </c>
      <c r="U1263" s="39"/>
      <c r="V1263" s="39"/>
      <c r="W1263" s="39"/>
      <c r="X1263" s="39"/>
      <c r="Y1263" s="39"/>
      <c r="Z1263" s="39"/>
      <c r="AA1263" s="39"/>
      <c r="AB1263" s="39"/>
      <c r="AC1263" s="39"/>
      <c r="AD1263" s="39"/>
      <c r="AE1263" s="39"/>
      <c r="AR1263" s="256" t="s">
        <v>260</v>
      </c>
      <c r="AT1263" s="256" t="s">
        <v>224</v>
      </c>
      <c r="AU1263" s="256" t="s">
        <v>86</v>
      </c>
      <c r="AY1263" s="18" t="s">
        <v>222</v>
      </c>
      <c r="BE1263" s="257">
        <f>IF(N1263="základní",J1263,0)</f>
        <v>0</v>
      </c>
      <c r="BF1263" s="257">
        <f>IF(N1263="snížená",J1263,0)</f>
        <v>0</v>
      </c>
      <c r="BG1263" s="257">
        <f>IF(N1263="zákl. přenesená",J1263,0)</f>
        <v>0</v>
      </c>
      <c r="BH1263" s="257">
        <f>IF(N1263="sníž. přenesená",J1263,0)</f>
        <v>0</v>
      </c>
      <c r="BI1263" s="257">
        <f>IF(N1263="nulová",J1263,0)</f>
        <v>0</v>
      </c>
      <c r="BJ1263" s="18" t="s">
        <v>84</v>
      </c>
      <c r="BK1263" s="257">
        <f>ROUND(I1263*H1263,2)</f>
        <v>0</v>
      </c>
      <c r="BL1263" s="18" t="s">
        <v>260</v>
      </c>
      <c r="BM1263" s="256" t="s">
        <v>1445</v>
      </c>
    </row>
    <row r="1264" s="13" customFormat="1">
      <c r="A1264" s="13"/>
      <c r="B1264" s="258"/>
      <c r="C1264" s="259"/>
      <c r="D1264" s="260" t="s">
        <v>229</v>
      </c>
      <c r="E1264" s="261" t="s">
        <v>1</v>
      </c>
      <c r="F1264" s="262" t="s">
        <v>493</v>
      </c>
      <c r="G1264" s="259"/>
      <c r="H1264" s="261" t="s">
        <v>1</v>
      </c>
      <c r="I1264" s="263"/>
      <c r="J1264" s="259"/>
      <c r="K1264" s="259"/>
      <c r="L1264" s="264"/>
      <c r="M1264" s="265"/>
      <c r="N1264" s="266"/>
      <c r="O1264" s="266"/>
      <c r="P1264" s="266"/>
      <c r="Q1264" s="266"/>
      <c r="R1264" s="266"/>
      <c r="S1264" s="266"/>
      <c r="T1264" s="267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68" t="s">
        <v>229</v>
      </c>
      <c r="AU1264" s="268" t="s">
        <v>86</v>
      </c>
      <c r="AV1264" s="13" t="s">
        <v>84</v>
      </c>
      <c r="AW1264" s="13" t="s">
        <v>32</v>
      </c>
      <c r="AX1264" s="13" t="s">
        <v>76</v>
      </c>
      <c r="AY1264" s="268" t="s">
        <v>222</v>
      </c>
    </row>
    <row r="1265" s="14" customFormat="1">
      <c r="A1265" s="14"/>
      <c r="B1265" s="269"/>
      <c r="C1265" s="270"/>
      <c r="D1265" s="260" t="s">
        <v>229</v>
      </c>
      <c r="E1265" s="271" t="s">
        <v>1</v>
      </c>
      <c r="F1265" s="272" t="s">
        <v>1446</v>
      </c>
      <c r="G1265" s="270"/>
      <c r="H1265" s="273">
        <v>232.59999999999999</v>
      </c>
      <c r="I1265" s="274"/>
      <c r="J1265" s="270"/>
      <c r="K1265" s="270"/>
      <c r="L1265" s="275"/>
      <c r="M1265" s="276"/>
      <c r="N1265" s="277"/>
      <c r="O1265" s="277"/>
      <c r="P1265" s="277"/>
      <c r="Q1265" s="277"/>
      <c r="R1265" s="277"/>
      <c r="S1265" s="277"/>
      <c r="T1265" s="278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79" t="s">
        <v>229</v>
      </c>
      <c r="AU1265" s="279" t="s">
        <v>86</v>
      </c>
      <c r="AV1265" s="14" t="s">
        <v>86</v>
      </c>
      <c r="AW1265" s="14" t="s">
        <v>32</v>
      </c>
      <c r="AX1265" s="14" t="s">
        <v>76</v>
      </c>
      <c r="AY1265" s="279" t="s">
        <v>222</v>
      </c>
    </row>
    <row r="1266" s="15" customFormat="1">
      <c r="A1266" s="15"/>
      <c r="B1266" s="280"/>
      <c r="C1266" s="281"/>
      <c r="D1266" s="260" t="s">
        <v>229</v>
      </c>
      <c r="E1266" s="282" t="s">
        <v>1</v>
      </c>
      <c r="F1266" s="283" t="s">
        <v>232</v>
      </c>
      <c r="G1266" s="281"/>
      <c r="H1266" s="284">
        <v>232.59999999999999</v>
      </c>
      <c r="I1266" s="285"/>
      <c r="J1266" s="281"/>
      <c r="K1266" s="281"/>
      <c r="L1266" s="286"/>
      <c r="M1266" s="287"/>
      <c r="N1266" s="288"/>
      <c r="O1266" s="288"/>
      <c r="P1266" s="288"/>
      <c r="Q1266" s="288"/>
      <c r="R1266" s="288"/>
      <c r="S1266" s="288"/>
      <c r="T1266" s="289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T1266" s="290" t="s">
        <v>229</v>
      </c>
      <c r="AU1266" s="290" t="s">
        <v>86</v>
      </c>
      <c r="AV1266" s="15" t="s">
        <v>228</v>
      </c>
      <c r="AW1266" s="15" t="s">
        <v>32</v>
      </c>
      <c r="AX1266" s="15" t="s">
        <v>84</v>
      </c>
      <c r="AY1266" s="290" t="s">
        <v>222</v>
      </c>
    </row>
    <row r="1267" s="2" customFormat="1" ht="16.5" customHeight="1">
      <c r="A1267" s="39"/>
      <c r="B1267" s="40"/>
      <c r="C1267" s="244" t="s">
        <v>843</v>
      </c>
      <c r="D1267" s="244" t="s">
        <v>224</v>
      </c>
      <c r="E1267" s="245" t="s">
        <v>1447</v>
      </c>
      <c r="F1267" s="246" t="s">
        <v>1448</v>
      </c>
      <c r="G1267" s="247" t="s">
        <v>227</v>
      </c>
      <c r="H1267" s="248">
        <v>232.59999999999999</v>
      </c>
      <c r="I1267" s="249"/>
      <c r="J1267" s="250">
        <f>ROUND(I1267*H1267,2)</f>
        <v>0</v>
      </c>
      <c r="K1267" s="251"/>
      <c r="L1267" s="45"/>
      <c r="M1267" s="252" t="s">
        <v>1</v>
      </c>
      <c r="N1267" s="253" t="s">
        <v>41</v>
      </c>
      <c r="O1267" s="92"/>
      <c r="P1267" s="254">
        <f>O1267*H1267</f>
        <v>0</v>
      </c>
      <c r="Q1267" s="254">
        <v>0</v>
      </c>
      <c r="R1267" s="254">
        <f>Q1267*H1267</f>
        <v>0</v>
      </c>
      <c r="S1267" s="254">
        <v>0</v>
      </c>
      <c r="T1267" s="255">
        <f>S1267*H1267</f>
        <v>0</v>
      </c>
      <c r="U1267" s="39"/>
      <c r="V1267" s="39"/>
      <c r="W1267" s="39"/>
      <c r="X1267" s="39"/>
      <c r="Y1267" s="39"/>
      <c r="Z1267" s="39"/>
      <c r="AA1267" s="39"/>
      <c r="AB1267" s="39"/>
      <c r="AC1267" s="39"/>
      <c r="AD1267" s="39"/>
      <c r="AE1267" s="39"/>
      <c r="AR1267" s="256" t="s">
        <v>260</v>
      </c>
      <c r="AT1267" s="256" t="s">
        <v>224</v>
      </c>
      <c r="AU1267" s="256" t="s">
        <v>86</v>
      </c>
      <c r="AY1267" s="18" t="s">
        <v>222</v>
      </c>
      <c r="BE1267" s="257">
        <f>IF(N1267="základní",J1267,0)</f>
        <v>0</v>
      </c>
      <c r="BF1267" s="257">
        <f>IF(N1267="snížená",J1267,0)</f>
        <v>0</v>
      </c>
      <c r="BG1267" s="257">
        <f>IF(N1267="zákl. přenesená",J1267,0)</f>
        <v>0</v>
      </c>
      <c r="BH1267" s="257">
        <f>IF(N1267="sníž. přenesená",J1267,0)</f>
        <v>0</v>
      </c>
      <c r="BI1267" s="257">
        <f>IF(N1267="nulová",J1267,0)</f>
        <v>0</v>
      </c>
      <c r="BJ1267" s="18" t="s">
        <v>84</v>
      </c>
      <c r="BK1267" s="257">
        <f>ROUND(I1267*H1267,2)</f>
        <v>0</v>
      </c>
      <c r="BL1267" s="18" t="s">
        <v>260</v>
      </c>
      <c r="BM1267" s="256" t="s">
        <v>1449</v>
      </c>
    </row>
    <row r="1268" s="13" customFormat="1">
      <c r="A1268" s="13"/>
      <c r="B1268" s="258"/>
      <c r="C1268" s="259"/>
      <c r="D1268" s="260" t="s">
        <v>229</v>
      </c>
      <c r="E1268" s="261" t="s">
        <v>1</v>
      </c>
      <c r="F1268" s="262" t="s">
        <v>493</v>
      </c>
      <c r="G1268" s="259"/>
      <c r="H1268" s="261" t="s">
        <v>1</v>
      </c>
      <c r="I1268" s="263"/>
      <c r="J1268" s="259"/>
      <c r="K1268" s="259"/>
      <c r="L1268" s="264"/>
      <c r="M1268" s="265"/>
      <c r="N1268" s="266"/>
      <c r="O1268" s="266"/>
      <c r="P1268" s="266"/>
      <c r="Q1268" s="266"/>
      <c r="R1268" s="266"/>
      <c r="S1268" s="266"/>
      <c r="T1268" s="267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268" t="s">
        <v>229</v>
      </c>
      <c r="AU1268" s="268" t="s">
        <v>86</v>
      </c>
      <c r="AV1268" s="13" t="s">
        <v>84</v>
      </c>
      <c r="AW1268" s="13" t="s">
        <v>32</v>
      </c>
      <c r="AX1268" s="13" t="s">
        <v>76</v>
      </c>
      <c r="AY1268" s="268" t="s">
        <v>222</v>
      </c>
    </row>
    <row r="1269" s="14" customFormat="1">
      <c r="A1269" s="14"/>
      <c r="B1269" s="269"/>
      <c r="C1269" s="270"/>
      <c r="D1269" s="260" t="s">
        <v>229</v>
      </c>
      <c r="E1269" s="271" t="s">
        <v>1</v>
      </c>
      <c r="F1269" s="272" t="s">
        <v>1446</v>
      </c>
      <c r="G1269" s="270"/>
      <c r="H1269" s="273">
        <v>232.59999999999999</v>
      </c>
      <c r="I1269" s="274"/>
      <c r="J1269" s="270"/>
      <c r="K1269" s="270"/>
      <c r="L1269" s="275"/>
      <c r="M1269" s="276"/>
      <c r="N1269" s="277"/>
      <c r="O1269" s="277"/>
      <c r="P1269" s="277"/>
      <c r="Q1269" s="277"/>
      <c r="R1269" s="277"/>
      <c r="S1269" s="277"/>
      <c r="T1269" s="278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T1269" s="279" t="s">
        <v>229</v>
      </c>
      <c r="AU1269" s="279" t="s">
        <v>86</v>
      </c>
      <c r="AV1269" s="14" t="s">
        <v>86</v>
      </c>
      <c r="AW1269" s="14" t="s">
        <v>32</v>
      </c>
      <c r="AX1269" s="14" t="s">
        <v>76</v>
      </c>
      <c r="AY1269" s="279" t="s">
        <v>222</v>
      </c>
    </row>
    <row r="1270" s="15" customFormat="1">
      <c r="A1270" s="15"/>
      <c r="B1270" s="280"/>
      <c r="C1270" s="281"/>
      <c r="D1270" s="260" t="s">
        <v>229</v>
      </c>
      <c r="E1270" s="282" t="s">
        <v>1</v>
      </c>
      <c r="F1270" s="283" t="s">
        <v>232</v>
      </c>
      <c r="G1270" s="281"/>
      <c r="H1270" s="284">
        <v>232.59999999999999</v>
      </c>
      <c r="I1270" s="285"/>
      <c r="J1270" s="281"/>
      <c r="K1270" s="281"/>
      <c r="L1270" s="286"/>
      <c r="M1270" s="287"/>
      <c r="N1270" s="288"/>
      <c r="O1270" s="288"/>
      <c r="P1270" s="288"/>
      <c r="Q1270" s="288"/>
      <c r="R1270" s="288"/>
      <c r="S1270" s="288"/>
      <c r="T1270" s="289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T1270" s="290" t="s">
        <v>229</v>
      </c>
      <c r="AU1270" s="290" t="s">
        <v>86</v>
      </c>
      <c r="AV1270" s="15" t="s">
        <v>228</v>
      </c>
      <c r="AW1270" s="15" t="s">
        <v>32</v>
      </c>
      <c r="AX1270" s="15" t="s">
        <v>84</v>
      </c>
      <c r="AY1270" s="290" t="s">
        <v>222</v>
      </c>
    </row>
    <row r="1271" s="2" customFormat="1" ht="16.5" customHeight="1">
      <c r="A1271" s="39"/>
      <c r="B1271" s="40"/>
      <c r="C1271" s="244" t="s">
        <v>1450</v>
      </c>
      <c r="D1271" s="244" t="s">
        <v>224</v>
      </c>
      <c r="E1271" s="245" t="s">
        <v>1451</v>
      </c>
      <c r="F1271" s="246" t="s">
        <v>1452</v>
      </c>
      <c r="G1271" s="247" t="s">
        <v>227</v>
      </c>
      <c r="H1271" s="248">
        <v>232.59999999999999</v>
      </c>
      <c r="I1271" s="249"/>
      <c r="J1271" s="250">
        <f>ROUND(I1271*H1271,2)</f>
        <v>0</v>
      </c>
      <c r="K1271" s="251"/>
      <c r="L1271" s="45"/>
      <c r="M1271" s="252" t="s">
        <v>1</v>
      </c>
      <c r="N1271" s="253" t="s">
        <v>41</v>
      </c>
      <c r="O1271" s="92"/>
      <c r="P1271" s="254">
        <f>O1271*H1271</f>
        <v>0</v>
      </c>
      <c r="Q1271" s="254">
        <v>0</v>
      </c>
      <c r="R1271" s="254">
        <f>Q1271*H1271</f>
        <v>0</v>
      </c>
      <c r="S1271" s="254">
        <v>0</v>
      </c>
      <c r="T1271" s="255">
        <f>S1271*H1271</f>
        <v>0</v>
      </c>
      <c r="U1271" s="39"/>
      <c r="V1271" s="39"/>
      <c r="W1271" s="39"/>
      <c r="X1271" s="39"/>
      <c r="Y1271" s="39"/>
      <c r="Z1271" s="39"/>
      <c r="AA1271" s="39"/>
      <c r="AB1271" s="39"/>
      <c r="AC1271" s="39"/>
      <c r="AD1271" s="39"/>
      <c r="AE1271" s="39"/>
      <c r="AR1271" s="256" t="s">
        <v>260</v>
      </c>
      <c r="AT1271" s="256" t="s">
        <v>224</v>
      </c>
      <c r="AU1271" s="256" t="s">
        <v>86</v>
      </c>
      <c r="AY1271" s="18" t="s">
        <v>222</v>
      </c>
      <c r="BE1271" s="257">
        <f>IF(N1271="základní",J1271,0)</f>
        <v>0</v>
      </c>
      <c r="BF1271" s="257">
        <f>IF(N1271="snížená",J1271,0)</f>
        <v>0</v>
      </c>
      <c r="BG1271" s="257">
        <f>IF(N1271="zákl. přenesená",J1271,0)</f>
        <v>0</v>
      </c>
      <c r="BH1271" s="257">
        <f>IF(N1271="sníž. přenesená",J1271,0)</f>
        <v>0</v>
      </c>
      <c r="BI1271" s="257">
        <f>IF(N1271="nulová",J1271,0)</f>
        <v>0</v>
      </c>
      <c r="BJ1271" s="18" t="s">
        <v>84</v>
      </c>
      <c r="BK1271" s="257">
        <f>ROUND(I1271*H1271,2)</f>
        <v>0</v>
      </c>
      <c r="BL1271" s="18" t="s">
        <v>260</v>
      </c>
      <c r="BM1271" s="256" t="s">
        <v>1453</v>
      </c>
    </row>
    <row r="1272" s="13" customFormat="1">
      <c r="A1272" s="13"/>
      <c r="B1272" s="258"/>
      <c r="C1272" s="259"/>
      <c r="D1272" s="260" t="s">
        <v>229</v>
      </c>
      <c r="E1272" s="261" t="s">
        <v>1</v>
      </c>
      <c r="F1272" s="262" t="s">
        <v>493</v>
      </c>
      <c r="G1272" s="259"/>
      <c r="H1272" s="261" t="s">
        <v>1</v>
      </c>
      <c r="I1272" s="263"/>
      <c r="J1272" s="259"/>
      <c r="K1272" s="259"/>
      <c r="L1272" s="264"/>
      <c r="M1272" s="265"/>
      <c r="N1272" s="266"/>
      <c r="O1272" s="266"/>
      <c r="P1272" s="266"/>
      <c r="Q1272" s="266"/>
      <c r="R1272" s="266"/>
      <c r="S1272" s="266"/>
      <c r="T1272" s="267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68" t="s">
        <v>229</v>
      </c>
      <c r="AU1272" s="268" t="s">
        <v>86</v>
      </c>
      <c r="AV1272" s="13" t="s">
        <v>84</v>
      </c>
      <c r="AW1272" s="13" t="s">
        <v>32</v>
      </c>
      <c r="AX1272" s="13" t="s">
        <v>76</v>
      </c>
      <c r="AY1272" s="268" t="s">
        <v>222</v>
      </c>
    </row>
    <row r="1273" s="14" customFormat="1">
      <c r="A1273" s="14"/>
      <c r="B1273" s="269"/>
      <c r="C1273" s="270"/>
      <c r="D1273" s="260" t="s">
        <v>229</v>
      </c>
      <c r="E1273" s="271" t="s">
        <v>1</v>
      </c>
      <c r="F1273" s="272" t="s">
        <v>1446</v>
      </c>
      <c r="G1273" s="270"/>
      <c r="H1273" s="273">
        <v>232.59999999999999</v>
      </c>
      <c r="I1273" s="274"/>
      <c r="J1273" s="270"/>
      <c r="K1273" s="270"/>
      <c r="L1273" s="275"/>
      <c r="M1273" s="276"/>
      <c r="N1273" s="277"/>
      <c r="O1273" s="277"/>
      <c r="P1273" s="277"/>
      <c r="Q1273" s="277"/>
      <c r="R1273" s="277"/>
      <c r="S1273" s="277"/>
      <c r="T1273" s="278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T1273" s="279" t="s">
        <v>229</v>
      </c>
      <c r="AU1273" s="279" t="s">
        <v>86</v>
      </c>
      <c r="AV1273" s="14" t="s">
        <v>86</v>
      </c>
      <c r="AW1273" s="14" t="s">
        <v>32</v>
      </c>
      <c r="AX1273" s="14" t="s">
        <v>76</v>
      </c>
      <c r="AY1273" s="279" t="s">
        <v>222</v>
      </c>
    </row>
    <row r="1274" s="15" customFormat="1">
      <c r="A1274" s="15"/>
      <c r="B1274" s="280"/>
      <c r="C1274" s="281"/>
      <c r="D1274" s="260" t="s">
        <v>229</v>
      </c>
      <c r="E1274" s="282" t="s">
        <v>1</v>
      </c>
      <c r="F1274" s="283" t="s">
        <v>232</v>
      </c>
      <c r="G1274" s="281"/>
      <c r="H1274" s="284">
        <v>232.59999999999999</v>
      </c>
      <c r="I1274" s="285"/>
      <c r="J1274" s="281"/>
      <c r="K1274" s="281"/>
      <c r="L1274" s="286"/>
      <c r="M1274" s="287"/>
      <c r="N1274" s="288"/>
      <c r="O1274" s="288"/>
      <c r="P1274" s="288"/>
      <c r="Q1274" s="288"/>
      <c r="R1274" s="288"/>
      <c r="S1274" s="288"/>
      <c r="T1274" s="289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T1274" s="290" t="s">
        <v>229</v>
      </c>
      <c r="AU1274" s="290" t="s">
        <v>86</v>
      </c>
      <c r="AV1274" s="15" t="s">
        <v>228</v>
      </c>
      <c r="AW1274" s="15" t="s">
        <v>32</v>
      </c>
      <c r="AX1274" s="15" t="s">
        <v>84</v>
      </c>
      <c r="AY1274" s="290" t="s">
        <v>222</v>
      </c>
    </row>
    <row r="1275" s="2" customFormat="1" ht="16.5" customHeight="1">
      <c r="A1275" s="39"/>
      <c r="B1275" s="40"/>
      <c r="C1275" s="294" t="s">
        <v>850</v>
      </c>
      <c r="D1275" s="294" t="s">
        <v>300</v>
      </c>
      <c r="E1275" s="295" t="s">
        <v>1420</v>
      </c>
      <c r="F1275" s="296" t="s">
        <v>1421</v>
      </c>
      <c r="G1275" s="297" t="s">
        <v>227</v>
      </c>
      <c r="H1275" s="298">
        <v>255.86000000000001</v>
      </c>
      <c r="I1275" s="299"/>
      <c r="J1275" s="300">
        <f>ROUND(I1275*H1275,2)</f>
        <v>0</v>
      </c>
      <c r="K1275" s="301"/>
      <c r="L1275" s="302"/>
      <c r="M1275" s="303" t="s">
        <v>1</v>
      </c>
      <c r="N1275" s="304" t="s">
        <v>41</v>
      </c>
      <c r="O1275" s="92"/>
      <c r="P1275" s="254">
        <f>O1275*H1275</f>
        <v>0</v>
      </c>
      <c r="Q1275" s="254">
        <v>0</v>
      </c>
      <c r="R1275" s="254">
        <f>Q1275*H1275</f>
        <v>0</v>
      </c>
      <c r="S1275" s="254">
        <v>0</v>
      </c>
      <c r="T1275" s="255">
        <f>S1275*H1275</f>
        <v>0</v>
      </c>
      <c r="U1275" s="39"/>
      <c r="V1275" s="39"/>
      <c r="W1275" s="39"/>
      <c r="X1275" s="39"/>
      <c r="Y1275" s="39"/>
      <c r="Z1275" s="39"/>
      <c r="AA1275" s="39"/>
      <c r="AB1275" s="39"/>
      <c r="AC1275" s="39"/>
      <c r="AD1275" s="39"/>
      <c r="AE1275" s="39"/>
      <c r="AR1275" s="256" t="s">
        <v>290</v>
      </c>
      <c r="AT1275" s="256" t="s">
        <v>300</v>
      </c>
      <c r="AU1275" s="256" t="s">
        <v>86</v>
      </c>
      <c r="AY1275" s="18" t="s">
        <v>222</v>
      </c>
      <c r="BE1275" s="257">
        <f>IF(N1275="základní",J1275,0)</f>
        <v>0</v>
      </c>
      <c r="BF1275" s="257">
        <f>IF(N1275="snížená",J1275,0)</f>
        <v>0</v>
      </c>
      <c r="BG1275" s="257">
        <f>IF(N1275="zákl. přenesená",J1275,0)</f>
        <v>0</v>
      </c>
      <c r="BH1275" s="257">
        <f>IF(N1275="sníž. přenesená",J1275,0)</f>
        <v>0</v>
      </c>
      <c r="BI1275" s="257">
        <f>IF(N1275="nulová",J1275,0)</f>
        <v>0</v>
      </c>
      <c r="BJ1275" s="18" t="s">
        <v>84</v>
      </c>
      <c r="BK1275" s="257">
        <f>ROUND(I1275*H1275,2)</f>
        <v>0</v>
      </c>
      <c r="BL1275" s="18" t="s">
        <v>260</v>
      </c>
      <c r="BM1275" s="256" t="s">
        <v>1454</v>
      </c>
    </row>
    <row r="1276" s="14" customFormat="1">
      <c r="A1276" s="14"/>
      <c r="B1276" s="269"/>
      <c r="C1276" s="270"/>
      <c r="D1276" s="260" t="s">
        <v>229</v>
      </c>
      <c r="E1276" s="271" t="s">
        <v>1</v>
      </c>
      <c r="F1276" s="272" t="s">
        <v>1455</v>
      </c>
      <c r="G1276" s="270"/>
      <c r="H1276" s="273">
        <v>255.86000000000001</v>
      </c>
      <c r="I1276" s="274"/>
      <c r="J1276" s="270"/>
      <c r="K1276" s="270"/>
      <c r="L1276" s="275"/>
      <c r="M1276" s="276"/>
      <c r="N1276" s="277"/>
      <c r="O1276" s="277"/>
      <c r="P1276" s="277"/>
      <c r="Q1276" s="277"/>
      <c r="R1276" s="277"/>
      <c r="S1276" s="277"/>
      <c r="T1276" s="278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T1276" s="279" t="s">
        <v>229</v>
      </c>
      <c r="AU1276" s="279" t="s">
        <v>86</v>
      </c>
      <c r="AV1276" s="14" t="s">
        <v>86</v>
      </c>
      <c r="AW1276" s="14" t="s">
        <v>32</v>
      </c>
      <c r="AX1276" s="14" t="s">
        <v>76</v>
      </c>
      <c r="AY1276" s="279" t="s">
        <v>222</v>
      </c>
    </row>
    <row r="1277" s="15" customFormat="1">
      <c r="A1277" s="15"/>
      <c r="B1277" s="280"/>
      <c r="C1277" s="281"/>
      <c r="D1277" s="260" t="s">
        <v>229</v>
      </c>
      <c r="E1277" s="282" t="s">
        <v>1</v>
      </c>
      <c r="F1277" s="283" t="s">
        <v>232</v>
      </c>
      <c r="G1277" s="281"/>
      <c r="H1277" s="284">
        <v>255.86000000000001</v>
      </c>
      <c r="I1277" s="285"/>
      <c r="J1277" s="281"/>
      <c r="K1277" s="281"/>
      <c r="L1277" s="286"/>
      <c r="M1277" s="287"/>
      <c r="N1277" s="288"/>
      <c r="O1277" s="288"/>
      <c r="P1277" s="288"/>
      <c r="Q1277" s="288"/>
      <c r="R1277" s="288"/>
      <c r="S1277" s="288"/>
      <c r="T1277" s="289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T1277" s="290" t="s">
        <v>229</v>
      </c>
      <c r="AU1277" s="290" t="s">
        <v>86</v>
      </c>
      <c r="AV1277" s="15" t="s">
        <v>228</v>
      </c>
      <c r="AW1277" s="15" t="s">
        <v>32</v>
      </c>
      <c r="AX1277" s="15" t="s">
        <v>84</v>
      </c>
      <c r="AY1277" s="290" t="s">
        <v>222</v>
      </c>
    </row>
    <row r="1278" s="2" customFormat="1" ht="21.75" customHeight="1">
      <c r="A1278" s="39"/>
      <c r="B1278" s="40"/>
      <c r="C1278" s="244" t="s">
        <v>1456</v>
      </c>
      <c r="D1278" s="244" t="s">
        <v>224</v>
      </c>
      <c r="E1278" s="245" t="s">
        <v>1457</v>
      </c>
      <c r="F1278" s="246" t="s">
        <v>1458</v>
      </c>
      <c r="G1278" s="247" t="s">
        <v>227</v>
      </c>
      <c r="H1278" s="248">
        <v>232.59999999999999</v>
      </c>
      <c r="I1278" s="249"/>
      <c r="J1278" s="250">
        <f>ROUND(I1278*H1278,2)</f>
        <v>0</v>
      </c>
      <c r="K1278" s="251"/>
      <c r="L1278" s="45"/>
      <c r="M1278" s="252" t="s">
        <v>1</v>
      </c>
      <c r="N1278" s="253" t="s">
        <v>41</v>
      </c>
      <c r="O1278" s="92"/>
      <c r="P1278" s="254">
        <f>O1278*H1278</f>
        <v>0</v>
      </c>
      <c r="Q1278" s="254">
        <v>0</v>
      </c>
      <c r="R1278" s="254">
        <f>Q1278*H1278</f>
        <v>0</v>
      </c>
      <c r="S1278" s="254">
        <v>0</v>
      </c>
      <c r="T1278" s="255">
        <f>S1278*H1278</f>
        <v>0</v>
      </c>
      <c r="U1278" s="39"/>
      <c r="V1278" s="39"/>
      <c r="W1278" s="39"/>
      <c r="X1278" s="39"/>
      <c r="Y1278" s="39"/>
      <c r="Z1278" s="39"/>
      <c r="AA1278" s="39"/>
      <c r="AB1278" s="39"/>
      <c r="AC1278" s="39"/>
      <c r="AD1278" s="39"/>
      <c r="AE1278" s="39"/>
      <c r="AR1278" s="256" t="s">
        <v>260</v>
      </c>
      <c r="AT1278" s="256" t="s">
        <v>224</v>
      </c>
      <c r="AU1278" s="256" t="s">
        <v>86</v>
      </c>
      <c r="AY1278" s="18" t="s">
        <v>222</v>
      </c>
      <c r="BE1278" s="257">
        <f>IF(N1278="základní",J1278,0)</f>
        <v>0</v>
      </c>
      <c r="BF1278" s="257">
        <f>IF(N1278="snížená",J1278,0)</f>
        <v>0</v>
      </c>
      <c r="BG1278" s="257">
        <f>IF(N1278="zákl. přenesená",J1278,0)</f>
        <v>0</v>
      </c>
      <c r="BH1278" s="257">
        <f>IF(N1278="sníž. přenesená",J1278,0)</f>
        <v>0</v>
      </c>
      <c r="BI1278" s="257">
        <f>IF(N1278="nulová",J1278,0)</f>
        <v>0</v>
      </c>
      <c r="BJ1278" s="18" t="s">
        <v>84</v>
      </c>
      <c r="BK1278" s="257">
        <f>ROUND(I1278*H1278,2)</f>
        <v>0</v>
      </c>
      <c r="BL1278" s="18" t="s">
        <v>260</v>
      </c>
      <c r="BM1278" s="256" t="s">
        <v>1459</v>
      </c>
    </row>
    <row r="1279" s="2" customFormat="1" ht="24.15" customHeight="1">
      <c r="A1279" s="39"/>
      <c r="B1279" s="40"/>
      <c r="C1279" s="244" t="s">
        <v>855</v>
      </c>
      <c r="D1279" s="244" t="s">
        <v>224</v>
      </c>
      <c r="E1279" s="245" t="s">
        <v>1460</v>
      </c>
      <c r="F1279" s="246" t="s">
        <v>1461</v>
      </c>
      <c r="G1279" s="247" t="s">
        <v>227</v>
      </c>
      <c r="H1279" s="248">
        <v>79.099999999999994</v>
      </c>
      <c r="I1279" s="249"/>
      <c r="J1279" s="250">
        <f>ROUND(I1279*H1279,2)</f>
        <v>0</v>
      </c>
      <c r="K1279" s="251"/>
      <c r="L1279" s="45"/>
      <c r="M1279" s="252" t="s">
        <v>1</v>
      </c>
      <c r="N1279" s="253" t="s">
        <v>41</v>
      </c>
      <c r="O1279" s="92"/>
      <c r="P1279" s="254">
        <f>O1279*H1279</f>
        <v>0</v>
      </c>
      <c r="Q1279" s="254">
        <v>0</v>
      </c>
      <c r="R1279" s="254">
        <f>Q1279*H1279</f>
        <v>0</v>
      </c>
      <c r="S1279" s="254">
        <v>0</v>
      </c>
      <c r="T1279" s="255">
        <f>S1279*H1279</f>
        <v>0</v>
      </c>
      <c r="U1279" s="39"/>
      <c r="V1279" s="39"/>
      <c r="W1279" s="39"/>
      <c r="X1279" s="39"/>
      <c r="Y1279" s="39"/>
      <c r="Z1279" s="39"/>
      <c r="AA1279" s="39"/>
      <c r="AB1279" s="39"/>
      <c r="AC1279" s="39"/>
      <c r="AD1279" s="39"/>
      <c r="AE1279" s="39"/>
      <c r="AR1279" s="256" t="s">
        <v>260</v>
      </c>
      <c r="AT1279" s="256" t="s">
        <v>224</v>
      </c>
      <c r="AU1279" s="256" t="s">
        <v>86</v>
      </c>
      <c r="AY1279" s="18" t="s">
        <v>222</v>
      </c>
      <c r="BE1279" s="257">
        <f>IF(N1279="základní",J1279,0)</f>
        <v>0</v>
      </c>
      <c r="BF1279" s="257">
        <f>IF(N1279="snížená",J1279,0)</f>
        <v>0</v>
      </c>
      <c r="BG1279" s="257">
        <f>IF(N1279="zákl. přenesená",J1279,0)</f>
        <v>0</v>
      </c>
      <c r="BH1279" s="257">
        <f>IF(N1279="sníž. přenesená",J1279,0)</f>
        <v>0</v>
      </c>
      <c r="BI1279" s="257">
        <f>IF(N1279="nulová",J1279,0)</f>
        <v>0</v>
      </c>
      <c r="BJ1279" s="18" t="s">
        <v>84</v>
      </c>
      <c r="BK1279" s="257">
        <f>ROUND(I1279*H1279,2)</f>
        <v>0</v>
      </c>
      <c r="BL1279" s="18" t="s">
        <v>260</v>
      </c>
      <c r="BM1279" s="256" t="s">
        <v>1462</v>
      </c>
    </row>
    <row r="1280" s="13" customFormat="1">
      <c r="A1280" s="13"/>
      <c r="B1280" s="258"/>
      <c r="C1280" s="259"/>
      <c r="D1280" s="260" t="s">
        <v>229</v>
      </c>
      <c r="E1280" s="261" t="s">
        <v>1</v>
      </c>
      <c r="F1280" s="262" t="s">
        <v>403</v>
      </c>
      <c r="G1280" s="259"/>
      <c r="H1280" s="261" t="s">
        <v>1</v>
      </c>
      <c r="I1280" s="263"/>
      <c r="J1280" s="259"/>
      <c r="K1280" s="259"/>
      <c r="L1280" s="264"/>
      <c r="M1280" s="265"/>
      <c r="N1280" s="266"/>
      <c r="O1280" s="266"/>
      <c r="P1280" s="266"/>
      <c r="Q1280" s="266"/>
      <c r="R1280" s="266"/>
      <c r="S1280" s="266"/>
      <c r="T1280" s="267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268" t="s">
        <v>229</v>
      </c>
      <c r="AU1280" s="268" t="s">
        <v>86</v>
      </c>
      <c r="AV1280" s="13" t="s">
        <v>84</v>
      </c>
      <c r="AW1280" s="13" t="s">
        <v>32</v>
      </c>
      <c r="AX1280" s="13" t="s">
        <v>76</v>
      </c>
      <c r="AY1280" s="268" t="s">
        <v>222</v>
      </c>
    </row>
    <row r="1281" s="14" customFormat="1">
      <c r="A1281" s="14"/>
      <c r="B1281" s="269"/>
      <c r="C1281" s="270"/>
      <c r="D1281" s="260" t="s">
        <v>229</v>
      </c>
      <c r="E1281" s="271" t="s">
        <v>1</v>
      </c>
      <c r="F1281" s="272" t="s">
        <v>1463</v>
      </c>
      <c r="G1281" s="270"/>
      <c r="H1281" s="273">
        <v>42.399999999999999</v>
      </c>
      <c r="I1281" s="274"/>
      <c r="J1281" s="270"/>
      <c r="K1281" s="270"/>
      <c r="L1281" s="275"/>
      <c r="M1281" s="276"/>
      <c r="N1281" s="277"/>
      <c r="O1281" s="277"/>
      <c r="P1281" s="277"/>
      <c r="Q1281" s="277"/>
      <c r="R1281" s="277"/>
      <c r="S1281" s="277"/>
      <c r="T1281" s="278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T1281" s="279" t="s">
        <v>229</v>
      </c>
      <c r="AU1281" s="279" t="s">
        <v>86</v>
      </c>
      <c r="AV1281" s="14" t="s">
        <v>86</v>
      </c>
      <c r="AW1281" s="14" t="s">
        <v>32</v>
      </c>
      <c r="AX1281" s="14" t="s">
        <v>76</v>
      </c>
      <c r="AY1281" s="279" t="s">
        <v>222</v>
      </c>
    </row>
    <row r="1282" s="14" customFormat="1">
      <c r="A1282" s="14"/>
      <c r="B1282" s="269"/>
      <c r="C1282" s="270"/>
      <c r="D1282" s="260" t="s">
        <v>229</v>
      </c>
      <c r="E1282" s="271" t="s">
        <v>1</v>
      </c>
      <c r="F1282" s="272" t="s">
        <v>1464</v>
      </c>
      <c r="G1282" s="270"/>
      <c r="H1282" s="273">
        <v>36.700000000000003</v>
      </c>
      <c r="I1282" s="274"/>
      <c r="J1282" s="270"/>
      <c r="K1282" s="270"/>
      <c r="L1282" s="275"/>
      <c r="M1282" s="276"/>
      <c r="N1282" s="277"/>
      <c r="O1282" s="277"/>
      <c r="P1282" s="277"/>
      <c r="Q1282" s="277"/>
      <c r="R1282" s="277"/>
      <c r="S1282" s="277"/>
      <c r="T1282" s="278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T1282" s="279" t="s">
        <v>229</v>
      </c>
      <c r="AU1282" s="279" t="s">
        <v>86</v>
      </c>
      <c r="AV1282" s="14" t="s">
        <v>86</v>
      </c>
      <c r="AW1282" s="14" t="s">
        <v>32</v>
      </c>
      <c r="AX1282" s="14" t="s">
        <v>76</v>
      </c>
      <c r="AY1282" s="279" t="s">
        <v>222</v>
      </c>
    </row>
    <row r="1283" s="15" customFormat="1">
      <c r="A1283" s="15"/>
      <c r="B1283" s="280"/>
      <c r="C1283" s="281"/>
      <c r="D1283" s="260" t="s">
        <v>229</v>
      </c>
      <c r="E1283" s="282" t="s">
        <v>1</v>
      </c>
      <c r="F1283" s="283" t="s">
        <v>232</v>
      </c>
      <c r="G1283" s="281"/>
      <c r="H1283" s="284">
        <v>79.099999999999994</v>
      </c>
      <c r="I1283" s="285"/>
      <c r="J1283" s="281"/>
      <c r="K1283" s="281"/>
      <c r="L1283" s="286"/>
      <c r="M1283" s="287"/>
      <c r="N1283" s="288"/>
      <c r="O1283" s="288"/>
      <c r="P1283" s="288"/>
      <c r="Q1283" s="288"/>
      <c r="R1283" s="288"/>
      <c r="S1283" s="288"/>
      <c r="T1283" s="289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T1283" s="290" t="s">
        <v>229</v>
      </c>
      <c r="AU1283" s="290" t="s">
        <v>86</v>
      </c>
      <c r="AV1283" s="15" t="s">
        <v>228</v>
      </c>
      <c r="AW1283" s="15" t="s">
        <v>32</v>
      </c>
      <c r="AX1283" s="15" t="s">
        <v>84</v>
      </c>
      <c r="AY1283" s="290" t="s">
        <v>222</v>
      </c>
    </row>
    <row r="1284" s="2" customFormat="1" ht="16.5" customHeight="1">
      <c r="A1284" s="39"/>
      <c r="B1284" s="40"/>
      <c r="C1284" s="244" t="s">
        <v>1465</v>
      </c>
      <c r="D1284" s="244" t="s">
        <v>224</v>
      </c>
      <c r="E1284" s="245" t="s">
        <v>1466</v>
      </c>
      <c r="F1284" s="246" t="s">
        <v>1467</v>
      </c>
      <c r="G1284" s="247" t="s">
        <v>227</v>
      </c>
      <c r="H1284" s="248">
        <v>269.69999999999999</v>
      </c>
      <c r="I1284" s="249"/>
      <c r="J1284" s="250">
        <f>ROUND(I1284*H1284,2)</f>
        <v>0</v>
      </c>
      <c r="K1284" s="251"/>
      <c r="L1284" s="45"/>
      <c r="M1284" s="252" t="s">
        <v>1</v>
      </c>
      <c r="N1284" s="253" t="s">
        <v>41</v>
      </c>
      <c r="O1284" s="92"/>
      <c r="P1284" s="254">
        <f>O1284*H1284</f>
        <v>0</v>
      </c>
      <c r="Q1284" s="254">
        <v>0</v>
      </c>
      <c r="R1284" s="254">
        <f>Q1284*H1284</f>
        <v>0</v>
      </c>
      <c r="S1284" s="254">
        <v>0</v>
      </c>
      <c r="T1284" s="255">
        <f>S1284*H1284</f>
        <v>0</v>
      </c>
      <c r="U1284" s="39"/>
      <c r="V1284" s="39"/>
      <c r="W1284" s="39"/>
      <c r="X1284" s="39"/>
      <c r="Y1284" s="39"/>
      <c r="Z1284" s="39"/>
      <c r="AA1284" s="39"/>
      <c r="AB1284" s="39"/>
      <c r="AC1284" s="39"/>
      <c r="AD1284" s="39"/>
      <c r="AE1284" s="39"/>
      <c r="AR1284" s="256" t="s">
        <v>260</v>
      </c>
      <c r="AT1284" s="256" t="s">
        <v>224</v>
      </c>
      <c r="AU1284" s="256" t="s">
        <v>86</v>
      </c>
      <c r="AY1284" s="18" t="s">
        <v>222</v>
      </c>
      <c r="BE1284" s="257">
        <f>IF(N1284="základní",J1284,0)</f>
        <v>0</v>
      </c>
      <c r="BF1284" s="257">
        <f>IF(N1284="snížená",J1284,0)</f>
        <v>0</v>
      </c>
      <c r="BG1284" s="257">
        <f>IF(N1284="zákl. přenesená",J1284,0)</f>
        <v>0</v>
      </c>
      <c r="BH1284" s="257">
        <f>IF(N1284="sníž. přenesená",J1284,0)</f>
        <v>0</v>
      </c>
      <c r="BI1284" s="257">
        <f>IF(N1284="nulová",J1284,0)</f>
        <v>0</v>
      </c>
      <c r="BJ1284" s="18" t="s">
        <v>84</v>
      </c>
      <c r="BK1284" s="257">
        <f>ROUND(I1284*H1284,2)</f>
        <v>0</v>
      </c>
      <c r="BL1284" s="18" t="s">
        <v>260</v>
      </c>
      <c r="BM1284" s="256" t="s">
        <v>1468</v>
      </c>
    </row>
    <row r="1285" s="2" customFormat="1">
      <c r="A1285" s="39"/>
      <c r="B1285" s="40"/>
      <c r="C1285" s="41"/>
      <c r="D1285" s="260" t="s">
        <v>266</v>
      </c>
      <c r="E1285" s="41"/>
      <c r="F1285" s="291" t="s">
        <v>1469</v>
      </c>
      <c r="G1285" s="41"/>
      <c r="H1285" s="41"/>
      <c r="I1285" s="211"/>
      <c r="J1285" s="41"/>
      <c r="K1285" s="41"/>
      <c r="L1285" s="45"/>
      <c r="M1285" s="292"/>
      <c r="N1285" s="293"/>
      <c r="O1285" s="92"/>
      <c r="P1285" s="92"/>
      <c r="Q1285" s="92"/>
      <c r="R1285" s="92"/>
      <c r="S1285" s="92"/>
      <c r="T1285" s="93"/>
      <c r="U1285" s="39"/>
      <c r="V1285" s="39"/>
      <c r="W1285" s="39"/>
      <c r="X1285" s="39"/>
      <c r="Y1285" s="39"/>
      <c r="Z1285" s="39"/>
      <c r="AA1285" s="39"/>
      <c r="AB1285" s="39"/>
      <c r="AC1285" s="39"/>
      <c r="AD1285" s="39"/>
      <c r="AE1285" s="39"/>
      <c r="AT1285" s="18" t="s">
        <v>266</v>
      </c>
      <c r="AU1285" s="18" t="s">
        <v>86</v>
      </c>
    </row>
    <row r="1286" s="13" customFormat="1">
      <c r="A1286" s="13"/>
      <c r="B1286" s="258"/>
      <c r="C1286" s="259"/>
      <c r="D1286" s="260" t="s">
        <v>229</v>
      </c>
      <c r="E1286" s="261" t="s">
        <v>1</v>
      </c>
      <c r="F1286" s="262" t="s">
        <v>493</v>
      </c>
      <c r="G1286" s="259"/>
      <c r="H1286" s="261" t="s">
        <v>1</v>
      </c>
      <c r="I1286" s="263"/>
      <c r="J1286" s="259"/>
      <c r="K1286" s="259"/>
      <c r="L1286" s="264"/>
      <c r="M1286" s="265"/>
      <c r="N1286" s="266"/>
      <c r="O1286" s="266"/>
      <c r="P1286" s="266"/>
      <c r="Q1286" s="266"/>
      <c r="R1286" s="266"/>
      <c r="S1286" s="266"/>
      <c r="T1286" s="267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68" t="s">
        <v>229</v>
      </c>
      <c r="AU1286" s="268" t="s">
        <v>86</v>
      </c>
      <c r="AV1286" s="13" t="s">
        <v>84</v>
      </c>
      <c r="AW1286" s="13" t="s">
        <v>32</v>
      </c>
      <c r="AX1286" s="13" t="s">
        <v>76</v>
      </c>
      <c r="AY1286" s="268" t="s">
        <v>222</v>
      </c>
    </row>
    <row r="1287" s="14" customFormat="1">
      <c r="A1287" s="14"/>
      <c r="B1287" s="269"/>
      <c r="C1287" s="270"/>
      <c r="D1287" s="260" t="s">
        <v>229</v>
      </c>
      <c r="E1287" s="271" t="s">
        <v>1</v>
      </c>
      <c r="F1287" s="272" t="s">
        <v>1470</v>
      </c>
      <c r="G1287" s="270"/>
      <c r="H1287" s="273">
        <v>269.69999999999999</v>
      </c>
      <c r="I1287" s="274"/>
      <c r="J1287" s="270"/>
      <c r="K1287" s="270"/>
      <c r="L1287" s="275"/>
      <c r="M1287" s="276"/>
      <c r="N1287" s="277"/>
      <c r="O1287" s="277"/>
      <c r="P1287" s="277"/>
      <c r="Q1287" s="277"/>
      <c r="R1287" s="277"/>
      <c r="S1287" s="277"/>
      <c r="T1287" s="278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79" t="s">
        <v>229</v>
      </c>
      <c r="AU1287" s="279" t="s">
        <v>86</v>
      </c>
      <c r="AV1287" s="14" t="s">
        <v>86</v>
      </c>
      <c r="AW1287" s="14" t="s">
        <v>32</v>
      </c>
      <c r="AX1287" s="14" t="s">
        <v>76</v>
      </c>
      <c r="AY1287" s="279" t="s">
        <v>222</v>
      </c>
    </row>
    <row r="1288" s="15" customFormat="1">
      <c r="A1288" s="15"/>
      <c r="B1288" s="280"/>
      <c r="C1288" s="281"/>
      <c r="D1288" s="260" t="s">
        <v>229</v>
      </c>
      <c r="E1288" s="282" t="s">
        <v>1</v>
      </c>
      <c r="F1288" s="283" t="s">
        <v>232</v>
      </c>
      <c r="G1288" s="281"/>
      <c r="H1288" s="284">
        <v>269.69999999999999</v>
      </c>
      <c r="I1288" s="285"/>
      <c r="J1288" s="281"/>
      <c r="K1288" s="281"/>
      <c r="L1288" s="286"/>
      <c r="M1288" s="287"/>
      <c r="N1288" s="288"/>
      <c r="O1288" s="288"/>
      <c r="P1288" s="288"/>
      <c r="Q1288" s="288"/>
      <c r="R1288" s="288"/>
      <c r="S1288" s="288"/>
      <c r="T1288" s="289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T1288" s="290" t="s">
        <v>229</v>
      </c>
      <c r="AU1288" s="290" t="s">
        <v>86</v>
      </c>
      <c r="AV1288" s="15" t="s">
        <v>228</v>
      </c>
      <c r="AW1288" s="15" t="s">
        <v>32</v>
      </c>
      <c r="AX1288" s="15" t="s">
        <v>84</v>
      </c>
      <c r="AY1288" s="290" t="s">
        <v>222</v>
      </c>
    </row>
    <row r="1289" s="2" customFormat="1" ht="24.15" customHeight="1">
      <c r="A1289" s="39"/>
      <c r="B1289" s="40"/>
      <c r="C1289" s="244" t="s">
        <v>858</v>
      </c>
      <c r="D1289" s="244" t="s">
        <v>224</v>
      </c>
      <c r="E1289" s="245" t="s">
        <v>1471</v>
      </c>
      <c r="F1289" s="246" t="s">
        <v>1472</v>
      </c>
      <c r="G1289" s="247" t="s">
        <v>227</v>
      </c>
      <c r="H1289" s="248">
        <v>15</v>
      </c>
      <c r="I1289" s="249"/>
      <c r="J1289" s="250">
        <f>ROUND(I1289*H1289,2)</f>
        <v>0</v>
      </c>
      <c r="K1289" s="251"/>
      <c r="L1289" s="45"/>
      <c r="M1289" s="252" t="s">
        <v>1</v>
      </c>
      <c r="N1289" s="253" t="s">
        <v>41</v>
      </c>
      <c r="O1289" s="92"/>
      <c r="P1289" s="254">
        <f>O1289*H1289</f>
        <v>0</v>
      </c>
      <c r="Q1289" s="254">
        <v>0</v>
      </c>
      <c r="R1289" s="254">
        <f>Q1289*H1289</f>
        <v>0</v>
      </c>
      <c r="S1289" s="254">
        <v>0</v>
      </c>
      <c r="T1289" s="255">
        <f>S1289*H1289</f>
        <v>0</v>
      </c>
      <c r="U1289" s="39"/>
      <c r="V1289" s="39"/>
      <c r="W1289" s="39"/>
      <c r="X1289" s="39"/>
      <c r="Y1289" s="39"/>
      <c r="Z1289" s="39"/>
      <c r="AA1289" s="39"/>
      <c r="AB1289" s="39"/>
      <c r="AC1289" s="39"/>
      <c r="AD1289" s="39"/>
      <c r="AE1289" s="39"/>
      <c r="AR1289" s="256" t="s">
        <v>260</v>
      </c>
      <c r="AT1289" s="256" t="s">
        <v>224</v>
      </c>
      <c r="AU1289" s="256" t="s">
        <v>86</v>
      </c>
      <c r="AY1289" s="18" t="s">
        <v>222</v>
      </c>
      <c r="BE1289" s="257">
        <f>IF(N1289="základní",J1289,0)</f>
        <v>0</v>
      </c>
      <c r="BF1289" s="257">
        <f>IF(N1289="snížená",J1289,0)</f>
        <v>0</v>
      </c>
      <c r="BG1289" s="257">
        <f>IF(N1289="zákl. přenesená",J1289,0)</f>
        <v>0</v>
      </c>
      <c r="BH1289" s="257">
        <f>IF(N1289="sníž. přenesená",J1289,0)</f>
        <v>0</v>
      </c>
      <c r="BI1289" s="257">
        <f>IF(N1289="nulová",J1289,0)</f>
        <v>0</v>
      </c>
      <c r="BJ1289" s="18" t="s">
        <v>84</v>
      </c>
      <c r="BK1289" s="257">
        <f>ROUND(I1289*H1289,2)</f>
        <v>0</v>
      </c>
      <c r="BL1289" s="18" t="s">
        <v>260</v>
      </c>
      <c r="BM1289" s="256" t="s">
        <v>1473</v>
      </c>
    </row>
    <row r="1290" s="2" customFormat="1">
      <c r="A1290" s="39"/>
      <c r="B1290" s="40"/>
      <c r="C1290" s="41"/>
      <c r="D1290" s="260" t="s">
        <v>266</v>
      </c>
      <c r="E1290" s="41"/>
      <c r="F1290" s="291" t="s">
        <v>1469</v>
      </c>
      <c r="G1290" s="41"/>
      <c r="H1290" s="41"/>
      <c r="I1290" s="211"/>
      <c r="J1290" s="41"/>
      <c r="K1290" s="41"/>
      <c r="L1290" s="45"/>
      <c r="M1290" s="292"/>
      <c r="N1290" s="293"/>
      <c r="O1290" s="92"/>
      <c r="P1290" s="92"/>
      <c r="Q1290" s="92"/>
      <c r="R1290" s="92"/>
      <c r="S1290" s="92"/>
      <c r="T1290" s="93"/>
      <c r="U1290" s="39"/>
      <c r="V1290" s="39"/>
      <c r="W1290" s="39"/>
      <c r="X1290" s="39"/>
      <c r="Y1290" s="39"/>
      <c r="Z1290" s="39"/>
      <c r="AA1290" s="39"/>
      <c r="AB1290" s="39"/>
      <c r="AC1290" s="39"/>
      <c r="AD1290" s="39"/>
      <c r="AE1290" s="39"/>
      <c r="AT1290" s="18" t="s">
        <v>266</v>
      </c>
      <c r="AU1290" s="18" t="s">
        <v>86</v>
      </c>
    </row>
    <row r="1291" s="13" customFormat="1">
      <c r="A1291" s="13"/>
      <c r="B1291" s="258"/>
      <c r="C1291" s="259"/>
      <c r="D1291" s="260" t="s">
        <v>229</v>
      </c>
      <c r="E1291" s="261" t="s">
        <v>1</v>
      </c>
      <c r="F1291" s="262" t="s">
        <v>493</v>
      </c>
      <c r="G1291" s="259"/>
      <c r="H1291" s="261" t="s">
        <v>1</v>
      </c>
      <c r="I1291" s="263"/>
      <c r="J1291" s="259"/>
      <c r="K1291" s="259"/>
      <c r="L1291" s="264"/>
      <c r="M1291" s="265"/>
      <c r="N1291" s="266"/>
      <c r="O1291" s="266"/>
      <c r="P1291" s="266"/>
      <c r="Q1291" s="266"/>
      <c r="R1291" s="266"/>
      <c r="S1291" s="266"/>
      <c r="T1291" s="267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T1291" s="268" t="s">
        <v>229</v>
      </c>
      <c r="AU1291" s="268" t="s">
        <v>86</v>
      </c>
      <c r="AV1291" s="13" t="s">
        <v>84</v>
      </c>
      <c r="AW1291" s="13" t="s">
        <v>32</v>
      </c>
      <c r="AX1291" s="13" t="s">
        <v>76</v>
      </c>
      <c r="AY1291" s="268" t="s">
        <v>222</v>
      </c>
    </row>
    <row r="1292" s="14" customFormat="1">
      <c r="A1292" s="14"/>
      <c r="B1292" s="269"/>
      <c r="C1292" s="270"/>
      <c r="D1292" s="260" t="s">
        <v>229</v>
      </c>
      <c r="E1292" s="271" t="s">
        <v>1</v>
      </c>
      <c r="F1292" s="272" t="s">
        <v>1474</v>
      </c>
      <c r="G1292" s="270"/>
      <c r="H1292" s="273">
        <v>15</v>
      </c>
      <c r="I1292" s="274"/>
      <c r="J1292" s="270"/>
      <c r="K1292" s="270"/>
      <c r="L1292" s="275"/>
      <c r="M1292" s="276"/>
      <c r="N1292" s="277"/>
      <c r="O1292" s="277"/>
      <c r="P1292" s="277"/>
      <c r="Q1292" s="277"/>
      <c r="R1292" s="277"/>
      <c r="S1292" s="277"/>
      <c r="T1292" s="278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T1292" s="279" t="s">
        <v>229</v>
      </c>
      <c r="AU1292" s="279" t="s">
        <v>86</v>
      </c>
      <c r="AV1292" s="14" t="s">
        <v>86</v>
      </c>
      <c r="AW1292" s="14" t="s">
        <v>32</v>
      </c>
      <c r="AX1292" s="14" t="s">
        <v>76</v>
      </c>
      <c r="AY1292" s="279" t="s">
        <v>222</v>
      </c>
    </row>
    <row r="1293" s="15" customFormat="1">
      <c r="A1293" s="15"/>
      <c r="B1293" s="280"/>
      <c r="C1293" s="281"/>
      <c r="D1293" s="260" t="s">
        <v>229</v>
      </c>
      <c r="E1293" s="282" t="s">
        <v>1</v>
      </c>
      <c r="F1293" s="283" t="s">
        <v>232</v>
      </c>
      <c r="G1293" s="281"/>
      <c r="H1293" s="284">
        <v>15</v>
      </c>
      <c r="I1293" s="285"/>
      <c r="J1293" s="281"/>
      <c r="K1293" s="281"/>
      <c r="L1293" s="286"/>
      <c r="M1293" s="287"/>
      <c r="N1293" s="288"/>
      <c r="O1293" s="288"/>
      <c r="P1293" s="288"/>
      <c r="Q1293" s="288"/>
      <c r="R1293" s="288"/>
      <c r="S1293" s="288"/>
      <c r="T1293" s="289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T1293" s="290" t="s">
        <v>229</v>
      </c>
      <c r="AU1293" s="290" t="s">
        <v>86</v>
      </c>
      <c r="AV1293" s="15" t="s">
        <v>228</v>
      </c>
      <c r="AW1293" s="15" t="s">
        <v>32</v>
      </c>
      <c r="AX1293" s="15" t="s">
        <v>84</v>
      </c>
      <c r="AY1293" s="290" t="s">
        <v>222</v>
      </c>
    </row>
    <row r="1294" s="2" customFormat="1" ht="21.75" customHeight="1">
      <c r="A1294" s="39"/>
      <c r="B1294" s="40"/>
      <c r="C1294" s="244" t="s">
        <v>1475</v>
      </c>
      <c r="D1294" s="244" t="s">
        <v>224</v>
      </c>
      <c r="E1294" s="245" t="s">
        <v>1476</v>
      </c>
      <c r="F1294" s="246" t="s">
        <v>1477</v>
      </c>
      <c r="G1294" s="247" t="s">
        <v>227</v>
      </c>
      <c r="H1294" s="248">
        <v>211.09999999999999</v>
      </c>
      <c r="I1294" s="249"/>
      <c r="J1294" s="250">
        <f>ROUND(I1294*H1294,2)</f>
        <v>0</v>
      </c>
      <c r="K1294" s="251"/>
      <c r="L1294" s="45"/>
      <c r="M1294" s="252" t="s">
        <v>1</v>
      </c>
      <c r="N1294" s="253" t="s">
        <v>41</v>
      </c>
      <c r="O1294" s="92"/>
      <c r="P1294" s="254">
        <f>O1294*H1294</f>
        <v>0</v>
      </c>
      <c r="Q1294" s="254">
        <v>0</v>
      </c>
      <c r="R1294" s="254">
        <f>Q1294*H1294</f>
        <v>0</v>
      </c>
      <c r="S1294" s="254">
        <v>0</v>
      </c>
      <c r="T1294" s="255">
        <f>S1294*H1294</f>
        <v>0</v>
      </c>
      <c r="U1294" s="39"/>
      <c r="V1294" s="39"/>
      <c r="W1294" s="39"/>
      <c r="X1294" s="39"/>
      <c r="Y1294" s="39"/>
      <c r="Z1294" s="39"/>
      <c r="AA1294" s="39"/>
      <c r="AB1294" s="39"/>
      <c r="AC1294" s="39"/>
      <c r="AD1294" s="39"/>
      <c r="AE1294" s="39"/>
      <c r="AR1294" s="256" t="s">
        <v>260</v>
      </c>
      <c r="AT1294" s="256" t="s">
        <v>224</v>
      </c>
      <c r="AU1294" s="256" t="s">
        <v>86</v>
      </c>
      <c r="AY1294" s="18" t="s">
        <v>222</v>
      </c>
      <c r="BE1294" s="257">
        <f>IF(N1294="základní",J1294,0)</f>
        <v>0</v>
      </c>
      <c r="BF1294" s="257">
        <f>IF(N1294="snížená",J1294,0)</f>
        <v>0</v>
      </c>
      <c r="BG1294" s="257">
        <f>IF(N1294="zákl. přenesená",J1294,0)</f>
        <v>0</v>
      </c>
      <c r="BH1294" s="257">
        <f>IF(N1294="sníž. přenesená",J1294,0)</f>
        <v>0</v>
      </c>
      <c r="BI1294" s="257">
        <f>IF(N1294="nulová",J1294,0)</f>
        <v>0</v>
      </c>
      <c r="BJ1294" s="18" t="s">
        <v>84</v>
      </c>
      <c r="BK1294" s="257">
        <f>ROUND(I1294*H1294,2)</f>
        <v>0</v>
      </c>
      <c r="BL1294" s="18" t="s">
        <v>260</v>
      </c>
      <c r="BM1294" s="256" t="s">
        <v>1478</v>
      </c>
    </row>
    <row r="1295" s="13" customFormat="1">
      <c r="A1295" s="13"/>
      <c r="B1295" s="258"/>
      <c r="C1295" s="259"/>
      <c r="D1295" s="260" t="s">
        <v>229</v>
      </c>
      <c r="E1295" s="261" t="s">
        <v>1</v>
      </c>
      <c r="F1295" s="262" t="s">
        <v>403</v>
      </c>
      <c r="G1295" s="259"/>
      <c r="H1295" s="261" t="s">
        <v>1</v>
      </c>
      <c r="I1295" s="263"/>
      <c r="J1295" s="259"/>
      <c r="K1295" s="259"/>
      <c r="L1295" s="264"/>
      <c r="M1295" s="265"/>
      <c r="N1295" s="266"/>
      <c r="O1295" s="266"/>
      <c r="P1295" s="266"/>
      <c r="Q1295" s="266"/>
      <c r="R1295" s="266"/>
      <c r="S1295" s="266"/>
      <c r="T1295" s="267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268" t="s">
        <v>229</v>
      </c>
      <c r="AU1295" s="268" t="s">
        <v>86</v>
      </c>
      <c r="AV1295" s="13" t="s">
        <v>84</v>
      </c>
      <c r="AW1295" s="13" t="s">
        <v>32</v>
      </c>
      <c r="AX1295" s="13" t="s">
        <v>76</v>
      </c>
      <c r="AY1295" s="268" t="s">
        <v>222</v>
      </c>
    </row>
    <row r="1296" s="14" customFormat="1">
      <c r="A1296" s="14"/>
      <c r="B1296" s="269"/>
      <c r="C1296" s="270"/>
      <c r="D1296" s="260" t="s">
        <v>229</v>
      </c>
      <c r="E1296" s="271" t="s">
        <v>1</v>
      </c>
      <c r="F1296" s="272" t="s">
        <v>1479</v>
      </c>
      <c r="G1296" s="270"/>
      <c r="H1296" s="273">
        <v>61.100000000000001</v>
      </c>
      <c r="I1296" s="274"/>
      <c r="J1296" s="270"/>
      <c r="K1296" s="270"/>
      <c r="L1296" s="275"/>
      <c r="M1296" s="276"/>
      <c r="N1296" s="277"/>
      <c r="O1296" s="277"/>
      <c r="P1296" s="277"/>
      <c r="Q1296" s="277"/>
      <c r="R1296" s="277"/>
      <c r="S1296" s="277"/>
      <c r="T1296" s="278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T1296" s="279" t="s">
        <v>229</v>
      </c>
      <c r="AU1296" s="279" t="s">
        <v>86</v>
      </c>
      <c r="AV1296" s="14" t="s">
        <v>86</v>
      </c>
      <c r="AW1296" s="14" t="s">
        <v>32</v>
      </c>
      <c r="AX1296" s="14" t="s">
        <v>76</v>
      </c>
      <c r="AY1296" s="279" t="s">
        <v>222</v>
      </c>
    </row>
    <row r="1297" s="14" customFormat="1">
      <c r="A1297" s="14"/>
      <c r="B1297" s="269"/>
      <c r="C1297" s="270"/>
      <c r="D1297" s="260" t="s">
        <v>229</v>
      </c>
      <c r="E1297" s="271" t="s">
        <v>1</v>
      </c>
      <c r="F1297" s="272" t="s">
        <v>1480</v>
      </c>
      <c r="G1297" s="270"/>
      <c r="H1297" s="273">
        <v>103.5</v>
      </c>
      <c r="I1297" s="274"/>
      <c r="J1297" s="270"/>
      <c r="K1297" s="270"/>
      <c r="L1297" s="275"/>
      <c r="M1297" s="276"/>
      <c r="N1297" s="277"/>
      <c r="O1297" s="277"/>
      <c r="P1297" s="277"/>
      <c r="Q1297" s="277"/>
      <c r="R1297" s="277"/>
      <c r="S1297" s="277"/>
      <c r="T1297" s="278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T1297" s="279" t="s">
        <v>229</v>
      </c>
      <c r="AU1297" s="279" t="s">
        <v>86</v>
      </c>
      <c r="AV1297" s="14" t="s">
        <v>86</v>
      </c>
      <c r="AW1297" s="14" t="s">
        <v>32</v>
      </c>
      <c r="AX1297" s="14" t="s">
        <v>76</v>
      </c>
      <c r="AY1297" s="279" t="s">
        <v>222</v>
      </c>
    </row>
    <row r="1298" s="14" customFormat="1">
      <c r="A1298" s="14"/>
      <c r="B1298" s="269"/>
      <c r="C1298" s="270"/>
      <c r="D1298" s="260" t="s">
        <v>229</v>
      </c>
      <c r="E1298" s="271" t="s">
        <v>1</v>
      </c>
      <c r="F1298" s="272" t="s">
        <v>1481</v>
      </c>
      <c r="G1298" s="270"/>
      <c r="H1298" s="273">
        <v>46.5</v>
      </c>
      <c r="I1298" s="274"/>
      <c r="J1298" s="270"/>
      <c r="K1298" s="270"/>
      <c r="L1298" s="275"/>
      <c r="M1298" s="276"/>
      <c r="N1298" s="277"/>
      <c r="O1298" s="277"/>
      <c r="P1298" s="277"/>
      <c r="Q1298" s="277"/>
      <c r="R1298" s="277"/>
      <c r="S1298" s="277"/>
      <c r="T1298" s="278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79" t="s">
        <v>229</v>
      </c>
      <c r="AU1298" s="279" t="s">
        <v>86</v>
      </c>
      <c r="AV1298" s="14" t="s">
        <v>86</v>
      </c>
      <c r="AW1298" s="14" t="s">
        <v>32</v>
      </c>
      <c r="AX1298" s="14" t="s">
        <v>76</v>
      </c>
      <c r="AY1298" s="279" t="s">
        <v>222</v>
      </c>
    </row>
    <row r="1299" s="15" customFormat="1">
      <c r="A1299" s="15"/>
      <c r="B1299" s="280"/>
      <c r="C1299" s="281"/>
      <c r="D1299" s="260" t="s">
        <v>229</v>
      </c>
      <c r="E1299" s="282" t="s">
        <v>1</v>
      </c>
      <c r="F1299" s="283" t="s">
        <v>232</v>
      </c>
      <c r="G1299" s="281"/>
      <c r="H1299" s="284">
        <v>211.09999999999999</v>
      </c>
      <c r="I1299" s="285"/>
      <c r="J1299" s="281"/>
      <c r="K1299" s="281"/>
      <c r="L1299" s="286"/>
      <c r="M1299" s="287"/>
      <c r="N1299" s="288"/>
      <c r="O1299" s="288"/>
      <c r="P1299" s="288"/>
      <c r="Q1299" s="288"/>
      <c r="R1299" s="288"/>
      <c r="S1299" s="288"/>
      <c r="T1299" s="289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T1299" s="290" t="s">
        <v>229</v>
      </c>
      <c r="AU1299" s="290" t="s">
        <v>86</v>
      </c>
      <c r="AV1299" s="15" t="s">
        <v>228</v>
      </c>
      <c r="AW1299" s="15" t="s">
        <v>32</v>
      </c>
      <c r="AX1299" s="15" t="s">
        <v>84</v>
      </c>
      <c r="AY1299" s="290" t="s">
        <v>222</v>
      </c>
    </row>
    <row r="1300" s="2" customFormat="1" ht="16.5" customHeight="1">
      <c r="A1300" s="39"/>
      <c r="B1300" s="40"/>
      <c r="C1300" s="244" t="s">
        <v>862</v>
      </c>
      <c r="D1300" s="244" t="s">
        <v>224</v>
      </c>
      <c r="E1300" s="245" t="s">
        <v>1482</v>
      </c>
      <c r="F1300" s="246" t="s">
        <v>1483</v>
      </c>
      <c r="G1300" s="247" t="s">
        <v>438</v>
      </c>
      <c r="H1300" s="248">
        <v>278.5</v>
      </c>
      <c r="I1300" s="249"/>
      <c r="J1300" s="250">
        <f>ROUND(I1300*H1300,2)</f>
        <v>0</v>
      </c>
      <c r="K1300" s="251"/>
      <c r="L1300" s="45"/>
      <c r="M1300" s="252" t="s">
        <v>1</v>
      </c>
      <c r="N1300" s="253" t="s">
        <v>41</v>
      </c>
      <c r="O1300" s="92"/>
      <c r="P1300" s="254">
        <f>O1300*H1300</f>
        <v>0</v>
      </c>
      <c r="Q1300" s="254">
        <v>0</v>
      </c>
      <c r="R1300" s="254">
        <f>Q1300*H1300</f>
        <v>0</v>
      </c>
      <c r="S1300" s="254">
        <v>0</v>
      </c>
      <c r="T1300" s="255">
        <f>S1300*H1300</f>
        <v>0</v>
      </c>
      <c r="U1300" s="39"/>
      <c r="V1300" s="39"/>
      <c r="W1300" s="39"/>
      <c r="X1300" s="39"/>
      <c r="Y1300" s="39"/>
      <c r="Z1300" s="39"/>
      <c r="AA1300" s="39"/>
      <c r="AB1300" s="39"/>
      <c r="AC1300" s="39"/>
      <c r="AD1300" s="39"/>
      <c r="AE1300" s="39"/>
      <c r="AR1300" s="256" t="s">
        <v>260</v>
      </c>
      <c r="AT1300" s="256" t="s">
        <v>224</v>
      </c>
      <c r="AU1300" s="256" t="s">
        <v>86</v>
      </c>
      <c r="AY1300" s="18" t="s">
        <v>222</v>
      </c>
      <c r="BE1300" s="257">
        <f>IF(N1300="základní",J1300,0)</f>
        <v>0</v>
      </c>
      <c r="BF1300" s="257">
        <f>IF(N1300="snížená",J1300,0)</f>
        <v>0</v>
      </c>
      <c r="BG1300" s="257">
        <f>IF(N1300="zákl. přenesená",J1300,0)</f>
        <v>0</v>
      </c>
      <c r="BH1300" s="257">
        <f>IF(N1300="sníž. přenesená",J1300,0)</f>
        <v>0</v>
      </c>
      <c r="BI1300" s="257">
        <f>IF(N1300="nulová",J1300,0)</f>
        <v>0</v>
      </c>
      <c r="BJ1300" s="18" t="s">
        <v>84</v>
      </c>
      <c r="BK1300" s="257">
        <f>ROUND(I1300*H1300,2)</f>
        <v>0</v>
      </c>
      <c r="BL1300" s="18" t="s">
        <v>260</v>
      </c>
      <c r="BM1300" s="256" t="s">
        <v>1484</v>
      </c>
    </row>
    <row r="1301" s="2" customFormat="1" ht="16.5" customHeight="1">
      <c r="A1301" s="39"/>
      <c r="B1301" s="40"/>
      <c r="C1301" s="244" t="s">
        <v>1485</v>
      </c>
      <c r="D1301" s="244" t="s">
        <v>224</v>
      </c>
      <c r="E1301" s="245" t="s">
        <v>1486</v>
      </c>
      <c r="F1301" s="246" t="s">
        <v>1487</v>
      </c>
      <c r="G1301" s="247" t="s">
        <v>438</v>
      </c>
      <c r="H1301" s="248">
        <v>195.25</v>
      </c>
      <c r="I1301" s="249"/>
      <c r="J1301" s="250">
        <f>ROUND(I1301*H1301,2)</f>
        <v>0</v>
      </c>
      <c r="K1301" s="251"/>
      <c r="L1301" s="45"/>
      <c r="M1301" s="252" t="s">
        <v>1</v>
      </c>
      <c r="N1301" s="253" t="s">
        <v>41</v>
      </c>
      <c r="O1301" s="92"/>
      <c r="P1301" s="254">
        <f>O1301*H1301</f>
        <v>0</v>
      </c>
      <c r="Q1301" s="254">
        <v>0</v>
      </c>
      <c r="R1301" s="254">
        <f>Q1301*H1301</f>
        <v>0</v>
      </c>
      <c r="S1301" s="254">
        <v>0</v>
      </c>
      <c r="T1301" s="255">
        <f>S1301*H1301</f>
        <v>0</v>
      </c>
      <c r="U1301" s="39"/>
      <c r="V1301" s="39"/>
      <c r="W1301" s="39"/>
      <c r="X1301" s="39"/>
      <c r="Y1301" s="39"/>
      <c r="Z1301" s="39"/>
      <c r="AA1301" s="39"/>
      <c r="AB1301" s="39"/>
      <c r="AC1301" s="39"/>
      <c r="AD1301" s="39"/>
      <c r="AE1301" s="39"/>
      <c r="AR1301" s="256" t="s">
        <v>260</v>
      </c>
      <c r="AT1301" s="256" t="s">
        <v>224</v>
      </c>
      <c r="AU1301" s="256" t="s">
        <v>86</v>
      </c>
      <c r="AY1301" s="18" t="s">
        <v>222</v>
      </c>
      <c r="BE1301" s="257">
        <f>IF(N1301="základní",J1301,0)</f>
        <v>0</v>
      </c>
      <c r="BF1301" s="257">
        <f>IF(N1301="snížená",J1301,0)</f>
        <v>0</v>
      </c>
      <c r="BG1301" s="257">
        <f>IF(N1301="zákl. přenesená",J1301,0)</f>
        <v>0</v>
      </c>
      <c r="BH1301" s="257">
        <f>IF(N1301="sníž. přenesená",J1301,0)</f>
        <v>0</v>
      </c>
      <c r="BI1301" s="257">
        <f>IF(N1301="nulová",J1301,0)</f>
        <v>0</v>
      </c>
      <c r="BJ1301" s="18" t="s">
        <v>84</v>
      </c>
      <c r="BK1301" s="257">
        <f>ROUND(I1301*H1301,2)</f>
        <v>0</v>
      </c>
      <c r="BL1301" s="18" t="s">
        <v>260</v>
      </c>
      <c r="BM1301" s="256" t="s">
        <v>1488</v>
      </c>
    </row>
    <row r="1302" s="2" customFormat="1" ht="55.5" customHeight="1">
      <c r="A1302" s="39"/>
      <c r="B1302" s="40"/>
      <c r="C1302" s="244" t="s">
        <v>865</v>
      </c>
      <c r="D1302" s="244" t="s">
        <v>224</v>
      </c>
      <c r="E1302" s="245" t="s">
        <v>1489</v>
      </c>
      <c r="F1302" s="246" t="s">
        <v>1490</v>
      </c>
      <c r="G1302" s="247" t="s">
        <v>227</v>
      </c>
      <c r="H1302" s="248">
        <v>247.59999999999999</v>
      </c>
      <c r="I1302" s="249"/>
      <c r="J1302" s="250">
        <f>ROUND(I1302*H1302,2)</f>
        <v>0</v>
      </c>
      <c r="K1302" s="251"/>
      <c r="L1302" s="45"/>
      <c r="M1302" s="252" t="s">
        <v>1</v>
      </c>
      <c r="N1302" s="253" t="s">
        <v>41</v>
      </c>
      <c r="O1302" s="92"/>
      <c r="P1302" s="254">
        <f>O1302*H1302</f>
        <v>0</v>
      </c>
      <c r="Q1302" s="254">
        <v>0</v>
      </c>
      <c r="R1302" s="254">
        <f>Q1302*H1302</f>
        <v>0</v>
      </c>
      <c r="S1302" s="254">
        <v>0</v>
      </c>
      <c r="T1302" s="255">
        <f>S1302*H1302</f>
        <v>0</v>
      </c>
      <c r="U1302" s="39"/>
      <c r="V1302" s="39"/>
      <c r="W1302" s="39"/>
      <c r="X1302" s="39"/>
      <c r="Y1302" s="39"/>
      <c r="Z1302" s="39"/>
      <c r="AA1302" s="39"/>
      <c r="AB1302" s="39"/>
      <c r="AC1302" s="39"/>
      <c r="AD1302" s="39"/>
      <c r="AE1302" s="39"/>
      <c r="AR1302" s="256" t="s">
        <v>260</v>
      </c>
      <c r="AT1302" s="256" t="s">
        <v>224</v>
      </c>
      <c r="AU1302" s="256" t="s">
        <v>86</v>
      </c>
      <c r="AY1302" s="18" t="s">
        <v>222</v>
      </c>
      <c r="BE1302" s="257">
        <f>IF(N1302="základní",J1302,0)</f>
        <v>0</v>
      </c>
      <c r="BF1302" s="257">
        <f>IF(N1302="snížená",J1302,0)</f>
        <v>0</v>
      </c>
      <c r="BG1302" s="257">
        <f>IF(N1302="zákl. přenesená",J1302,0)</f>
        <v>0</v>
      </c>
      <c r="BH1302" s="257">
        <f>IF(N1302="sníž. přenesená",J1302,0)</f>
        <v>0</v>
      </c>
      <c r="BI1302" s="257">
        <f>IF(N1302="nulová",J1302,0)</f>
        <v>0</v>
      </c>
      <c r="BJ1302" s="18" t="s">
        <v>84</v>
      </c>
      <c r="BK1302" s="257">
        <f>ROUND(I1302*H1302,2)</f>
        <v>0</v>
      </c>
      <c r="BL1302" s="18" t="s">
        <v>260</v>
      </c>
      <c r="BM1302" s="256" t="s">
        <v>1491</v>
      </c>
    </row>
    <row r="1303" s="2" customFormat="1">
      <c r="A1303" s="39"/>
      <c r="B1303" s="40"/>
      <c r="C1303" s="41"/>
      <c r="D1303" s="260" t="s">
        <v>266</v>
      </c>
      <c r="E1303" s="41"/>
      <c r="F1303" s="291" t="s">
        <v>1492</v>
      </c>
      <c r="G1303" s="41"/>
      <c r="H1303" s="41"/>
      <c r="I1303" s="211"/>
      <c r="J1303" s="41"/>
      <c r="K1303" s="41"/>
      <c r="L1303" s="45"/>
      <c r="M1303" s="292"/>
      <c r="N1303" s="293"/>
      <c r="O1303" s="92"/>
      <c r="P1303" s="92"/>
      <c r="Q1303" s="92"/>
      <c r="R1303" s="92"/>
      <c r="S1303" s="92"/>
      <c r="T1303" s="93"/>
      <c r="U1303" s="39"/>
      <c r="V1303" s="39"/>
      <c r="W1303" s="39"/>
      <c r="X1303" s="39"/>
      <c r="Y1303" s="39"/>
      <c r="Z1303" s="39"/>
      <c r="AA1303" s="39"/>
      <c r="AB1303" s="39"/>
      <c r="AC1303" s="39"/>
      <c r="AD1303" s="39"/>
      <c r="AE1303" s="39"/>
      <c r="AT1303" s="18" t="s">
        <v>266</v>
      </c>
      <c r="AU1303" s="18" t="s">
        <v>86</v>
      </c>
    </row>
    <row r="1304" s="13" customFormat="1">
      <c r="A1304" s="13"/>
      <c r="B1304" s="258"/>
      <c r="C1304" s="259"/>
      <c r="D1304" s="260" t="s">
        <v>229</v>
      </c>
      <c r="E1304" s="261" t="s">
        <v>1</v>
      </c>
      <c r="F1304" s="262" t="s">
        <v>1493</v>
      </c>
      <c r="G1304" s="259"/>
      <c r="H1304" s="261" t="s">
        <v>1</v>
      </c>
      <c r="I1304" s="263"/>
      <c r="J1304" s="259"/>
      <c r="K1304" s="259"/>
      <c r="L1304" s="264"/>
      <c r="M1304" s="265"/>
      <c r="N1304" s="266"/>
      <c r="O1304" s="266"/>
      <c r="P1304" s="266"/>
      <c r="Q1304" s="266"/>
      <c r="R1304" s="266"/>
      <c r="S1304" s="266"/>
      <c r="T1304" s="267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68" t="s">
        <v>229</v>
      </c>
      <c r="AU1304" s="268" t="s">
        <v>86</v>
      </c>
      <c r="AV1304" s="13" t="s">
        <v>84</v>
      </c>
      <c r="AW1304" s="13" t="s">
        <v>32</v>
      </c>
      <c r="AX1304" s="13" t="s">
        <v>76</v>
      </c>
      <c r="AY1304" s="268" t="s">
        <v>222</v>
      </c>
    </row>
    <row r="1305" s="14" customFormat="1">
      <c r="A1305" s="14"/>
      <c r="B1305" s="269"/>
      <c r="C1305" s="270"/>
      <c r="D1305" s="260" t="s">
        <v>229</v>
      </c>
      <c r="E1305" s="271" t="s">
        <v>1</v>
      </c>
      <c r="F1305" s="272" t="s">
        <v>1494</v>
      </c>
      <c r="G1305" s="270"/>
      <c r="H1305" s="273">
        <v>247.59999999999999</v>
      </c>
      <c r="I1305" s="274"/>
      <c r="J1305" s="270"/>
      <c r="K1305" s="270"/>
      <c r="L1305" s="275"/>
      <c r="M1305" s="276"/>
      <c r="N1305" s="277"/>
      <c r="O1305" s="277"/>
      <c r="P1305" s="277"/>
      <c r="Q1305" s="277"/>
      <c r="R1305" s="277"/>
      <c r="S1305" s="277"/>
      <c r="T1305" s="278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T1305" s="279" t="s">
        <v>229</v>
      </c>
      <c r="AU1305" s="279" t="s">
        <v>86</v>
      </c>
      <c r="AV1305" s="14" t="s">
        <v>86</v>
      </c>
      <c r="AW1305" s="14" t="s">
        <v>32</v>
      </c>
      <c r="AX1305" s="14" t="s">
        <v>76</v>
      </c>
      <c r="AY1305" s="279" t="s">
        <v>222</v>
      </c>
    </row>
    <row r="1306" s="15" customFormat="1">
      <c r="A1306" s="15"/>
      <c r="B1306" s="280"/>
      <c r="C1306" s="281"/>
      <c r="D1306" s="260" t="s">
        <v>229</v>
      </c>
      <c r="E1306" s="282" t="s">
        <v>1</v>
      </c>
      <c r="F1306" s="283" t="s">
        <v>232</v>
      </c>
      <c r="G1306" s="281"/>
      <c r="H1306" s="284">
        <v>247.59999999999999</v>
      </c>
      <c r="I1306" s="285"/>
      <c r="J1306" s="281"/>
      <c r="K1306" s="281"/>
      <c r="L1306" s="286"/>
      <c r="M1306" s="287"/>
      <c r="N1306" s="288"/>
      <c r="O1306" s="288"/>
      <c r="P1306" s="288"/>
      <c r="Q1306" s="288"/>
      <c r="R1306" s="288"/>
      <c r="S1306" s="288"/>
      <c r="T1306" s="289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T1306" s="290" t="s">
        <v>229</v>
      </c>
      <c r="AU1306" s="290" t="s">
        <v>86</v>
      </c>
      <c r="AV1306" s="15" t="s">
        <v>228</v>
      </c>
      <c r="AW1306" s="15" t="s">
        <v>32</v>
      </c>
      <c r="AX1306" s="15" t="s">
        <v>84</v>
      </c>
      <c r="AY1306" s="290" t="s">
        <v>222</v>
      </c>
    </row>
    <row r="1307" s="2" customFormat="1" ht="55.5" customHeight="1">
      <c r="A1307" s="39"/>
      <c r="B1307" s="40"/>
      <c r="C1307" s="244" t="s">
        <v>1495</v>
      </c>
      <c r="D1307" s="244" t="s">
        <v>224</v>
      </c>
      <c r="E1307" s="245" t="s">
        <v>1496</v>
      </c>
      <c r="F1307" s="246" t="s">
        <v>1497</v>
      </c>
      <c r="G1307" s="247" t="s">
        <v>227</v>
      </c>
      <c r="H1307" s="248">
        <v>600.52700000000004</v>
      </c>
      <c r="I1307" s="249"/>
      <c r="J1307" s="250">
        <f>ROUND(I1307*H1307,2)</f>
        <v>0</v>
      </c>
      <c r="K1307" s="251"/>
      <c r="L1307" s="45"/>
      <c r="M1307" s="252" t="s">
        <v>1</v>
      </c>
      <c r="N1307" s="253" t="s">
        <v>41</v>
      </c>
      <c r="O1307" s="92"/>
      <c r="P1307" s="254">
        <f>O1307*H1307</f>
        <v>0</v>
      </c>
      <c r="Q1307" s="254">
        <v>0</v>
      </c>
      <c r="R1307" s="254">
        <f>Q1307*H1307</f>
        <v>0</v>
      </c>
      <c r="S1307" s="254">
        <v>0</v>
      </c>
      <c r="T1307" s="255">
        <f>S1307*H1307</f>
        <v>0</v>
      </c>
      <c r="U1307" s="39"/>
      <c r="V1307" s="39"/>
      <c r="W1307" s="39"/>
      <c r="X1307" s="39"/>
      <c r="Y1307" s="39"/>
      <c r="Z1307" s="39"/>
      <c r="AA1307" s="39"/>
      <c r="AB1307" s="39"/>
      <c r="AC1307" s="39"/>
      <c r="AD1307" s="39"/>
      <c r="AE1307" s="39"/>
      <c r="AR1307" s="256" t="s">
        <v>260</v>
      </c>
      <c r="AT1307" s="256" t="s">
        <v>224</v>
      </c>
      <c r="AU1307" s="256" t="s">
        <v>86</v>
      </c>
      <c r="AY1307" s="18" t="s">
        <v>222</v>
      </c>
      <c r="BE1307" s="257">
        <f>IF(N1307="základní",J1307,0)</f>
        <v>0</v>
      </c>
      <c r="BF1307" s="257">
        <f>IF(N1307="snížená",J1307,0)</f>
        <v>0</v>
      </c>
      <c r="BG1307" s="257">
        <f>IF(N1307="zákl. přenesená",J1307,0)</f>
        <v>0</v>
      </c>
      <c r="BH1307" s="257">
        <f>IF(N1307="sníž. přenesená",J1307,0)</f>
        <v>0</v>
      </c>
      <c r="BI1307" s="257">
        <f>IF(N1307="nulová",J1307,0)</f>
        <v>0</v>
      </c>
      <c r="BJ1307" s="18" t="s">
        <v>84</v>
      </c>
      <c r="BK1307" s="257">
        <f>ROUND(I1307*H1307,2)</f>
        <v>0</v>
      </c>
      <c r="BL1307" s="18" t="s">
        <v>260</v>
      </c>
      <c r="BM1307" s="256" t="s">
        <v>1498</v>
      </c>
    </row>
    <row r="1308" s="2" customFormat="1">
      <c r="A1308" s="39"/>
      <c r="B1308" s="40"/>
      <c r="C1308" s="41"/>
      <c r="D1308" s="260" t="s">
        <v>266</v>
      </c>
      <c r="E1308" s="41"/>
      <c r="F1308" s="291" t="s">
        <v>1492</v>
      </c>
      <c r="G1308" s="41"/>
      <c r="H1308" s="41"/>
      <c r="I1308" s="211"/>
      <c r="J1308" s="41"/>
      <c r="K1308" s="41"/>
      <c r="L1308" s="45"/>
      <c r="M1308" s="292"/>
      <c r="N1308" s="293"/>
      <c r="O1308" s="92"/>
      <c r="P1308" s="92"/>
      <c r="Q1308" s="92"/>
      <c r="R1308" s="92"/>
      <c r="S1308" s="92"/>
      <c r="T1308" s="93"/>
      <c r="U1308" s="39"/>
      <c r="V1308" s="39"/>
      <c r="W1308" s="39"/>
      <c r="X1308" s="39"/>
      <c r="Y1308" s="39"/>
      <c r="Z1308" s="39"/>
      <c r="AA1308" s="39"/>
      <c r="AB1308" s="39"/>
      <c r="AC1308" s="39"/>
      <c r="AD1308" s="39"/>
      <c r="AE1308" s="39"/>
      <c r="AT1308" s="18" t="s">
        <v>266</v>
      </c>
      <c r="AU1308" s="18" t="s">
        <v>86</v>
      </c>
    </row>
    <row r="1309" s="13" customFormat="1">
      <c r="A1309" s="13"/>
      <c r="B1309" s="258"/>
      <c r="C1309" s="259"/>
      <c r="D1309" s="260" t="s">
        <v>229</v>
      </c>
      <c r="E1309" s="261" t="s">
        <v>1</v>
      </c>
      <c r="F1309" s="262" t="s">
        <v>1493</v>
      </c>
      <c r="G1309" s="259"/>
      <c r="H1309" s="261" t="s">
        <v>1</v>
      </c>
      <c r="I1309" s="263"/>
      <c r="J1309" s="259"/>
      <c r="K1309" s="259"/>
      <c r="L1309" s="264"/>
      <c r="M1309" s="265"/>
      <c r="N1309" s="266"/>
      <c r="O1309" s="266"/>
      <c r="P1309" s="266"/>
      <c r="Q1309" s="266"/>
      <c r="R1309" s="266"/>
      <c r="S1309" s="266"/>
      <c r="T1309" s="267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268" t="s">
        <v>229</v>
      </c>
      <c r="AU1309" s="268" t="s">
        <v>86</v>
      </c>
      <c r="AV1309" s="13" t="s">
        <v>84</v>
      </c>
      <c r="AW1309" s="13" t="s">
        <v>32</v>
      </c>
      <c r="AX1309" s="13" t="s">
        <v>76</v>
      </c>
      <c r="AY1309" s="268" t="s">
        <v>222</v>
      </c>
    </row>
    <row r="1310" s="13" customFormat="1">
      <c r="A1310" s="13"/>
      <c r="B1310" s="258"/>
      <c r="C1310" s="259"/>
      <c r="D1310" s="260" t="s">
        <v>229</v>
      </c>
      <c r="E1310" s="261" t="s">
        <v>1</v>
      </c>
      <c r="F1310" s="262" t="s">
        <v>1499</v>
      </c>
      <c r="G1310" s="259"/>
      <c r="H1310" s="261" t="s">
        <v>1</v>
      </c>
      <c r="I1310" s="263"/>
      <c r="J1310" s="259"/>
      <c r="K1310" s="259"/>
      <c r="L1310" s="264"/>
      <c r="M1310" s="265"/>
      <c r="N1310" s="266"/>
      <c r="O1310" s="266"/>
      <c r="P1310" s="266"/>
      <c r="Q1310" s="266"/>
      <c r="R1310" s="266"/>
      <c r="S1310" s="266"/>
      <c r="T1310" s="267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T1310" s="268" t="s">
        <v>229</v>
      </c>
      <c r="AU1310" s="268" t="s">
        <v>86</v>
      </c>
      <c r="AV1310" s="13" t="s">
        <v>84</v>
      </c>
      <c r="AW1310" s="13" t="s">
        <v>32</v>
      </c>
      <c r="AX1310" s="13" t="s">
        <v>76</v>
      </c>
      <c r="AY1310" s="268" t="s">
        <v>222</v>
      </c>
    </row>
    <row r="1311" s="14" customFormat="1">
      <c r="A1311" s="14"/>
      <c r="B1311" s="269"/>
      <c r="C1311" s="270"/>
      <c r="D1311" s="260" t="s">
        <v>229</v>
      </c>
      <c r="E1311" s="271" t="s">
        <v>1</v>
      </c>
      <c r="F1311" s="272" t="s">
        <v>1500</v>
      </c>
      <c r="G1311" s="270"/>
      <c r="H1311" s="273">
        <v>411.56599999999997</v>
      </c>
      <c r="I1311" s="274"/>
      <c r="J1311" s="270"/>
      <c r="K1311" s="270"/>
      <c r="L1311" s="275"/>
      <c r="M1311" s="276"/>
      <c r="N1311" s="277"/>
      <c r="O1311" s="277"/>
      <c r="P1311" s="277"/>
      <c r="Q1311" s="277"/>
      <c r="R1311" s="277"/>
      <c r="S1311" s="277"/>
      <c r="T1311" s="278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T1311" s="279" t="s">
        <v>229</v>
      </c>
      <c r="AU1311" s="279" t="s">
        <v>86</v>
      </c>
      <c r="AV1311" s="14" t="s">
        <v>86</v>
      </c>
      <c r="AW1311" s="14" t="s">
        <v>32</v>
      </c>
      <c r="AX1311" s="14" t="s">
        <v>76</v>
      </c>
      <c r="AY1311" s="279" t="s">
        <v>222</v>
      </c>
    </row>
    <row r="1312" s="14" customFormat="1">
      <c r="A1312" s="14"/>
      <c r="B1312" s="269"/>
      <c r="C1312" s="270"/>
      <c r="D1312" s="260" t="s">
        <v>229</v>
      </c>
      <c r="E1312" s="271" t="s">
        <v>1</v>
      </c>
      <c r="F1312" s="272" t="s">
        <v>1501</v>
      </c>
      <c r="G1312" s="270"/>
      <c r="H1312" s="273">
        <v>188.96100000000001</v>
      </c>
      <c r="I1312" s="274"/>
      <c r="J1312" s="270"/>
      <c r="K1312" s="270"/>
      <c r="L1312" s="275"/>
      <c r="M1312" s="276"/>
      <c r="N1312" s="277"/>
      <c r="O1312" s="277"/>
      <c r="P1312" s="277"/>
      <c r="Q1312" s="277"/>
      <c r="R1312" s="277"/>
      <c r="S1312" s="277"/>
      <c r="T1312" s="278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T1312" s="279" t="s">
        <v>229</v>
      </c>
      <c r="AU1312" s="279" t="s">
        <v>86</v>
      </c>
      <c r="AV1312" s="14" t="s">
        <v>86</v>
      </c>
      <c r="AW1312" s="14" t="s">
        <v>32</v>
      </c>
      <c r="AX1312" s="14" t="s">
        <v>76</v>
      </c>
      <c r="AY1312" s="279" t="s">
        <v>222</v>
      </c>
    </row>
    <row r="1313" s="15" customFormat="1">
      <c r="A1313" s="15"/>
      <c r="B1313" s="280"/>
      <c r="C1313" s="281"/>
      <c r="D1313" s="260" t="s">
        <v>229</v>
      </c>
      <c r="E1313" s="282" t="s">
        <v>1</v>
      </c>
      <c r="F1313" s="283" t="s">
        <v>232</v>
      </c>
      <c r="G1313" s="281"/>
      <c r="H1313" s="284">
        <v>600.52700000000004</v>
      </c>
      <c r="I1313" s="285"/>
      <c r="J1313" s="281"/>
      <c r="K1313" s="281"/>
      <c r="L1313" s="286"/>
      <c r="M1313" s="287"/>
      <c r="N1313" s="288"/>
      <c r="O1313" s="288"/>
      <c r="P1313" s="288"/>
      <c r="Q1313" s="288"/>
      <c r="R1313" s="288"/>
      <c r="S1313" s="288"/>
      <c r="T1313" s="289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T1313" s="290" t="s">
        <v>229</v>
      </c>
      <c r="AU1313" s="290" t="s">
        <v>86</v>
      </c>
      <c r="AV1313" s="15" t="s">
        <v>228</v>
      </c>
      <c r="AW1313" s="15" t="s">
        <v>32</v>
      </c>
      <c r="AX1313" s="15" t="s">
        <v>84</v>
      </c>
      <c r="AY1313" s="290" t="s">
        <v>222</v>
      </c>
    </row>
    <row r="1314" s="2" customFormat="1" ht="16.5" customHeight="1">
      <c r="A1314" s="39"/>
      <c r="B1314" s="40"/>
      <c r="C1314" s="244" t="s">
        <v>869</v>
      </c>
      <c r="D1314" s="244" t="s">
        <v>224</v>
      </c>
      <c r="E1314" s="245" t="s">
        <v>1502</v>
      </c>
      <c r="F1314" s="246" t="s">
        <v>1503</v>
      </c>
      <c r="G1314" s="247" t="s">
        <v>1057</v>
      </c>
      <c r="H1314" s="316"/>
      <c r="I1314" s="249"/>
      <c r="J1314" s="250">
        <f>ROUND(I1314*H1314,2)</f>
        <v>0</v>
      </c>
      <c r="K1314" s="251"/>
      <c r="L1314" s="45"/>
      <c r="M1314" s="252" t="s">
        <v>1</v>
      </c>
      <c r="N1314" s="253" t="s">
        <v>41</v>
      </c>
      <c r="O1314" s="92"/>
      <c r="P1314" s="254">
        <f>O1314*H1314</f>
        <v>0</v>
      </c>
      <c r="Q1314" s="254">
        <v>0</v>
      </c>
      <c r="R1314" s="254">
        <f>Q1314*H1314</f>
        <v>0</v>
      </c>
      <c r="S1314" s="254">
        <v>0</v>
      </c>
      <c r="T1314" s="255">
        <f>S1314*H1314</f>
        <v>0</v>
      </c>
      <c r="U1314" s="39"/>
      <c r="V1314" s="39"/>
      <c r="W1314" s="39"/>
      <c r="X1314" s="39"/>
      <c r="Y1314" s="39"/>
      <c r="Z1314" s="39"/>
      <c r="AA1314" s="39"/>
      <c r="AB1314" s="39"/>
      <c r="AC1314" s="39"/>
      <c r="AD1314" s="39"/>
      <c r="AE1314" s="39"/>
      <c r="AR1314" s="256" t="s">
        <v>260</v>
      </c>
      <c r="AT1314" s="256" t="s">
        <v>224</v>
      </c>
      <c r="AU1314" s="256" t="s">
        <v>86</v>
      </c>
      <c r="AY1314" s="18" t="s">
        <v>222</v>
      </c>
      <c r="BE1314" s="257">
        <f>IF(N1314="základní",J1314,0)</f>
        <v>0</v>
      </c>
      <c r="BF1314" s="257">
        <f>IF(N1314="snížená",J1314,0)</f>
        <v>0</v>
      </c>
      <c r="BG1314" s="257">
        <f>IF(N1314="zákl. přenesená",J1314,0)</f>
        <v>0</v>
      </c>
      <c r="BH1314" s="257">
        <f>IF(N1314="sníž. přenesená",J1314,0)</f>
        <v>0</v>
      </c>
      <c r="BI1314" s="257">
        <f>IF(N1314="nulová",J1314,0)</f>
        <v>0</v>
      </c>
      <c r="BJ1314" s="18" t="s">
        <v>84</v>
      </c>
      <c r="BK1314" s="257">
        <f>ROUND(I1314*H1314,2)</f>
        <v>0</v>
      </c>
      <c r="BL1314" s="18" t="s">
        <v>260</v>
      </c>
      <c r="BM1314" s="256" t="s">
        <v>1504</v>
      </c>
    </row>
    <row r="1315" s="12" customFormat="1" ht="22.8" customHeight="1">
      <c r="A1315" s="12"/>
      <c r="B1315" s="228"/>
      <c r="C1315" s="229"/>
      <c r="D1315" s="230" t="s">
        <v>75</v>
      </c>
      <c r="E1315" s="242" t="s">
        <v>1505</v>
      </c>
      <c r="F1315" s="242" t="s">
        <v>1506</v>
      </c>
      <c r="G1315" s="229"/>
      <c r="H1315" s="229"/>
      <c r="I1315" s="232"/>
      <c r="J1315" s="243">
        <f>BK1315</f>
        <v>0</v>
      </c>
      <c r="K1315" s="229"/>
      <c r="L1315" s="234"/>
      <c r="M1315" s="235"/>
      <c r="N1315" s="236"/>
      <c r="O1315" s="236"/>
      <c r="P1315" s="237">
        <f>SUM(P1316:P1389)</f>
        <v>0</v>
      </c>
      <c r="Q1315" s="236"/>
      <c r="R1315" s="237">
        <f>SUM(R1316:R1389)</f>
        <v>0</v>
      </c>
      <c r="S1315" s="236"/>
      <c r="T1315" s="238">
        <f>SUM(T1316:T1389)</f>
        <v>0</v>
      </c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R1315" s="239" t="s">
        <v>86</v>
      </c>
      <c r="AT1315" s="240" t="s">
        <v>75</v>
      </c>
      <c r="AU1315" s="240" t="s">
        <v>84</v>
      </c>
      <c r="AY1315" s="239" t="s">
        <v>222</v>
      </c>
      <c r="BK1315" s="241">
        <f>SUM(BK1316:BK1389)</f>
        <v>0</v>
      </c>
    </row>
    <row r="1316" s="2" customFormat="1" ht="16.5" customHeight="1">
      <c r="A1316" s="39"/>
      <c r="B1316" s="40"/>
      <c r="C1316" s="244" t="s">
        <v>1507</v>
      </c>
      <c r="D1316" s="244" t="s">
        <v>224</v>
      </c>
      <c r="E1316" s="245" t="s">
        <v>1508</v>
      </c>
      <c r="F1316" s="246" t="s">
        <v>1509</v>
      </c>
      <c r="G1316" s="247" t="s">
        <v>227</v>
      </c>
      <c r="H1316" s="248">
        <v>1161</v>
      </c>
      <c r="I1316" s="249"/>
      <c r="J1316" s="250">
        <f>ROUND(I1316*H1316,2)</f>
        <v>0</v>
      </c>
      <c r="K1316" s="251"/>
      <c r="L1316" s="45"/>
      <c r="M1316" s="252" t="s">
        <v>1</v>
      </c>
      <c r="N1316" s="253" t="s">
        <v>41</v>
      </c>
      <c r="O1316" s="92"/>
      <c r="P1316" s="254">
        <f>O1316*H1316</f>
        <v>0</v>
      </c>
      <c r="Q1316" s="254">
        <v>0</v>
      </c>
      <c r="R1316" s="254">
        <f>Q1316*H1316</f>
        <v>0</v>
      </c>
      <c r="S1316" s="254">
        <v>0</v>
      </c>
      <c r="T1316" s="255">
        <f>S1316*H1316</f>
        <v>0</v>
      </c>
      <c r="U1316" s="39"/>
      <c r="V1316" s="39"/>
      <c r="W1316" s="39"/>
      <c r="X1316" s="39"/>
      <c r="Y1316" s="39"/>
      <c r="Z1316" s="39"/>
      <c r="AA1316" s="39"/>
      <c r="AB1316" s="39"/>
      <c r="AC1316" s="39"/>
      <c r="AD1316" s="39"/>
      <c r="AE1316" s="39"/>
      <c r="AR1316" s="256" t="s">
        <v>260</v>
      </c>
      <c r="AT1316" s="256" t="s">
        <v>224</v>
      </c>
      <c r="AU1316" s="256" t="s">
        <v>86</v>
      </c>
      <c r="AY1316" s="18" t="s">
        <v>222</v>
      </c>
      <c r="BE1316" s="257">
        <f>IF(N1316="základní",J1316,0)</f>
        <v>0</v>
      </c>
      <c r="BF1316" s="257">
        <f>IF(N1316="snížená",J1316,0)</f>
        <v>0</v>
      </c>
      <c r="BG1316" s="257">
        <f>IF(N1316="zákl. přenesená",J1316,0)</f>
        <v>0</v>
      </c>
      <c r="BH1316" s="257">
        <f>IF(N1316="sníž. přenesená",J1316,0)</f>
        <v>0</v>
      </c>
      <c r="BI1316" s="257">
        <f>IF(N1316="nulová",J1316,0)</f>
        <v>0</v>
      </c>
      <c r="BJ1316" s="18" t="s">
        <v>84</v>
      </c>
      <c r="BK1316" s="257">
        <f>ROUND(I1316*H1316,2)</f>
        <v>0</v>
      </c>
      <c r="BL1316" s="18" t="s">
        <v>260</v>
      </c>
      <c r="BM1316" s="256" t="s">
        <v>1510</v>
      </c>
    </row>
    <row r="1317" s="13" customFormat="1">
      <c r="A1317" s="13"/>
      <c r="B1317" s="258"/>
      <c r="C1317" s="259"/>
      <c r="D1317" s="260" t="s">
        <v>229</v>
      </c>
      <c r="E1317" s="261" t="s">
        <v>1</v>
      </c>
      <c r="F1317" s="262" t="s">
        <v>368</v>
      </c>
      <c r="G1317" s="259"/>
      <c r="H1317" s="261" t="s">
        <v>1</v>
      </c>
      <c r="I1317" s="263"/>
      <c r="J1317" s="259"/>
      <c r="K1317" s="259"/>
      <c r="L1317" s="264"/>
      <c r="M1317" s="265"/>
      <c r="N1317" s="266"/>
      <c r="O1317" s="266"/>
      <c r="P1317" s="266"/>
      <c r="Q1317" s="266"/>
      <c r="R1317" s="266"/>
      <c r="S1317" s="266"/>
      <c r="T1317" s="267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268" t="s">
        <v>229</v>
      </c>
      <c r="AU1317" s="268" t="s">
        <v>86</v>
      </c>
      <c r="AV1317" s="13" t="s">
        <v>84</v>
      </c>
      <c r="AW1317" s="13" t="s">
        <v>32</v>
      </c>
      <c r="AX1317" s="13" t="s">
        <v>76</v>
      </c>
      <c r="AY1317" s="268" t="s">
        <v>222</v>
      </c>
    </row>
    <row r="1318" s="14" customFormat="1">
      <c r="A1318" s="14"/>
      <c r="B1318" s="269"/>
      <c r="C1318" s="270"/>
      <c r="D1318" s="260" t="s">
        <v>229</v>
      </c>
      <c r="E1318" s="271" t="s">
        <v>1</v>
      </c>
      <c r="F1318" s="272" t="s">
        <v>1511</v>
      </c>
      <c r="G1318" s="270"/>
      <c r="H1318" s="273">
        <v>1161</v>
      </c>
      <c r="I1318" s="274"/>
      <c r="J1318" s="270"/>
      <c r="K1318" s="270"/>
      <c r="L1318" s="275"/>
      <c r="M1318" s="276"/>
      <c r="N1318" s="277"/>
      <c r="O1318" s="277"/>
      <c r="P1318" s="277"/>
      <c r="Q1318" s="277"/>
      <c r="R1318" s="277"/>
      <c r="S1318" s="277"/>
      <c r="T1318" s="278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T1318" s="279" t="s">
        <v>229</v>
      </c>
      <c r="AU1318" s="279" t="s">
        <v>86</v>
      </c>
      <c r="AV1318" s="14" t="s">
        <v>86</v>
      </c>
      <c r="AW1318" s="14" t="s">
        <v>32</v>
      </c>
      <c r="AX1318" s="14" t="s">
        <v>76</v>
      </c>
      <c r="AY1318" s="279" t="s">
        <v>222</v>
      </c>
    </row>
    <row r="1319" s="15" customFormat="1">
      <c r="A1319" s="15"/>
      <c r="B1319" s="280"/>
      <c r="C1319" s="281"/>
      <c r="D1319" s="260" t="s">
        <v>229</v>
      </c>
      <c r="E1319" s="282" t="s">
        <v>1</v>
      </c>
      <c r="F1319" s="283" t="s">
        <v>232</v>
      </c>
      <c r="G1319" s="281"/>
      <c r="H1319" s="284">
        <v>1161</v>
      </c>
      <c r="I1319" s="285"/>
      <c r="J1319" s="281"/>
      <c r="K1319" s="281"/>
      <c r="L1319" s="286"/>
      <c r="M1319" s="287"/>
      <c r="N1319" s="288"/>
      <c r="O1319" s="288"/>
      <c r="P1319" s="288"/>
      <c r="Q1319" s="288"/>
      <c r="R1319" s="288"/>
      <c r="S1319" s="288"/>
      <c r="T1319" s="289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T1319" s="290" t="s">
        <v>229</v>
      </c>
      <c r="AU1319" s="290" t="s">
        <v>86</v>
      </c>
      <c r="AV1319" s="15" t="s">
        <v>228</v>
      </c>
      <c r="AW1319" s="15" t="s">
        <v>32</v>
      </c>
      <c r="AX1319" s="15" t="s">
        <v>84</v>
      </c>
      <c r="AY1319" s="290" t="s">
        <v>222</v>
      </c>
    </row>
    <row r="1320" s="2" customFormat="1" ht="24.15" customHeight="1">
      <c r="A1320" s="39"/>
      <c r="B1320" s="40"/>
      <c r="C1320" s="244" t="s">
        <v>872</v>
      </c>
      <c r="D1320" s="244" t="s">
        <v>224</v>
      </c>
      <c r="E1320" s="245" t="s">
        <v>1512</v>
      </c>
      <c r="F1320" s="246" t="s">
        <v>1513</v>
      </c>
      <c r="G1320" s="247" t="s">
        <v>438</v>
      </c>
      <c r="H1320" s="248">
        <v>125</v>
      </c>
      <c r="I1320" s="249"/>
      <c r="J1320" s="250">
        <f>ROUND(I1320*H1320,2)</f>
        <v>0</v>
      </c>
      <c r="K1320" s="251"/>
      <c r="L1320" s="45"/>
      <c r="M1320" s="252" t="s">
        <v>1</v>
      </c>
      <c r="N1320" s="253" t="s">
        <v>41</v>
      </c>
      <c r="O1320" s="92"/>
      <c r="P1320" s="254">
        <f>O1320*H1320</f>
        <v>0</v>
      </c>
      <c r="Q1320" s="254">
        <v>0</v>
      </c>
      <c r="R1320" s="254">
        <f>Q1320*H1320</f>
        <v>0</v>
      </c>
      <c r="S1320" s="254">
        <v>0</v>
      </c>
      <c r="T1320" s="255">
        <f>S1320*H1320</f>
        <v>0</v>
      </c>
      <c r="U1320" s="39"/>
      <c r="V1320" s="39"/>
      <c r="W1320" s="39"/>
      <c r="X1320" s="39"/>
      <c r="Y1320" s="39"/>
      <c r="Z1320" s="39"/>
      <c r="AA1320" s="39"/>
      <c r="AB1320" s="39"/>
      <c r="AC1320" s="39"/>
      <c r="AD1320" s="39"/>
      <c r="AE1320" s="39"/>
      <c r="AR1320" s="256" t="s">
        <v>260</v>
      </c>
      <c r="AT1320" s="256" t="s">
        <v>224</v>
      </c>
      <c r="AU1320" s="256" t="s">
        <v>86</v>
      </c>
      <c r="AY1320" s="18" t="s">
        <v>222</v>
      </c>
      <c r="BE1320" s="257">
        <f>IF(N1320="základní",J1320,0)</f>
        <v>0</v>
      </c>
      <c r="BF1320" s="257">
        <f>IF(N1320="snížená",J1320,0)</f>
        <v>0</v>
      </c>
      <c r="BG1320" s="257">
        <f>IF(N1320="zákl. přenesená",J1320,0)</f>
        <v>0</v>
      </c>
      <c r="BH1320" s="257">
        <f>IF(N1320="sníž. přenesená",J1320,0)</f>
        <v>0</v>
      </c>
      <c r="BI1320" s="257">
        <f>IF(N1320="nulová",J1320,0)</f>
        <v>0</v>
      </c>
      <c r="BJ1320" s="18" t="s">
        <v>84</v>
      </c>
      <c r="BK1320" s="257">
        <f>ROUND(I1320*H1320,2)</f>
        <v>0</v>
      </c>
      <c r="BL1320" s="18" t="s">
        <v>260</v>
      </c>
      <c r="BM1320" s="256" t="s">
        <v>1514</v>
      </c>
    </row>
    <row r="1321" s="2" customFormat="1" ht="16.5" customHeight="1">
      <c r="A1321" s="39"/>
      <c r="B1321" s="40"/>
      <c r="C1321" s="244" t="s">
        <v>1515</v>
      </c>
      <c r="D1321" s="244" t="s">
        <v>224</v>
      </c>
      <c r="E1321" s="245" t="s">
        <v>1516</v>
      </c>
      <c r="F1321" s="246" t="s">
        <v>1517</v>
      </c>
      <c r="G1321" s="247" t="s">
        <v>438</v>
      </c>
      <c r="H1321" s="248">
        <v>2</v>
      </c>
      <c r="I1321" s="249"/>
      <c r="J1321" s="250">
        <f>ROUND(I1321*H1321,2)</f>
        <v>0</v>
      </c>
      <c r="K1321" s="251"/>
      <c r="L1321" s="45"/>
      <c r="M1321" s="252" t="s">
        <v>1</v>
      </c>
      <c r="N1321" s="253" t="s">
        <v>41</v>
      </c>
      <c r="O1321" s="92"/>
      <c r="P1321" s="254">
        <f>O1321*H1321</f>
        <v>0</v>
      </c>
      <c r="Q1321" s="254">
        <v>0</v>
      </c>
      <c r="R1321" s="254">
        <f>Q1321*H1321</f>
        <v>0</v>
      </c>
      <c r="S1321" s="254">
        <v>0</v>
      </c>
      <c r="T1321" s="255">
        <f>S1321*H1321</f>
        <v>0</v>
      </c>
      <c r="U1321" s="39"/>
      <c r="V1321" s="39"/>
      <c r="W1321" s="39"/>
      <c r="X1321" s="39"/>
      <c r="Y1321" s="39"/>
      <c r="Z1321" s="39"/>
      <c r="AA1321" s="39"/>
      <c r="AB1321" s="39"/>
      <c r="AC1321" s="39"/>
      <c r="AD1321" s="39"/>
      <c r="AE1321" s="39"/>
      <c r="AR1321" s="256" t="s">
        <v>260</v>
      </c>
      <c r="AT1321" s="256" t="s">
        <v>224</v>
      </c>
      <c r="AU1321" s="256" t="s">
        <v>86</v>
      </c>
      <c r="AY1321" s="18" t="s">
        <v>222</v>
      </c>
      <c r="BE1321" s="257">
        <f>IF(N1321="základní",J1321,0)</f>
        <v>0</v>
      </c>
      <c r="BF1321" s="257">
        <f>IF(N1321="snížená",J1321,0)</f>
        <v>0</v>
      </c>
      <c r="BG1321" s="257">
        <f>IF(N1321="zákl. přenesená",J1321,0)</f>
        <v>0</v>
      </c>
      <c r="BH1321" s="257">
        <f>IF(N1321="sníž. přenesená",J1321,0)</f>
        <v>0</v>
      </c>
      <c r="BI1321" s="257">
        <f>IF(N1321="nulová",J1321,0)</f>
        <v>0</v>
      </c>
      <c r="BJ1321" s="18" t="s">
        <v>84</v>
      </c>
      <c r="BK1321" s="257">
        <f>ROUND(I1321*H1321,2)</f>
        <v>0</v>
      </c>
      <c r="BL1321" s="18" t="s">
        <v>260</v>
      </c>
      <c r="BM1321" s="256" t="s">
        <v>1518</v>
      </c>
    </row>
    <row r="1322" s="2" customFormat="1" ht="21.75" customHeight="1">
      <c r="A1322" s="39"/>
      <c r="B1322" s="40"/>
      <c r="C1322" s="244" t="s">
        <v>876</v>
      </c>
      <c r="D1322" s="244" t="s">
        <v>224</v>
      </c>
      <c r="E1322" s="245" t="s">
        <v>1519</v>
      </c>
      <c r="F1322" s="246" t="s">
        <v>1520</v>
      </c>
      <c r="G1322" s="247" t="s">
        <v>438</v>
      </c>
      <c r="H1322" s="248">
        <v>146.59999999999999</v>
      </c>
      <c r="I1322" s="249"/>
      <c r="J1322" s="250">
        <f>ROUND(I1322*H1322,2)</f>
        <v>0</v>
      </c>
      <c r="K1322" s="251"/>
      <c r="L1322" s="45"/>
      <c r="M1322" s="252" t="s">
        <v>1</v>
      </c>
      <c r="N1322" s="253" t="s">
        <v>41</v>
      </c>
      <c r="O1322" s="92"/>
      <c r="P1322" s="254">
        <f>O1322*H1322</f>
        <v>0</v>
      </c>
      <c r="Q1322" s="254">
        <v>0</v>
      </c>
      <c r="R1322" s="254">
        <f>Q1322*H1322</f>
        <v>0</v>
      </c>
      <c r="S1322" s="254">
        <v>0</v>
      </c>
      <c r="T1322" s="255">
        <f>S1322*H1322</f>
        <v>0</v>
      </c>
      <c r="U1322" s="39"/>
      <c r="V1322" s="39"/>
      <c r="W1322" s="39"/>
      <c r="X1322" s="39"/>
      <c r="Y1322" s="39"/>
      <c r="Z1322" s="39"/>
      <c r="AA1322" s="39"/>
      <c r="AB1322" s="39"/>
      <c r="AC1322" s="39"/>
      <c r="AD1322" s="39"/>
      <c r="AE1322" s="39"/>
      <c r="AR1322" s="256" t="s">
        <v>260</v>
      </c>
      <c r="AT1322" s="256" t="s">
        <v>224</v>
      </c>
      <c r="AU1322" s="256" t="s">
        <v>86</v>
      </c>
      <c r="AY1322" s="18" t="s">
        <v>222</v>
      </c>
      <c r="BE1322" s="257">
        <f>IF(N1322="základní",J1322,0)</f>
        <v>0</v>
      </c>
      <c r="BF1322" s="257">
        <f>IF(N1322="snížená",J1322,0)</f>
        <v>0</v>
      </c>
      <c r="BG1322" s="257">
        <f>IF(N1322="zákl. přenesená",J1322,0)</f>
        <v>0</v>
      </c>
      <c r="BH1322" s="257">
        <f>IF(N1322="sníž. přenesená",J1322,0)</f>
        <v>0</v>
      </c>
      <c r="BI1322" s="257">
        <f>IF(N1322="nulová",J1322,0)</f>
        <v>0</v>
      </c>
      <c r="BJ1322" s="18" t="s">
        <v>84</v>
      </c>
      <c r="BK1322" s="257">
        <f>ROUND(I1322*H1322,2)</f>
        <v>0</v>
      </c>
      <c r="BL1322" s="18" t="s">
        <v>260</v>
      </c>
      <c r="BM1322" s="256" t="s">
        <v>1521</v>
      </c>
    </row>
    <row r="1323" s="2" customFormat="1" ht="16.5" customHeight="1">
      <c r="A1323" s="39"/>
      <c r="B1323" s="40"/>
      <c r="C1323" s="244" t="s">
        <v>1522</v>
      </c>
      <c r="D1323" s="244" t="s">
        <v>224</v>
      </c>
      <c r="E1323" s="245" t="s">
        <v>1523</v>
      </c>
      <c r="F1323" s="246" t="s">
        <v>1524</v>
      </c>
      <c r="G1323" s="247" t="s">
        <v>438</v>
      </c>
      <c r="H1323" s="248">
        <v>72.799999999999997</v>
      </c>
      <c r="I1323" s="249"/>
      <c r="J1323" s="250">
        <f>ROUND(I1323*H1323,2)</f>
        <v>0</v>
      </c>
      <c r="K1323" s="251"/>
      <c r="L1323" s="45"/>
      <c r="M1323" s="252" t="s">
        <v>1</v>
      </c>
      <c r="N1323" s="253" t="s">
        <v>41</v>
      </c>
      <c r="O1323" s="92"/>
      <c r="P1323" s="254">
        <f>O1323*H1323</f>
        <v>0</v>
      </c>
      <c r="Q1323" s="254">
        <v>0</v>
      </c>
      <c r="R1323" s="254">
        <f>Q1323*H1323</f>
        <v>0</v>
      </c>
      <c r="S1323" s="254">
        <v>0</v>
      </c>
      <c r="T1323" s="255">
        <f>S1323*H1323</f>
        <v>0</v>
      </c>
      <c r="U1323" s="39"/>
      <c r="V1323" s="39"/>
      <c r="W1323" s="39"/>
      <c r="X1323" s="39"/>
      <c r="Y1323" s="39"/>
      <c r="Z1323" s="39"/>
      <c r="AA1323" s="39"/>
      <c r="AB1323" s="39"/>
      <c r="AC1323" s="39"/>
      <c r="AD1323" s="39"/>
      <c r="AE1323" s="39"/>
      <c r="AR1323" s="256" t="s">
        <v>260</v>
      </c>
      <c r="AT1323" s="256" t="s">
        <v>224</v>
      </c>
      <c r="AU1323" s="256" t="s">
        <v>86</v>
      </c>
      <c r="AY1323" s="18" t="s">
        <v>222</v>
      </c>
      <c r="BE1323" s="257">
        <f>IF(N1323="základní",J1323,0)</f>
        <v>0</v>
      </c>
      <c r="BF1323" s="257">
        <f>IF(N1323="snížená",J1323,0)</f>
        <v>0</v>
      </c>
      <c r="BG1323" s="257">
        <f>IF(N1323="zákl. přenesená",J1323,0)</f>
        <v>0</v>
      </c>
      <c r="BH1323" s="257">
        <f>IF(N1323="sníž. přenesená",J1323,0)</f>
        <v>0</v>
      </c>
      <c r="BI1323" s="257">
        <f>IF(N1323="nulová",J1323,0)</f>
        <v>0</v>
      </c>
      <c r="BJ1323" s="18" t="s">
        <v>84</v>
      </c>
      <c r="BK1323" s="257">
        <f>ROUND(I1323*H1323,2)</f>
        <v>0</v>
      </c>
      <c r="BL1323" s="18" t="s">
        <v>260</v>
      </c>
      <c r="BM1323" s="256" t="s">
        <v>1525</v>
      </c>
    </row>
    <row r="1324" s="2" customFormat="1" ht="16.5" customHeight="1">
      <c r="A1324" s="39"/>
      <c r="B1324" s="40"/>
      <c r="C1324" s="244" t="s">
        <v>879</v>
      </c>
      <c r="D1324" s="244" t="s">
        <v>224</v>
      </c>
      <c r="E1324" s="245" t="s">
        <v>1526</v>
      </c>
      <c r="F1324" s="246" t="s">
        <v>1527</v>
      </c>
      <c r="G1324" s="247" t="s">
        <v>438</v>
      </c>
      <c r="H1324" s="248">
        <v>23.800000000000001</v>
      </c>
      <c r="I1324" s="249"/>
      <c r="J1324" s="250">
        <f>ROUND(I1324*H1324,2)</f>
        <v>0</v>
      </c>
      <c r="K1324" s="251"/>
      <c r="L1324" s="45"/>
      <c r="M1324" s="252" t="s">
        <v>1</v>
      </c>
      <c r="N1324" s="253" t="s">
        <v>41</v>
      </c>
      <c r="O1324" s="92"/>
      <c r="P1324" s="254">
        <f>O1324*H1324</f>
        <v>0</v>
      </c>
      <c r="Q1324" s="254">
        <v>0</v>
      </c>
      <c r="R1324" s="254">
        <f>Q1324*H1324</f>
        <v>0</v>
      </c>
      <c r="S1324" s="254">
        <v>0</v>
      </c>
      <c r="T1324" s="255">
        <f>S1324*H1324</f>
        <v>0</v>
      </c>
      <c r="U1324" s="39"/>
      <c r="V1324" s="39"/>
      <c r="W1324" s="39"/>
      <c r="X1324" s="39"/>
      <c r="Y1324" s="39"/>
      <c r="Z1324" s="39"/>
      <c r="AA1324" s="39"/>
      <c r="AB1324" s="39"/>
      <c r="AC1324" s="39"/>
      <c r="AD1324" s="39"/>
      <c r="AE1324" s="39"/>
      <c r="AR1324" s="256" t="s">
        <v>260</v>
      </c>
      <c r="AT1324" s="256" t="s">
        <v>224</v>
      </c>
      <c r="AU1324" s="256" t="s">
        <v>86</v>
      </c>
      <c r="AY1324" s="18" t="s">
        <v>222</v>
      </c>
      <c r="BE1324" s="257">
        <f>IF(N1324="základní",J1324,0)</f>
        <v>0</v>
      </c>
      <c r="BF1324" s="257">
        <f>IF(N1324="snížená",J1324,0)</f>
        <v>0</v>
      </c>
      <c r="BG1324" s="257">
        <f>IF(N1324="zákl. přenesená",J1324,0)</f>
        <v>0</v>
      </c>
      <c r="BH1324" s="257">
        <f>IF(N1324="sníž. přenesená",J1324,0)</f>
        <v>0</v>
      </c>
      <c r="BI1324" s="257">
        <f>IF(N1324="nulová",J1324,0)</f>
        <v>0</v>
      </c>
      <c r="BJ1324" s="18" t="s">
        <v>84</v>
      </c>
      <c r="BK1324" s="257">
        <f>ROUND(I1324*H1324,2)</f>
        <v>0</v>
      </c>
      <c r="BL1324" s="18" t="s">
        <v>260</v>
      </c>
      <c r="BM1324" s="256" t="s">
        <v>1528</v>
      </c>
    </row>
    <row r="1325" s="2" customFormat="1" ht="16.5" customHeight="1">
      <c r="A1325" s="39"/>
      <c r="B1325" s="40"/>
      <c r="C1325" s="244" t="s">
        <v>1529</v>
      </c>
      <c r="D1325" s="244" t="s">
        <v>224</v>
      </c>
      <c r="E1325" s="245" t="s">
        <v>1530</v>
      </c>
      <c r="F1325" s="246" t="s">
        <v>1531</v>
      </c>
      <c r="G1325" s="247" t="s">
        <v>438</v>
      </c>
      <c r="H1325" s="248">
        <v>8.5</v>
      </c>
      <c r="I1325" s="249"/>
      <c r="J1325" s="250">
        <f>ROUND(I1325*H1325,2)</f>
        <v>0</v>
      </c>
      <c r="K1325" s="251"/>
      <c r="L1325" s="45"/>
      <c r="M1325" s="252" t="s">
        <v>1</v>
      </c>
      <c r="N1325" s="253" t="s">
        <v>41</v>
      </c>
      <c r="O1325" s="92"/>
      <c r="P1325" s="254">
        <f>O1325*H1325</f>
        <v>0</v>
      </c>
      <c r="Q1325" s="254">
        <v>0</v>
      </c>
      <c r="R1325" s="254">
        <f>Q1325*H1325</f>
        <v>0</v>
      </c>
      <c r="S1325" s="254">
        <v>0</v>
      </c>
      <c r="T1325" s="255">
        <f>S1325*H1325</f>
        <v>0</v>
      </c>
      <c r="U1325" s="39"/>
      <c r="V1325" s="39"/>
      <c r="W1325" s="39"/>
      <c r="X1325" s="39"/>
      <c r="Y1325" s="39"/>
      <c r="Z1325" s="39"/>
      <c r="AA1325" s="39"/>
      <c r="AB1325" s="39"/>
      <c r="AC1325" s="39"/>
      <c r="AD1325" s="39"/>
      <c r="AE1325" s="39"/>
      <c r="AR1325" s="256" t="s">
        <v>260</v>
      </c>
      <c r="AT1325" s="256" t="s">
        <v>224</v>
      </c>
      <c r="AU1325" s="256" t="s">
        <v>86</v>
      </c>
      <c r="AY1325" s="18" t="s">
        <v>222</v>
      </c>
      <c r="BE1325" s="257">
        <f>IF(N1325="základní",J1325,0)</f>
        <v>0</v>
      </c>
      <c r="BF1325" s="257">
        <f>IF(N1325="snížená",J1325,0)</f>
        <v>0</v>
      </c>
      <c r="BG1325" s="257">
        <f>IF(N1325="zákl. přenesená",J1325,0)</f>
        <v>0</v>
      </c>
      <c r="BH1325" s="257">
        <f>IF(N1325="sníž. přenesená",J1325,0)</f>
        <v>0</v>
      </c>
      <c r="BI1325" s="257">
        <f>IF(N1325="nulová",J1325,0)</f>
        <v>0</v>
      </c>
      <c r="BJ1325" s="18" t="s">
        <v>84</v>
      </c>
      <c r="BK1325" s="257">
        <f>ROUND(I1325*H1325,2)</f>
        <v>0</v>
      </c>
      <c r="BL1325" s="18" t="s">
        <v>260</v>
      </c>
      <c r="BM1325" s="256" t="s">
        <v>1532</v>
      </c>
    </row>
    <row r="1326" s="2" customFormat="1" ht="24.15" customHeight="1">
      <c r="A1326" s="39"/>
      <c r="B1326" s="40"/>
      <c r="C1326" s="244" t="s">
        <v>883</v>
      </c>
      <c r="D1326" s="244" t="s">
        <v>224</v>
      </c>
      <c r="E1326" s="245" t="s">
        <v>1533</v>
      </c>
      <c r="F1326" s="246" t="s">
        <v>1534</v>
      </c>
      <c r="G1326" s="247" t="s">
        <v>1535</v>
      </c>
      <c r="H1326" s="248">
        <v>125</v>
      </c>
      <c r="I1326" s="249"/>
      <c r="J1326" s="250">
        <f>ROUND(I1326*H1326,2)</f>
        <v>0</v>
      </c>
      <c r="K1326" s="251"/>
      <c r="L1326" s="45"/>
      <c r="M1326" s="252" t="s">
        <v>1</v>
      </c>
      <c r="N1326" s="253" t="s">
        <v>41</v>
      </c>
      <c r="O1326" s="92"/>
      <c r="P1326" s="254">
        <f>O1326*H1326</f>
        <v>0</v>
      </c>
      <c r="Q1326" s="254">
        <v>0</v>
      </c>
      <c r="R1326" s="254">
        <f>Q1326*H1326</f>
        <v>0</v>
      </c>
      <c r="S1326" s="254">
        <v>0</v>
      </c>
      <c r="T1326" s="255">
        <f>S1326*H1326</f>
        <v>0</v>
      </c>
      <c r="U1326" s="39"/>
      <c r="V1326" s="39"/>
      <c r="W1326" s="39"/>
      <c r="X1326" s="39"/>
      <c r="Y1326" s="39"/>
      <c r="Z1326" s="39"/>
      <c r="AA1326" s="39"/>
      <c r="AB1326" s="39"/>
      <c r="AC1326" s="39"/>
      <c r="AD1326" s="39"/>
      <c r="AE1326" s="39"/>
      <c r="AR1326" s="256" t="s">
        <v>260</v>
      </c>
      <c r="AT1326" s="256" t="s">
        <v>224</v>
      </c>
      <c r="AU1326" s="256" t="s">
        <v>86</v>
      </c>
      <c r="AY1326" s="18" t="s">
        <v>222</v>
      </c>
      <c r="BE1326" s="257">
        <f>IF(N1326="základní",J1326,0)</f>
        <v>0</v>
      </c>
      <c r="BF1326" s="257">
        <f>IF(N1326="snížená",J1326,0)</f>
        <v>0</v>
      </c>
      <c r="BG1326" s="257">
        <f>IF(N1326="zákl. přenesená",J1326,0)</f>
        <v>0</v>
      </c>
      <c r="BH1326" s="257">
        <f>IF(N1326="sníž. přenesená",J1326,0)</f>
        <v>0</v>
      </c>
      <c r="BI1326" s="257">
        <f>IF(N1326="nulová",J1326,0)</f>
        <v>0</v>
      </c>
      <c r="BJ1326" s="18" t="s">
        <v>84</v>
      </c>
      <c r="BK1326" s="257">
        <f>ROUND(I1326*H1326,2)</f>
        <v>0</v>
      </c>
      <c r="BL1326" s="18" t="s">
        <v>260</v>
      </c>
      <c r="BM1326" s="256" t="s">
        <v>1536</v>
      </c>
    </row>
    <row r="1327" s="2" customFormat="1">
      <c r="A1327" s="39"/>
      <c r="B1327" s="40"/>
      <c r="C1327" s="41"/>
      <c r="D1327" s="260" t="s">
        <v>266</v>
      </c>
      <c r="E1327" s="41"/>
      <c r="F1327" s="291" t="s">
        <v>1537</v>
      </c>
      <c r="G1327" s="41"/>
      <c r="H1327" s="41"/>
      <c r="I1327" s="211"/>
      <c r="J1327" s="41"/>
      <c r="K1327" s="41"/>
      <c r="L1327" s="45"/>
      <c r="M1327" s="292"/>
      <c r="N1327" s="293"/>
      <c r="O1327" s="92"/>
      <c r="P1327" s="92"/>
      <c r="Q1327" s="92"/>
      <c r="R1327" s="92"/>
      <c r="S1327" s="92"/>
      <c r="T1327" s="93"/>
      <c r="U1327" s="39"/>
      <c r="V1327" s="39"/>
      <c r="W1327" s="39"/>
      <c r="X1327" s="39"/>
      <c r="Y1327" s="39"/>
      <c r="Z1327" s="39"/>
      <c r="AA1327" s="39"/>
      <c r="AB1327" s="39"/>
      <c r="AC1327" s="39"/>
      <c r="AD1327" s="39"/>
      <c r="AE1327" s="39"/>
      <c r="AT1327" s="18" t="s">
        <v>266</v>
      </c>
      <c r="AU1327" s="18" t="s">
        <v>86</v>
      </c>
    </row>
    <row r="1328" s="2" customFormat="1" ht="37.8" customHeight="1">
      <c r="A1328" s="39"/>
      <c r="B1328" s="40"/>
      <c r="C1328" s="244" t="s">
        <v>1538</v>
      </c>
      <c r="D1328" s="244" t="s">
        <v>224</v>
      </c>
      <c r="E1328" s="245" t="s">
        <v>1539</v>
      </c>
      <c r="F1328" s="246" t="s">
        <v>1540</v>
      </c>
      <c r="G1328" s="247" t="s">
        <v>526</v>
      </c>
      <c r="H1328" s="248">
        <v>1</v>
      </c>
      <c r="I1328" s="249"/>
      <c r="J1328" s="250">
        <f>ROUND(I1328*H1328,2)</f>
        <v>0</v>
      </c>
      <c r="K1328" s="251"/>
      <c r="L1328" s="45"/>
      <c r="M1328" s="252" t="s">
        <v>1</v>
      </c>
      <c r="N1328" s="253" t="s">
        <v>41</v>
      </c>
      <c r="O1328" s="92"/>
      <c r="P1328" s="254">
        <f>O1328*H1328</f>
        <v>0</v>
      </c>
      <c r="Q1328" s="254">
        <v>0</v>
      </c>
      <c r="R1328" s="254">
        <f>Q1328*H1328</f>
        <v>0</v>
      </c>
      <c r="S1328" s="254">
        <v>0</v>
      </c>
      <c r="T1328" s="255">
        <f>S1328*H1328</f>
        <v>0</v>
      </c>
      <c r="U1328" s="39"/>
      <c r="V1328" s="39"/>
      <c r="W1328" s="39"/>
      <c r="X1328" s="39"/>
      <c r="Y1328" s="39"/>
      <c r="Z1328" s="39"/>
      <c r="AA1328" s="39"/>
      <c r="AB1328" s="39"/>
      <c r="AC1328" s="39"/>
      <c r="AD1328" s="39"/>
      <c r="AE1328" s="39"/>
      <c r="AR1328" s="256" t="s">
        <v>260</v>
      </c>
      <c r="AT1328" s="256" t="s">
        <v>224</v>
      </c>
      <c r="AU1328" s="256" t="s">
        <v>86</v>
      </c>
      <c r="AY1328" s="18" t="s">
        <v>222</v>
      </c>
      <c r="BE1328" s="257">
        <f>IF(N1328="základní",J1328,0)</f>
        <v>0</v>
      </c>
      <c r="BF1328" s="257">
        <f>IF(N1328="snížená",J1328,0)</f>
        <v>0</v>
      </c>
      <c r="BG1328" s="257">
        <f>IF(N1328="zákl. přenesená",J1328,0)</f>
        <v>0</v>
      </c>
      <c r="BH1328" s="257">
        <f>IF(N1328="sníž. přenesená",J1328,0)</f>
        <v>0</v>
      </c>
      <c r="BI1328" s="257">
        <f>IF(N1328="nulová",J1328,0)</f>
        <v>0</v>
      </c>
      <c r="BJ1328" s="18" t="s">
        <v>84</v>
      </c>
      <c r="BK1328" s="257">
        <f>ROUND(I1328*H1328,2)</f>
        <v>0</v>
      </c>
      <c r="BL1328" s="18" t="s">
        <v>260</v>
      </c>
      <c r="BM1328" s="256" t="s">
        <v>1541</v>
      </c>
    </row>
    <row r="1329" s="2" customFormat="1">
      <c r="A1329" s="39"/>
      <c r="B1329" s="40"/>
      <c r="C1329" s="41"/>
      <c r="D1329" s="260" t="s">
        <v>266</v>
      </c>
      <c r="E1329" s="41"/>
      <c r="F1329" s="291" t="s">
        <v>1537</v>
      </c>
      <c r="G1329" s="41"/>
      <c r="H1329" s="41"/>
      <c r="I1329" s="211"/>
      <c r="J1329" s="41"/>
      <c r="K1329" s="41"/>
      <c r="L1329" s="45"/>
      <c r="M1329" s="292"/>
      <c r="N1329" s="293"/>
      <c r="O1329" s="92"/>
      <c r="P1329" s="92"/>
      <c r="Q1329" s="92"/>
      <c r="R1329" s="92"/>
      <c r="S1329" s="92"/>
      <c r="T1329" s="93"/>
      <c r="U1329" s="39"/>
      <c r="V1329" s="39"/>
      <c r="W1329" s="39"/>
      <c r="X1329" s="39"/>
      <c r="Y1329" s="39"/>
      <c r="Z1329" s="39"/>
      <c r="AA1329" s="39"/>
      <c r="AB1329" s="39"/>
      <c r="AC1329" s="39"/>
      <c r="AD1329" s="39"/>
      <c r="AE1329" s="39"/>
      <c r="AT1329" s="18" t="s">
        <v>266</v>
      </c>
      <c r="AU1329" s="18" t="s">
        <v>86</v>
      </c>
    </row>
    <row r="1330" s="2" customFormat="1" ht="33" customHeight="1">
      <c r="A1330" s="39"/>
      <c r="B1330" s="40"/>
      <c r="C1330" s="244" t="s">
        <v>899</v>
      </c>
      <c r="D1330" s="244" t="s">
        <v>224</v>
      </c>
      <c r="E1330" s="245" t="s">
        <v>1542</v>
      </c>
      <c r="F1330" s="246" t="s">
        <v>1543</v>
      </c>
      <c r="G1330" s="247" t="s">
        <v>1535</v>
      </c>
      <c r="H1330" s="248">
        <v>66.299999999999997</v>
      </c>
      <c r="I1330" s="249"/>
      <c r="J1330" s="250">
        <f>ROUND(I1330*H1330,2)</f>
        <v>0</v>
      </c>
      <c r="K1330" s="251"/>
      <c r="L1330" s="45"/>
      <c r="M1330" s="252" t="s">
        <v>1</v>
      </c>
      <c r="N1330" s="253" t="s">
        <v>41</v>
      </c>
      <c r="O1330" s="92"/>
      <c r="P1330" s="254">
        <f>O1330*H1330</f>
        <v>0</v>
      </c>
      <c r="Q1330" s="254">
        <v>0</v>
      </c>
      <c r="R1330" s="254">
        <f>Q1330*H1330</f>
        <v>0</v>
      </c>
      <c r="S1330" s="254">
        <v>0</v>
      </c>
      <c r="T1330" s="255">
        <f>S1330*H1330</f>
        <v>0</v>
      </c>
      <c r="U1330" s="39"/>
      <c r="V1330" s="39"/>
      <c r="W1330" s="39"/>
      <c r="X1330" s="39"/>
      <c r="Y1330" s="39"/>
      <c r="Z1330" s="39"/>
      <c r="AA1330" s="39"/>
      <c r="AB1330" s="39"/>
      <c r="AC1330" s="39"/>
      <c r="AD1330" s="39"/>
      <c r="AE1330" s="39"/>
      <c r="AR1330" s="256" t="s">
        <v>260</v>
      </c>
      <c r="AT1330" s="256" t="s">
        <v>224</v>
      </c>
      <c r="AU1330" s="256" t="s">
        <v>86</v>
      </c>
      <c r="AY1330" s="18" t="s">
        <v>222</v>
      </c>
      <c r="BE1330" s="257">
        <f>IF(N1330="základní",J1330,0)</f>
        <v>0</v>
      </c>
      <c r="BF1330" s="257">
        <f>IF(N1330="snížená",J1330,0)</f>
        <v>0</v>
      </c>
      <c r="BG1330" s="257">
        <f>IF(N1330="zákl. přenesená",J1330,0)</f>
        <v>0</v>
      </c>
      <c r="BH1330" s="257">
        <f>IF(N1330="sníž. přenesená",J1330,0)</f>
        <v>0</v>
      </c>
      <c r="BI1330" s="257">
        <f>IF(N1330="nulová",J1330,0)</f>
        <v>0</v>
      </c>
      <c r="BJ1330" s="18" t="s">
        <v>84</v>
      </c>
      <c r="BK1330" s="257">
        <f>ROUND(I1330*H1330,2)</f>
        <v>0</v>
      </c>
      <c r="BL1330" s="18" t="s">
        <v>260</v>
      </c>
      <c r="BM1330" s="256" t="s">
        <v>1544</v>
      </c>
    </row>
    <row r="1331" s="2" customFormat="1">
      <c r="A1331" s="39"/>
      <c r="B1331" s="40"/>
      <c r="C1331" s="41"/>
      <c r="D1331" s="260" t="s">
        <v>266</v>
      </c>
      <c r="E1331" s="41"/>
      <c r="F1331" s="291" t="s">
        <v>1537</v>
      </c>
      <c r="G1331" s="41"/>
      <c r="H1331" s="41"/>
      <c r="I1331" s="211"/>
      <c r="J1331" s="41"/>
      <c r="K1331" s="41"/>
      <c r="L1331" s="45"/>
      <c r="M1331" s="292"/>
      <c r="N1331" s="293"/>
      <c r="O1331" s="92"/>
      <c r="P1331" s="92"/>
      <c r="Q1331" s="92"/>
      <c r="R1331" s="92"/>
      <c r="S1331" s="92"/>
      <c r="T1331" s="93"/>
      <c r="U1331" s="39"/>
      <c r="V1331" s="39"/>
      <c r="W1331" s="39"/>
      <c r="X1331" s="39"/>
      <c r="Y1331" s="39"/>
      <c r="Z1331" s="39"/>
      <c r="AA1331" s="39"/>
      <c r="AB1331" s="39"/>
      <c r="AC1331" s="39"/>
      <c r="AD1331" s="39"/>
      <c r="AE1331" s="39"/>
      <c r="AT1331" s="18" t="s">
        <v>266</v>
      </c>
      <c r="AU1331" s="18" t="s">
        <v>86</v>
      </c>
    </row>
    <row r="1332" s="2" customFormat="1" ht="24.15" customHeight="1">
      <c r="A1332" s="39"/>
      <c r="B1332" s="40"/>
      <c r="C1332" s="244" t="s">
        <v>1545</v>
      </c>
      <c r="D1332" s="244" t="s">
        <v>224</v>
      </c>
      <c r="E1332" s="245" t="s">
        <v>1546</v>
      </c>
      <c r="F1332" s="246" t="s">
        <v>1547</v>
      </c>
      <c r="G1332" s="247" t="s">
        <v>526</v>
      </c>
      <c r="H1332" s="248">
        <v>2</v>
      </c>
      <c r="I1332" s="249"/>
      <c r="J1332" s="250">
        <f>ROUND(I1332*H1332,2)</f>
        <v>0</v>
      </c>
      <c r="K1332" s="251"/>
      <c r="L1332" s="45"/>
      <c r="M1332" s="252" t="s">
        <v>1</v>
      </c>
      <c r="N1332" s="253" t="s">
        <v>41</v>
      </c>
      <c r="O1332" s="92"/>
      <c r="P1332" s="254">
        <f>O1332*H1332</f>
        <v>0</v>
      </c>
      <c r="Q1332" s="254">
        <v>0</v>
      </c>
      <c r="R1332" s="254">
        <f>Q1332*H1332</f>
        <v>0</v>
      </c>
      <c r="S1332" s="254">
        <v>0</v>
      </c>
      <c r="T1332" s="255">
        <f>S1332*H1332</f>
        <v>0</v>
      </c>
      <c r="U1332" s="39"/>
      <c r="V1332" s="39"/>
      <c r="W1332" s="39"/>
      <c r="X1332" s="39"/>
      <c r="Y1332" s="39"/>
      <c r="Z1332" s="39"/>
      <c r="AA1332" s="39"/>
      <c r="AB1332" s="39"/>
      <c r="AC1332" s="39"/>
      <c r="AD1332" s="39"/>
      <c r="AE1332" s="39"/>
      <c r="AR1332" s="256" t="s">
        <v>260</v>
      </c>
      <c r="AT1332" s="256" t="s">
        <v>224</v>
      </c>
      <c r="AU1332" s="256" t="s">
        <v>86</v>
      </c>
      <c r="AY1332" s="18" t="s">
        <v>222</v>
      </c>
      <c r="BE1332" s="257">
        <f>IF(N1332="základní",J1332,0)</f>
        <v>0</v>
      </c>
      <c r="BF1332" s="257">
        <f>IF(N1332="snížená",J1332,0)</f>
        <v>0</v>
      </c>
      <c r="BG1332" s="257">
        <f>IF(N1332="zákl. přenesená",J1332,0)</f>
        <v>0</v>
      </c>
      <c r="BH1332" s="257">
        <f>IF(N1332="sníž. přenesená",J1332,0)</f>
        <v>0</v>
      </c>
      <c r="BI1332" s="257">
        <f>IF(N1332="nulová",J1332,0)</f>
        <v>0</v>
      </c>
      <c r="BJ1332" s="18" t="s">
        <v>84</v>
      </c>
      <c r="BK1332" s="257">
        <f>ROUND(I1332*H1332,2)</f>
        <v>0</v>
      </c>
      <c r="BL1332" s="18" t="s">
        <v>260</v>
      </c>
      <c r="BM1332" s="256" t="s">
        <v>1548</v>
      </c>
    </row>
    <row r="1333" s="2" customFormat="1">
      <c r="A1333" s="39"/>
      <c r="B1333" s="40"/>
      <c r="C1333" s="41"/>
      <c r="D1333" s="260" t="s">
        <v>266</v>
      </c>
      <c r="E1333" s="41"/>
      <c r="F1333" s="291" t="s">
        <v>1537</v>
      </c>
      <c r="G1333" s="41"/>
      <c r="H1333" s="41"/>
      <c r="I1333" s="211"/>
      <c r="J1333" s="41"/>
      <c r="K1333" s="41"/>
      <c r="L1333" s="45"/>
      <c r="M1333" s="292"/>
      <c r="N1333" s="293"/>
      <c r="O1333" s="92"/>
      <c r="P1333" s="92"/>
      <c r="Q1333" s="92"/>
      <c r="R1333" s="92"/>
      <c r="S1333" s="92"/>
      <c r="T1333" s="93"/>
      <c r="U1333" s="39"/>
      <c r="V1333" s="39"/>
      <c r="W1333" s="39"/>
      <c r="X1333" s="39"/>
      <c r="Y1333" s="39"/>
      <c r="Z1333" s="39"/>
      <c r="AA1333" s="39"/>
      <c r="AB1333" s="39"/>
      <c r="AC1333" s="39"/>
      <c r="AD1333" s="39"/>
      <c r="AE1333" s="39"/>
      <c r="AT1333" s="18" t="s">
        <v>266</v>
      </c>
      <c r="AU1333" s="18" t="s">
        <v>86</v>
      </c>
    </row>
    <row r="1334" s="2" customFormat="1" ht="37.8" customHeight="1">
      <c r="A1334" s="39"/>
      <c r="B1334" s="40"/>
      <c r="C1334" s="244" t="s">
        <v>906</v>
      </c>
      <c r="D1334" s="244" t="s">
        <v>224</v>
      </c>
      <c r="E1334" s="245" t="s">
        <v>1549</v>
      </c>
      <c r="F1334" s="246" t="s">
        <v>1550</v>
      </c>
      <c r="G1334" s="247" t="s">
        <v>526</v>
      </c>
      <c r="H1334" s="248">
        <v>1</v>
      </c>
      <c r="I1334" s="249"/>
      <c r="J1334" s="250">
        <f>ROUND(I1334*H1334,2)</f>
        <v>0</v>
      </c>
      <c r="K1334" s="251"/>
      <c r="L1334" s="45"/>
      <c r="M1334" s="252" t="s">
        <v>1</v>
      </c>
      <c r="N1334" s="253" t="s">
        <v>41</v>
      </c>
      <c r="O1334" s="92"/>
      <c r="P1334" s="254">
        <f>O1334*H1334</f>
        <v>0</v>
      </c>
      <c r="Q1334" s="254">
        <v>0</v>
      </c>
      <c r="R1334" s="254">
        <f>Q1334*H1334</f>
        <v>0</v>
      </c>
      <c r="S1334" s="254">
        <v>0</v>
      </c>
      <c r="T1334" s="255">
        <f>S1334*H1334</f>
        <v>0</v>
      </c>
      <c r="U1334" s="39"/>
      <c r="V1334" s="39"/>
      <c r="W1334" s="39"/>
      <c r="X1334" s="39"/>
      <c r="Y1334" s="39"/>
      <c r="Z1334" s="39"/>
      <c r="AA1334" s="39"/>
      <c r="AB1334" s="39"/>
      <c r="AC1334" s="39"/>
      <c r="AD1334" s="39"/>
      <c r="AE1334" s="39"/>
      <c r="AR1334" s="256" t="s">
        <v>260</v>
      </c>
      <c r="AT1334" s="256" t="s">
        <v>224</v>
      </c>
      <c r="AU1334" s="256" t="s">
        <v>86</v>
      </c>
      <c r="AY1334" s="18" t="s">
        <v>222</v>
      </c>
      <c r="BE1334" s="257">
        <f>IF(N1334="základní",J1334,0)</f>
        <v>0</v>
      </c>
      <c r="BF1334" s="257">
        <f>IF(N1334="snížená",J1334,0)</f>
        <v>0</v>
      </c>
      <c r="BG1334" s="257">
        <f>IF(N1334="zákl. přenesená",J1334,0)</f>
        <v>0</v>
      </c>
      <c r="BH1334" s="257">
        <f>IF(N1334="sníž. přenesená",J1334,0)</f>
        <v>0</v>
      </c>
      <c r="BI1334" s="257">
        <f>IF(N1334="nulová",J1334,0)</f>
        <v>0</v>
      </c>
      <c r="BJ1334" s="18" t="s">
        <v>84</v>
      </c>
      <c r="BK1334" s="257">
        <f>ROUND(I1334*H1334,2)</f>
        <v>0</v>
      </c>
      <c r="BL1334" s="18" t="s">
        <v>260</v>
      </c>
      <c r="BM1334" s="256" t="s">
        <v>1551</v>
      </c>
    </row>
    <row r="1335" s="2" customFormat="1">
      <c r="A1335" s="39"/>
      <c r="B1335" s="40"/>
      <c r="C1335" s="41"/>
      <c r="D1335" s="260" t="s">
        <v>266</v>
      </c>
      <c r="E1335" s="41"/>
      <c r="F1335" s="291" t="s">
        <v>1537</v>
      </c>
      <c r="G1335" s="41"/>
      <c r="H1335" s="41"/>
      <c r="I1335" s="211"/>
      <c r="J1335" s="41"/>
      <c r="K1335" s="41"/>
      <c r="L1335" s="45"/>
      <c r="M1335" s="292"/>
      <c r="N1335" s="293"/>
      <c r="O1335" s="92"/>
      <c r="P1335" s="92"/>
      <c r="Q1335" s="92"/>
      <c r="R1335" s="92"/>
      <c r="S1335" s="92"/>
      <c r="T1335" s="93"/>
      <c r="U1335" s="39"/>
      <c r="V1335" s="39"/>
      <c r="W1335" s="39"/>
      <c r="X1335" s="39"/>
      <c r="Y1335" s="39"/>
      <c r="Z1335" s="39"/>
      <c r="AA1335" s="39"/>
      <c r="AB1335" s="39"/>
      <c r="AC1335" s="39"/>
      <c r="AD1335" s="39"/>
      <c r="AE1335" s="39"/>
      <c r="AT1335" s="18" t="s">
        <v>266</v>
      </c>
      <c r="AU1335" s="18" t="s">
        <v>86</v>
      </c>
    </row>
    <row r="1336" s="2" customFormat="1" ht="24.15" customHeight="1">
      <c r="A1336" s="39"/>
      <c r="B1336" s="40"/>
      <c r="C1336" s="244" t="s">
        <v>1552</v>
      </c>
      <c r="D1336" s="244" t="s">
        <v>224</v>
      </c>
      <c r="E1336" s="245" t="s">
        <v>1553</v>
      </c>
      <c r="F1336" s="246" t="s">
        <v>1554</v>
      </c>
      <c r="G1336" s="247" t="s">
        <v>526</v>
      </c>
      <c r="H1336" s="248">
        <v>1</v>
      </c>
      <c r="I1336" s="249"/>
      <c r="J1336" s="250">
        <f>ROUND(I1336*H1336,2)</f>
        <v>0</v>
      </c>
      <c r="K1336" s="251"/>
      <c r="L1336" s="45"/>
      <c r="M1336" s="252" t="s">
        <v>1</v>
      </c>
      <c r="N1336" s="253" t="s">
        <v>41</v>
      </c>
      <c r="O1336" s="92"/>
      <c r="P1336" s="254">
        <f>O1336*H1336</f>
        <v>0</v>
      </c>
      <c r="Q1336" s="254">
        <v>0</v>
      </c>
      <c r="R1336" s="254">
        <f>Q1336*H1336</f>
        <v>0</v>
      </c>
      <c r="S1336" s="254">
        <v>0</v>
      </c>
      <c r="T1336" s="255">
        <f>S1336*H1336</f>
        <v>0</v>
      </c>
      <c r="U1336" s="39"/>
      <c r="V1336" s="39"/>
      <c r="W1336" s="39"/>
      <c r="X1336" s="39"/>
      <c r="Y1336" s="39"/>
      <c r="Z1336" s="39"/>
      <c r="AA1336" s="39"/>
      <c r="AB1336" s="39"/>
      <c r="AC1336" s="39"/>
      <c r="AD1336" s="39"/>
      <c r="AE1336" s="39"/>
      <c r="AR1336" s="256" t="s">
        <v>260</v>
      </c>
      <c r="AT1336" s="256" t="s">
        <v>224</v>
      </c>
      <c r="AU1336" s="256" t="s">
        <v>86</v>
      </c>
      <c r="AY1336" s="18" t="s">
        <v>222</v>
      </c>
      <c r="BE1336" s="257">
        <f>IF(N1336="základní",J1336,0)</f>
        <v>0</v>
      </c>
      <c r="BF1336" s="257">
        <f>IF(N1336="snížená",J1336,0)</f>
        <v>0</v>
      </c>
      <c r="BG1336" s="257">
        <f>IF(N1336="zákl. přenesená",J1336,0)</f>
        <v>0</v>
      </c>
      <c r="BH1336" s="257">
        <f>IF(N1336="sníž. přenesená",J1336,0)</f>
        <v>0</v>
      </c>
      <c r="BI1336" s="257">
        <f>IF(N1336="nulová",J1336,0)</f>
        <v>0</v>
      </c>
      <c r="BJ1336" s="18" t="s">
        <v>84</v>
      </c>
      <c r="BK1336" s="257">
        <f>ROUND(I1336*H1336,2)</f>
        <v>0</v>
      </c>
      <c r="BL1336" s="18" t="s">
        <v>260</v>
      </c>
      <c r="BM1336" s="256" t="s">
        <v>1555</v>
      </c>
    </row>
    <row r="1337" s="2" customFormat="1">
      <c r="A1337" s="39"/>
      <c r="B1337" s="40"/>
      <c r="C1337" s="41"/>
      <c r="D1337" s="260" t="s">
        <v>266</v>
      </c>
      <c r="E1337" s="41"/>
      <c r="F1337" s="291" t="s">
        <v>1537</v>
      </c>
      <c r="G1337" s="41"/>
      <c r="H1337" s="41"/>
      <c r="I1337" s="211"/>
      <c r="J1337" s="41"/>
      <c r="K1337" s="41"/>
      <c r="L1337" s="45"/>
      <c r="M1337" s="292"/>
      <c r="N1337" s="293"/>
      <c r="O1337" s="92"/>
      <c r="P1337" s="92"/>
      <c r="Q1337" s="92"/>
      <c r="R1337" s="92"/>
      <c r="S1337" s="92"/>
      <c r="T1337" s="93"/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39"/>
      <c r="AE1337" s="39"/>
      <c r="AT1337" s="18" t="s">
        <v>266</v>
      </c>
      <c r="AU1337" s="18" t="s">
        <v>86</v>
      </c>
    </row>
    <row r="1338" s="2" customFormat="1" ht="33" customHeight="1">
      <c r="A1338" s="39"/>
      <c r="B1338" s="40"/>
      <c r="C1338" s="244" t="s">
        <v>912</v>
      </c>
      <c r="D1338" s="244" t="s">
        <v>224</v>
      </c>
      <c r="E1338" s="245" t="s">
        <v>1556</v>
      </c>
      <c r="F1338" s="246" t="s">
        <v>1557</v>
      </c>
      <c r="G1338" s="247" t="s">
        <v>1535</v>
      </c>
      <c r="H1338" s="248">
        <v>10.699999999999999</v>
      </c>
      <c r="I1338" s="249"/>
      <c r="J1338" s="250">
        <f>ROUND(I1338*H1338,2)</f>
        <v>0</v>
      </c>
      <c r="K1338" s="251"/>
      <c r="L1338" s="45"/>
      <c r="M1338" s="252" t="s">
        <v>1</v>
      </c>
      <c r="N1338" s="253" t="s">
        <v>41</v>
      </c>
      <c r="O1338" s="92"/>
      <c r="P1338" s="254">
        <f>O1338*H1338</f>
        <v>0</v>
      </c>
      <c r="Q1338" s="254">
        <v>0</v>
      </c>
      <c r="R1338" s="254">
        <f>Q1338*H1338</f>
        <v>0</v>
      </c>
      <c r="S1338" s="254">
        <v>0</v>
      </c>
      <c r="T1338" s="255">
        <f>S1338*H1338</f>
        <v>0</v>
      </c>
      <c r="U1338" s="39"/>
      <c r="V1338" s="39"/>
      <c r="W1338" s="39"/>
      <c r="X1338" s="39"/>
      <c r="Y1338" s="39"/>
      <c r="Z1338" s="39"/>
      <c r="AA1338" s="39"/>
      <c r="AB1338" s="39"/>
      <c r="AC1338" s="39"/>
      <c r="AD1338" s="39"/>
      <c r="AE1338" s="39"/>
      <c r="AR1338" s="256" t="s">
        <v>260</v>
      </c>
      <c r="AT1338" s="256" t="s">
        <v>224</v>
      </c>
      <c r="AU1338" s="256" t="s">
        <v>86</v>
      </c>
      <c r="AY1338" s="18" t="s">
        <v>222</v>
      </c>
      <c r="BE1338" s="257">
        <f>IF(N1338="základní",J1338,0)</f>
        <v>0</v>
      </c>
      <c r="BF1338" s="257">
        <f>IF(N1338="snížená",J1338,0)</f>
        <v>0</v>
      </c>
      <c r="BG1338" s="257">
        <f>IF(N1338="zákl. přenesená",J1338,0)</f>
        <v>0</v>
      </c>
      <c r="BH1338" s="257">
        <f>IF(N1338="sníž. přenesená",J1338,0)</f>
        <v>0</v>
      </c>
      <c r="BI1338" s="257">
        <f>IF(N1338="nulová",J1338,0)</f>
        <v>0</v>
      </c>
      <c r="BJ1338" s="18" t="s">
        <v>84</v>
      </c>
      <c r="BK1338" s="257">
        <f>ROUND(I1338*H1338,2)</f>
        <v>0</v>
      </c>
      <c r="BL1338" s="18" t="s">
        <v>260</v>
      </c>
      <c r="BM1338" s="256" t="s">
        <v>1558</v>
      </c>
    </row>
    <row r="1339" s="2" customFormat="1">
      <c r="A1339" s="39"/>
      <c r="B1339" s="40"/>
      <c r="C1339" s="41"/>
      <c r="D1339" s="260" t="s">
        <v>266</v>
      </c>
      <c r="E1339" s="41"/>
      <c r="F1339" s="291" t="s">
        <v>1537</v>
      </c>
      <c r="G1339" s="41"/>
      <c r="H1339" s="41"/>
      <c r="I1339" s="211"/>
      <c r="J1339" s="41"/>
      <c r="K1339" s="41"/>
      <c r="L1339" s="45"/>
      <c r="M1339" s="292"/>
      <c r="N1339" s="293"/>
      <c r="O1339" s="92"/>
      <c r="P1339" s="92"/>
      <c r="Q1339" s="92"/>
      <c r="R1339" s="92"/>
      <c r="S1339" s="92"/>
      <c r="T1339" s="93"/>
      <c r="U1339" s="39"/>
      <c r="V1339" s="39"/>
      <c r="W1339" s="39"/>
      <c r="X1339" s="39"/>
      <c r="Y1339" s="39"/>
      <c r="Z1339" s="39"/>
      <c r="AA1339" s="39"/>
      <c r="AB1339" s="39"/>
      <c r="AC1339" s="39"/>
      <c r="AD1339" s="39"/>
      <c r="AE1339" s="39"/>
      <c r="AT1339" s="18" t="s">
        <v>266</v>
      </c>
      <c r="AU1339" s="18" t="s">
        <v>86</v>
      </c>
    </row>
    <row r="1340" s="2" customFormat="1" ht="24.15" customHeight="1">
      <c r="A1340" s="39"/>
      <c r="B1340" s="40"/>
      <c r="C1340" s="244" t="s">
        <v>1559</v>
      </c>
      <c r="D1340" s="244" t="s">
        <v>224</v>
      </c>
      <c r="E1340" s="245" t="s">
        <v>1560</v>
      </c>
      <c r="F1340" s="246" t="s">
        <v>1561</v>
      </c>
      <c r="G1340" s="247" t="s">
        <v>1535</v>
      </c>
      <c r="H1340" s="248">
        <v>3.5</v>
      </c>
      <c r="I1340" s="249"/>
      <c r="J1340" s="250">
        <f>ROUND(I1340*H1340,2)</f>
        <v>0</v>
      </c>
      <c r="K1340" s="251"/>
      <c r="L1340" s="45"/>
      <c r="M1340" s="252" t="s">
        <v>1</v>
      </c>
      <c r="N1340" s="253" t="s">
        <v>41</v>
      </c>
      <c r="O1340" s="92"/>
      <c r="P1340" s="254">
        <f>O1340*H1340</f>
        <v>0</v>
      </c>
      <c r="Q1340" s="254">
        <v>0</v>
      </c>
      <c r="R1340" s="254">
        <f>Q1340*H1340</f>
        <v>0</v>
      </c>
      <c r="S1340" s="254">
        <v>0</v>
      </c>
      <c r="T1340" s="255">
        <f>S1340*H1340</f>
        <v>0</v>
      </c>
      <c r="U1340" s="39"/>
      <c r="V1340" s="39"/>
      <c r="W1340" s="39"/>
      <c r="X1340" s="39"/>
      <c r="Y1340" s="39"/>
      <c r="Z1340" s="39"/>
      <c r="AA1340" s="39"/>
      <c r="AB1340" s="39"/>
      <c r="AC1340" s="39"/>
      <c r="AD1340" s="39"/>
      <c r="AE1340" s="39"/>
      <c r="AR1340" s="256" t="s">
        <v>260</v>
      </c>
      <c r="AT1340" s="256" t="s">
        <v>224</v>
      </c>
      <c r="AU1340" s="256" t="s">
        <v>86</v>
      </c>
      <c r="AY1340" s="18" t="s">
        <v>222</v>
      </c>
      <c r="BE1340" s="257">
        <f>IF(N1340="základní",J1340,0)</f>
        <v>0</v>
      </c>
      <c r="BF1340" s="257">
        <f>IF(N1340="snížená",J1340,0)</f>
        <v>0</v>
      </c>
      <c r="BG1340" s="257">
        <f>IF(N1340="zákl. přenesená",J1340,0)</f>
        <v>0</v>
      </c>
      <c r="BH1340" s="257">
        <f>IF(N1340="sníž. přenesená",J1340,0)</f>
        <v>0</v>
      </c>
      <c r="BI1340" s="257">
        <f>IF(N1340="nulová",J1340,0)</f>
        <v>0</v>
      </c>
      <c r="BJ1340" s="18" t="s">
        <v>84</v>
      </c>
      <c r="BK1340" s="257">
        <f>ROUND(I1340*H1340,2)</f>
        <v>0</v>
      </c>
      <c r="BL1340" s="18" t="s">
        <v>260</v>
      </c>
      <c r="BM1340" s="256" t="s">
        <v>1562</v>
      </c>
    </row>
    <row r="1341" s="2" customFormat="1">
      <c r="A1341" s="39"/>
      <c r="B1341" s="40"/>
      <c r="C1341" s="41"/>
      <c r="D1341" s="260" t="s">
        <v>266</v>
      </c>
      <c r="E1341" s="41"/>
      <c r="F1341" s="291" t="s">
        <v>1537</v>
      </c>
      <c r="G1341" s="41"/>
      <c r="H1341" s="41"/>
      <c r="I1341" s="211"/>
      <c r="J1341" s="41"/>
      <c r="K1341" s="41"/>
      <c r="L1341" s="45"/>
      <c r="M1341" s="292"/>
      <c r="N1341" s="293"/>
      <c r="O1341" s="92"/>
      <c r="P1341" s="92"/>
      <c r="Q1341" s="92"/>
      <c r="R1341" s="92"/>
      <c r="S1341" s="92"/>
      <c r="T1341" s="93"/>
      <c r="U1341" s="39"/>
      <c r="V1341" s="39"/>
      <c r="W1341" s="39"/>
      <c r="X1341" s="39"/>
      <c r="Y1341" s="39"/>
      <c r="Z1341" s="39"/>
      <c r="AA1341" s="39"/>
      <c r="AB1341" s="39"/>
      <c r="AC1341" s="39"/>
      <c r="AD1341" s="39"/>
      <c r="AE1341" s="39"/>
      <c r="AT1341" s="18" t="s">
        <v>266</v>
      </c>
      <c r="AU1341" s="18" t="s">
        <v>86</v>
      </c>
    </row>
    <row r="1342" s="2" customFormat="1" ht="24.15" customHeight="1">
      <c r="A1342" s="39"/>
      <c r="B1342" s="40"/>
      <c r="C1342" s="244" t="s">
        <v>917</v>
      </c>
      <c r="D1342" s="244" t="s">
        <v>224</v>
      </c>
      <c r="E1342" s="245" t="s">
        <v>1563</v>
      </c>
      <c r="F1342" s="246" t="s">
        <v>1564</v>
      </c>
      <c r="G1342" s="247" t="s">
        <v>1535</v>
      </c>
      <c r="H1342" s="248">
        <v>3.5</v>
      </c>
      <c r="I1342" s="249"/>
      <c r="J1342" s="250">
        <f>ROUND(I1342*H1342,2)</f>
        <v>0</v>
      </c>
      <c r="K1342" s="251"/>
      <c r="L1342" s="45"/>
      <c r="M1342" s="252" t="s">
        <v>1</v>
      </c>
      <c r="N1342" s="253" t="s">
        <v>41</v>
      </c>
      <c r="O1342" s="92"/>
      <c r="P1342" s="254">
        <f>O1342*H1342</f>
        <v>0</v>
      </c>
      <c r="Q1342" s="254">
        <v>0</v>
      </c>
      <c r="R1342" s="254">
        <f>Q1342*H1342</f>
        <v>0</v>
      </c>
      <c r="S1342" s="254">
        <v>0</v>
      </c>
      <c r="T1342" s="255">
        <f>S1342*H1342</f>
        <v>0</v>
      </c>
      <c r="U1342" s="39"/>
      <c r="V1342" s="39"/>
      <c r="W1342" s="39"/>
      <c r="X1342" s="39"/>
      <c r="Y1342" s="39"/>
      <c r="Z1342" s="39"/>
      <c r="AA1342" s="39"/>
      <c r="AB1342" s="39"/>
      <c r="AC1342" s="39"/>
      <c r="AD1342" s="39"/>
      <c r="AE1342" s="39"/>
      <c r="AR1342" s="256" t="s">
        <v>260</v>
      </c>
      <c r="AT1342" s="256" t="s">
        <v>224</v>
      </c>
      <c r="AU1342" s="256" t="s">
        <v>86</v>
      </c>
      <c r="AY1342" s="18" t="s">
        <v>222</v>
      </c>
      <c r="BE1342" s="257">
        <f>IF(N1342="základní",J1342,0)</f>
        <v>0</v>
      </c>
      <c r="BF1342" s="257">
        <f>IF(N1342="snížená",J1342,0)</f>
        <v>0</v>
      </c>
      <c r="BG1342" s="257">
        <f>IF(N1342="zákl. přenesená",J1342,0)</f>
        <v>0</v>
      </c>
      <c r="BH1342" s="257">
        <f>IF(N1342="sníž. přenesená",J1342,0)</f>
        <v>0</v>
      </c>
      <c r="BI1342" s="257">
        <f>IF(N1342="nulová",J1342,0)</f>
        <v>0</v>
      </c>
      <c r="BJ1342" s="18" t="s">
        <v>84</v>
      </c>
      <c r="BK1342" s="257">
        <f>ROUND(I1342*H1342,2)</f>
        <v>0</v>
      </c>
      <c r="BL1342" s="18" t="s">
        <v>260</v>
      </c>
      <c r="BM1342" s="256" t="s">
        <v>1565</v>
      </c>
    </row>
    <row r="1343" s="2" customFormat="1">
      <c r="A1343" s="39"/>
      <c r="B1343" s="40"/>
      <c r="C1343" s="41"/>
      <c r="D1343" s="260" t="s">
        <v>266</v>
      </c>
      <c r="E1343" s="41"/>
      <c r="F1343" s="291" t="s">
        <v>1537</v>
      </c>
      <c r="G1343" s="41"/>
      <c r="H1343" s="41"/>
      <c r="I1343" s="211"/>
      <c r="J1343" s="41"/>
      <c r="K1343" s="41"/>
      <c r="L1343" s="45"/>
      <c r="M1343" s="292"/>
      <c r="N1343" s="293"/>
      <c r="O1343" s="92"/>
      <c r="P1343" s="92"/>
      <c r="Q1343" s="92"/>
      <c r="R1343" s="92"/>
      <c r="S1343" s="92"/>
      <c r="T1343" s="93"/>
      <c r="U1343" s="39"/>
      <c r="V1343" s="39"/>
      <c r="W1343" s="39"/>
      <c r="X1343" s="39"/>
      <c r="Y1343" s="39"/>
      <c r="Z1343" s="39"/>
      <c r="AA1343" s="39"/>
      <c r="AB1343" s="39"/>
      <c r="AC1343" s="39"/>
      <c r="AD1343" s="39"/>
      <c r="AE1343" s="39"/>
      <c r="AT1343" s="18" t="s">
        <v>266</v>
      </c>
      <c r="AU1343" s="18" t="s">
        <v>86</v>
      </c>
    </row>
    <row r="1344" s="2" customFormat="1" ht="24.15" customHeight="1">
      <c r="A1344" s="39"/>
      <c r="B1344" s="40"/>
      <c r="C1344" s="244" t="s">
        <v>1566</v>
      </c>
      <c r="D1344" s="244" t="s">
        <v>224</v>
      </c>
      <c r="E1344" s="245" t="s">
        <v>1567</v>
      </c>
      <c r="F1344" s="246" t="s">
        <v>1568</v>
      </c>
      <c r="G1344" s="247" t="s">
        <v>1535</v>
      </c>
      <c r="H1344" s="248">
        <v>2.6000000000000001</v>
      </c>
      <c r="I1344" s="249"/>
      <c r="J1344" s="250">
        <f>ROUND(I1344*H1344,2)</f>
        <v>0</v>
      </c>
      <c r="K1344" s="251"/>
      <c r="L1344" s="45"/>
      <c r="M1344" s="252" t="s">
        <v>1</v>
      </c>
      <c r="N1344" s="253" t="s">
        <v>41</v>
      </c>
      <c r="O1344" s="92"/>
      <c r="P1344" s="254">
        <f>O1344*H1344</f>
        <v>0</v>
      </c>
      <c r="Q1344" s="254">
        <v>0</v>
      </c>
      <c r="R1344" s="254">
        <f>Q1344*H1344</f>
        <v>0</v>
      </c>
      <c r="S1344" s="254">
        <v>0</v>
      </c>
      <c r="T1344" s="255">
        <f>S1344*H1344</f>
        <v>0</v>
      </c>
      <c r="U1344" s="39"/>
      <c r="V1344" s="39"/>
      <c r="W1344" s="39"/>
      <c r="X1344" s="39"/>
      <c r="Y1344" s="39"/>
      <c r="Z1344" s="39"/>
      <c r="AA1344" s="39"/>
      <c r="AB1344" s="39"/>
      <c r="AC1344" s="39"/>
      <c r="AD1344" s="39"/>
      <c r="AE1344" s="39"/>
      <c r="AR1344" s="256" t="s">
        <v>260</v>
      </c>
      <c r="AT1344" s="256" t="s">
        <v>224</v>
      </c>
      <c r="AU1344" s="256" t="s">
        <v>86</v>
      </c>
      <c r="AY1344" s="18" t="s">
        <v>222</v>
      </c>
      <c r="BE1344" s="257">
        <f>IF(N1344="základní",J1344,0)</f>
        <v>0</v>
      </c>
      <c r="BF1344" s="257">
        <f>IF(N1344="snížená",J1344,0)</f>
        <v>0</v>
      </c>
      <c r="BG1344" s="257">
        <f>IF(N1344="zákl. přenesená",J1344,0)</f>
        <v>0</v>
      </c>
      <c r="BH1344" s="257">
        <f>IF(N1344="sníž. přenesená",J1344,0)</f>
        <v>0</v>
      </c>
      <c r="BI1344" s="257">
        <f>IF(N1344="nulová",J1344,0)</f>
        <v>0</v>
      </c>
      <c r="BJ1344" s="18" t="s">
        <v>84</v>
      </c>
      <c r="BK1344" s="257">
        <f>ROUND(I1344*H1344,2)</f>
        <v>0</v>
      </c>
      <c r="BL1344" s="18" t="s">
        <v>260</v>
      </c>
      <c r="BM1344" s="256" t="s">
        <v>1569</v>
      </c>
    </row>
    <row r="1345" s="2" customFormat="1">
      <c r="A1345" s="39"/>
      <c r="B1345" s="40"/>
      <c r="C1345" s="41"/>
      <c r="D1345" s="260" t="s">
        <v>266</v>
      </c>
      <c r="E1345" s="41"/>
      <c r="F1345" s="291" t="s">
        <v>1537</v>
      </c>
      <c r="G1345" s="41"/>
      <c r="H1345" s="41"/>
      <c r="I1345" s="211"/>
      <c r="J1345" s="41"/>
      <c r="K1345" s="41"/>
      <c r="L1345" s="45"/>
      <c r="M1345" s="292"/>
      <c r="N1345" s="293"/>
      <c r="O1345" s="92"/>
      <c r="P1345" s="92"/>
      <c r="Q1345" s="92"/>
      <c r="R1345" s="92"/>
      <c r="S1345" s="92"/>
      <c r="T1345" s="93"/>
      <c r="U1345" s="39"/>
      <c r="V1345" s="39"/>
      <c r="W1345" s="39"/>
      <c r="X1345" s="39"/>
      <c r="Y1345" s="39"/>
      <c r="Z1345" s="39"/>
      <c r="AA1345" s="39"/>
      <c r="AB1345" s="39"/>
      <c r="AC1345" s="39"/>
      <c r="AD1345" s="39"/>
      <c r="AE1345" s="39"/>
      <c r="AT1345" s="18" t="s">
        <v>266</v>
      </c>
      <c r="AU1345" s="18" t="s">
        <v>86</v>
      </c>
    </row>
    <row r="1346" s="2" customFormat="1" ht="24.15" customHeight="1">
      <c r="A1346" s="39"/>
      <c r="B1346" s="40"/>
      <c r="C1346" s="244" t="s">
        <v>923</v>
      </c>
      <c r="D1346" s="244" t="s">
        <v>224</v>
      </c>
      <c r="E1346" s="245" t="s">
        <v>1570</v>
      </c>
      <c r="F1346" s="246" t="s">
        <v>1571</v>
      </c>
      <c r="G1346" s="247" t="s">
        <v>1535</v>
      </c>
      <c r="H1346" s="248">
        <v>93</v>
      </c>
      <c r="I1346" s="249"/>
      <c r="J1346" s="250">
        <f>ROUND(I1346*H1346,2)</f>
        <v>0</v>
      </c>
      <c r="K1346" s="251"/>
      <c r="L1346" s="45"/>
      <c r="M1346" s="252" t="s">
        <v>1</v>
      </c>
      <c r="N1346" s="253" t="s">
        <v>41</v>
      </c>
      <c r="O1346" s="92"/>
      <c r="P1346" s="254">
        <f>O1346*H1346</f>
        <v>0</v>
      </c>
      <c r="Q1346" s="254">
        <v>0</v>
      </c>
      <c r="R1346" s="254">
        <f>Q1346*H1346</f>
        <v>0</v>
      </c>
      <c r="S1346" s="254">
        <v>0</v>
      </c>
      <c r="T1346" s="255">
        <f>S1346*H1346</f>
        <v>0</v>
      </c>
      <c r="U1346" s="39"/>
      <c r="V1346" s="39"/>
      <c r="W1346" s="39"/>
      <c r="X1346" s="39"/>
      <c r="Y1346" s="39"/>
      <c r="Z1346" s="39"/>
      <c r="AA1346" s="39"/>
      <c r="AB1346" s="39"/>
      <c r="AC1346" s="39"/>
      <c r="AD1346" s="39"/>
      <c r="AE1346" s="39"/>
      <c r="AR1346" s="256" t="s">
        <v>260</v>
      </c>
      <c r="AT1346" s="256" t="s">
        <v>224</v>
      </c>
      <c r="AU1346" s="256" t="s">
        <v>86</v>
      </c>
      <c r="AY1346" s="18" t="s">
        <v>222</v>
      </c>
      <c r="BE1346" s="257">
        <f>IF(N1346="základní",J1346,0)</f>
        <v>0</v>
      </c>
      <c r="BF1346" s="257">
        <f>IF(N1346="snížená",J1346,0)</f>
        <v>0</v>
      </c>
      <c r="BG1346" s="257">
        <f>IF(N1346="zákl. přenesená",J1346,0)</f>
        <v>0</v>
      </c>
      <c r="BH1346" s="257">
        <f>IF(N1346="sníž. přenesená",J1346,0)</f>
        <v>0</v>
      </c>
      <c r="BI1346" s="257">
        <f>IF(N1346="nulová",J1346,0)</f>
        <v>0</v>
      </c>
      <c r="BJ1346" s="18" t="s">
        <v>84</v>
      </c>
      <c r="BK1346" s="257">
        <f>ROUND(I1346*H1346,2)</f>
        <v>0</v>
      </c>
      <c r="BL1346" s="18" t="s">
        <v>260</v>
      </c>
      <c r="BM1346" s="256" t="s">
        <v>1572</v>
      </c>
    </row>
    <row r="1347" s="2" customFormat="1">
      <c r="A1347" s="39"/>
      <c r="B1347" s="40"/>
      <c r="C1347" s="41"/>
      <c r="D1347" s="260" t="s">
        <v>266</v>
      </c>
      <c r="E1347" s="41"/>
      <c r="F1347" s="291" t="s">
        <v>1537</v>
      </c>
      <c r="G1347" s="41"/>
      <c r="H1347" s="41"/>
      <c r="I1347" s="211"/>
      <c r="J1347" s="41"/>
      <c r="K1347" s="41"/>
      <c r="L1347" s="45"/>
      <c r="M1347" s="292"/>
      <c r="N1347" s="293"/>
      <c r="O1347" s="92"/>
      <c r="P1347" s="92"/>
      <c r="Q1347" s="92"/>
      <c r="R1347" s="92"/>
      <c r="S1347" s="92"/>
      <c r="T1347" s="93"/>
      <c r="U1347" s="39"/>
      <c r="V1347" s="39"/>
      <c r="W1347" s="39"/>
      <c r="X1347" s="39"/>
      <c r="Y1347" s="39"/>
      <c r="Z1347" s="39"/>
      <c r="AA1347" s="39"/>
      <c r="AB1347" s="39"/>
      <c r="AC1347" s="39"/>
      <c r="AD1347" s="39"/>
      <c r="AE1347" s="39"/>
      <c r="AT1347" s="18" t="s">
        <v>266</v>
      </c>
      <c r="AU1347" s="18" t="s">
        <v>86</v>
      </c>
    </row>
    <row r="1348" s="2" customFormat="1" ht="24.15" customHeight="1">
      <c r="A1348" s="39"/>
      <c r="B1348" s="40"/>
      <c r="C1348" s="244" t="s">
        <v>1573</v>
      </c>
      <c r="D1348" s="244" t="s">
        <v>224</v>
      </c>
      <c r="E1348" s="245" t="s">
        <v>1574</v>
      </c>
      <c r="F1348" s="246" t="s">
        <v>1575</v>
      </c>
      <c r="G1348" s="247" t="s">
        <v>1535</v>
      </c>
      <c r="H1348" s="248">
        <v>3</v>
      </c>
      <c r="I1348" s="249"/>
      <c r="J1348" s="250">
        <f>ROUND(I1348*H1348,2)</f>
        <v>0</v>
      </c>
      <c r="K1348" s="251"/>
      <c r="L1348" s="45"/>
      <c r="M1348" s="252" t="s">
        <v>1</v>
      </c>
      <c r="N1348" s="253" t="s">
        <v>41</v>
      </c>
      <c r="O1348" s="92"/>
      <c r="P1348" s="254">
        <f>O1348*H1348</f>
        <v>0</v>
      </c>
      <c r="Q1348" s="254">
        <v>0</v>
      </c>
      <c r="R1348" s="254">
        <f>Q1348*H1348</f>
        <v>0</v>
      </c>
      <c r="S1348" s="254">
        <v>0</v>
      </c>
      <c r="T1348" s="255">
        <f>S1348*H1348</f>
        <v>0</v>
      </c>
      <c r="U1348" s="39"/>
      <c r="V1348" s="39"/>
      <c r="W1348" s="39"/>
      <c r="X1348" s="39"/>
      <c r="Y1348" s="39"/>
      <c r="Z1348" s="39"/>
      <c r="AA1348" s="39"/>
      <c r="AB1348" s="39"/>
      <c r="AC1348" s="39"/>
      <c r="AD1348" s="39"/>
      <c r="AE1348" s="39"/>
      <c r="AR1348" s="256" t="s">
        <v>260</v>
      </c>
      <c r="AT1348" s="256" t="s">
        <v>224</v>
      </c>
      <c r="AU1348" s="256" t="s">
        <v>86</v>
      </c>
      <c r="AY1348" s="18" t="s">
        <v>222</v>
      </c>
      <c r="BE1348" s="257">
        <f>IF(N1348="základní",J1348,0)</f>
        <v>0</v>
      </c>
      <c r="BF1348" s="257">
        <f>IF(N1348="snížená",J1348,0)</f>
        <v>0</v>
      </c>
      <c r="BG1348" s="257">
        <f>IF(N1348="zákl. přenesená",J1348,0)</f>
        <v>0</v>
      </c>
      <c r="BH1348" s="257">
        <f>IF(N1348="sníž. přenesená",J1348,0)</f>
        <v>0</v>
      </c>
      <c r="BI1348" s="257">
        <f>IF(N1348="nulová",J1348,0)</f>
        <v>0</v>
      </c>
      <c r="BJ1348" s="18" t="s">
        <v>84</v>
      </c>
      <c r="BK1348" s="257">
        <f>ROUND(I1348*H1348,2)</f>
        <v>0</v>
      </c>
      <c r="BL1348" s="18" t="s">
        <v>260</v>
      </c>
      <c r="BM1348" s="256" t="s">
        <v>1576</v>
      </c>
    </row>
    <row r="1349" s="2" customFormat="1">
      <c r="A1349" s="39"/>
      <c r="B1349" s="40"/>
      <c r="C1349" s="41"/>
      <c r="D1349" s="260" t="s">
        <v>266</v>
      </c>
      <c r="E1349" s="41"/>
      <c r="F1349" s="291" t="s">
        <v>1537</v>
      </c>
      <c r="G1349" s="41"/>
      <c r="H1349" s="41"/>
      <c r="I1349" s="211"/>
      <c r="J1349" s="41"/>
      <c r="K1349" s="41"/>
      <c r="L1349" s="45"/>
      <c r="M1349" s="292"/>
      <c r="N1349" s="293"/>
      <c r="O1349" s="92"/>
      <c r="P1349" s="92"/>
      <c r="Q1349" s="92"/>
      <c r="R1349" s="92"/>
      <c r="S1349" s="92"/>
      <c r="T1349" s="93"/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T1349" s="18" t="s">
        <v>266</v>
      </c>
      <c r="AU1349" s="18" t="s">
        <v>86</v>
      </c>
    </row>
    <row r="1350" s="2" customFormat="1" ht="24.15" customHeight="1">
      <c r="A1350" s="39"/>
      <c r="B1350" s="40"/>
      <c r="C1350" s="244" t="s">
        <v>928</v>
      </c>
      <c r="D1350" s="244" t="s">
        <v>224</v>
      </c>
      <c r="E1350" s="245" t="s">
        <v>1577</v>
      </c>
      <c r="F1350" s="246" t="s">
        <v>1578</v>
      </c>
      <c r="G1350" s="247" t="s">
        <v>1535</v>
      </c>
      <c r="H1350" s="248">
        <v>8</v>
      </c>
      <c r="I1350" s="249"/>
      <c r="J1350" s="250">
        <f>ROUND(I1350*H1350,2)</f>
        <v>0</v>
      </c>
      <c r="K1350" s="251"/>
      <c r="L1350" s="45"/>
      <c r="M1350" s="252" t="s">
        <v>1</v>
      </c>
      <c r="N1350" s="253" t="s">
        <v>41</v>
      </c>
      <c r="O1350" s="92"/>
      <c r="P1350" s="254">
        <f>O1350*H1350</f>
        <v>0</v>
      </c>
      <c r="Q1350" s="254">
        <v>0</v>
      </c>
      <c r="R1350" s="254">
        <f>Q1350*H1350</f>
        <v>0</v>
      </c>
      <c r="S1350" s="254">
        <v>0</v>
      </c>
      <c r="T1350" s="255">
        <f>S1350*H1350</f>
        <v>0</v>
      </c>
      <c r="U1350" s="39"/>
      <c r="V1350" s="39"/>
      <c r="W1350" s="39"/>
      <c r="X1350" s="39"/>
      <c r="Y1350" s="39"/>
      <c r="Z1350" s="39"/>
      <c r="AA1350" s="39"/>
      <c r="AB1350" s="39"/>
      <c r="AC1350" s="39"/>
      <c r="AD1350" s="39"/>
      <c r="AE1350" s="39"/>
      <c r="AR1350" s="256" t="s">
        <v>260</v>
      </c>
      <c r="AT1350" s="256" t="s">
        <v>224</v>
      </c>
      <c r="AU1350" s="256" t="s">
        <v>86</v>
      </c>
      <c r="AY1350" s="18" t="s">
        <v>222</v>
      </c>
      <c r="BE1350" s="257">
        <f>IF(N1350="základní",J1350,0)</f>
        <v>0</v>
      </c>
      <c r="BF1350" s="257">
        <f>IF(N1350="snížená",J1350,0)</f>
        <v>0</v>
      </c>
      <c r="BG1350" s="257">
        <f>IF(N1350="zákl. přenesená",J1350,0)</f>
        <v>0</v>
      </c>
      <c r="BH1350" s="257">
        <f>IF(N1350="sníž. přenesená",J1350,0)</f>
        <v>0</v>
      </c>
      <c r="BI1350" s="257">
        <f>IF(N1350="nulová",J1350,0)</f>
        <v>0</v>
      </c>
      <c r="BJ1350" s="18" t="s">
        <v>84</v>
      </c>
      <c r="BK1350" s="257">
        <f>ROUND(I1350*H1350,2)</f>
        <v>0</v>
      </c>
      <c r="BL1350" s="18" t="s">
        <v>260</v>
      </c>
      <c r="BM1350" s="256" t="s">
        <v>1579</v>
      </c>
    </row>
    <row r="1351" s="2" customFormat="1">
      <c r="A1351" s="39"/>
      <c r="B1351" s="40"/>
      <c r="C1351" s="41"/>
      <c r="D1351" s="260" t="s">
        <v>266</v>
      </c>
      <c r="E1351" s="41"/>
      <c r="F1351" s="291" t="s">
        <v>1537</v>
      </c>
      <c r="G1351" s="41"/>
      <c r="H1351" s="41"/>
      <c r="I1351" s="211"/>
      <c r="J1351" s="41"/>
      <c r="K1351" s="41"/>
      <c r="L1351" s="45"/>
      <c r="M1351" s="292"/>
      <c r="N1351" s="293"/>
      <c r="O1351" s="92"/>
      <c r="P1351" s="92"/>
      <c r="Q1351" s="92"/>
      <c r="R1351" s="92"/>
      <c r="S1351" s="92"/>
      <c r="T1351" s="93"/>
      <c r="U1351" s="39"/>
      <c r="V1351" s="39"/>
      <c r="W1351" s="39"/>
      <c r="X1351" s="39"/>
      <c r="Y1351" s="39"/>
      <c r="Z1351" s="39"/>
      <c r="AA1351" s="39"/>
      <c r="AB1351" s="39"/>
      <c r="AC1351" s="39"/>
      <c r="AD1351" s="39"/>
      <c r="AE1351" s="39"/>
      <c r="AT1351" s="18" t="s">
        <v>266</v>
      </c>
      <c r="AU1351" s="18" t="s">
        <v>86</v>
      </c>
    </row>
    <row r="1352" s="2" customFormat="1" ht="24.15" customHeight="1">
      <c r="A1352" s="39"/>
      <c r="B1352" s="40"/>
      <c r="C1352" s="244" t="s">
        <v>1580</v>
      </c>
      <c r="D1352" s="244" t="s">
        <v>224</v>
      </c>
      <c r="E1352" s="245" t="s">
        <v>1581</v>
      </c>
      <c r="F1352" s="246" t="s">
        <v>1582</v>
      </c>
      <c r="G1352" s="247" t="s">
        <v>1535</v>
      </c>
      <c r="H1352" s="248">
        <v>3</v>
      </c>
      <c r="I1352" s="249"/>
      <c r="J1352" s="250">
        <f>ROUND(I1352*H1352,2)</f>
        <v>0</v>
      </c>
      <c r="K1352" s="251"/>
      <c r="L1352" s="45"/>
      <c r="M1352" s="252" t="s">
        <v>1</v>
      </c>
      <c r="N1352" s="253" t="s">
        <v>41</v>
      </c>
      <c r="O1352" s="92"/>
      <c r="P1352" s="254">
        <f>O1352*H1352</f>
        <v>0</v>
      </c>
      <c r="Q1352" s="254">
        <v>0</v>
      </c>
      <c r="R1352" s="254">
        <f>Q1352*H1352</f>
        <v>0</v>
      </c>
      <c r="S1352" s="254">
        <v>0</v>
      </c>
      <c r="T1352" s="255">
        <f>S1352*H1352</f>
        <v>0</v>
      </c>
      <c r="U1352" s="39"/>
      <c r="V1352" s="39"/>
      <c r="W1352" s="39"/>
      <c r="X1352" s="39"/>
      <c r="Y1352" s="39"/>
      <c r="Z1352" s="39"/>
      <c r="AA1352" s="39"/>
      <c r="AB1352" s="39"/>
      <c r="AC1352" s="39"/>
      <c r="AD1352" s="39"/>
      <c r="AE1352" s="39"/>
      <c r="AR1352" s="256" t="s">
        <v>260</v>
      </c>
      <c r="AT1352" s="256" t="s">
        <v>224</v>
      </c>
      <c r="AU1352" s="256" t="s">
        <v>86</v>
      </c>
      <c r="AY1352" s="18" t="s">
        <v>222</v>
      </c>
      <c r="BE1352" s="257">
        <f>IF(N1352="základní",J1352,0)</f>
        <v>0</v>
      </c>
      <c r="BF1352" s="257">
        <f>IF(N1352="snížená",J1352,0)</f>
        <v>0</v>
      </c>
      <c r="BG1352" s="257">
        <f>IF(N1352="zákl. přenesená",J1352,0)</f>
        <v>0</v>
      </c>
      <c r="BH1352" s="257">
        <f>IF(N1352="sníž. přenesená",J1352,0)</f>
        <v>0</v>
      </c>
      <c r="BI1352" s="257">
        <f>IF(N1352="nulová",J1352,0)</f>
        <v>0</v>
      </c>
      <c r="BJ1352" s="18" t="s">
        <v>84</v>
      </c>
      <c r="BK1352" s="257">
        <f>ROUND(I1352*H1352,2)</f>
        <v>0</v>
      </c>
      <c r="BL1352" s="18" t="s">
        <v>260</v>
      </c>
      <c r="BM1352" s="256" t="s">
        <v>1583</v>
      </c>
    </row>
    <row r="1353" s="2" customFormat="1">
      <c r="A1353" s="39"/>
      <c r="B1353" s="40"/>
      <c r="C1353" s="41"/>
      <c r="D1353" s="260" t="s">
        <v>266</v>
      </c>
      <c r="E1353" s="41"/>
      <c r="F1353" s="291" t="s">
        <v>1537</v>
      </c>
      <c r="G1353" s="41"/>
      <c r="H1353" s="41"/>
      <c r="I1353" s="211"/>
      <c r="J1353" s="41"/>
      <c r="K1353" s="41"/>
      <c r="L1353" s="45"/>
      <c r="M1353" s="292"/>
      <c r="N1353" s="293"/>
      <c r="O1353" s="92"/>
      <c r="P1353" s="92"/>
      <c r="Q1353" s="92"/>
      <c r="R1353" s="92"/>
      <c r="S1353" s="92"/>
      <c r="T1353" s="93"/>
      <c r="U1353" s="39"/>
      <c r="V1353" s="39"/>
      <c r="W1353" s="39"/>
      <c r="X1353" s="39"/>
      <c r="Y1353" s="39"/>
      <c r="Z1353" s="39"/>
      <c r="AA1353" s="39"/>
      <c r="AB1353" s="39"/>
      <c r="AC1353" s="39"/>
      <c r="AD1353" s="39"/>
      <c r="AE1353" s="39"/>
      <c r="AT1353" s="18" t="s">
        <v>266</v>
      </c>
      <c r="AU1353" s="18" t="s">
        <v>86</v>
      </c>
    </row>
    <row r="1354" s="2" customFormat="1" ht="24.15" customHeight="1">
      <c r="A1354" s="39"/>
      <c r="B1354" s="40"/>
      <c r="C1354" s="244" t="s">
        <v>933</v>
      </c>
      <c r="D1354" s="244" t="s">
        <v>224</v>
      </c>
      <c r="E1354" s="245" t="s">
        <v>1584</v>
      </c>
      <c r="F1354" s="246" t="s">
        <v>1585</v>
      </c>
      <c r="G1354" s="247" t="s">
        <v>1535</v>
      </c>
      <c r="H1354" s="248">
        <v>3</v>
      </c>
      <c r="I1354" s="249"/>
      <c r="J1354" s="250">
        <f>ROUND(I1354*H1354,2)</f>
        <v>0</v>
      </c>
      <c r="K1354" s="251"/>
      <c r="L1354" s="45"/>
      <c r="M1354" s="252" t="s">
        <v>1</v>
      </c>
      <c r="N1354" s="253" t="s">
        <v>41</v>
      </c>
      <c r="O1354" s="92"/>
      <c r="P1354" s="254">
        <f>O1354*H1354</f>
        <v>0</v>
      </c>
      <c r="Q1354" s="254">
        <v>0</v>
      </c>
      <c r="R1354" s="254">
        <f>Q1354*H1354</f>
        <v>0</v>
      </c>
      <c r="S1354" s="254">
        <v>0</v>
      </c>
      <c r="T1354" s="255">
        <f>S1354*H1354</f>
        <v>0</v>
      </c>
      <c r="U1354" s="39"/>
      <c r="V1354" s="39"/>
      <c r="W1354" s="39"/>
      <c r="X1354" s="39"/>
      <c r="Y1354" s="39"/>
      <c r="Z1354" s="39"/>
      <c r="AA1354" s="39"/>
      <c r="AB1354" s="39"/>
      <c r="AC1354" s="39"/>
      <c r="AD1354" s="39"/>
      <c r="AE1354" s="39"/>
      <c r="AR1354" s="256" t="s">
        <v>260</v>
      </c>
      <c r="AT1354" s="256" t="s">
        <v>224</v>
      </c>
      <c r="AU1354" s="256" t="s">
        <v>86</v>
      </c>
      <c r="AY1354" s="18" t="s">
        <v>222</v>
      </c>
      <c r="BE1354" s="257">
        <f>IF(N1354="základní",J1354,0)</f>
        <v>0</v>
      </c>
      <c r="BF1354" s="257">
        <f>IF(N1354="snížená",J1354,0)</f>
        <v>0</v>
      </c>
      <c r="BG1354" s="257">
        <f>IF(N1354="zákl. přenesená",J1354,0)</f>
        <v>0</v>
      </c>
      <c r="BH1354" s="257">
        <f>IF(N1354="sníž. přenesená",J1354,0)</f>
        <v>0</v>
      </c>
      <c r="BI1354" s="257">
        <f>IF(N1354="nulová",J1354,0)</f>
        <v>0</v>
      </c>
      <c r="BJ1354" s="18" t="s">
        <v>84</v>
      </c>
      <c r="BK1354" s="257">
        <f>ROUND(I1354*H1354,2)</f>
        <v>0</v>
      </c>
      <c r="BL1354" s="18" t="s">
        <v>260</v>
      </c>
      <c r="BM1354" s="256" t="s">
        <v>1586</v>
      </c>
    </row>
    <row r="1355" s="2" customFormat="1">
      <c r="A1355" s="39"/>
      <c r="B1355" s="40"/>
      <c r="C1355" s="41"/>
      <c r="D1355" s="260" t="s">
        <v>266</v>
      </c>
      <c r="E1355" s="41"/>
      <c r="F1355" s="291" t="s">
        <v>1537</v>
      </c>
      <c r="G1355" s="41"/>
      <c r="H1355" s="41"/>
      <c r="I1355" s="211"/>
      <c r="J1355" s="41"/>
      <c r="K1355" s="41"/>
      <c r="L1355" s="45"/>
      <c r="M1355" s="292"/>
      <c r="N1355" s="293"/>
      <c r="O1355" s="92"/>
      <c r="P1355" s="92"/>
      <c r="Q1355" s="92"/>
      <c r="R1355" s="92"/>
      <c r="S1355" s="92"/>
      <c r="T1355" s="93"/>
      <c r="U1355" s="39"/>
      <c r="V1355" s="39"/>
      <c r="W1355" s="39"/>
      <c r="X1355" s="39"/>
      <c r="Y1355" s="39"/>
      <c r="Z1355" s="39"/>
      <c r="AA1355" s="39"/>
      <c r="AB1355" s="39"/>
      <c r="AC1355" s="39"/>
      <c r="AD1355" s="39"/>
      <c r="AE1355" s="39"/>
      <c r="AT1355" s="18" t="s">
        <v>266</v>
      </c>
      <c r="AU1355" s="18" t="s">
        <v>86</v>
      </c>
    </row>
    <row r="1356" s="2" customFormat="1" ht="24.15" customHeight="1">
      <c r="A1356" s="39"/>
      <c r="B1356" s="40"/>
      <c r="C1356" s="244" t="s">
        <v>1587</v>
      </c>
      <c r="D1356" s="244" t="s">
        <v>224</v>
      </c>
      <c r="E1356" s="245" t="s">
        <v>1588</v>
      </c>
      <c r="F1356" s="246" t="s">
        <v>1589</v>
      </c>
      <c r="G1356" s="247" t="s">
        <v>1535</v>
      </c>
      <c r="H1356" s="248">
        <v>7</v>
      </c>
      <c r="I1356" s="249"/>
      <c r="J1356" s="250">
        <f>ROUND(I1356*H1356,2)</f>
        <v>0</v>
      </c>
      <c r="K1356" s="251"/>
      <c r="L1356" s="45"/>
      <c r="M1356" s="252" t="s">
        <v>1</v>
      </c>
      <c r="N1356" s="253" t="s">
        <v>41</v>
      </c>
      <c r="O1356" s="92"/>
      <c r="P1356" s="254">
        <f>O1356*H1356</f>
        <v>0</v>
      </c>
      <c r="Q1356" s="254">
        <v>0</v>
      </c>
      <c r="R1356" s="254">
        <f>Q1356*H1356</f>
        <v>0</v>
      </c>
      <c r="S1356" s="254">
        <v>0</v>
      </c>
      <c r="T1356" s="255">
        <f>S1356*H1356</f>
        <v>0</v>
      </c>
      <c r="U1356" s="39"/>
      <c r="V1356" s="39"/>
      <c r="W1356" s="39"/>
      <c r="X1356" s="39"/>
      <c r="Y1356" s="39"/>
      <c r="Z1356" s="39"/>
      <c r="AA1356" s="39"/>
      <c r="AB1356" s="39"/>
      <c r="AC1356" s="39"/>
      <c r="AD1356" s="39"/>
      <c r="AE1356" s="39"/>
      <c r="AR1356" s="256" t="s">
        <v>260</v>
      </c>
      <c r="AT1356" s="256" t="s">
        <v>224</v>
      </c>
      <c r="AU1356" s="256" t="s">
        <v>86</v>
      </c>
      <c r="AY1356" s="18" t="s">
        <v>222</v>
      </c>
      <c r="BE1356" s="257">
        <f>IF(N1356="základní",J1356,0)</f>
        <v>0</v>
      </c>
      <c r="BF1356" s="257">
        <f>IF(N1356="snížená",J1356,0)</f>
        <v>0</v>
      </c>
      <c r="BG1356" s="257">
        <f>IF(N1356="zákl. přenesená",J1356,0)</f>
        <v>0</v>
      </c>
      <c r="BH1356" s="257">
        <f>IF(N1356="sníž. přenesená",J1356,0)</f>
        <v>0</v>
      </c>
      <c r="BI1356" s="257">
        <f>IF(N1356="nulová",J1356,0)</f>
        <v>0</v>
      </c>
      <c r="BJ1356" s="18" t="s">
        <v>84</v>
      </c>
      <c r="BK1356" s="257">
        <f>ROUND(I1356*H1356,2)</f>
        <v>0</v>
      </c>
      <c r="BL1356" s="18" t="s">
        <v>260</v>
      </c>
      <c r="BM1356" s="256" t="s">
        <v>1590</v>
      </c>
    </row>
    <row r="1357" s="2" customFormat="1">
      <c r="A1357" s="39"/>
      <c r="B1357" s="40"/>
      <c r="C1357" s="41"/>
      <c r="D1357" s="260" t="s">
        <v>266</v>
      </c>
      <c r="E1357" s="41"/>
      <c r="F1357" s="291" t="s">
        <v>1537</v>
      </c>
      <c r="G1357" s="41"/>
      <c r="H1357" s="41"/>
      <c r="I1357" s="211"/>
      <c r="J1357" s="41"/>
      <c r="K1357" s="41"/>
      <c r="L1357" s="45"/>
      <c r="M1357" s="292"/>
      <c r="N1357" s="293"/>
      <c r="O1357" s="92"/>
      <c r="P1357" s="92"/>
      <c r="Q1357" s="92"/>
      <c r="R1357" s="92"/>
      <c r="S1357" s="92"/>
      <c r="T1357" s="93"/>
      <c r="U1357" s="39"/>
      <c r="V1357" s="39"/>
      <c r="W1357" s="39"/>
      <c r="X1357" s="39"/>
      <c r="Y1357" s="39"/>
      <c r="Z1357" s="39"/>
      <c r="AA1357" s="39"/>
      <c r="AB1357" s="39"/>
      <c r="AC1357" s="39"/>
      <c r="AD1357" s="39"/>
      <c r="AE1357" s="39"/>
      <c r="AT1357" s="18" t="s">
        <v>266</v>
      </c>
      <c r="AU1357" s="18" t="s">
        <v>86</v>
      </c>
    </row>
    <row r="1358" s="2" customFormat="1" ht="33" customHeight="1">
      <c r="A1358" s="39"/>
      <c r="B1358" s="40"/>
      <c r="C1358" s="244" t="s">
        <v>937</v>
      </c>
      <c r="D1358" s="244" t="s">
        <v>224</v>
      </c>
      <c r="E1358" s="245" t="s">
        <v>1591</v>
      </c>
      <c r="F1358" s="246" t="s">
        <v>1592</v>
      </c>
      <c r="G1358" s="247" t="s">
        <v>1535</v>
      </c>
      <c r="H1358" s="248">
        <v>7</v>
      </c>
      <c r="I1358" s="249"/>
      <c r="J1358" s="250">
        <f>ROUND(I1358*H1358,2)</f>
        <v>0</v>
      </c>
      <c r="K1358" s="251"/>
      <c r="L1358" s="45"/>
      <c r="M1358" s="252" t="s">
        <v>1</v>
      </c>
      <c r="N1358" s="253" t="s">
        <v>41</v>
      </c>
      <c r="O1358" s="92"/>
      <c r="P1358" s="254">
        <f>O1358*H1358</f>
        <v>0</v>
      </c>
      <c r="Q1358" s="254">
        <v>0</v>
      </c>
      <c r="R1358" s="254">
        <f>Q1358*H1358</f>
        <v>0</v>
      </c>
      <c r="S1358" s="254">
        <v>0</v>
      </c>
      <c r="T1358" s="255">
        <f>S1358*H1358</f>
        <v>0</v>
      </c>
      <c r="U1358" s="39"/>
      <c r="V1358" s="39"/>
      <c r="W1358" s="39"/>
      <c r="X1358" s="39"/>
      <c r="Y1358" s="39"/>
      <c r="Z1358" s="39"/>
      <c r="AA1358" s="39"/>
      <c r="AB1358" s="39"/>
      <c r="AC1358" s="39"/>
      <c r="AD1358" s="39"/>
      <c r="AE1358" s="39"/>
      <c r="AR1358" s="256" t="s">
        <v>260</v>
      </c>
      <c r="AT1358" s="256" t="s">
        <v>224</v>
      </c>
      <c r="AU1358" s="256" t="s">
        <v>86</v>
      </c>
      <c r="AY1358" s="18" t="s">
        <v>222</v>
      </c>
      <c r="BE1358" s="257">
        <f>IF(N1358="základní",J1358,0)</f>
        <v>0</v>
      </c>
      <c r="BF1358" s="257">
        <f>IF(N1358="snížená",J1358,0)</f>
        <v>0</v>
      </c>
      <c r="BG1358" s="257">
        <f>IF(N1358="zákl. přenesená",J1358,0)</f>
        <v>0</v>
      </c>
      <c r="BH1358" s="257">
        <f>IF(N1358="sníž. přenesená",J1358,0)</f>
        <v>0</v>
      </c>
      <c r="BI1358" s="257">
        <f>IF(N1358="nulová",J1358,0)</f>
        <v>0</v>
      </c>
      <c r="BJ1358" s="18" t="s">
        <v>84</v>
      </c>
      <c r="BK1358" s="257">
        <f>ROUND(I1358*H1358,2)</f>
        <v>0</v>
      </c>
      <c r="BL1358" s="18" t="s">
        <v>260</v>
      </c>
      <c r="BM1358" s="256" t="s">
        <v>1593</v>
      </c>
    </row>
    <row r="1359" s="2" customFormat="1">
      <c r="A1359" s="39"/>
      <c r="B1359" s="40"/>
      <c r="C1359" s="41"/>
      <c r="D1359" s="260" t="s">
        <v>266</v>
      </c>
      <c r="E1359" s="41"/>
      <c r="F1359" s="291" t="s">
        <v>1537</v>
      </c>
      <c r="G1359" s="41"/>
      <c r="H1359" s="41"/>
      <c r="I1359" s="211"/>
      <c r="J1359" s="41"/>
      <c r="K1359" s="41"/>
      <c r="L1359" s="45"/>
      <c r="M1359" s="292"/>
      <c r="N1359" s="293"/>
      <c r="O1359" s="92"/>
      <c r="P1359" s="92"/>
      <c r="Q1359" s="92"/>
      <c r="R1359" s="92"/>
      <c r="S1359" s="92"/>
      <c r="T1359" s="93"/>
      <c r="U1359" s="39"/>
      <c r="V1359" s="39"/>
      <c r="W1359" s="39"/>
      <c r="X1359" s="39"/>
      <c r="Y1359" s="39"/>
      <c r="Z1359" s="39"/>
      <c r="AA1359" s="39"/>
      <c r="AB1359" s="39"/>
      <c r="AC1359" s="39"/>
      <c r="AD1359" s="39"/>
      <c r="AE1359" s="39"/>
      <c r="AT1359" s="18" t="s">
        <v>266</v>
      </c>
      <c r="AU1359" s="18" t="s">
        <v>86</v>
      </c>
    </row>
    <row r="1360" s="2" customFormat="1" ht="24.15" customHeight="1">
      <c r="A1360" s="39"/>
      <c r="B1360" s="40"/>
      <c r="C1360" s="244" t="s">
        <v>1594</v>
      </c>
      <c r="D1360" s="244" t="s">
        <v>224</v>
      </c>
      <c r="E1360" s="245" t="s">
        <v>1595</v>
      </c>
      <c r="F1360" s="246" t="s">
        <v>1596</v>
      </c>
      <c r="G1360" s="247" t="s">
        <v>1535</v>
      </c>
      <c r="H1360" s="248">
        <v>8.0999999999999996</v>
      </c>
      <c r="I1360" s="249"/>
      <c r="J1360" s="250">
        <f>ROUND(I1360*H1360,2)</f>
        <v>0</v>
      </c>
      <c r="K1360" s="251"/>
      <c r="L1360" s="45"/>
      <c r="M1360" s="252" t="s">
        <v>1</v>
      </c>
      <c r="N1360" s="253" t="s">
        <v>41</v>
      </c>
      <c r="O1360" s="92"/>
      <c r="P1360" s="254">
        <f>O1360*H1360</f>
        <v>0</v>
      </c>
      <c r="Q1360" s="254">
        <v>0</v>
      </c>
      <c r="R1360" s="254">
        <f>Q1360*H1360</f>
        <v>0</v>
      </c>
      <c r="S1360" s="254">
        <v>0</v>
      </c>
      <c r="T1360" s="255">
        <f>S1360*H1360</f>
        <v>0</v>
      </c>
      <c r="U1360" s="39"/>
      <c r="V1360" s="39"/>
      <c r="W1360" s="39"/>
      <c r="X1360" s="39"/>
      <c r="Y1360" s="39"/>
      <c r="Z1360" s="39"/>
      <c r="AA1360" s="39"/>
      <c r="AB1360" s="39"/>
      <c r="AC1360" s="39"/>
      <c r="AD1360" s="39"/>
      <c r="AE1360" s="39"/>
      <c r="AR1360" s="256" t="s">
        <v>260</v>
      </c>
      <c r="AT1360" s="256" t="s">
        <v>224</v>
      </c>
      <c r="AU1360" s="256" t="s">
        <v>86</v>
      </c>
      <c r="AY1360" s="18" t="s">
        <v>222</v>
      </c>
      <c r="BE1360" s="257">
        <f>IF(N1360="základní",J1360,0)</f>
        <v>0</v>
      </c>
      <c r="BF1360" s="257">
        <f>IF(N1360="snížená",J1360,0)</f>
        <v>0</v>
      </c>
      <c r="BG1360" s="257">
        <f>IF(N1360="zákl. přenesená",J1360,0)</f>
        <v>0</v>
      </c>
      <c r="BH1360" s="257">
        <f>IF(N1360="sníž. přenesená",J1360,0)</f>
        <v>0</v>
      </c>
      <c r="BI1360" s="257">
        <f>IF(N1360="nulová",J1360,0)</f>
        <v>0</v>
      </c>
      <c r="BJ1360" s="18" t="s">
        <v>84</v>
      </c>
      <c r="BK1360" s="257">
        <f>ROUND(I1360*H1360,2)</f>
        <v>0</v>
      </c>
      <c r="BL1360" s="18" t="s">
        <v>260</v>
      </c>
      <c r="BM1360" s="256" t="s">
        <v>1597</v>
      </c>
    </row>
    <row r="1361" s="2" customFormat="1">
      <c r="A1361" s="39"/>
      <c r="B1361" s="40"/>
      <c r="C1361" s="41"/>
      <c r="D1361" s="260" t="s">
        <v>266</v>
      </c>
      <c r="E1361" s="41"/>
      <c r="F1361" s="291" t="s">
        <v>1537</v>
      </c>
      <c r="G1361" s="41"/>
      <c r="H1361" s="41"/>
      <c r="I1361" s="211"/>
      <c r="J1361" s="41"/>
      <c r="K1361" s="41"/>
      <c r="L1361" s="45"/>
      <c r="M1361" s="292"/>
      <c r="N1361" s="293"/>
      <c r="O1361" s="92"/>
      <c r="P1361" s="92"/>
      <c r="Q1361" s="92"/>
      <c r="R1361" s="92"/>
      <c r="S1361" s="92"/>
      <c r="T1361" s="93"/>
      <c r="U1361" s="39"/>
      <c r="V1361" s="39"/>
      <c r="W1361" s="39"/>
      <c r="X1361" s="39"/>
      <c r="Y1361" s="39"/>
      <c r="Z1361" s="39"/>
      <c r="AA1361" s="39"/>
      <c r="AB1361" s="39"/>
      <c r="AC1361" s="39"/>
      <c r="AD1361" s="39"/>
      <c r="AE1361" s="39"/>
      <c r="AT1361" s="18" t="s">
        <v>266</v>
      </c>
      <c r="AU1361" s="18" t="s">
        <v>86</v>
      </c>
    </row>
    <row r="1362" s="2" customFormat="1" ht="24.15" customHeight="1">
      <c r="A1362" s="39"/>
      <c r="B1362" s="40"/>
      <c r="C1362" s="244" t="s">
        <v>942</v>
      </c>
      <c r="D1362" s="244" t="s">
        <v>224</v>
      </c>
      <c r="E1362" s="245" t="s">
        <v>1598</v>
      </c>
      <c r="F1362" s="246" t="s">
        <v>1599</v>
      </c>
      <c r="G1362" s="247" t="s">
        <v>1535</v>
      </c>
      <c r="H1362" s="248">
        <v>23.800000000000001</v>
      </c>
      <c r="I1362" s="249"/>
      <c r="J1362" s="250">
        <f>ROUND(I1362*H1362,2)</f>
        <v>0</v>
      </c>
      <c r="K1362" s="251"/>
      <c r="L1362" s="45"/>
      <c r="M1362" s="252" t="s">
        <v>1</v>
      </c>
      <c r="N1362" s="253" t="s">
        <v>41</v>
      </c>
      <c r="O1362" s="92"/>
      <c r="P1362" s="254">
        <f>O1362*H1362</f>
        <v>0</v>
      </c>
      <c r="Q1362" s="254">
        <v>0</v>
      </c>
      <c r="R1362" s="254">
        <f>Q1362*H1362</f>
        <v>0</v>
      </c>
      <c r="S1362" s="254">
        <v>0</v>
      </c>
      <c r="T1362" s="255">
        <f>S1362*H1362</f>
        <v>0</v>
      </c>
      <c r="U1362" s="39"/>
      <c r="V1362" s="39"/>
      <c r="W1362" s="39"/>
      <c r="X1362" s="39"/>
      <c r="Y1362" s="39"/>
      <c r="Z1362" s="39"/>
      <c r="AA1362" s="39"/>
      <c r="AB1362" s="39"/>
      <c r="AC1362" s="39"/>
      <c r="AD1362" s="39"/>
      <c r="AE1362" s="39"/>
      <c r="AR1362" s="256" t="s">
        <v>260</v>
      </c>
      <c r="AT1362" s="256" t="s">
        <v>224</v>
      </c>
      <c r="AU1362" s="256" t="s">
        <v>86</v>
      </c>
      <c r="AY1362" s="18" t="s">
        <v>222</v>
      </c>
      <c r="BE1362" s="257">
        <f>IF(N1362="základní",J1362,0)</f>
        <v>0</v>
      </c>
      <c r="BF1362" s="257">
        <f>IF(N1362="snížená",J1362,0)</f>
        <v>0</v>
      </c>
      <c r="BG1362" s="257">
        <f>IF(N1362="zákl. přenesená",J1362,0)</f>
        <v>0</v>
      </c>
      <c r="BH1362" s="257">
        <f>IF(N1362="sníž. přenesená",J1362,0)</f>
        <v>0</v>
      </c>
      <c r="BI1362" s="257">
        <f>IF(N1362="nulová",J1362,0)</f>
        <v>0</v>
      </c>
      <c r="BJ1362" s="18" t="s">
        <v>84</v>
      </c>
      <c r="BK1362" s="257">
        <f>ROUND(I1362*H1362,2)</f>
        <v>0</v>
      </c>
      <c r="BL1362" s="18" t="s">
        <v>260</v>
      </c>
      <c r="BM1362" s="256" t="s">
        <v>1600</v>
      </c>
    </row>
    <row r="1363" s="2" customFormat="1">
      <c r="A1363" s="39"/>
      <c r="B1363" s="40"/>
      <c r="C1363" s="41"/>
      <c r="D1363" s="260" t="s">
        <v>266</v>
      </c>
      <c r="E1363" s="41"/>
      <c r="F1363" s="291" t="s">
        <v>1537</v>
      </c>
      <c r="G1363" s="41"/>
      <c r="H1363" s="41"/>
      <c r="I1363" s="211"/>
      <c r="J1363" s="41"/>
      <c r="K1363" s="41"/>
      <c r="L1363" s="45"/>
      <c r="M1363" s="292"/>
      <c r="N1363" s="293"/>
      <c r="O1363" s="92"/>
      <c r="P1363" s="92"/>
      <c r="Q1363" s="92"/>
      <c r="R1363" s="92"/>
      <c r="S1363" s="92"/>
      <c r="T1363" s="93"/>
      <c r="U1363" s="39"/>
      <c r="V1363" s="39"/>
      <c r="W1363" s="39"/>
      <c r="X1363" s="39"/>
      <c r="Y1363" s="39"/>
      <c r="Z1363" s="39"/>
      <c r="AA1363" s="39"/>
      <c r="AB1363" s="39"/>
      <c r="AC1363" s="39"/>
      <c r="AD1363" s="39"/>
      <c r="AE1363" s="39"/>
      <c r="AT1363" s="18" t="s">
        <v>266</v>
      </c>
      <c r="AU1363" s="18" t="s">
        <v>86</v>
      </c>
    </row>
    <row r="1364" s="2" customFormat="1" ht="24.15" customHeight="1">
      <c r="A1364" s="39"/>
      <c r="B1364" s="40"/>
      <c r="C1364" s="244" t="s">
        <v>1601</v>
      </c>
      <c r="D1364" s="244" t="s">
        <v>224</v>
      </c>
      <c r="E1364" s="245" t="s">
        <v>1602</v>
      </c>
      <c r="F1364" s="246" t="s">
        <v>1603</v>
      </c>
      <c r="G1364" s="247" t="s">
        <v>526</v>
      </c>
      <c r="H1364" s="248">
        <v>4</v>
      </c>
      <c r="I1364" s="249"/>
      <c r="J1364" s="250">
        <f>ROUND(I1364*H1364,2)</f>
        <v>0</v>
      </c>
      <c r="K1364" s="251"/>
      <c r="L1364" s="45"/>
      <c r="M1364" s="252" t="s">
        <v>1</v>
      </c>
      <c r="N1364" s="253" t="s">
        <v>41</v>
      </c>
      <c r="O1364" s="92"/>
      <c r="P1364" s="254">
        <f>O1364*H1364</f>
        <v>0</v>
      </c>
      <c r="Q1364" s="254">
        <v>0</v>
      </c>
      <c r="R1364" s="254">
        <f>Q1364*H1364</f>
        <v>0</v>
      </c>
      <c r="S1364" s="254">
        <v>0</v>
      </c>
      <c r="T1364" s="255">
        <f>S1364*H1364</f>
        <v>0</v>
      </c>
      <c r="U1364" s="39"/>
      <c r="V1364" s="39"/>
      <c r="W1364" s="39"/>
      <c r="X1364" s="39"/>
      <c r="Y1364" s="39"/>
      <c r="Z1364" s="39"/>
      <c r="AA1364" s="39"/>
      <c r="AB1364" s="39"/>
      <c r="AC1364" s="39"/>
      <c r="AD1364" s="39"/>
      <c r="AE1364" s="39"/>
      <c r="AR1364" s="256" t="s">
        <v>260</v>
      </c>
      <c r="AT1364" s="256" t="s">
        <v>224</v>
      </c>
      <c r="AU1364" s="256" t="s">
        <v>86</v>
      </c>
      <c r="AY1364" s="18" t="s">
        <v>222</v>
      </c>
      <c r="BE1364" s="257">
        <f>IF(N1364="základní",J1364,0)</f>
        <v>0</v>
      </c>
      <c r="BF1364" s="257">
        <f>IF(N1364="snížená",J1364,0)</f>
        <v>0</v>
      </c>
      <c r="BG1364" s="257">
        <f>IF(N1364="zákl. přenesená",J1364,0)</f>
        <v>0</v>
      </c>
      <c r="BH1364" s="257">
        <f>IF(N1364="sníž. přenesená",J1364,0)</f>
        <v>0</v>
      </c>
      <c r="BI1364" s="257">
        <f>IF(N1364="nulová",J1364,0)</f>
        <v>0</v>
      </c>
      <c r="BJ1364" s="18" t="s">
        <v>84</v>
      </c>
      <c r="BK1364" s="257">
        <f>ROUND(I1364*H1364,2)</f>
        <v>0</v>
      </c>
      <c r="BL1364" s="18" t="s">
        <v>260</v>
      </c>
      <c r="BM1364" s="256" t="s">
        <v>1604</v>
      </c>
    </row>
    <row r="1365" s="2" customFormat="1">
      <c r="A1365" s="39"/>
      <c r="B1365" s="40"/>
      <c r="C1365" s="41"/>
      <c r="D1365" s="260" t="s">
        <v>266</v>
      </c>
      <c r="E1365" s="41"/>
      <c r="F1365" s="291" t="s">
        <v>1537</v>
      </c>
      <c r="G1365" s="41"/>
      <c r="H1365" s="41"/>
      <c r="I1365" s="211"/>
      <c r="J1365" s="41"/>
      <c r="K1365" s="41"/>
      <c r="L1365" s="45"/>
      <c r="M1365" s="292"/>
      <c r="N1365" s="293"/>
      <c r="O1365" s="92"/>
      <c r="P1365" s="92"/>
      <c r="Q1365" s="92"/>
      <c r="R1365" s="92"/>
      <c r="S1365" s="92"/>
      <c r="T1365" s="93"/>
      <c r="U1365" s="39"/>
      <c r="V1365" s="39"/>
      <c r="W1365" s="39"/>
      <c r="X1365" s="39"/>
      <c r="Y1365" s="39"/>
      <c r="Z1365" s="39"/>
      <c r="AA1365" s="39"/>
      <c r="AB1365" s="39"/>
      <c r="AC1365" s="39"/>
      <c r="AD1365" s="39"/>
      <c r="AE1365" s="39"/>
      <c r="AT1365" s="18" t="s">
        <v>266</v>
      </c>
      <c r="AU1365" s="18" t="s">
        <v>86</v>
      </c>
    </row>
    <row r="1366" s="2" customFormat="1" ht="33" customHeight="1">
      <c r="A1366" s="39"/>
      <c r="B1366" s="40"/>
      <c r="C1366" s="244" t="s">
        <v>943</v>
      </c>
      <c r="D1366" s="244" t="s">
        <v>224</v>
      </c>
      <c r="E1366" s="245" t="s">
        <v>1605</v>
      </c>
      <c r="F1366" s="246" t="s">
        <v>1606</v>
      </c>
      <c r="G1366" s="247" t="s">
        <v>526</v>
      </c>
      <c r="H1366" s="248">
        <v>8</v>
      </c>
      <c r="I1366" s="249"/>
      <c r="J1366" s="250">
        <f>ROUND(I1366*H1366,2)</f>
        <v>0</v>
      </c>
      <c r="K1366" s="251"/>
      <c r="L1366" s="45"/>
      <c r="M1366" s="252" t="s">
        <v>1</v>
      </c>
      <c r="N1366" s="253" t="s">
        <v>41</v>
      </c>
      <c r="O1366" s="92"/>
      <c r="P1366" s="254">
        <f>O1366*H1366</f>
        <v>0</v>
      </c>
      <c r="Q1366" s="254">
        <v>0</v>
      </c>
      <c r="R1366" s="254">
        <f>Q1366*H1366</f>
        <v>0</v>
      </c>
      <c r="S1366" s="254">
        <v>0</v>
      </c>
      <c r="T1366" s="255">
        <f>S1366*H1366</f>
        <v>0</v>
      </c>
      <c r="U1366" s="39"/>
      <c r="V1366" s="39"/>
      <c r="W1366" s="39"/>
      <c r="X1366" s="39"/>
      <c r="Y1366" s="39"/>
      <c r="Z1366" s="39"/>
      <c r="AA1366" s="39"/>
      <c r="AB1366" s="39"/>
      <c r="AC1366" s="39"/>
      <c r="AD1366" s="39"/>
      <c r="AE1366" s="39"/>
      <c r="AR1366" s="256" t="s">
        <v>260</v>
      </c>
      <c r="AT1366" s="256" t="s">
        <v>224</v>
      </c>
      <c r="AU1366" s="256" t="s">
        <v>86</v>
      </c>
      <c r="AY1366" s="18" t="s">
        <v>222</v>
      </c>
      <c r="BE1366" s="257">
        <f>IF(N1366="základní",J1366,0)</f>
        <v>0</v>
      </c>
      <c r="BF1366" s="257">
        <f>IF(N1366="snížená",J1366,0)</f>
        <v>0</v>
      </c>
      <c r="BG1366" s="257">
        <f>IF(N1366="zákl. přenesená",J1366,0)</f>
        <v>0</v>
      </c>
      <c r="BH1366" s="257">
        <f>IF(N1366="sníž. přenesená",J1366,0)</f>
        <v>0</v>
      </c>
      <c r="BI1366" s="257">
        <f>IF(N1366="nulová",J1366,0)</f>
        <v>0</v>
      </c>
      <c r="BJ1366" s="18" t="s">
        <v>84</v>
      </c>
      <c r="BK1366" s="257">
        <f>ROUND(I1366*H1366,2)</f>
        <v>0</v>
      </c>
      <c r="BL1366" s="18" t="s">
        <v>260</v>
      </c>
      <c r="BM1366" s="256" t="s">
        <v>1607</v>
      </c>
    </row>
    <row r="1367" s="2" customFormat="1">
      <c r="A1367" s="39"/>
      <c r="B1367" s="40"/>
      <c r="C1367" s="41"/>
      <c r="D1367" s="260" t="s">
        <v>266</v>
      </c>
      <c r="E1367" s="41"/>
      <c r="F1367" s="291" t="s">
        <v>1537</v>
      </c>
      <c r="G1367" s="41"/>
      <c r="H1367" s="41"/>
      <c r="I1367" s="211"/>
      <c r="J1367" s="41"/>
      <c r="K1367" s="41"/>
      <c r="L1367" s="45"/>
      <c r="M1367" s="292"/>
      <c r="N1367" s="293"/>
      <c r="O1367" s="92"/>
      <c r="P1367" s="92"/>
      <c r="Q1367" s="92"/>
      <c r="R1367" s="92"/>
      <c r="S1367" s="92"/>
      <c r="T1367" s="93"/>
      <c r="U1367" s="39"/>
      <c r="V1367" s="39"/>
      <c r="W1367" s="39"/>
      <c r="X1367" s="39"/>
      <c r="Y1367" s="39"/>
      <c r="Z1367" s="39"/>
      <c r="AA1367" s="39"/>
      <c r="AB1367" s="39"/>
      <c r="AC1367" s="39"/>
      <c r="AD1367" s="39"/>
      <c r="AE1367" s="39"/>
      <c r="AT1367" s="18" t="s">
        <v>266</v>
      </c>
      <c r="AU1367" s="18" t="s">
        <v>86</v>
      </c>
    </row>
    <row r="1368" s="2" customFormat="1" ht="24.15" customHeight="1">
      <c r="A1368" s="39"/>
      <c r="B1368" s="40"/>
      <c r="C1368" s="244" t="s">
        <v>1608</v>
      </c>
      <c r="D1368" s="244" t="s">
        <v>224</v>
      </c>
      <c r="E1368" s="245" t="s">
        <v>1609</v>
      </c>
      <c r="F1368" s="246" t="s">
        <v>1610</v>
      </c>
      <c r="G1368" s="247" t="s">
        <v>526</v>
      </c>
      <c r="H1368" s="248">
        <v>3</v>
      </c>
      <c r="I1368" s="249"/>
      <c r="J1368" s="250">
        <f>ROUND(I1368*H1368,2)</f>
        <v>0</v>
      </c>
      <c r="K1368" s="251"/>
      <c r="L1368" s="45"/>
      <c r="M1368" s="252" t="s">
        <v>1</v>
      </c>
      <c r="N1368" s="253" t="s">
        <v>41</v>
      </c>
      <c r="O1368" s="92"/>
      <c r="P1368" s="254">
        <f>O1368*H1368</f>
        <v>0</v>
      </c>
      <c r="Q1368" s="254">
        <v>0</v>
      </c>
      <c r="R1368" s="254">
        <f>Q1368*H1368</f>
        <v>0</v>
      </c>
      <c r="S1368" s="254">
        <v>0</v>
      </c>
      <c r="T1368" s="255">
        <f>S1368*H1368</f>
        <v>0</v>
      </c>
      <c r="U1368" s="39"/>
      <c r="V1368" s="39"/>
      <c r="W1368" s="39"/>
      <c r="X1368" s="39"/>
      <c r="Y1368" s="39"/>
      <c r="Z1368" s="39"/>
      <c r="AA1368" s="39"/>
      <c r="AB1368" s="39"/>
      <c r="AC1368" s="39"/>
      <c r="AD1368" s="39"/>
      <c r="AE1368" s="39"/>
      <c r="AR1368" s="256" t="s">
        <v>260</v>
      </c>
      <c r="AT1368" s="256" t="s">
        <v>224</v>
      </c>
      <c r="AU1368" s="256" t="s">
        <v>86</v>
      </c>
      <c r="AY1368" s="18" t="s">
        <v>222</v>
      </c>
      <c r="BE1368" s="257">
        <f>IF(N1368="základní",J1368,0)</f>
        <v>0</v>
      </c>
      <c r="BF1368" s="257">
        <f>IF(N1368="snížená",J1368,0)</f>
        <v>0</v>
      </c>
      <c r="BG1368" s="257">
        <f>IF(N1368="zákl. přenesená",J1368,0)</f>
        <v>0</v>
      </c>
      <c r="BH1368" s="257">
        <f>IF(N1368="sníž. přenesená",J1368,0)</f>
        <v>0</v>
      </c>
      <c r="BI1368" s="257">
        <f>IF(N1368="nulová",J1368,0)</f>
        <v>0</v>
      </c>
      <c r="BJ1368" s="18" t="s">
        <v>84</v>
      </c>
      <c r="BK1368" s="257">
        <f>ROUND(I1368*H1368,2)</f>
        <v>0</v>
      </c>
      <c r="BL1368" s="18" t="s">
        <v>260</v>
      </c>
      <c r="BM1368" s="256" t="s">
        <v>1611</v>
      </c>
    </row>
    <row r="1369" s="2" customFormat="1">
      <c r="A1369" s="39"/>
      <c r="B1369" s="40"/>
      <c r="C1369" s="41"/>
      <c r="D1369" s="260" t="s">
        <v>266</v>
      </c>
      <c r="E1369" s="41"/>
      <c r="F1369" s="291" t="s">
        <v>1537</v>
      </c>
      <c r="G1369" s="41"/>
      <c r="H1369" s="41"/>
      <c r="I1369" s="211"/>
      <c r="J1369" s="41"/>
      <c r="K1369" s="41"/>
      <c r="L1369" s="45"/>
      <c r="M1369" s="292"/>
      <c r="N1369" s="293"/>
      <c r="O1369" s="92"/>
      <c r="P1369" s="92"/>
      <c r="Q1369" s="92"/>
      <c r="R1369" s="92"/>
      <c r="S1369" s="92"/>
      <c r="T1369" s="93"/>
      <c r="U1369" s="39"/>
      <c r="V1369" s="39"/>
      <c r="W1369" s="39"/>
      <c r="X1369" s="39"/>
      <c r="Y1369" s="39"/>
      <c r="Z1369" s="39"/>
      <c r="AA1369" s="39"/>
      <c r="AB1369" s="39"/>
      <c r="AC1369" s="39"/>
      <c r="AD1369" s="39"/>
      <c r="AE1369" s="39"/>
      <c r="AT1369" s="18" t="s">
        <v>266</v>
      </c>
      <c r="AU1369" s="18" t="s">
        <v>86</v>
      </c>
    </row>
    <row r="1370" s="2" customFormat="1" ht="37.8" customHeight="1">
      <c r="A1370" s="39"/>
      <c r="B1370" s="40"/>
      <c r="C1370" s="244" t="s">
        <v>949</v>
      </c>
      <c r="D1370" s="244" t="s">
        <v>224</v>
      </c>
      <c r="E1370" s="245" t="s">
        <v>1612</v>
      </c>
      <c r="F1370" s="246" t="s">
        <v>1613</v>
      </c>
      <c r="G1370" s="247" t="s">
        <v>1614</v>
      </c>
      <c r="H1370" s="248">
        <v>1</v>
      </c>
      <c r="I1370" s="249"/>
      <c r="J1370" s="250">
        <f>ROUND(I1370*H1370,2)</f>
        <v>0</v>
      </c>
      <c r="K1370" s="251"/>
      <c r="L1370" s="45"/>
      <c r="M1370" s="252" t="s">
        <v>1</v>
      </c>
      <c r="N1370" s="253" t="s">
        <v>41</v>
      </c>
      <c r="O1370" s="92"/>
      <c r="P1370" s="254">
        <f>O1370*H1370</f>
        <v>0</v>
      </c>
      <c r="Q1370" s="254">
        <v>0</v>
      </c>
      <c r="R1370" s="254">
        <f>Q1370*H1370</f>
        <v>0</v>
      </c>
      <c r="S1370" s="254">
        <v>0</v>
      </c>
      <c r="T1370" s="255">
        <f>S1370*H1370</f>
        <v>0</v>
      </c>
      <c r="U1370" s="39"/>
      <c r="V1370" s="39"/>
      <c r="W1370" s="39"/>
      <c r="X1370" s="39"/>
      <c r="Y1370" s="39"/>
      <c r="Z1370" s="39"/>
      <c r="AA1370" s="39"/>
      <c r="AB1370" s="39"/>
      <c r="AC1370" s="39"/>
      <c r="AD1370" s="39"/>
      <c r="AE1370" s="39"/>
      <c r="AR1370" s="256" t="s">
        <v>260</v>
      </c>
      <c r="AT1370" s="256" t="s">
        <v>224</v>
      </c>
      <c r="AU1370" s="256" t="s">
        <v>86</v>
      </c>
      <c r="AY1370" s="18" t="s">
        <v>222</v>
      </c>
      <c r="BE1370" s="257">
        <f>IF(N1370="základní",J1370,0)</f>
        <v>0</v>
      </c>
      <c r="BF1370" s="257">
        <f>IF(N1370="snížená",J1370,0)</f>
        <v>0</v>
      </c>
      <c r="BG1370" s="257">
        <f>IF(N1370="zákl. přenesená",J1370,0)</f>
        <v>0</v>
      </c>
      <c r="BH1370" s="257">
        <f>IF(N1370="sníž. přenesená",J1370,0)</f>
        <v>0</v>
      </c>
      <c r="BI1370" s="257">
        <f>IF(N1370="nulová",J1370,0)</f>
        <v>0</v>
      </c>
      <c r="BJ1370" s="18" t="s">
        <v>84</v>
      </c>
      <c r="BK1370" s="257">
        <f>ROUND(I1370*H1370,2)</f>
        <v>0</v>
      </c>
      <c r="BL1370" s="18" t="s">
        <v>260</v>
      </c>
      <c r="BM1370" s="256" t="s">
        <v>1615</v>
      </c>
    </row>
    <row r="1371" s="2" customFormat="1">
      <c r="A1371" s="39"/>
      <c r="B1371" s="40"/>
      <c r="C1371" s="41"/>
      <c r="D1371" s="260" t="s">
        <v>266</v>
      </c>
      <c r="E1371" s="41"/>
      <c r="F1371" s="291" t="s">
        <v>1537</v>
      </c>
      <c r="G1371" s="41"/>
      <c r="H1371" s="41"/>
      <c r="I1371" s="211"/>
      <c r="J1371" s="41"/>
      <c r="K1371" s="41"/>
      <c r="L1371" s="45"/>
      <c r="M1371" s="292"/>
      <c r="N1371" s="293"/>
      <c r="O1371" s="92"/>
      <c r="P1371" s="92"/>
      <c r="Q1371" s="92"/>
      <c r="R1371" s="92"/>
      <c r="S1371" s="92"/>
      <c r="T1371" s="93"/>
      <c r="U1371" s="39"/>
      <c r="V1371" s="39"/>
      <c r="W1371" s="39"/>
      <c r="X1371" s="39"/>
      <c r="Y1371" s="39"/>
      <c r="Z1371" s="39"/>
      <c r="AA1371" s="39"/>
      <c r="AB1371" s="39"/>
      <c r="AC1371" s="39"/>
      <c r="AD1371" s="39"/>
      <c r="AE1371" s="39"/>
      <c r="AT1371" s="18" t="s">
        <v>266</v>
      </c>
      <c r="AU1371" s="18" t="s">
        <v>86</v>
      </c>
    </row>
    <row r="1372" s="2" customFormat="1" ht="24.15" customHeight="1">
      <c r="A1372" s="39"/>
      <c r="B1372" s="40"/>
      <c r="C1372" s="244" t="s">
        <v>1616</v>
      </c>
      <c r="D1372" s="244" t="s">
        <v>224</v>
      </c>
      <c r="E1372" s="245" t="s">
        <v>1617</v>
      </c>
      <c r="F1372" s="246" t="s">
        <v>1618</v>
      </c>
      <c r="G1372" s="247" t="s">
        <v>1535</v>
      </c>
      <c r="H1372" s="248">
        <v>101.7</v>
      </c>
      <c r="I1372" s="249"/>
      <c r="J1372" s="250">
        <f>ROUND(I1372*H1372,2)</f>
        <v>0</v>
      </c>
      <c r="K1372" s="251"/>
      <c r="L1372" s="45"/>
      <c r="M1372" s="252" t="s">
        <v>1</v>
      </c>
      <c r="N1372" s="253" t="s">
        <v>41</v>
      </c>
      <c r="O1372" s="92"/>
      <c r="P1372" s="254">
        <f>O1372*H1372</f>
        <v>0</v>
      </c>
      <c r="Q1372" s="254">
        <v>0</v>
      </c>
      <c r="R1372" s="254">
        <f>Q1372*H1372</f>
        <v>0</v>
      </c>
      <c r="S1372" s="254">
        <v>0</v>
      </c>
      <c r="T1372" s="255">
        <f>S1372*H1372</f>
        <v>0</v>
      </c>
      <c r="U1372" s="39"/>
      <c r="V1372" s="39"/>
      <c r="W1372" s="39"/>
      <c r="X1372" s="39"/>
      <c r="Y1372" s="39"/>
      <c r="Z1372" s="39"/>
      <c r="AA1372" s="39"/>
      <c r="AB1372" s="39"/>
      <c r="AC1372" s="39"/>
      <c r="AD1372" s="39"/>
      <c r="AE1372" s="39"/>
      <c r="AR1372" s="256" t="s">
        <v>260</v>
      </c>
      <c r="AT1372" s="256" t="s">
        <v>224</v>
      </c>
      <c r="AU1372" s="256" t="s">
        <v>86</v>
      </c>
      <c r="AY1372" s="18" t="s">
        <v>222</v>
      </c>
      <c r="BE1372" s="257">
        <f>IF(N1372="základní",J1372,0)</f>
        <v>0</v>
      </c>
      <c r="BF1372" s="257">
        <f>IF(N1372="snížená",J1372,0)</f>
        <v>0</v>
      </c>
      <c r="BG1372" s="257">
        <f>IF(N1372="zákl. přenesená",J1372,0)</f>
        <v>0</v>
      </c>
      <c r="BH1372" s="257">
        <f>IF(N1372="sníž. přenesená",J1372,0)</f>
        <v>0</v>
      </c>
      <c r="BI1372" s="257">
        <f>IF(N1372="nulová",J1372,0)</f>
        <v>0</v>
      </c>
      <c r="BJ1372" s="18" t="s">
        <v>84</v>
      </c>
      <c r="BK1372" s="257">
        <f>ROUND(I1372*H1372,2)</f>
        <v>0</v>
      </c>
      <c r="BL1372" s="18" t="s">
        <v>260</v>
      </c>
      <c r="BM1372" s="256" t="s">
        <v>1619</v>
      </c>
    </row>
    <row r="1373" s="2" customFormat="1">
      <c r="A1373" s="39"/>
      <c r="B1373" s="40"/>
      <c r="C1373" s="41"/>
      <c r="D1373" s="260" t="s">
        <v>266</v>
      </c>
      <c r="E1373" s="41"/>
      <c r="F1373" s="291" t="s">
        <v>1537</v>
      </c>
      <c r="G1373" s="41"/>
      <c r="H1373" s="41"/>
      <c r="I1373" s="211"/>
      <c r="J1373" s="41"/>
      <c r="K1373" s="41"/>
      <c r="L1373" s="45"/>
      <c r="M1373" s="292"/>
      <c r="N1373" s="293"/>
      <c r="O1373" s="92"/>
      <c r="P1373" s="92"/>
      <c r="Q1373" s="92"/>
      <c r="R1373" s="92"/>
      <c r="S1373" s="92"/>
      <c r="T1373" s="93"/>
      <c r="U1373" s="39"/>
      <c r="V1373" s="39"/>
      <c r="W1373" s="39"/>
      <c r="X1373" s="39"/>
      <c r="Y1373" s="39"/>
      <c r="Z1373" s="39"/>
      <c r="AA1373" s="39"/>
      <c r="AB1373" s="39"/>
      <c r="AC1373" s="39"/>
      <c r="AD1373" s="39"/>
      <c r="AE1373" s="39"/>
      <c r="AT1373" s="18" t="s">
        <v>266</v>
      </c>
      <c r="AU1373" s="18" t="s">
        <v>86</v>
      </c>
    </row>
    <row r="1374" s="2" customFormat="1" ht="24.15" customHeight="1">
      <c r="A1374" s="39"/>
      <c r="B1374" s="40"/>
      <c r="C1374" s="244" t="s">
        <v>954</v>
      </c>
      <c r="D1374" s="244" t="s">
        <v>224</v>
      </c>
      <c r="E1374" s="245" t="s">
        <v>1620</v>
      </c>
      <c r="F1374" s="246" t="s">
        <v>1621</v>
      </c>
      <c r="G1374" s="247" t="s">
        <v>526</v>
      </c>
      <c r="H1374" s="248">
        <v>1</v>
      </c>
      <c r="I1374" s="249"/>
      <c r="J1374" s="250">
        <f>ROUND(I1374*H1374,2)</f>
        <v>0</v>
      </c>
      <c r="K1374" s="251"/>
      <c r="L1374" s="45"/>
      <c r="M1374" s="252" t="s">
        <v>1</v>
      </c>
      <c r="N1374" s="253" t="s">
        <v>41</v>
      </c>
      <c r="O1374" s="92"/>
      <c r="P1374" s="254">
        <f>O1374*H1374</f>
        <v>0</v>
      </c>
      <c r="Q1374" s="254">
        <v>0</v>
      </c>
      <c r="R1374" s="254">
        <f>Q1374*H1374</f>
        <v>0</v>
      </c>
      <c r="S1374" s="254">
        <v>0</v>
      </c>
      <c r="T1374" s="255">
        <f>S1374*H1374</f>
        <v>0</v>
      </c>
      <c r="U1374" s="39"/>
      <c r="V1374" s="39"/>
      <c r="W1374" s="39"/>
      <c r="X1374" s="39"/>
      <c r="Y1374" s="39"/>
      <c r="Z1374" s="39"/>
      <c r="AA1374" s="39"/>
      <c r="AB1374" s="39"/>
      <c r="AC1374" s="39"/>
      <c r="AD1374" s="39"/>
      <c r="AE1374" s="39"/>
      <c r="AR1374" s="256" t="s">
        <v>260</v>
      </c>
      <c r="AT1374" s="256" t="s">
        <v>224</v>
      </c>
      <c r="AU1374" s="256" t="s">
        <v>86</v>
      </c>
      <c r="AY1374" s="18" t="s">
        <v>222</v>
      </c>
      <c r="BE1374" s="257">
        <f>IF(N1374="základní",J1374,0)</f>
        <v>0</v>
      </c>
      <c r="BF1374" s="257">
        <f>IF(N1374="snížená",J1374,0)</f>
        <v>0</v>
      </c>
      <c r="BG1374" s="257">
        <f>IF(N1374="zákl. přenesená",J1374,0)</f>
        <v>0</v>
      </c>
      <c r="BH1374" s="257">
        <f>IF(N1374="sníž. přenesená",J1374,0)</f>
        <v>0</v>
      </c>
      <c r="BI1374" s="257">
        <f>IF(N1374="nulová",J1374,0)</f>
        <v>0</v>
      </c>
      <c r="BJ1374" s="18" t="s">
        <v>84</v>
      </c>
      <c r="BK1374" s="257">
        <f>ROUND(I1374*H1374,2)</f>
        <v>0</v>
      </c>
      <c r="BL1374" s="18" t="s">
        <v>260</v>
      </c>
      <c r="BM1374" s="256" t="s">
        <v>1622</v>
      </c>
    </row>
    <row r="1375" s="2" customFormat="1">
      <c r="A1375" s="39"/>
      <c r="B1375" s="40"/>
      <c r="C1375" s="41"/>
      <c r="D1375" s="260" t="s">
        <v>266</v>
      </c>
      <c r="E1375" s="41"/>
      <c r="F1375" s="291" t="s">
        <v>1537</v>
      </c>
      <c r="G1375" s="41"/>
      <c r="H1375" s="41"/>
      <c r="I1375" s="211"/>
      <c r="J1375" s="41"/>
      <c r="K1375" s="41"/>
      <c r="L1375" s="45"/>
      <c r="M1375" s="292"/>
      <c r="N1375" s="293"/>
      <c r="O1375" s="92"/>
      <c r="P1375" s="92"/>
      <c r="Q1375" s="92"/>
      <c r="R1375" s="92"/>
      <c r="S1375" s="92"/>
      <c r="T1375" s="93"/>
      <c r="U1375" s="39"/>
      <c r="V1375" s="39"/>
      <c r="W1375" s="39"/>
      <c r="X1375" s="39"/>
      <c r="Y1375" s="39"/>
      <c r="Z1375" s="39"/>
      <c r="AA1375" s="39"/>
      <c r="AB1375" s="39"/>
      <c r="AC1375" s="39"/>
      <c r="AD1375" s="39"/>
      <c r="AE1375" s="39"/>
      <c r="AT1375" s="18" t="s">
        <v>266</v>
      </c>
      <c r="AU1375" s="18" t="s">
        <v>86</v>
      </c>
    </row>
    <row r="1376" s="2" customFormat="1" ht="37.8" customHeight="1">
      <c r="A1376" s="39"/>
      <c r="B1376" s="40"/>
      <c r="C1376" s="244" t="s">
        <v>1623</v>
      </c>
      <c r="D1376" s="244" t="s">
        <v>224</v>
      </c>
      <c r="E1376" s="245" t="s">
        <v>1624</v>
      </c>
      <c r="F1376" s="246" t="s">
        <v>1625</v>
      </c>
      <c r="G1376" s="247" t="s">
        <v>1614</v>
      </c>
      <c r="H1376" s="248">
        <v>1</v>
      </c>
      <c r="I1376" s="249"/>
      <c r="J1376" s="250">
        <f>ROUND(I1376*H1376,2)</f>
        <v>0</v>
      </c>
      <c r="K1376" s="251"/>
      <c r="L1376" s="45"/>
      <c r="M1376" s="252" t="s">
        <v>1</v>
      </c>
      <c r="N1376" s="253" t="s">
        <v>41</v>
      </c>
      <c r="O1376" s="92"/>
      <c r="P1376" s="254">
        <f>O1376*H1376</f>
        <v>0</v>
      </c>
      <c r="Q1376" s="254">
        <v>0</v>
      </c>
      <c r="R1376" s="254">
        <f>Q1376*H1376</f>
        <v>0</v>
      </c>
      <c r="S1376" s="254">
        <v>0</v>
      </c>
      <c r="T1376" s="255">
        <f>S1376*H1376</f>
        <v>0</v>
      </c>
      <c r="U1376" s="39"/>
      <c r="V1376" s="39"/>
      <c r="W1376" s="39"/>
      <c r="X1376" s="39"/>
      <c r="Y1376" s="39"/>
      <c r="Z1376" s="39"/>
      <c r="AA1376" s="39"/>
      <c r="AB1376" s="39"/>
      <c r="AC1376" s="39"/>
      <c r="AD1376" s="39"/>
      <c r="AE1376" s="39"/>
      <c r="AR1376" s="256" t="s">
        <v>260</v>
      </c>
      <c r="AT1376" s="256" t="s">
        <v>224</v>
      </c>
      <c r="AU1376" s="256" t="s">
        <v>86</v>
      </c>
      <c r="AY1376" s="18" t="s">
        <v>222</v>
      </c>
      <c r="BE1376" s="257">
        <f>IF(N1376="základní",J1376,0)</f>
        <v>0</v>
      </c>
      <c r="BF1376" s="257">
        <f>IF(N1376="snížená",J1376,0)</f>
        <v>0</v>
      </c>
      <c r="BG1376" s="257">
        <f>IF(N1376="zákl. přenesená",J1376,0)</f>
        <v>0</v>
      </c>
      <c r="BH1376" s="257">
        <f>IF(N1376="sníž. přenesená",J1376,0)</f>
        <v>0</v>
      </c>
      <c r="BI1376" s="257">
        <f>IF(N1376="nulová",J1376,0)</f>
        <v>0</v>
      </c>
      <c r="BJ1376" s="18" t="s">
        <v>84</v>
      </c>
      <c r="BK1376" s="257">
        <f>ROUND(I1376*H1376,2)</f>
        <v>0</v>
      </c>
      <c r="BL1376" s="18" t="s">
        <v>260</v>
      </c>
      <c r="BM1376" s="256" t="s">
        <v>1626</v>
      </c>
    </row>
    <row r="1377" s="2" customFormat="1">
      <c r="A1377" s="39"/>
      <c r="B1377" s="40"/>
      <c r="C1377" s="41"/>
      <c r="D1377" s="260" t="s">
        <v>266</v>
      </c>
      <c r="E1377" s="41"/>
      <c r="F1377" s="291" t="s">
        <v>1537</v>
      </c>
      <c r="G1377" s="41"/>
      <c r="H1377" s="41"/>
      <c r="I1377" s="211"/>
      <c r="J1377" s="41"/>
      <c r="K1377" s="41"/>
      <c r="L1377" s="45"/>
      <c r="M1377" s="292"/>
      <c r="N1377" s="293"/>
      <c r="O1377" s="92"/>
      <c r="P1377" s="92"/>
      <c r="Q1377" s="92"/>
      <c r="R1377" s="92"/>
      <c r="S1377" s="92"/>
      <c r="T1377" s="93"/>
      <c r="U1377" s="39"/>
      <c r="V1377" s="39"/>
      <c r="W1377" s="39"/>
      <c r="X1377" s="39"/>
      <c r="Y1377" s="39"/>
      <c r="Z1377" s="39"/>
      <c r="AA1377" s="39"/>
      <c r="AB1377" s="39"/>
      <c r="AC1377" s="39"/>
      <c r="AD1377" s="39"/>
      <c r="AE1377" s="39"/>
      <c r="AT1377" s="18" t="s">
        <v>266</v>
      </c>
      <c r="AU1377" s="18" t="s">
        <v>86</v>
      </c>
    </row>
    <row r="1378" s="2" customFormat="1" ht="33" customHeight="1">
      <c r="A1378" s="39"/>
      <c r="B1378" s="40"/>
      <c r="C1378" s="244" t="s">
        <v>963</v>
      </c>
      <c r="D1378" s="244" t="s">
        <v>224</v>
      </c>
      <c r="E1378" s="245" t="s">
        <v>1627</v>
      </c>
      <c r="F1378" s="246" t="s">
        <v>1628</v>
      </c>
      <c r="G1378" s="247" t="s">
        <v>1535</v>
      </c>
      <c r="H1378" s="248">
        <v>2</v>
      </c>
      <c r="I1378" s="249"/>
      <c r="J1378" s="250">
        <f>ROUND(I1378*H1378,2)</f>
        <v>0</v>
      </c>
      <c r="K1378" s="251"/>
      <c r="L1378" s="45"/>
      <c r="M1378" s="252" t="s">
        <v>1</v>
      </c>
      <c r="N1378" s="253" t="s">
        <v>41</v>
      </c>
      <c r="O1378" s="92"/>
      <c r="P1378" s="254">
        <f>O1378*H1378</f>
        <v>0</v>
      </c>
      <c r="Q1378" s="254">
        <v>0</v>
      </c>
      <c r="R1378" s="254">
        <f>Q1378*H1378</f>
        <v>0</v>
      </c>
      <c r="S1378" s="254">
        <v>0</v>
      </c>
      <c r="T1378" s="255">
        <f>S1378*H1378</f>
        <v>0</v>
      </c>
      <c r="U1378" s="39"/>
      <c r="V1378" s="39"/>
      <c r="W1378" s="39"/>
      <c r="X1378" s="39"/>
      <c r="Y1378" s="39"/>
      <c r="Z1378" s="39"/>
      <c r="AA1378" s="39"/>
      <c r="AB1378" s="39"/>
      <c r="AC1378" s="39"/>
      <c r="AD1378" s="39"/>
      <c r="AE1378" s="39"/>
      <c r="AR1378" s="256" t="s">
        <v>260</v>
      </c>
      <c r="AT1378" s="256" t="s">
        <v>224</v>
      </c>
      <c r="AU1378" s="256" t="s">
        <v>86</v>
      </c>
      <c r="AY1378" s="18" t="s">
        <v>222</v>
      </c>
      <c r="BE1378" s="257">
        <f>IF(N1378="základní",J1378,0)</f>
        <v>0</v>
      </c>
      <c r="BF1378" s="257">
        <f>IF(N1378="snížená",J1378,0)</f>
        <v>0</v>
      </c>
      <c r="BG1378" s="257">
        <f>IF(N1378="zákl. přenesená",J1378,0)</f>
        <v>0</v>
      </c>
      <c r="BH1378" s="257">
        <f>IF(N1378="sníž. přenesená",J1378,0)</f>
        <v>0</v>
      </c>
      <c r="BI1378" s="257">
        <f>IF(N1378="nulová",J1378,0)</f>
        <v>0</v>
      </c>
      <c r="BJ1378" s="18" t="s">
        <v>84</v>
      </c>
      <c r="BK1378" s="257">
        <f>ROUND(I1378*H1378,2)</f>
        <v>0</v>
      </c>
      <c r="BL1378" s="18" t="s">
        <v>260</v>
      </c>
      <c r="BM1378" s="256" t="s">
        <v>1629</v>
      </c>
    </row>
    <row r="1379" s="2" customFormat="1">
      <c r="A1379" s="39"/>
      <c r="B1379" s="40"/>
      <c r="C1379" s="41"/>
      <c r="D1379" s="260" t="s">
        <v>266</v>
      </c>
      <c r="E1379" s="41"/>
      <c r="F1379" s="291" t="s">
        <v>1537</v>
      </c>
      <c r="G1379" s="41"/>
      <c r="H1379" s="41"/>
      <c r="I1379" s="211"/>
      <c r="J1379" s="41"/>
      <c r="K1379" s="41"/>
      <c r="L1379" s="45"/>
      <c r="M1379" s="292"/>
      <c r="N1379" s="293"/>
      <c r="O1379" s="92"/>
      <c r="P1379" s="92"/>
      <c r="Q1379" s="92"/>
      <c r="R1379" s="92"/>
      <c r="S1379" s="92"/>
      <c r="T1379" s="93"/>
      <c r="U1379" s="39"/>
      <c r="V1379" s="39"/>
      <c r="W1379" s="39"/>
      <c r="X1379" s="39"/>
      <c r="Y1379" s="39"/>
      <c r="Z1379" s="39"/>
      <c r="AA1379" s="39"/>
      <c r="AB1379" s="39"/>
      <c r="AC1379" s="39"/>
      <c r="AD1379" s="39"/>
      <c r="AE1379" s="39"/>
      <c r="AT1379" s="18" t="s">
        <v>266</v>
      </c>
      <c r="AU1379" s="18" t="s">
        <v>86</v>
      </c>
    </row>
    <row r="1380" s="2" customFormat="1" ht="37.8" customHeight="1">
      <c r="A1380" s="39"/>
      <c r="B1380" s="40"/>
      <c r="C1380" s="244" t="s">
        <v>1630</v>
      </c>
      <c r="D1380" s="244" t="s">
        <v>224</v>
      </c>
      <c r="E1380" s="245" t="s">
        <v>1631</v>
      </c>
      <c r="F1380" s="246" t="s">
        <v>1632</v>
      </c>
      <c r="G1380" s="247" t="s">
        <v>1535</v>
      </c>
      <c r="H1380" s="248">
        <v>6.5</v>
      </c>
      <c r="I1380" s="249"/>
      <c r="J1380" s="250">
        <f>ROUND(I1380*H1380,2)</f>
        <v>0</v>
      </c>
      <c r="K1380" s="251"/>
      <c r="L1380" s="45"/>
      <c r="M1380" s="252" t="s">
        <v>1</v>
      </c>
      <c r="N1380" s="253" t="s">
        <v>41</v>
      </c>
      <c r="O1380" s="92"/>
      <c r="P1380" s="254">
        <f>O1380*H1380</f>
        <v>0</v>
      </c>
      <c r="Q1380" s="254">
        <v>0</v>
      </c>
      <c r="R1380" s="254">
        <f>Q1380*H1380</f>
        <v>0</v>
      </c>
      <c r="S1380" s="254">
        <v>0</v>
      </c>
      <c r="T1380" s="255">
        <f>S1380*H1380</f>
        <v>0</v>
      </c>
      <c r="U1380" s="39"/>
      <c r="V1380" s="39"/>
      <c r="W1380" s="39"/>
      <c r="X1380" s="39"/>
      <c r="Y1380" s="39"/>
      <c r="Z1380" s="39"/>
      <c r="AA1380" s="39"/>
      <c r="AB1380" s="39"/>
      <c r="AC1380" s="39"/>
      <c r="AD1380" s="39"/>
      <c r="AE1380" s="39"/>
      <c r="AR1380" s="256" t="s">
        <v>260</v>
      </c>
      <c r="AT1380" s="256" t="s">
        <v>224</v>
      </c>
      <c r="AU1380" s="256" t="s">
        <v>86</v>
      </c>
      <c r="AY1380" s="18" t="s">
        <v>222</v>
      </c>
      <c r="BE1380" s="257">
        <f>IF(N1380="základní",J1380,0)</f>
        <v>0</v>
      </c>
      <c r="BF1380" s="257">
        <f>IF(N1380="snížená",J1380,0)</f>
        <v>0</v>
      </c>
      <c r="BG1380" s="257">
        <f>IF(N1380="zákl. přenesená",J1380,0)</f>
        <v>0</v>
      </c>
      <c r="BH1380" s="257">
        <f>IF(N1380="sníž. přenesená",J1380,0)</f>
        <v>0</v>
      </c>
      <c r="BI1380" s="257">
        <f>IF(N1380="nulová",J1380,0)</f>
        <v>0</v>
      </c>
      <c r="BJ1380" s="18" t="s">
        <v>84</v>
      </c>
      <c r="BK1380" s="257">
        <f>ROUND(I1380*H1380,2)</f>
        <v>0</v>
      </c>
      <c r="BL1380" s="18" t="s">
        <v>260</v>
      </c>
      <c r="BM1380" s="256" t="s">
        <v>1633</v>
      </c>
    </row>
    <row r="1381" s="2" customFormat="1">
      <c r="A1381" s="39"/>
      <c r="B1381" s="40"/>
      <c r="C1381" s="41"/>
      <c r="D1381" s="260" t="s">
        <v>266</v>
      </c>
      <c r="E1381" s="41"/>
      <c r="F1381" s="291" t="s">
        <v>1537</v>
      </c>
      <c r="G1381" s="41"/>
      <c r="H1381" s="41"/>
      <c r="I1381" s="211"/>
      <c r="J1381" s="41"/>
      <c r="K1381" s="41"/>
      <c r="L1381" s="45"/>
      <c r="M1381" s="292"/>
      <c r="N1381" s="293"/>
      <c r="O1381" s="92"/>
      <c r="P1381" s="92"/>
      <c r="Q1381" s="92"/>
      <c r="R1381" s="92"/>
      <c r="S1381" s="92"/>
      <c r="T1381" s="93"/>
      <c r="U1381" s="39"/>
      <c r="V1381" s="39"/>
      <c r="W1381" s="39"/>
      <c r="X1381" s="39"/>
      <c r="Y1381" s="39"/>
      <c r="Z1381" s="39"/>
      <c r="AA1381" s="39"/>
      <c r="AB1381" s="39"/>
      <c r="AC1381" s="39"/>
      <c r="AD1381" s="39"/>
      <c r="AE1381" s="39"/>
      <c r="AT1381" s="18" t="s">
        <v>266</v>
      </c>
      <c r="AU1381" s="18" t="s">
        <v>86</v>
      </c>
    </row>
    <row r="1382" s="2" customFormat="1" ht="24.15" customHeight="1">
      <c r="A1382" s="39"/>
      <c r="B1382" s="40"/>
      <c r="C1382" s="244" t="s">
        <v>970</v>
      </c>
      <c r="D1382" s="244" t="s">
        <v>224</v>
      </c>
      <c r="E1382" s="245" t="s">
        <v>1634</v>
      </c>
      <c r="F1382" s="246" t="s">
        <v>1635</v>
      </c>
      <c r="G1382" s="247" t="s">
        <v>1535</v>
      </c>
      <c r="H1382" s="248">
        <v>0.69999999999999996</v>
      </c>
      <c r="I1382" s="249"/>
      <c r="J1382" s="250">
        <f>ROUND(I1382*H1382,2)</f>
        <v>0</v>
      </c>
      <c r="K1382" s="251"/>
      <c r="L1382" s="45"/>
      <c r="M1382" s="252" t="s">
        <v>1</v>
      </c>
      <c r="N1382" s="253" t="s">
        <v>41</v>
      </c>
      <c r="O1382" s="92"/>
      <c r="P1382" s="254">
        <f>O1382*H1382</f>
        <v>0</v>
      </c>
      <c r="Q1382" s="254">
        <v>0</v>
      </c>
      <c r="R1382" s="254">
        <f>Q1382*H1382</f>
        <v>0</v>
      </c>
      <c r="S1382" s="254">
        <v>0</v>
      </c>
      <c r="T1382" s="255">
        <f>S1382*H1382</f>
        <v>0</v>
      </c>
      <c r="U1382" s="39"/>
      <c r="V1382" s="39"/>
      <c r="W1382" s="39"/>
      <c r="X1382" s="39"/>
      <c r="Y1382" s="39"/>
      <c r="Z1382" s="39"/>
      <c r="AA1382" s="39"/>
      <c r="AB1382" s="39"/>
      <c r="AC1382" s="39"/>
      <c r="AD1382" s="39"/>
      <c r="AE1382" s="39"/>
      <c r="AR1382" s="256" t="s">
        <v>260</v>
      </c>
      <c r="AT1382" s="256" t="s">
        <v>224</v>
      </c>
      <c r="AU1382" s="256" t="s">
        <v>86</v>
      </c>
      <c r="AY1382" s="18" t="s">
        <v>222</v>
      </c>
      <c r="BE1382" s="257">
        <f>IF(N1382="základní",J1382,0)</f>
        <v>0</v>
      </c>
      <c r="BF1382" s="257">
        <f>IF(N1382="snížená",J1382,0)</f>
        <v>0</v>
      </c>
      <c r="BG1382" s="257">
        <f>IF(N1382="zákl. přenesená",J1382,0)</f>
        <v>0</v>
      </c>
      <c r="BH1382" s="257">
        <f>IF(N1382="sníž. přenesená",J1382,0)</f>
        <v>0</v>
      </c>
      <c r="BI1382" s="257">
        <f>IF(N1382="nulová",J1382,0)</f>
        <v>0</v>
      </c>
      <c r="BJ1382" s="18" t="s">
        <v>84</v>
      </c>
      <c r="BK1382" s="257">
        <f>ROUND(I1382*H1382,2)</f>
        <v>0</v>
      </c>
      <c r="BL1382" s="18" t="s">
        <v>260</v>
      </c>
      <c r="BM1382" s="256" t="s">
        <v>1636</v>
      </c>
    </row>
    <row r="1383" s="2" customFormat="1">
      <c r="A1383" s="39"/>
      <c r="B1383" s="40"/>
      <c r="C1383" s="41"/>
      <c r="D1383" s="260" t="s">
        <v>266</v>
      </c>
      <c r="E1383" s="41"/>
      <c r="F1383" s="291" t="s">
        <v>1537</v>
      </c>
      <c r="G1383" s="41"/>
      <c r="H1383" s="41"/>
      <c r="I1383" s="211"/>
      <c r="J1383" s="41"/>
      <c r="K1383" s="41"/>
      <c r="L1383" s="45"/>
      <c r="M1383" s="292"/>
      <c r="N1383" s="293"/>
      <c r="O1383" s="92"/>
      <c r="P1383" s="92"/>
      <c r="Q1383" s="92"/>
      <c r="R1383" s="92"/>
      <c r="S1383" s="92"/>
      <c r="T1383" s="93"/>
      <c r="U1383" s="39"/>
      <c r="V1383" s="39"/>
      <c r="W1383" s="39"/>
      <c r="X1383" s="39"/>
      <c r="Y1383" s="39"/>
      <c r="Z1383" s="39"/>
      <c r="AA1383" s="39"/>
      <c r="AB1383" s="39"/>
      <c r="AC1383" s="39"/>
      <c r="AD1383" s="39"/>
      <c r="AE1383" s="39"/>
      <c r="AT1383" s="18" t="s">
        <v>266</v>
      </c>
      <c r="AU1383" s="18" t="s">
        <v>86</v>
      </c>
    </row>
    <row r="1384" s="2" customFormat="1" ht="55.5" customHeight="1">
      <c r="A1384" s="39"/>
      <c r="B1384" s="40"/>
      <c r="C1384" s="244" t="s">
        <v>1637</v>
      </c>
      <c r="D1384" s="244" t="s">
        <v>224</v>
      </c>
      <c r="E1384" s="245" t="s">
        <v>1638</v>
      </c>
      <c r="F1384" s="246" t="s">
        <v>1639</v>
      </c>
      <c r="G1384" s="247" t="s">
        <v>227</v>
      </c>
      <c r="H1384" s="248">
        <v>1164.9000000000001</v>
      </c>
      <c r="I1384" s="249"/>
      <c r="J1384" s="250">
        <f>ROUND(I1384*H1384,2)</f>
        <v>0</v>
      </c>
      <c r="K1384" s="251"/>
      <c r="L1384" s="45"/>
      <c r="M1384" s="252" t="s">
        <v>1</v>
      </c>
      <c r="N1384" s="253" t="s">
        <v>41</v>
      </c>
      <c r="O1384" s="92"/>
      <c r="P1384" s="254">
        <f>O1384*H1384</f>
        <v>0</v>
      </c>
      <c r="Q1384" s="254">
        <v>0</v>
      </c>
      <c r="R1384" s="254">
        <f>Q1384*H1384</f>
        <v>0</v>
      </c>
      <c r="S1384" s="254">
        <v>0</v>
      </c>
      <c r="T1384" s="255">
        <f>S1384*H1384</f>
        <v>0</v>
      </c>
      <c r="U1384" s="39"/>
      <c r="V1384" s="39"/>
      <c r="W1384" s="39"/>
      <c r="X1384" s="39"/>
      <c r="Y1384" s="39"/>
      <c r="Z1384" s="39"/>
      <c r="AA1384" s="39"/>
      <c r="AB1384" s="39"/>
      <c r="AC1384" s="39"/>
      <c r="AD1384" s="39"/>
      <c r="AE1384" s="39"/>
      <c r="AR1384" s="256" t="s">
        <v>260</v>
      </c>
      <c r="AT1384" s="256" t="s">
        <v>224</v>
      </c>
      <c r="AU1384" s="256" t="s">
        <v>86</v>
      </c>
      <c r="AY1384" s="18" t="s">
        <v>222</v>
      </c>
      <c r="BE1384" s="257">
        <f>IF(N1384="základní",J1384,0)</f>
        <v>0</v>
      </c>
      <c r="BF1384" s="257">
        <f>IF(N1384="snížená",J1384,0)</f>
        <v>0</v>
      </c>
      <c r="BG1384" s="257">
        <f>IF(N1384="zákl. přenesená",J1384,0)</f>
        <v>0</v>
      </c>
      <c r="BH1384" s="257">
        <f>IF(N1384="sníž. přenesená",J1384,0)</f>
        <v>0</v>
      </c>
      <c r="BI1384" s="257">
        <f>IF(N1384="nulová",J1384,0)</f>
        <v>0</v>
      </c>
      <c r="BJ1384" s="18" t="s">
        <v>84</v>
      </c>
      <c r="BK1384" s="257">
        <f>ROUND(I1384*H1384,2)</f>
        <v>0</v>
      </c>
      <c r="BL1384" s="18" t="s">
        <v>260</v>
      </c>
      <c r="BM1384" s="256" t="s">
        <v>1640</v>
      </c>
    </row>
    <row r="1385" s="2" customFormat="1">
      <c r="A1385" s="39"/>
      <c r="B1385" s="40"/>
      <c r="C1385" s="41"/>
      <c r="D1385" s="260" t="s">
        <v>266</v>
      </c>
      <c r="E1385" s="41"/>
      <c r="F1385" s="291" t="s">
        <v>1641</v>
      </c>
      <c r="G1385" s="41"/>
      <c r="H1385" s="41"/>
      <c r="I1385" s="211"/>
      <c r="J1385" s="41"/>
      <c r="K1385" s="41"/>
      <c r="L1385" s="45"/>
      <c r="M1385" s="292"/>
      <c r="N1385" s="293"/>
      <c r="O1385" s="92"/>
      <c r="P1385" s="92"/>
      <c r="Q1385" s="92"/>
      <c r="R1385" s="92"/>
      <c r="S1385" s="92"/>
      <c r="T1385" s="93"/>
      <c r="U1385" s="39"/>
      <c r="V1385" s="39"/>
      <c r="W1385" s="39"/>
      <c r="X1385" s="39"/>
      <c r="Y1385" s="39"/>
      <c r="Z1385" s="39"/>
      <c r="AA1385" s="39"/>
      <c r="AB1385" s="39"/>
      <c r="AC1385" s="39"/>
      <c r="AD1385" s="39"/>
      <c r="AE1385" s="39"/>
      <c r="AT1385" s="18" t="s">
        <v>266</v>
      </c>
      <c r="AU1385" s="18" t="s">
        <v>86</v>
      </c>
    </row>
    <row r="1386" s="13" customFormat="1">
      <c r="A1386" s="13"/>
      <c r="B1386" s="258"/>
      <c r="C1386" s="259"/>
      <c r="D1386" s="260" t="s">
        <v>229</v>
      </c>
      <c r="E1386" s="261" t="s">
        <v>1</v>
      </c>
      <c r="F1386" s="262" t="s">
        <v>368</v>
      </c>
      <c r="G1386" s="259"/>
      <c r="H1386" s="261" t="s">
        <v>1</v>
      </c>
      <c r="I1386" s="263"/>
      <c r="J1386" s="259"/>
      <c r="K1386" s="259"/>
      <c r="L1386" s="264"/>
      <c r="M1386" s="265"/>
      <c r="N1386" s="266"/>
      <c r="O1386" s="266"/>
      <c r="P1386" s="266"/>
      <c r="Q1386" s="266"/>
      <c r="R1386" s="266"/>
      <c r="S1386" s="266"/>
      <c r="T1386" s="267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268" t="s">
        <v>229</v>
      </c>
      <c r="AU1386" s="268" t="s">
        <v>86</v>
      </c>
      <c r="AV1386" s="13" t="s">
        <v>84</v>
      </c>
      <c r="AW1386" s="13" t="s">
        <v>32</v>
      </c>
      <c r="AX1386" s="13" t="s">
        <v>76</v>
      </c>
      <c r="AY1386" s="268" t="s">
        <v>222</v>
      </c>
    </row>
    <row r="1387" s="14" customFormat="1">
      <c r="A1387" s="14"/>
      <c r="B1387" s="269"/>
      <c r="C1387" s="270"/>
      <c r="D1387" s="260" t="s">
        <v>229</v>
      </c>
      <c r="E1387" s="271" t="s">
        <v>1</v>
      </c>
      <c r="F1387" s="272" t="s">
        <v>1642</v>
      </c>
      <c r="G1387" s="270"/>
      <c r="H1387" s="273">
        <v>1164.9000000000001</v>
      </c>
      <c r="I1387" s="274"/>
      <c r="J1387" s="270"/>
      <c r="K1387" s="270"/>
      <c r="L1387" s="275"/>
      <c r="M1387" s="276"/>
      <c r="N1387" s="277"/>
      <c r="O1387" s="277"/>
      <c r="P1387" s="277"/>
      <c r="Q1387" s="277"/>
      <c r="R1387" s="277"/>
      <c r="S1387" s="277"/>
      <c r="T1387" s="278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T1387" s="279" t="s">
        <v>229</v>
      </c>
      <c r="AU1387" s="279" t="s">
        <v>86</v>
      </c>
      <c r="AV1387" s="14" t="s">
        <v>86</v>
      </c>
      <c r="AW1387" s="14" t="s">
        <v>32</v>
      </c>
      <c r="AX1387" s="14" t="s">
        <v>76</v>
      </c>
      <c r="AY1387" s="279" t="s">
        <v>222</v>
      </c>
    </row>
    <row r="1388" s="15" customFormat="1">
      <c r="A1388" s="15"/>
      <c r="B1388" s="280"/>
      <c r="C1388" s="281"/>
      <c r="D1388" s="260" t="s">
        <v>229</v>
      </c>
      <c r="E1388" s="282" t="s">
        <v>1</v>
      </c>
      <c r="F1388" s="283" t="s">
        <v>232</v>
      </c>
      <c r="G1388" s="281"/>
      <c r="H1388" s="284">
        <v>1164.9000000000001</v>
      </c>
      <c r="I1388" s="285"/>
      <c r="J1388" s="281"/>
      <c r="K1388" s="281"/>
      <c r="L1388" s="286"/>
      <c r="M1388" s="287"/>
      <c r="N1388" s="288"/>
      <c r="O1388" s="288"/>
      <c r="P1388" s="288"/>
      <c r="Q1388" s="288"/>
      <c r="R1388" s="288"/>
      <c r="S1388" s="288"/>
      <c r="T1388" s="289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T1388" s="290" t="s">
        <v>229</v>
      </c>
      <c r="AU1388" s="290" t="s">
        <v>86</v>
      </c>
      <c r="AV1388" s="15" t="s">
        <v>228</v>
      </c>
      <c r="AW1388" s="15" t="s">
        <v>32</v>
      </c>
      <c r="AX1388" s="15" t="s">
        <v>84</v>
      </c>
      <c r="AY1388" s="290" t="s">
        <v>222</v>
      </c>
    </row>
    <row r="1389" s="2" customFormat="1" ht="21.75" customHeight="1">
      <c r="A1389" s="39"/>
      <c r="B1389" s="40"/>
      <c r="C1389" s="244" t="s">
        <v>977</v>
      </c>
      <c r="D1389" s="244" t="s">
        <v>224</v>
      </c>
      <c r="E1389" s="245" t="s">
        <v>1643</v>
      </c>
      <c r="F1389" s="246" t="s">
        <v>1644</v>
      </c>
      <c r="G1389" s="247" t="s">
        <v>1057</v>
      </c>
      <c r="H1389" s="316"/>
      <c r="I1389" s="249"/>
      <c r="J1389" s="250">
        <f>ROUND(I1389*H1389,2)</f>
        <v>0</v>
      </c>
      <c r="K1389" s="251"/>
      <c r="L1389" s="45"/>
      <c r="M1389" s="252" t="s">
        <v>1</v>
      </c>
      <c r="N1389" s="253" t="s">
        <v>41</v>
      </c>
      <c r="O1389" s="92"/>
      <c r="P1389" s="254">
        <f>O1389*H1389</f>
        <v>0</v>
      </c>
      <c r="Q1389" s="254">
        <v>0</v>
      </c>
      <c r="R1389" s="254">
        <f>Q1389*H1389</f>
        <v>0</v>
      </c>
      <c r="S1389" s="254">
        <v>0</v>
      </c>
      <c r="T1389" s="255">
        <f>S1389*H1389</f>
        <v>0</v>
      </c>
      <c r="U1389" s="39"/>
      <c r="V1389" s="39"/>
      <c r="W1389" s="39"/>
      <c r="X1389" s="39"/>
      <c r="Y1389" s="39"/>
      <c r="Z1389" s="39"/>
      <c r="AA1389" s="39"/>
      <c r="AB1389" s="39"/>
      <c r="AC1389" s="39"/>
      <c r="AD1389" s="39"/>
      <c r="AE1389" s="39"/>
      <c r="AR1389" s="256" t="s">
        <v>260</v>
      </c>
      <c r="AT1389" s="256" t="s">
        <v>224</v>
      </c>
      <c r="AU1389" s="256" t="s">
        <v>86</v>
      </c>
      <c r="AY1389" s="18" t="s">
        <v>222</v>
      </c>
      <c r="BE1389" s="257">
        <f>IF(N1389="základní",J1389,0)</f>
        <v>0</v>
      </c>
      <c r="BF1389" s="257">
        <f>IF(N1389="snížená",J1389,0)</f>
        <v>0</v>
      </c>
      <c r="BG1389" s="257">
        <f>IF(N1389="zákl. přenesená",J1389,0)</f>
        <v>0</v>
      </c>
      <c r="BH1389" s="257">
        <f>IF(N1389="sníž. přenesená",J1389,0)</f>
        <v>0</v>
      </c>
      <c r="BI1389" s="257">
        <f>IF(N1389="nulová",J1389,0)</f>
        <v>0</v>
      </c>
      <c r="BJ1389" s="18" t="s">
        <v>84</v>
      </c>
      <c r="BK1389" s="257">
        <f>ROUND(I1389*H1389,2)</f>
        <v>0</v>
      </c>
      <c r="BL1389" s="18" t="s">
        <v>260</v>
      </c>
      <c r="BM1389" s="256" t="s">
        <v>1645</v>
      </c>
    </row>
    <row r="1390" s="12" customFormat="1" ht="22.8" customHeight="1">
      <c r="A1390" s="12"/>
      <c r="B1390" s="228"/>
      <c r="C1390" s="229"/>
      <c r="D1390" s="230" t="s">
        <v>75</v>
      </c>
      <c r="E1390" s="242" t="s">
        <v>1646</v>
      </c>
      <c r="F1390" s="242" t="s">
        <v>1647</v>
      </c>
      <c r="G1390" s="229"/>
      <c r="H1390" s="229"/>
      <c r="I1390" s="232"/>
      <c r="J1390" s="243">
        <f>BK1390</f>
        <v>0</v>
      </c>
      <c r="K1390" s="229"/>
      <c r="L1390" s="234"/>
      <c r="M1390" s="235"/>
      <c r="N1390" s="236"/>
      <c r="O1390" s="236"/>
      <c r="P1390" s="237">
        <f>SUM(P1391:P1594)</f>
        <v>0</v>
      </c>
      <c r="Q1390" s="236"/>
      <c r="R1390" s="237">
        <f>SUM(R1391:R1594)</f>
        <v>0</v>
      </c>
      <c r="S1390" s="236"/>
      <c r="T1390" s="238">
        <f>SUM(T1391:T1594)</f>
        <v>0</v>
      </c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R1390" s="239" t="s">
        <v>86</v>
      </c>
      <c r="AT1390" s="240" t="s">
        <v>75</v>
      </c>
      <c r="AU1390" s="240" t="s">
        <v>84</v>
      </c>
      <c r="AY1390" s="239" t="s">
        <v>222</v>
      </c>
      <c r="BK1390" s="241">
        <f>SUM(BK1391:BK1594)</f>
        <v>0</v>
      </c>
    </row>
    <row r="1391" s="2" customFormat="1" ht="24.15" customHeight="1">
      <c r="A1391" s="39"/>
      <c r="B1391" s="40"/>
      <c r="C1391" s="244" t="s">
        <v>1648</v>
      </c>
      <c r="D1391" s="244" t="s">
        <v>224</v>
      </c>
      <c r="E1391" s="245" t="s">
        <v>1649</v>
      </c>
      <c r="F1391" s="246" t="s">
        <v>1650</v>
      </c>
      <c r="G1391" s="247" t="s">
        <v>526</v>
      </c>
      <c r="H1391" s="248">
        <v>5</v>
      </c>
      <c r="I1391" s="249"/>
      <c r="J1391" s="250">
        <f>ROUND(I1391*H1391,2)</f>
        <v>0</v>
      </c>
      <c r="K1391" s="251"/>
      <c r="L1391" s="45"/>
      <c r="M1391" s="252" t="s">
        <v>1</v>
      </c>
      <c r="N1391" s="253" t="s">
        <v>41</v>
      </c>
      <c r="O1391" s="92"/>
      <c r="P1391" s="254">
        <f>O1391*H1391</f>
        <v>0</v>
      </c>
      <c r="Q1391" s="254">
        <v>0</v>
      </c>
      <c r="R1391" s="254">
        <f>Q1391*H1391</f>
        <v>0</v>
      </c>
      <c r="S1391" s="254">
        <v>0</v>
      </c>
      <c r="T1391" s="255">
        <f>S1391*H1391</f>
        <v>0</v>
      </c>
      <c r="U1391" s="39"/>
      <c r="V1391" s="39"/>
      <c r="W1391" s="39"/>
      <c r="X1391" s="39"/>
      <c r="Y1391" s="39"/>
      <c r="Z1391" s="39"/>
      <c r="AA1391" s="39"/>
      <c r="AB1391" s="39"/>
      <c r="AC1391" s="39"/>
      <c r="AD1391" s="39"/>
      <c r="AE1391" s="39"/>
      <c r="AR1391" s="256" t="s">
        <v>260</v>
      </c>
      <c r="AT1391" s="256" t="s">
        <v>224</v>
      </c>
      <c r="AU1391" s="256" t="s">
        <v>86</v>
      </c>
      <c r="AY1391" s="18" t="s">
        <v>222</v>
      </c>
      <c r="BE1391" s="257">
        <f>IF(N1391="základní",J1391,0)</f>
        <v>0</v>
      </c>
      <c r="BF1391" s="257">
        <f>IF(N1391="snížená",J1391,0)</f>
        <v>0</v>
      </c>
      <c r="BG1391" s="257">
        <f>IF(N1391="zákl. přenesená",J1391,0)</f>
        <v>0</v>
      </c>
      <c r="BH1391" s="257">
        <f>IF(N1391="sníž. přenesená",J1391,0)</f>
        <v>0</v>
      </c>
      <c r="BI1391" s="257">
        <f>IF(N1391="nulová",J1391,0)</f>
        <v>0</v>
      </c>
      <c r="BJ1391" s="18" t="s">
        <v>84</v>
      </c>
      <c r="BK1391" s="257">
        <f>ROUND(I1391*H1391,2)</f>
        <v>0</v>
      </c>
      <c r="BL1391" s="18" t="s">
        <v>260</v>
      </c>
      <c r="BM1391" s="256" t="s">
        <v>1651</v>
      </c>
    </row>
    <row r="1392" s="2" customFormat="1">
      <c r="A1392" s="39"/>
      <c r="B1392" s="40"/>
      <c r="C1392" s="41"/>
      <c r="D1392" s="260" t="s">
        <v>266</v>
      </c>
      <c r="E1392" s="41"/>
      <c r="F1392" s="291" t="s">
        <v>1652</v>
      </c>
      <c r="G1392" s="41"/>
      <c r="H1392" s="41"/>
      <c r="I1392" s="211"/>
      <c r="J1392" s="41"/>
      <c r="K1392" s="41"/>
      <c r="L1392" s="45"/>
      <c r="M1392" s="292"/>
      <c r="N1392" s="293"/>
      <c r="O1392" s="92"/>
      <c r="P1392" s="92"/>
      <c r="Q1392" s="92"/>
      <c r="R1392" s="92"/>
      <c r="S1392" s="92"/>
      <c r="T1392" s="93"/>
      <c r="U1392" s="39"/>
      <c r="V1392" s="39"/>
      <c r="W1392" s="39"/>
      <c r="X1392" s="39"/>
      <c r="Y1392" s="39"/>
      <c r="Z1392" s="39"/>
      <c r="AA1392" s="39"/>
      <c r="AB1392" s="39"/>
      <c r="AC1392" s="39"/>
      <c r="AD1392" s="39"/>
      <c r="AE1392" s="39"/>
      <c r="AT1392" s="18" t="s">
        <v>266</v>
      </c>
      <c r="AU1392" s="18" t="s">
        <v>86</v>
      </c>
    </row>
    <row r="1393" s="2" customFormat="1" ht="24.15" customHeight="1">
      <c r="A1393" s="39"/>
      <c r="B1393" s="40"/>
      <c r="C1393" s="244" t="s">
        <v>981</v>
      </c>
      <c r="D1393" s="244" t="s">
        <v>224</v>
      </c>
      <c r="E1393" s="245" t="s">
        <v>1653</v>
      </c>
      <c r="F1393" s="246" t="s">
        <v>1654</v>
      </c>
      <c r="G1393" s="247" t="s">
        <v>526</v>
      </c>
      <c r="H1393" s="248">
        <v>2</v>
      </c>
      <c r="I1393" s="249"/>
      <c r="J1393" s="250">
        <f>ROUND(I1393*H1393,2)</f>
        <v>0</v>
      </c>
      <c r="K1393" s="251"/>
      <c r="L1393" s="45"/>
      <c r="M1393" s="252" t="s">
        <v>1</v>
      </c>
      <c r="N1393" s="253" t="s">
        <v>41</v>
      </c>
      <c r="O1393" s="92"/>
      <c r="P1393" s="254">
        <f>O1393*H1393</f>
        <v>0</v>
      </c>
      <c r="Q1393" s="254">
        <v>0</v>
      </c>
      <c r="R1393" s="254">
        <f>Q1393*H1393</f>
        <v>0</v>
      </c>
      <c r="S1393" s="254">
        <v>0</v>
      </c>
      <c r="T1393" s="255">
        <f>S1393*H1393</f>
        <v>0</v>
      </c>
      <c r="U1393" s="39"/>
      <c r="V1393" s="39"/>
      <c r="W1393" s="39"/>
      <c r="X1393" s="39"/>
      <c r="Y1393" s="39"/>
      <c r="Z1393" s="39"/>
      <c r="AA1393" s="39"/>
      <c r="AB1393" s="39"/>
      <c r="AC1393" s="39"/>
      <c r="AD1393" s="39"/>
      <c r="AE1393" s="39"/>
      <c r="AR1393" s="256" t="s">
        <v>260</v>
      </c>
      <c r="AT1393" s="256" t="s">
        <v>224</v>
      </c>
      <c r="AU1393" s="256" t="s">
        <v>86</v>
      </c>
      <c r="AY1393" s="18" t="s">
        <v>222</v>
      </c>
      <c r="BE1393" s="257">
        <f>IF(N1393="základní",J1393,0)</f>
        <v>0</v>
      </c>
      <c r="BF1393" s="257">
        <f>IF(N1393="snížená",J1393,0)</f>
        <v>0</v>
      </c>
      <c r="BG1393" s="257">
        <f>IF(N1393="zákl. přenesená",J1393,0)</f>
        <v>0</v>
      </c>
      <c r="BH1393" s="257">
        <f>IF(N1393="sníž. přenesená",J1393,0)</f>
        <v>0</v>
      </c>
      <c r="BI1393" s="257">
        <f>IF(N1393="nulová",J1393,0)</f>
        <v>0</v>
      </c>
      <c r="BJ1393" s="18" t="s">
        <v>84</v>
      </c>
      <c r="BK1393" s="257">
        <f>ROUND(I1393*H1393,2)</f>
        <v>0</v>
      </c>
      <c r="BL1393" s="18" t="s">
        <v>260</v>
      </c>
      <c r="BM1393" s="256" t="s">
        <v>1655</v>
      </c>
    </row>
    <row r="1394" s="2" customFormat="1">
      <c r="A1394" s="39"/>
      <c r="B1394" s="40"/>
      <c r="C1394" s="41"/>
      <c r="D1394" s="260" t="s">
        <v>266</v>
      </c>
      <c r="E1394" s="41"/>
      <c r="F1394" s="291" t="s">
        <v>1652</v>
      </c>
      <c r="G1394" s="41"/>
      <c r="H1394" s="41"/>
      <c r="I1394" s="211"/>
      <c r="J1394" s="41"/>
      <c r="K1394" s="41"/>
      <c r="L1394" s="45"/>
      <c r="M1394" s="292"/>
      <c r="N1394" s="293"/>
      <c r="O1394" s="92"/>
      <c r="P1394" s="92"/>
      <c r="Q1394" s="92"/>
      <c r="R1394" s="92"/>
      <c r="S1394" s="92"/>
      <c r="T1394" s="93"/>
      <c r="U1394" s="39"/>
      <c r="V1394" s="39"/>
      <c r="W1394" s="39"/>
      <c r="X1394" s="39"/>
      <c r="Y1394" s="39"/>
      <c r="Z1394" s="39"/>
      <c r="AA1394" s="39"/>
      <c r="AB1394" s="39"/>
      <c r="AC1394" s="39"/>
      <c r="AD1394" s="39"/>
      <c r="AE1394" s="39"/>
      <c r="AT1394" s="18" t="s">
        <v>266</v>
      </c>
      <c r="AU1394" s="18" t="s">
        <v>86</v>
      </c>
    </row>
    <row r="1395" s="2" customFormat="1" ht="24.15" customHeight="1">
      <c r="A1395" s="39"/>
      <c r="B1395" s="40"/>
      <c r="C1395" s="244" t="s">
        <v>1656</v>
      </c>
      <c r="D1395" s="244" t="s">
        <v>224</v>
      </c>
      <c r="E1395" s="245" t="s">
        <v>1657</v>
      </c>
      <c r="F1395" s="246" t="s">
        <v>1658</v>
      </c>
      <c r="G1395" s="247" t="s">
        <v>526</v>
      </c>
      <c r="H1395" s="248">
        <v>1</v>
      </c>
      <c r="I1395" s="249"/>
      <c r="J1395" s="250">
        <f>ROUND(I1395*H1395,2)</f>
        <v>0</v>
      </c>
      <c r="K1395" s="251"/>
      <c r="L1395" s="45"/>
      <c r="M1395" s="252" t="s">
        <v>1</v>
      </c>
      <c r="N1395" s="253" t="s">
        <v>41</v>
      </c>
      <c r="O1395" s="92"/>
      <c r="P1395" s="254">
        <f>O1395*H1395</f>
        <v>0</v>
      </c>
      <c r="Q1395" s="254">
        <v>0</v>
      </c>
      <c r="R1395" s="254">
        <f>Q1395*H1395</f>
        <v>0</v>
      </c>
      <c r="S1395" s="254">
        <v>0</v>
      </c>
      <c r="T1395" s="255">
        <f>S1395*H1395</f>
        <v>0</v>
      </c>
      <c r="U1395" s="39"/>
      <c r="V1395" s="39"/>
      <c r="W1395" s="39"/>
      <c r="X1395" s="39"/>
      <c r="Y1395" s="39"/>
      <c r="Z1395" s="39"/>
      <c r="AA1395" s="39"/>
      <c r="AB1395" s="39"/>
      <c r="AC1395" s="39"/>
      <c r="AD1395" s="39"/>
      <c r="AE1395" s="39"/>
      <c r="AR1395" s="256" t="s">
        <v>260</v>
      </c>
      <c r="AT1395" s="256" t="s">
        <v>224</v>
      </c>
      <c r="AU1395" s="256" t="s">
        <v>86</v>
      </c>
      <c r="AY1395" s="18" t="s">
        <v>222</v>
      </c>
      <c r="BE1395" s="257">
        <f>IF(N1395="základní",J1395,0)</f>
        <v>0</v>
      </c>
      <c r="BF1395" s="257">
        <f>IF(N1395="snížená",J1395,0)</f>
        <v>0</v>
      </c>
      <c r="BG1395" s="257">
        <f>IF(N1395="zákl. přenesená",J1395,0)</f>
        <v>0</v>
      </c>
      <c r="BH1395" s="257">
        <f>IF(N1395="sníž. přenesená",J1395,0)</f>
        <v>0</v>
      </c>
      <c r="BI1395" s="257">
        <f>IF(N1395="nulová",J1395,0)</f>
        <v>0</v>
      </c>
      <c r="BJ1395" s="18" t="s">
        <v>84</v>
      </c>
      <c r="BK1395" s="257">
        <f>ROUND(I1395*H1395,2)</f>
        <v>0</v>
      </c>
      <c r="BL1395" s="18" t="s">
        <v>260</v>
      </c>
      <c r="BM1395" s="256" t="s">
        <v>1659</v>
      </c>
    </row>
    <row r="1396" s="2" customFormat="1">
      <c r="A1396" s="39"/>
      <c r="B1396" s="40"/>
      <c r="C1396" s="41"/>
      <c r="D1396" s="260" t="s">
        <v>266</v>
      </c>
      <c r="E1396" s="41"/>
      <c r="F1396" s="291" t="s">
        <v>1652</v>
      </c>
      <c r="G1396" s="41"/>
      <c r="H1396" s="41"/>
      <c r="I1396" s="211"/>
      <c r="J1396" s="41"/>
      <c r="K1396" s="41"/>
      <c r="L1396" s="45"/>
      <c r="M1396" s="292"/>
      <c r="N1396" s="293"/>
      <c r="O1396" s="92"/>
      <c r="P1396" s="92"/>
      <c r="Q1396" s="92"/>
      <c r="R1396" s="92"/>
      <c r="S1396" s="92"/>
      <c r="T1396" s="93"/>
      <c r="U1396" s="39"/>
      <c r="V1396" s="39"/>
      <c r="W1396" s="39"/>
      <c r="X1396" s="39"/>
      <c r="Y1396" s="39"/>
      <c r="Z1396" s="39"/>
      <c r="AA1396" s="39"/>
      <c r="AB1396" s="39"/>
      <c r="AC1396" s="39"/>
      <c r="AD1396" s="39"/>
      <c r="AE1396" s="39"/>
      <c r="AT1396" s="18" t="s">
        <v>266</v>
      </c>
      <c r="AU1396" s="18" t="s">
        <v>86</v>
      </c>
    </row>
    <row r="1397" s="2" customFormat="1" ht="24.15" customHeight="1">
      <c r="A1397" s="39"/>
      <c r="B1397" s="40"/>
      <c r="C1397" s="244" t="s">
        <v>986</v>
      </c>
      <c r="D1397" s="244" t="s">
        <v>224</v>
      </c>
      <c r="E1397" s="245" t="s">
        <v>1660</v>
      </c>
      <c r="F1397" s="246" t="s">
        <v>1661</v>
      </c>
      <c r="G1397" s="247" t="s">
        <v>526</v>
      </c>
      <c r="H1397" s="248">
        <v>5</v>
      </c>
      <c r="I1397" s="249"/>
      <c r="J1397" s="250">
        <f>ROUND(I1397*H1397,2)</f>
        <v>0</v>
      </c>
      <c r="K1397" s="251"/>
      <c r="L1397" s="45"/>
      <c r="M1397" s="252" t="s">
        <v>1</v>
      </c>
      <c r="N1397" s="253" t="s">
        <v>41</v>
      </c>
      <c r="O1397" s="92"/>
      <c r="P1397" s="254">
        <f>O1397*H1397</f>
        <v>0</v>
      </c>
      <c r="Q1397" s="254">
        <v>0</v>
      </c>
      <c r="R1397" s="254">
        <f>Q1397*H1397</f>
        <v>0</v>
      </c>
      <c r="S1397" s="254">
        <v>0</v>
      </c>
      <c r="T1397" s="255">
        <f>S1397*H1397</f>
        <v>0</v>
      </c>
      <c r="U1397" s="39"/>
      <c r="V1397" s="39"/>
      <c r="W1397" s="39"/>
      <c r="X1397" s="39"/>
      <c r="Y1397" s="39"/>
      <c r="Z1397" s="39"/>
      <c r="AA1397" s="39"/>
      <c r="AB1397" s="39"/>
      <c r="AC1397" s="39"/>
      <c r="AD1397" s="39"/>
      <c r="AE1397" s="39"/>
      <c r="AR1397" s="256" t="s">
        <v>260</v>
      </c>
      <c r="AT1397" s="256" t="s">
        <v>224</v>
      </c>
      <c r="AU1397" s="256" t="s">
        <v>86</v>
      </c>
      <c r="AY1397" s="18" t="s">
        <v>222</v>
      </c>
      <c r="BE1397" s="257">
        <f>IF(N1397="základní",J1397,0)</f>
        <v>0</v>
      </c>
      <c r="BF1397" s="257">
        <f>IF(N1397="snížená",J1397,0)</f>
        <v>0</v>
      </c>
      <c r="BG1397" s="257">
        <f>IF(N1397="zákl. přenesená",J1397,0)</f>
        <v>0</v>
      </c>
      <c r="BH1397" s="257">
        <f>IF(N1397="sníž. přenesená",J1397,0)</f>
        <v>0</v>
      </c>
      <c r="BI1397" s="257">
        <f>IF(N1397="nulová",J1397,0)</f>
        <v>0</v>
      </c>
      <c r="BJ1397" s="18" t="s">
        <v>84</v>
      </c>
      <c r="BK1397" s="257">
        <f>ROUND(I1397*H1397,2)</f>
        <v>0</v>
      </c>
      <c r="BL1397" s="18" t="s">
        <v>260</v>
      </c>
      <c r="BM1397" s="256" t="s">
        <v>1662</v>
      </c>
    </row>
    <row r="1398" s="2" customFormat="1">
      <c r="A1398" s="39"/>
      <c r="B1398" s="40"/>
      <c r="C1398" s="41"/>
      <c r="D1398" s="260" t="s">
        <v>266</v>
      </c>
      <c r="E1398" s="41"/>
      <c r="F1398" s="291" t="s">
        <v>1652</v>
      </c>
      <c r="G1398" s="41"/>
      <c r="H1398" s="41"/>
      <c r="I1398" s="211"/>
      <c r="J1398" s="41"/>
      <c r="K1398" s="41"/>
      <c r="L1398" s="45"/>
      <c r="M1398" s="292"/>
      <c r="N1398" s="293"/>
      <c r="O1398" s="92"/>
      <c r="P1398" s="92"/>
      <c r="Q1398" s="92"/>
      <c r="R1398" s="92"/>
      <c r="S1398" s="92"/>
      <c r="T1398" s="93"/>
      <c r="U1398" s="39"/>
      <c r="V1398" s="39"/>
      <c r="W1398" s="39"/>
      <c r="X1398" s="39"/>
      <c r="Y1398" s="39"/>
      <c r="Z1398" s="39"/>
      <c r="AA1398" s="39"/>
      <c r="AB1398" s="39"/>
      <c r="AC1398" s="39"/>
      <c r="AD1398" s="39"/>
      <c r="AE1398" s="39"/>
      <c r="AT1398" s="18" t="s">
        <v>266</v>
      </c>
      <c r="AU1398" s="18" t="s">
        <v>86</v>
      </c>
    </row>
    <row r="1399" s="2" customFormat="1" ht="24.15" customHeight="1">
      <c r="A1399" s="39"/>
      <c r="B1399" s="40"/>
      <c r="C1399" s="244" t="s">
        <v>1663</v>
      </c>
      <c r="D1399" s="244" t="s">
        <v>224</v>
      </c>
      <c r="E1399" s="245" t="s">
        <v>1664</v>
      </c>
      <c r="F1399" s="246" t="s">
        <v>1665</v>
      </c>
      <c r="G1399" s="247" t="s">
        <v>526</v>
      </c>
      <c r="H1399" s="248">
        <v>16</v>
      </c>
      <c r="I1399" s="249"/>
      <c r="J1399" s="250">
        <f>ROUND(I1399*H1399,2)</f>
        <v>0</v>
      </c>
      <c r="K1399" s="251"/>
      <c r="L1399" s="45"/>
      <c r="M1399" s="252" t="s">
        <v>1</v>
      </c>
      <c r="N1399" s="253" t="s">
        <v>41</v>
      </c>
      <c r="O1399" s="92"/>
      <c r="P1399" s="254">
        <f>O1399*H1399</f>
        <v>0</v>
      </c>
      <c r="Q1399" s="254">
        <v>0</v>
      </c>
      <c r="R1399" s="254">
        <f>Q1399*H1399</f>
        <v>0</v>
      </c>
      <c r="S1399" s="254">
        <v>0</v>
      </c>
      <c r="T1399" s="255">
        <f>S1399*H1399</f>
        <v>0</v>
      </c>
      <c r="U1399" s="39"/>
      <c r="V1399" s="39"/>
      <c r="W1399" s="39"/>
      <c r="X1399" s="39"/>
      <c r="Y1399" s="39"/>
      <c r="Z1399" s="39"/>
      <c r="AA1399" s="39"/>
      <c r="AB1399" s="39"/>
      <c r="AC1399" s="39"/>
      <c r="AD1399" s="39"/>
      <c r="AE1399" s="39"/>
      <c r="AR1399" s="256" t="s">
        <v>260</v>
      </c>
      <c r="AT1399" s="256" t="s">
        <v>224</v>
      </c>
      <c r="AU1399" s="256" t="s">
        <v>86</v>
      </c>
      <c r="AY1399" s="18" t="s">
        <v>222</v>
      </c>
      <c r="BE1399" s="257">
        <f>IF(N1399="základní",J1399,0)</f>
        <v>0</v>
      </c>
      <c r="BF1399" s="257">
        <f>IF(N1399="snížená",J1399,0)</f>
        <v>0</v>
      </c>
      <c r="BG1399" s="257">
        <f>IF(N1399="zákl. přenesená",J1399,0)</f>
        <v>0</v>
      </c>
      <c r="BH1399" s="257">
        <f>IF(N1399="sníž. přenesená",J1399,0)</f>
        <v>0</v>
      </c>
      <c r="BI1399" s="257">
        <f>IF(N1399="nulová",J1399,0)</f>
        <v>0</v>
      </c>
      <c r="BJ1399" s="18" t="s">
        <v>84</v>
      </c>
      <c r="BK1399" s="257">
        <f>ROUND(I1399*H1399,2)</f>
        <v>0</v>
      </c>
      <c r="BL1399" s="18" t="s">
        <v>260</v>
      </c>
      <c r="BM1399" s="256" t="s">
        <v>1666</v>
      </c>
    </row>
    <row r="1400" s="2" customFormat="1">
      <c r="A1400" s="39"/>
      <c r="B1400" s="40"/>
      <c r="C1400" s="41"/>
      <c r="D1400" s="260" t="s">
        <v>266</v>
      </c>
      <c r="E1400" s="41"/>
      <c r="F1400" s="291" t="s">
        <v>1652</v>
      </c>
      <c r="G1400" s="41"/>
      <c r="H1400" s="41"/>
      <c r="I1400" s="211"/>
      <c r="J1400" s="41"/>
      <c r="K1400" s="41"/>
      <c r="L1400" s="45"/>
      <c r="M1400" s="292"/>
      <c r="N1400" s="293"/>
      <c r="O1400" s="92"/>
      <c r="P1400" s="92"/>
      <c r="Q1400" s="92"/>
      <c r="R1400" s="92"/>
      <c r="S1400" s="92"/>
      <c r="T1400" s="93"/>
      <c r="U1400" s="39"/>
      <c r="V1400" s="39"/>
      <c r="W1400" s="39"/>
      <c r="X1400" s="39"/>
      <c r="Y1400" s="39"/>
      <c r="Z1400" s="39"/>
      <c r="AA1400" s="39"/>
      <c r="AB1400" s="39"/>
      <c r="AC1400" s="39"/>
      <c r="AD1400" s="39"/>
      <c r="AE1400" s="39"/>
      <c r="AT1400" s="18" t="s">
        <v>266</v>
      </c>
      <c r="AU1400" s="18" t="s">
        <v>86</v>
      </c>
    </row>
    <row r="1401" s="2" customFormat="1" ht="24.15" customHeight="1">
      <c r="A1401" s="39"/>
      <c r="B1401" s="40"/>
      <c r="C1401" s="244" t="s">
        <v>990</v>
      </c>
      <c r="D1401" s="244" t="s">
        <v>224</v>
      </c>
      <c r="E1401" s="245" t="s">
        <v>1667</v>
      </c>
      <c r="F1401" s="246" t="s">
        <v>1668</v>
      </c>
      <c r="G1401" s="247" t="s">
        <v>526</v>
      </c>
      <c r="H1401" s="248">
        <v>10</v>
      </c>
      <c r="I1401" s="249"/>
      <c r="J1401" s="250">
        <f>ROUND(I1401*H1401,2)</f>
        <v>0</v>
      </c>
      <c r="K1401" s="251"/>
      <c r="L1401" s="45"/>
      <c r="M1401" s="252" t="s">
        <v>1</v>
      </c>
      <c r="N1401" s="253" t="s">
        <v>41</v>
      </c>
      <c r="O1401" s="92"/>
      <c r="P1401" s="254">
        <f>O1401*H1401</f>
        <v>0</v>
      </c>
      <c r="Q1401" s="254">
        <v>0</v>
      </c>
      <c r="R1401" s="254">
        <f>Q1401*H1401</f>
        <v>0</v>
      </c>
      <c r="S1401" s="254">
        <v>0</v>
      </c>
      <c r="T1401" s="255">
        <f>S1401*H1401</f>
        <v>0</v>
      </c>
      <c r="U1401" s="39"/>
      <c r="V1401" s="39"/>
      <c r="W1401" s="39"/>
      <c r="X1401" s="39"/>
      <c r="Y1401" s="39"/>
      <c r="Z1401" s="39"/>
      <c r="AA1401" s="39"/>
      <c r="AB1401" s="39"/>
      <c r="AC1401" s="39"/>
      <c r="AD1401" s="39"/>
      <c r="AE1401" s="39"/>
      <c r="AR1401" s="256" t="s">
        <v>260</v>
      </c>
      <c r="AT1401" s="256" t="s">
        <v>224</v>
      </c>
      <c r="AU1401" s="256" t="s">
        <v>86</v>
      </c>
      <c r="AY1401" s="18" t="s">
        <v>222</v>
      </c>
      <c r="BE1401" s="257">
        <f>IF(N1401="základní",J1401,0)</f>
        <v>0</v>
      </c>
      <c r="BF1401" s="257">
        <f>IF(N1401="snížená",J1401,0)</f>
        <v>0</v>
      </c>
      <c r="BG1401" s="257">
        <f>IF(N1401="zákl. přenesená",J1401,0)</f>
        <v>0</v>
      </c>
      <c r="BH1401" s="257">
        <f>IF(N1401="sníž. přenesená",J1401,0)</f>
        <v>0</v>
      </c>
      <c r="BI1401" s="257">
        <f>IF(N1401="nulová",J1401,0)</f>
        <v>0</v>
      </c>
      <c r="BJ1401" s="18" t="s">
        <v>84</v>
      </c>
      <c r="BK1401" s="257">
        <f>ROUND(I1401*H1401,2)</f>
        <v>0</v>
      </c>
      <c r="BL1401" s="18" t="s">
        <v>260</v>
      </c>
      <c r="BM1401" s="256" t="s">
        <v>1669</v>
      </c>
    </row>
    <row r="1402" s="2" customFormat="1">
      <c r="A1402" s="39"/>
      <c r="B1402" s="40"/>
      <c r="C1402" s="41"/>
      <c r="D1402" s="260" t="s">
        <v>266</v>
      </c>
      <c r="E1402" s="41"/>
      <c r="F1402" s="291" t="s">
        <v>1652</v>
      </c>
      <c r="G1402" s="41"/>
      <c r="H1402" s="41"/>
      <c r="I1402" s="211"/>
      <c r="J1402" s="41"/>
      <c r="K1402" s="41"/>
      <c r="L1402" s="45"/>
      <c r="M1402" s="292"/>
      <c r="N1402" s="293"/>
      <c r="O1402" s="92"/>
      <c r="P1402" s="92"/>
      <c r="Q1402" s="92"/>
      <c r="R1402" s="92"/>
      <c r="S1402" s="92"/>
      <c r="T1402" s="93"/>
      <c r="U1402" s="39"/>
      <c r="V1402" s="39"/>
      <c r="W1402" s="39"/>
      <c r="X1402" s="39"/>
      <c r="Y1402" s="39"/>
      <c r="Z1402" s="39"/>
      <c r="AA1402" s="39"/>
      <c r="AB1402" s="39"/>
      <c r="AC1402" s="39"/>
      <c r="AD1402" s="39"/>
      <c r="AE1402" s="39"/>
      <c r="AT1402" s="18" t="s">
        <v>266</v>
      </c>
      <c r="AU1402" s="18" t="s">
        <v>86</v>
      </c>
    </row>
    <row r="1403" s="2" customFormat="1" ht="24.15" customHeight="1">
      <c r="A1403" s="39"/>
      <c r="B1403" s="40"/>
      <c r="C1403" s="244" t="s">
        <v>1670</v>
      </c>
      <c r="D1403" s="244" t="s">
        <v>224</v>
      </c>
      <c r="E1403" s="245" t="s">
        <v>1671</v>
      </c>
      <c r="F1403" s="246" t="s">
        <v>1672</v>
      </c>
      <c r="G1403" s="247" t="s">
        <v>526</v>
      </c>
      <c r="H1403" s="248">
        <v>6</v>
      </c>
      <c r="I1403" s="249"/>
      <c r="J1403" s="250">
        <f>ROUND(I1403*H1403,2)</f>
        <v>0</v>
      </c>
      <c r="K1403" s="251"/>
      <c r="L1403" s="45"/>
      <c r="M1403" s="252" t="s">
        <v>1</v>
      </c>
      <c r="N1403" s="253" t="s">
        <v>41</v>
      </c>
      <c r="O1403" s="92"/>
      <c r="P1403" s="254">
        <f>O1403*H1403</f>
        <v>0</v>
      </c>
      <c r="Q1403" s="254">
        <v>0</v>
      </c>
      <c r="R1403" s="254">
        <f>Q1403*H1403</f>
        <v>0</v>
      </c>
      <c r="S1403" s="254">
        <v>0</v>
      </c>
      <c r="T1403" s="255">
        <f>S1403*H1403</f>
        <v>0</v>
      </c>
      <c r="U1403" s="39"/>
      <c r="V1403" s="39"/>
      <c r="W1403" s="39"/>
      <c r="X1403" s="39"/>
      <c r="Y1403" s="39"/>
      <c r="Z1403" s="39"/>
      <c r="AA1403" s="39"/>
      <c r="AB1403" s="39"/>
      <c r="AC1403" s="39"/>
      <c r="AD1403" s="39"/>
      <c r="AE1403" s="39"/>
      <c r="AR1403" s="256" t="s">
        <v>260</v>
      </c>
      <c r="AT1403" s="256" t="s">
        <v>224</v>
      </c>
      <c r="AU1403" s="256" t="s">
        <v>86</v>
      </c>
      <c r="AY1403" s="18" t="s">
        <v>222</v>
      </c>
      <c r="BE1403" s="257">
        <f>IF(N1403="základní",J1403,0)</f>
        <v>0</v>
      </c>
      <c r="BF1403" s="257">
        <f>IF(N1403="snížená",J1403,0)</f>
        <v>0</v>
      </c>
      <c r="BG1403" s="257">
        <f>IF(N1403="zákl. přenesená",J1403,0)</f>
        <v>0</v>
      </c>
      <c r="BH1403" s="257">
        <f>IF(N1403="sníž. přenesená",J1403,0)</f>
        <v>0</v>
      </c>
      <c r="BI1403" s="257">
        <f>IF(N1403="nulová",J1403,0)</f>
        <v>0</v>
      </c>
      <c r="BJ1403" s="18" t="s">
        <v>84</v>
      </c>
      <c r="BK1403" s="257">
        <f>ROUND(I1403*H1403,2)</f>
        <v>0</v>
      </c>
      <c r="BL1403" s="18" t="s">
        <v>260</v>
      </c>
      <c r="BM1403" s="256" t="s">
        <v>1673</v>
      </c>
    </row>
    <row r="1404" s="2" customFormat="1">
      <c r="A1404" s="39"/>
      <c r="B1404" s="40"/>
      <c r="C1404" s="41"/>
      <c r="D1404" s="260" t="s">
        <v>266</v>
      </c>
      <c r="E1404" s="41"/>
      <c r="F1404" s="291" t="s">
        <v>1652</v>
      </c>
      <c r="G1404" s="41"/>
      <c r="H1404" s="41"/>
      <c r="I1404" s="211"/>
      <c r="J1404" s="41"/>
      <c r="K1404" s="41"/>
      <c r="L1404" s="45"/>
      <c r="M1404" s="292"/>
      <c r="N1404" s="293"/>
      <c r="O1404" s="92"/>
      <c r="P1404" s="92"/>
      <c r="Q1404" s="92"/>
      <c r="R1404" s="92"/>
      <c r="S1404" s="92"/>
      <c r="T1404" s="93"/>
      <c r="U1404" s="39"/>
      <c r="V1404" s="39"/>
      <c r="W1404" s="39"/>
      <c r="X1404" s="39"/>
      <c r="Y1404" s="39"/>
      <c r="Z1404" s="39"/>
      <c r="AA1404" s="39"/>
      <c r="AB1404" s="39"/>
      <c r="AC1404" s="39"/>
      <c r="AD1404" s="39"/>
      <c r="AE1404" s="39"/>
      <c r="AT1404" s="18" t="s">
        <v>266</v>
      </c>
      <c r="AU1404" s="18" t="s">
        <v>86</v>
      </c>
    </row>
    <row r="1405" s="2" customFormat="1" ht="24.15" customHeight="1">
      <c r="A1405" s="39"/>
      <c r="B1405" s="40"/>
      <c r="C1405" s="244" t="s">
        <v>995</v>
      </c>
      <c r="D1405" s="244" t="s">
        <v>224</v>
      </c>
      <c r="E1405" s="245" t="s">
        <v>1674</v>
      </c>
      <c r="F1405" s="246" t="s">
        <v>1675</v>
      </c>
      <c r="G1405" s="247" t="s">
        <v>526</v>
      </c>
      <c r="H1405" s="248">
        <v>8</v>
      </c>
      <c r="I1405" s="249"/>
      <c r="J1405" s="250">
        <f>ROUND(I1405*H1405,2)</f>
        <v>0</v>
      </c>
      <c r="K1405" s="251"/>
      <c r="L1405" s="45"/>
      <c r="M1405" s="252" t="s">
        <v>1</v>
      </c>
      <c r="N1405" s="253" t="s">
        <v>41</v>
      </c>
      <c r="O1405" s="92"/>
      <c r="P1405" s="254">
        <f>O1405*H1405</f>
        <v>0</v>
      </c>
      <c r="Q1405" s="254">
        <v>0</v>
      </c>
      <c r="R1405" s="254">
        <f>Q1405*H1405</f>
        <v>0</v>
      </c>
      <c r="S1405" s="254">
        <v>0</v>
      </c>
      <c r="T1405" s="255">
        <f>S1405*H1405</f>
        <v>0</v>
      </c>
      <c r="U1405" s="39"/>
      <c r="V1405" s="39"/>
      <c r="W1405" s="39"/>
      <c r="X1405" s="39"/>
      <c r="Y1405" s="39"/>
      <c r="Z1405" s="39"/>
      <c r="AA1405" s="39"/>
      <c r="AB1405" s="39"/>
      <c r="AC1405" s="39"/>
      <c r="AD1405" s="39"/>
      <c r="AE1405" s="39"/>
      <c r="AR1405" s="256" t="s">
        <v>260</v>
      </c>
      <c r="AT1405" s="256" t="s">
        <v>224</v>
      </c>
      <c r="AU1405" s="256" t="s">
        <v>86</v>
      </c>
      <c r="AY1405" s="18" t="s">
        <v>222</v>
      </c>
      <c r="BE1405" s="257">
        <f>IF(N1405="základní",J1405,0)</f>
        <v>0</v>
      </c>
      <c r="BF1405" s="257">
        <f>IF(N1405="snížená",J1405,0)</f>
        <v>0</v>
      </c>
      <c r="BG1405" s="257">
        <f>IF(N1405="zákl. přenesená",J1405,0)</f>
        <v>0</v>
      </c>
      <c r="BH1405" s="257">
        <f>IF(N1405="sníž. přenesená",J1405,0)</f>
        <v>0</v>
      </c>
      <c r="BI1405" s="257">
        <f>IF(N1405="nulová",J1405,0)</f>
        <v>0</v>
      </c>
      <c r="BJ1405" s="18" t="s">
        <v>84</v>
      </c>
      <c r="BK1405" s="257">
        <f>ROUND(I1405*H1405,2)</f>
        <v>0</v>
      </c>
      <c r="BL1405" s="18" t="s">
        <v>260</v>
      </c>
      <c r="BM1405" s="256" t="s">
        <v>1676</v>
      </c>
    </row>
    <row r="1406" s="2" customFormat="1">
      <c r="A1406" s="39"/>
      <c r="B1406" s="40"/>
      <c r="C1406" s="41"/>
      <c r="D1406" s="260" t="s">
        <v>266</v>
      </c>
      <c r="E1406" s="41"/>
      <c r="F1406" s="291" t="s">
        <v>1652</v>
      </c>
      <c r="G1406" s="41"/>
      <c r="H1406" s="41"/>
      <c r="I1406" s="211"/>
      <c r="J1406" s="41"/>
      <c r="K1406" s="41"/>
      <c r="L1406" s="45"/>
      <c r="M1406" s="292"/>
      <c r="N1406" s="293"/>
      <c r="O1406" s="92"/>
      <c r="P1406" s="92"/>
      <c r="Q1406" s="92"/>
      <c r="R1406" s="92"/>
      <c r="S1406" s="92"/>
      <c r="T1406" s="93"/>
      <c r="U1406" s="39"/>
      <c r="V1406" s="39"/>
      <c r="W1406" s="39"/>
      <c r="X1406" s="39"/>
      <c r="Y1406" s="39"/>
      <c r="Z1406" s="39"/>
      <c r="AA1406" s="39"/>
      <c r="AB1406" s="39"/>
      <c r="AC1406" s="39"/>
      <c r="AD1406" s="39"/>
      <c r="AE1406" s="39"/>
      <c r="AT1406" s="18" t="s">
        <v>266</v>
      </c>
      <c r="AU1406" s="18" t="s">
        <v>86</v>
      </c>
    </row>
    <row r="1407" s="2" customFormat="1" ht="24.15" customHeight="1">
      <c r="A1407" s="39"/>
      <c r="B1407" s="40"/>
      <c r="C1407" s="244" t="s">
        <v>1677</v>
      </c>
      <c r="D1407" s="244" t="s">
        <v>224</v>
      </c>
      <c r="E1407" s="245" t="s">
        <v>1678</v>
      </c>
      <c r="F1407" s="246" t="s">
        <v>1679</v>
      </c>
      <c r="G1407" s="247" t="s">
        <v>526</v>
      </c>
      <c r="H1407" s="248">
        <v>6</v>
      </c>
      <c r="I1407" s="249"/>
      <c r="J1407" s="250">
        <f>ROUND(I1407*H1407,2)</f>
        <v>0</v>
      </c>
      <c r="K1407" s="251"/>
      <c r="L1407" s="45"/>
      <c r="M1407" s="252" t="s">
        <v>1</v>
      </c>
      <c r="N1407" s="253" t="s">
        <v>41</v>
      </c>
      <c r="O1407" s="92"/>
      <c r="P1407" s="254">
        <f>O1407*H1407</f>
        <v>0</v>
      </c>
      <c r="Q1407" s="254">
        <v>0</v>
      </c>
      <c r="R1407" s="254">
        <f>Q1407*H1407</f>
        <v>0</v>
      </c>
      <c r="S1407" s="254">
        <v>0</v>
      </c>
      <c r="T1407" s="255">
        <f>S1407*H1407</f>
        <v>0</v>
      </c>
      <c r="U1407" s="39"/>
      <c r="V1407" s="39"/>
      <c r="W1407" s="39"/>
      <c r="X1407" s="39"/>
      <c r="Y1407" s="39"/>
      <c r="Z1407" s="39"/>
      <c r="AA1407" s="39"/>
      <c r="AB1407" s="39"/>
      <c r="AC1407" s="39"/>
      <c r="AD1407" s="39"/>
      <c r="AE1407" s="39"/>
      <c r="AR1407" s="256" t="s">
        <v>260</v>
      </c>
      <c r="AT1407" s="256" t="s">
        <v>224</v>
      </c>
      <c r="AU1407" s="256" t="s">
        <v>86</v>
      </c>
      <c r="AY1407" s="18" t="s">
        <v>222</v>
      </c>
      <c r="BE1407" s="257">
        <f>IF(N1407="základní",J1407,0)</f>
        <v>0</v>
      </c>
      <c r="BF1407" s="257">
        <f>IF(N1407="snížená",J1407,0)</f>
        <v>0</v>
      </c>
      <c r="BG1407" s="257">
        <f>IF(N1407="zákl. přenesená",J1407,0)</f>
        <v>0</v>
      </c>
      <c r="BH1407" s="257">
        <f>IF(N1407="sníž. přenesená",J1407,0)</f>
        <v>0</v>
      </c>
      <c r="BI1407" s="257">
        <f>IF(N1407="nulová",J1407,0)</f>
        <v>0</v>
      </c>
      <c r="BJ1407" s="18" t="s">
        <v>84</v>
      </c>
      <c r="BK1407" s="257">
        <f>ROUND(I1407*H1407,2)</f>
        <v>0</v>
      </c>
      <c r="BL1407" s="18" t="s">
        <v>260</v>
      </c>
      <c r="BM1407" s="256" t="s">
        <v>1680</v>
      </c>
    </row>
    <row r="1408" s="2" customFormat="1">
      <c r="A1408" s="39"/>
      <c r="B1408" s="40"/>
      <c r="C1408" s="41"/>
      <c r="D1408" s="260" t="s">
        <v>266</v>
      </c>
      <c r="E1408" s="41"/>
      <c r="F1408" s="291" t="s">
        <v>1652</v>
      </c>
      <c r="G1408" s="41"/>
      <c r="H1408" s="41"/>
      <c r="I1408" s="211"/>
      <c r="J1408" s="41"/>
      <c r="K1408" s="41"/>
      <c r="L1408" s="45"/>
      <c r="M1408" s="292"/>
      <c r="N1408" s="293"/>
      <c r="O1408" s="92"/>
      <c r="P1408" s="92"/>
      <c r="Q1408" s="92"/>
      <c r="R1408" s="92"/>
      <c r="S1408" s="92"/>
      <c r="T1408" s="93"/>
      <c r="U1408" s="39"/>
      <c r="V1408" s="39"/>
      <c r="W1408" s="39"/>
      <c r="X1408" s="39"/>
      <c r="Y1408" s="39"/>
      <c r="Z1408" s="39"/>
      <c r="AA1408" s="39"/>
      <c r="AB1408" s="39"/>
      <c r="AC1408" s="39"/>
      <c r="AD1408" s="39"/>
      <c r="AE1408" s="39"/>
      <c r="AT1408" s="18" t="s">
        <v>266</v>
      </c>
      <c r="AU1408" s="18" t="s">
        <v>86</v>
      </c>
    </row>
    <row r="1409" s="2" customFormat="1" ht="24.15" customHeight="1">
      <c r="A1409" s="39"/>
      <c r="B1409" s="40"/>
      <c r="C1409" s="244" t="s">
        <v>998</v>
      </c>
      <c r="D1409" s="244" t="s">
        <v>224</v>
      </c>
      <c r="E1409" s="245" t="s">
        <v>1681</v>
      </c>
      <c r="F1409" s="246" t="s">
        <v>1682</v>
      </c>
      <c r="G1409" s="247" t="s">
        <v>526</v>
      </c>
      <c r="H1409" s="248">
        <v>3</v>
      </c>
      <c r="I1409" s="249"/>
      <c r="J1409" s="250">
        <f>ROUND(I1409*H1409,2)</f>
        <v>0</v>
      </c>
      <c r="K1409" s="251"/>
      <c r="L1409" s="45"/>
      <c r="M1409" s="252" t="s">
        <v>1</v>
      </c>
      <c r="N1409" s="253" t="s">
        <v>41</v>
      </c>
      <c r="O1409" s="92"/>
      <c r="P1409" s="254">
        <f>O1409*H1409</f>
        <v>0</v>
      </c>
      <c r="Q1409" s="254">
        <v>0</v>
      </c>
      <c r="R1409" s="254">
        <f>Q1409*H1409</f>
        <v>0</v>
      </c>
      <c r="S1409" s="254">
        <v>0</v>
      </c>
      <c r="T1409" s="255">
        <f>S1409*H1409</f>
        <v>0</v>
      </c>
      <c r="U1409" s="39"/>
      <c r="V1409" s="39"/>
      <c r="W1409" s="39"/>
      <c r="X1409" s="39"/>
      <c r="Y1409" s="39"/>
      <c r="Z1409" s="39"/>
      <c r="AA1409" s="39"/>
      <c r="AB1409" s="39"/>
      <c r="AC1409" s="39"/>
      <c r="AD1409" s="39"/>
      <c r="AE1409" s="39"/>
      <c r="AR1409" s="256" t="s">
        <v>260</v>
      </c>
      <c r="AT1409" s="256" t="s">
        <v>224</v>
      </c>
      <c r="AU1409" s="256" t="s">
        <v>86</v>
      </c>
      <c r="AY1409" s="18" t="s">
        <v>222</v>
      </c>
      <c r="BE1409" s="257">
        <f>IF(N1409="základní",J1409,0)</f>
        <v>0</v>
      </c>
      <c r="BF1409" s="257">
        <f>IF(N1409="snížená",J1409,0)</f>
        <v>0</v>
      </c>
      <c r="BG1409" s="257">
        <f>IF(N1409="zákl. přenesená",J1409,0)</f>
        <v>0</v>
      </c>
      <c r="BH1409" s="257">
        <f>IF(N1409="sníž. přenesená",J1409,0)</f>
        <v>0</v>
      </c>
      <c r="BI1409" s="257">
        <f>IF(N1409="nulová",J1409,0)</f>
        <v>0</v>
      </c>
      <c r="BJ1409" s="18" t="s">
        <v>84</v>
      </c>
      <c r="BK1409" s="257">
        <f>ROUND(I1409*H1409,2)</f>
        <v>0</v>
      </c>
      <c r="BL1409" s="18" t="s">
        <v>260</v>
      </c>
      <c r="BM1409" s="256" t="s">
        <v>1683</v>
      </c>
    </row>
    <row r="1410" s="2" customFormat="1">
      <c r="A1410" s="39"/>
      <c r="B1410" s="40"/>
      <c r="C1410" s="41"/>
      <c r="D1410" s="260" t="s">
        <v>266</v>
      </c>
      <c r="E1410" s="41"/>
      <c r="F1410" s="291" t="s">
        <v>1652</v>
      </c>
      <c r="G1410" s="41"/>
      <c r="H1410" s="41"/>
      <c r="I1410" s="211"/>
      <c r="J1410" s="41"/>
      <c r="K1410" s="41"/>
      <c r="L1410" s="45"/>
      <c r="M1410" s="292"/>
      <c r="N1410" s="293"/>
      <c r="O1410" s="92"/>
      <c r="P1410" s="92"/>
      <c r="Q1410" s="92"/>
      <c r="R1410" s="92"/>
      <c r="S1410" s="92"/>
      <c r="T1410" s="93"/>
      <c r="U1410" s="39"/>
      <c r="V1410" s="39"/>
      <c r="W1410" s="39"/>
      <c r="X1410" s="39"/>
      <c r="Y1410" s="39"/>
      <c r="Z1410" s="39"/>
      <c r="AA1410" s="39"/>
      <c r="AB1410" s="39"/>
      <c r="AC1410" s="39"/>
      <c r="AD1410" s="39"/>
      <c r="AE1410" s="39"/>
      <c r="AT1410" s="18" t="s">
        <v>266</v>
      </c>
      <c r="AU1410" s="18" t="s">
        <v>86</v>
      </c>
    </row>
    <row r="1411" s="2" customFormat="1" ht="24.15" customHeight="1">
      <c r="A1411" s="39"/>
      <c r="B1411" s="40"/>
      <c r="C1411" s="244" t="s">
        <v>1684</v>
      </c>
      <c r="D1411" s="244" t="s">
        <v>224</v>
      </c>
      <c r="E1411" s="245" t="s">
        <v>1685</v>
      </c>
      <c r="F1411" s="246" t="s">
        <v>1686</v>
      </c>
      <c r="G1411" s="247" t="s">
        <v>526</v>
      </c>
      <c r="H1411" s="248">
        <v>2</v>
      </c>
      <c r="I1411" s="249"/>
      <c r="J1411" s="250">
        <f>ROUND(I1411*H1411,2)</f>
        <v>0</v>
      </c>
      <c r="K1411" s="251"/>
      <c r="L1411" s="45"/>
      <c r="M1411" s="252" t="s">
        <v>1</v>
      </c>
      <c r="N1411" s="253" t="s">
        <v>41</v>
      </c>
      <c r="O1411" s="92"/>
      <c r="P1411" s="254">
        <f>O1411*H1411</f>
        <v>0</v>
      </c>
      <c r="Q1411" s="254">
        <v>0</v>
      </c>
      <c r="R1411" s="254">
        <f>Q1411*H1411</f>
        <v>0</v>
      </c>
      <c r="S1411" s="254">
        <v>0</v>
      </c>
      <c r="T1411" s="255">
        <f>S1411*H1411</f>
        <v>0</v>
      </c>
      <c r="U1411" s="39"/>
      <c r="V1411" s="39"/>
      <c r="W1411" s="39"/>
      <c r="X1411" s="39"/>
      <c r="Y1411" s="39"/>
      <c r="Z1411" s="39"/>
      <c r="AA1411" s="39"/>
      <c r="AB1411" s="39"/>
      <c r="AC1411" s="39"/>
      <c r="AD1411" s="39"/>
      <c r="AE1411" s="39"/>
      <c r="AR1411" s="256" t="s">
        <v>260</v>
      </c>
      <c r="AT1411" s="256" t="s">
        <v>224</v>
      </c>
      <c r="AU1411" s="256" t="s">
        <v>86</v>
      </c>
      <c r="AY1411" s="18" t="s">
        <v>222</v>
      </c>
      <c r="BE1411" s="257">
        <f>IF(N1411="základní",J1411,0)</f>
        <v>0</v>
      </c>
      <c r="BF1411" s="257">
        <f>IF(N1411="snížená",J1411,0)</f>
        <v>0</v>
      </c>
      <c r="BG1411" s="257">
        <f>IF(N1411="zákl. přenesená",J1411,0)</f>
        <v>0</v>
      </c>
      <c r="BH1411" s="257">
        <f>IF(N1411="sníž. přenesená",J1411,0)</f>
        <v>0</v>
      </c>
      <c r="BI1411" s="257">
        <f>IF(N1411="nulová",J1411,0)</f>
        <v>0</v>
      </c>
      <c r="BJ1411" s="18" t="s">
        <v>84</v>
      </c>
      <c r="BK1411" s="257">
        <f>ROUND(I1411*H1411,2)</f>
        <v>0</v>
      </c>
      <c r="BL1411" s="18" t="s">
        <v>260</v>
      </c>
      <c r="BM1411" s="256" t="s">
        <v>1687</v>
      </c>
    </row>
    <row r="1412" s="2" customFormat="1">
      <c r="A1412" s="39"/>
      <c r="B1412" s="40"/>
      <c r="C1412" s="41"/>
      <c r="D1412" s="260" t="s">
        <v>266</v>
      </c>
      <c r="E1412" s="41"/>
      <c r="F1412" s="291" t="s">
        <v>1652</v>
      </c>
      <c r="G1412" s="41"/>
      <c r="H1412" s="41"/>
      <c r="I1412" s="211"/>
      <c r="J1412" s="41"/>
      <c r="K1412" s="41"/>
      <c r="L1412" s="45"/>
      <c r="M1412" s="292"/>
      <c r="N1412" s="293"/>
      <c r="O1412" s="92"/>
      <c r="P1412" s="92"/>
      <c r="Q1412" s="92"/>
      <c r="R1412" s="92"/>
      <c r="S1412" s="92"/>
      <c r="T1412" s="93"/>
      <c r="U1412" s="39"/>
      <c r="V1412" s="39"/>
      <c r="W1412" s="39"/>
      <c r="X1412" s="39"/>
      <c r="Y1412" s="39"/>
      <c r="Z1412" s="39"/>
      <c r="AA1412" s="39"/>
      <c r="AB1412" s="39"/>
      <c r="AC1412" s="39"/>
      <c r="AD1412" s="39"/>
      <c r="AE1412" s="39"/>
      <c r="AT1412" s="18" t="s">
        <v>266</v>
      </c>
      <c r="AU1412" s="18" t="s">
        <v>86</v>
      </c>
    </row>
    <row r="1413" s="2" customFormat="1" ht="24.15" customHeight="1">
      <c r="A1413" s="39"/>
      <c r="B1413" s="40"/>
      <c r="C1413" s="244" t="s">
        <v>1003</v>
      </c>
      <c r="D1413" s="244" t="s">
        <v>224</v>
      </c>
      <c r="E1413" s="245" t="s">
        <v>1688</v>
      </c>
      <c r="F1413" s="246" t="s">
        <v>1689</v>
      </c>
      <c r="G1413" s="247" t="s">
        <v>526</v>
      </c>
      <c r="H1413" s="248">
        <v>3</v>
      </c>
      <c r="I1413" s="249"/>
      <c r="J1413" s="250">
        <f>ROUND(I1413*H1413,2)</f>
        <v>0</v>
      </c>
      <c r="K1413" s="251"/>
      <c r="L1413" s="45"/>
      <c r="M1413" s="252" t="s">
        <v>1</v>
      </c>
      <c r="N1413" s="253" t="s">
        <v>41</v>
      </c>
      <c r="O1413" s="92"/>
      <c r="P1413" s="254">
        <f>O1413*H1413</f>
        <v>0</v>
      </c>
      <c r="Q1413" s="254">
        <v>0</v>
      </c>
      <c r="R1413" s="254">
        <f>Q1413*H1413</f>
        <v>0</v>
      </c>
      <c r="S1413" s="254">
        <v>0</v>
      </c>
      <c r="T1413" s="255">
        <f>S1413*H1413</f>
        <v>0</v>
      </c>
      <c r="U1413" s="39"/>
      <c r="V1413" s="39"/>
      <c r="W1413" s="39"/>
      <c r="X1413" s="39"/>
      <c r="Y1413" s="39"/>
      <c r="Z1413" s="39"/>
      <c r="AA1413" s="39"/>
      <c r="AB1413" s="39"/>
      <c r="AC1413" s="39"/>
      <c r="AD1413" s="39"/>
      <c r="AE1413" s="39"/>
      <c r="AR1413" s="256" t="s">
        <v>260</v>
      </c>
      <c r="AT1413" s="256" t="s">
        <v>224</v>
      </c>
      <c r="AU1413" s="256" t="s">
        <v>86</v>
      </c>
      <c r="AY1413" s="18" t="s">
        <v>222</v>
      </c>
      <c r="BE1413" s="257">
        <f>IF(N1413="základní",J1413,0)</f>
        <v>0</v>
      </c>
      <c r="BF1413" s="257">
        <f>IF(N1413="snížená",J1413,0)</f>
        <v>0</v>
      </c>
      <c r="BG1413" s="257">
        <f>IF(N1413="zákl. přenesená",J1413,0)</f>
        <v>0</v>
      </c>
      <c r="BH1413" s="257">
        <f>IF(N1413="sníž. přenesená",J1413,0)</f>
        <v>0</v>
      </c>
      <c r="BI1413" s="257">
        <f>IF(N1413="nulová",J1413,0)</f>
        <v>0</v>
      </c>
      <c r="BJ1413" s="18" t="s">
        <v>84</v>
      </c>
      <c r="BK1413" s="257">
        <f>ROUND(I1413*H1413,2)</f>
        <v>0</v>
      </c>
      <c r="BL1413" s="18" t="s">
        <v>260</v>
      </c>
      <c r="BM1413" s="256" t="s">
        <v>1690</v>
      </c>
    </row>
    <row r="1414" s="2" customFormat="1">
      <c r="A1414" s="39"/>
      <c r="B1414" s="40"/>
      <c r="C1414" s="41"/>
      <c r="D1414" s="260" t="s">
        <v>266</v>
      </c>
      <c r="E1414" s="41"/>
      <c r="F1414" s="291" t="s">
        <v>1652</v>
      </c>
      <c r="G1414" s="41"/>
      <c r="H1414" s="41"/>
      <c r="I1414" s="211"/>
      <c r="J1414" s="41"/>
      <c r="K1414" s="41"/>
      <c r="L1414" s="45"/>
      <c r="M1414" s="292"/>
      <c r="N1414" s="293"/>
      <c r="O1414" s="92"/>
      <c r="P1414" s="92"/>
      <c r="Q1414" s="92"/>
      <c r="R1414" s="92"/>
      <c r="S1414" s="92"/>
      <c r="T1414" s="93"/>
      <c r="U1414" s="39"/>
      <c r="V1414" s="39"/>
      <c r="W1414" s="39"/>
      <c r="X1414" s="39"/>
      <c r="Y1414" s="39"/>
      <c r="Z1414" s="39"/>
      <c r="AA1414" s="39"/>
      <c r="AB1414" s="39"/>
      <c r="AC1414" s="39"/>
      <c r="AD1414" s="39"/>
      <c r="AE1414" s="39"/>
      <c r="AT1414" s="18" t="s">
        <v>266</v>
      </c>
      <c r="AU1414" s="18" t="s">
        <v>86</v>
      </c>
    </row>
    <row r="1415" s="2" customFormat="1" ht="24.15" customHeight="1">
      <c r="A1415" s="39"/>
      <c r="B1415" s="40"/>
      <c r="C1415" s="244" t="s">
        <v>1691</v>
      </c>
      <c r="D1415" s="244" t="s">
        <v>224</v>
      </c>
      <c r="E1415" s="245" t="s">
        <v>1692</v>
      </c>
      <c r="F1415" s="246" t="s">
        <v>1693</v>
      </c>
      <c r="G1415" s="247" t="s">
        <v>526</v>
      </c>
      <c r="H1415" s="248">
        <v>2</v>
      </c>
      <c r="I1415" s="249"/>
      <c r="J1415" s="250">
        <f>ROUND(I1415*H1415,2)</f>
        <v>0</v>
      </c>
      <c r="K1415" s="251"/>
      <c r="L1415" s="45"/>
      <c r="M1415" s="252" t="s">
        <v>1</v>
      </c>
      <c r="N1415" s="253" t="s">
        <v>41</v>
      </c>
      <c r="O1415" s="92"/>
      <c r="P1415" s="254">
        <f>O1415*H1415</f>
        <v>0</v>
      </c>
      <c r="Q1415" s="254">
        <v>0</v>
      </c>
      <c r="R1415" s="254">
        <f>Q1415*H1415</f>
        <v>0</v>
      </c>
      <c r="S1415" s="254">
        <v>0</v>
      </c>
      <c r="T1415" s="255">
        <f>S1415*H1415</f>
        <v>0</v>
      </c>
      <c r="U1415" s="39"/>
      <c r="V1415" s="39"/>
      <c r="W1415" s="39"/>
      <c r="X1415" s="39"/>
      <c r="Y1415" s="39"/>
      <c r="Z1415" s="39"/>
      <c r="AA1415" s="39"/>
      <c r="AB1415" s="39"/>
      <c r="AC1415" s="39"/>
      <c r="AD1415" s="39"/>
      <c r="AE1415" s="39"/>
      <c r="AR1415" s="256" t="s">
        <v>260</v>
      </c>
      <c r="AT1415" s="256" t="s">
        <v>224</v>
      </c>
      <c r="AU1415" s="256" t="s">
        <v>86</v>
      </c>
      <c r="AY1415" s="18" t="s">
        <v>222</v>
      </c>
      <c r="BE1415" s="257">
        <f>IF(N1415="základní",J1415,0)</f>
        <v>0</v>
      </c>
      <c r="BF1415" s="257">
        <f>IF(N1415="snížená",J1415,0)</f>
        <v>0</v>
      </c>
      <c r="BG1415" s="257">
        <f>IF(N1415="zákl. přenesená",J1415,0)</f>
        <v>0</v>
      </c>
      <c r="BH1415" s="257">
        <f>IF(N1415="sníž. přenesená",J1415,0)</f>
        <v>0</v>
      </c>
      <c r="BI1415" s="257">
        <f>IF(N1415="nulová",J1415,0)</f>
        <v>0</v>
      </c>
      <c r="BJ1415" s="18" t="s">
        <v>84</v>
      </c>
      <c r="BK1415" s="257">
        <f>ROUND(I1415*H1415,2)</f>
        <v>0</v>
      </c>
      <c r="BL1415" s="18" t="s">
        <v>260</v>
      </c>
      <c r="BM1415" s="256" t="s">
        <v>1694</v>
      </c>
    </row>
    <row r="1416" s="2" customFormat="1">
      <c r="A1416" s="39"/>
      <c r="B1416" s="40"/>
      <c r="C1416" s="41"/>
      <c r="D1416" s="260" t="s">
        <v>266</v>
      </c>
      <c r="E1416" s="41"/>
      <c r="F1416" s="291" t="s">
        <v>1652</v>
      </c>
      <c r="G1416" s="41"/>
      <c r="H1416" s="41"/>
      <c r="I1416" s="211"/>
      <c r="J1416" s="41"/>
      <c r="K1416" s="41"/>
      <c r="L1416" s="45"/>
      <c r="M1416" s="292"/>
      <c r="N1416" s="293"/>
      <c r="O1416" s="92"/>
      <c r="P1416" s="92"/>
      <c r="Q1416" s="92"/>
      <c r="R1416" s="92"/>
      <c r="S1416" s="92"/>
      <c r="T1416" s="93"/>
      <c r="U1416" s="39"/>
      <c r="V1416" s="39"/>
      <c r="W1416" s="39"/>
      <c r="X1416" s="39"/>
      <c r="Y1416" s="39"/>
      <c r="Z1416" s="39"/>
      <c r="AA1416" s="39"/>
      <c r="AB1416" s="39"/>
      <c r="AC1416" s="39"/>
      <c r="AD1416" s="39"/>
      <c r="AE1416" s="39"/>
      <c r="AT1416" s="18" t="s">
        <v>266</v>
      </c>
      <c r="AU1416" s="18" t="s">
        <v>86</v>
      </c>
    </row>
    <row r="1417" s="2" customFormat="1" ht="24.15" customHeight="1">
      <c r="A1417" s="39"/>
      <c r="B1417" s="40"/>
      <c r="C1417" s="244" t="s">
        <v>1008</v>
      </c>
      <c r="D1417" s="244" t="s">
        <v>224</v>
      </c>
      <c r="E1417" s="245" t="s">
        <v>1695</v>
      </c>
      <c r="F1417" s="246" t="s">
        <v>1696</v>
      </c>
      <c r="G1417" s="247" t="s">
        <v>526</v>
      </c>
      <c r="H1417" s="248">
        <v>2</v>
      </c>
      <c r="I1417" s="249"/>
      <c r="J1417" s="250">
        <f>ROUND(I1417*H1417,2)</f>
        <v>0</v>
      </c>
      <c r="K1417" s="251"/>
      <c r="L1417" s="45"/>
      <c r="M1417" s="252" t="s">
        <v>1</v>
      </c>
      <c r="N1417" s="253" t="s">
        <v>41</v>
      </c>
      <c r="O1417" s="92"/>
      <c r="P1417" s="254">
        <f>O1417*H1417</f>
        <v>0</v>
      </c>
      <c r="Q1417" s="254">
        <v>0</v>
      </c>
      <c r="R1417" s="254">
        <f>Q1417*H1417</f>
        <v>0</v>
      </c>
      <c r="S1417" s="254">
        <v>0</v>
      </c>
      <c r="T1417" s="255">
        <f>S1417*H1417</f>
        <v>0</v>
      </c>
      <c r="U1417" s="39"/>
      <c r="V1417" s="39"/>
      <c r="W1417" s="39"/>
      <c r="X1417" s="39"/>
      <c r="Y1417" s="39"/>
      <c r="Z1417" s="39"/>
      <c r="AA1417" s="39"/>
      <c r="AB1417" s="39"/>
      <c r="AC1417" s="39"/>
      <c r="AD1417" s="39"/>
      <c r="AE1417" s="39"/>
      <c r="AR1417" s="256" t="s">
        <v>260</v>
      </c>
      <c r="AT1417" s="256" t="s">
        <v>224</v>
      </c>
      <c r="AU1417" s="256" t="s">
        <v>86</v>
      </c>
      <c r="AY1417" s="18" t="s">
        <v>222</v>
      </c>
      <c r="BE1417" s="257">
        <f>IF(N1417="základní",J1417,0)</f>
        <v>0</v>
      </c>
      <c r="BF1417" s="257">
        <f>IF(N1417="snížená",J1417,0)</f>
        <v>0</v>
      </c>
      <c r="BG1417" s="257">
        <f>IF(N1417="zákl. přenesená",J1417,0)</f>
        <v>0</v>
      </c>
      <c r="BH1417" s="257">
        <f>IF(N1417="sníž. přenesená",J1417,0)</f>
        <v>0</v>
      </c>
      <c r="BI1417" s="257">
        <f>IF(N1417="nulová",J1417,0)</f>
        <v>0</v>
      </c>
      <c r="BJ1417" s="18" t="s">
        <v>84</v>
      </c>
      <c r="BK1417" s="257">
        <f>ROUND(I1417*H1417,2)</f>
        <v>0</v>
      </c>
      <c r="BL1417" s="18" t="s">
        <v>260</v>
      </c>
      <c r="BM1417" s="256" t="s">
        <v>1697</v>
      </c>
    </row>
    <row r="1418" s="2" customFormat="1">
      <c r="A1418" s="39"/>
      <c r="B1418" s="40"/>
      <c r="C1418" s="41"/>
      <c r="D1418" s="260" t="s">
        <v>266</v>
      </c>
      <c r="E1418" s="41"/>
      <c r="F1418" s="291" t="s">
        <v>1652</v>
      </c>
      <c r="G1418" s="41"/>
      <c r="H1418" s="41"/>
      <c r="I1418" s="211"/>
      <c r="J1418" s="41"/>
      <c r="K1418" s="41"/>
      <c r="L1418" s="45"/>
      <c r="M1418" s="292"/>
      <c r="N1418" s="293"/>
      <c r="O1418" s="92"/>
      <c r="P1418" s="92"/>
      <c r="Q1418" s="92"/>
      <c r="R1418" s="92"/>
      <c r="S1418" s="92"/>
      <c r="T1418" s="93"/>
      <c r="U1418" s="39"/>
      <c r="V1418" s="39"/>
      <c r="W1418" s="39"/>
      <c r="X1418" s="39"/>
      <c r="Y1418" s="39"/>
      <c r="Z1418" s="39"/>
      <c r="AA1418" s="39"/>
      <c r="AB1418" s="39"/>
      <c r="AC1418" s="39"/>
      <c r="AD1418" s="39"/>
      <c r="AE1418" s="39"/>
      <c r="AT1418" s="18" t="s">
        <v>266</v>
      </c>
      <c r="AU1418" s="18" t="s">
        <v>86</v>
      </c>
    </row>
    <row r="1419" s="2" customFormat="1" ht="24.15" customHeight="1">
      <c r="A1419" s="39"/>
      <c r="B1419" s="40"/>
      <c r="C1419" s="244" t="s">
        <v>1698</v>
      </c>
      <c r="D1419" s="244" t="s">
        <v>224</v>
      </c>
      <c r="E1419" s="245" t="s">
        <v>1699</v>
      </c>
      <c r="F1419" s="246" t="s">
        <v>1700</v>
      </c>
      <c r="G1419" s="247" t="s">
        <v>526</v>
      </c>
      <c r="H1419" s="248">
        <v>2</v>
      </c>
      <c r="I1419" s="249"/>
      <c r="J1419" s="250">
        <f>ROUND(I1419*H1419,2)</f>
        <v>0</v>
      </c>
      <c r="K1419" s="251"/>
      <c r="L1419" s="45"/>
      <c r="M1419" s="252" t="s">
        <v>1</v>
      </c>
      <c r="N1419" s="253" t="s">
        <v>41</v>
      </c>
      <c r="O1419" s="92"/>
      <c r="P1419" s="254">
        <f>O1419*H1419</f>
        <v>0</v>
      </c>
      <c r="Q1419" s="254">
        <v>0</v>
      </c>
      <c r="R1419" s="254">
        <f>Q1419*H1419</f>
        <v>0</v>
      </c>
      <c r="S1419" s="254">
        <v>0</v>
      </c>
      <c r="T1419" s="255">
        <f>S1419*H1419</f>
        <v>0</v>
      </c>
      <c r="U1419" s="39"/>
      <c r="V1419" s="39"/>
      <c r="W1419" s="39"/>
      <c r="X1419" s="39"/>
      <c r="Y1419" s="39"/>
      <c r="Z1419" s="39"/>
      <c r="AA1419" s="39"/>
      <c r="AB1419" s="39"/>
      <c r="AC1419" s="39"/>
      <c r="AD1419" s="39"/>
      <c r="AE1419" s="39"/>
      <c r="AR1419" s="256" t="s">
        <v>260</v>
      </c>
      <c r="AT1419" s="256" t="s">
        <v>224</v>
      </c>
      <c r="AU1419" s="256" t="s">
        <v>86</v>
      </c>
      <c r="AY1419" s="18" t="s">
        <v>222</v>
      </c>
      <c r="BE1419" s="257">
        <f>IF(N1419="základní",J1419,0)</f>
        <v>0</v>
      </c>
      <c r="BF1419" s="257">
        <f>IF(N1419="snížená",J1419,0)</f>
        <v>0</v>
      </c>
      <c r="BG1419" s="257">
        <f>IF(N1419="zákl. přenesená",J1419,0)</f>
        <v>0</v>
      </c>
      <c r="BH1419" s="257">
        <f>IF(N1419="sníž. přenesená",J1419,0)</f>
        <v>0</v>
      </c>
      <c r="BI1419" s="257">
        <f>IF(N1419="nulová",J1419,0)</f>
        <v>0</v>
      </c>
      <c r="BJ1419" s="18" t="s">
        <v>84</v>
      </c>
      <c r="BK1419" s="257">
        <f>ROUND(I1419*H1419,2)</f>
        <v>0</v>
      </c>
      <c r="BL1419" s="18" t="s">
        <v>260</v>
      </c>
      <c r="BM1419" s="256" t="s">
        <v>1701</v>
      </c>
    </row>
    <row r="1420" s="2" customFormat="1">
      <c r="A1420" s="39"/>
      <c r="B1420" s="40"/>
      <c r="C1420" s="41"/>
      <c r="D1420" s="260" t="s">
        <v>266</v>
      </c>
      <c r="E1420" s="41"/>
      <c r="F1420" s="291" t="s">
        <v>1652</v>
      </c>
      <c r="G1420" s="41"/>
      <c r="H1420" s="41"/>
      <c r="I1420" s="211"/>
      <c r="J1420" s="41"/>
      <c r="K1420" s="41"/>
      <c r="L1420" s="45"/>
      <c r="M1420" s="292"/>
      <c r="N1420" s="293"/>
      <c r="O1420" s="92"/>
      <c r="P1420" s="92"/>
      <c r="Q1420" s="92"/>
      <c r="R1420" s="92"/>
      <c r="S1420" s="92"/>
      <c r="T1420" s="93"/>
      <c r="U1420" s="39"/>
      <c r="V1420" s="39"/>
      <c r="W1420" s="39"/>
      <c r="X1420" s="39"/>
      <c r="Y1420" s="39"/>
      <c r="Z1420" s="39"/>
      <c r="AA1420" s="39"/>
      <c r="AB1420" s="39"/>
      <c r="AC1420" s="39"/>
      <c r="AD1420" s="39"/>
      <c r="AE1420" s="39"/>
      <c r="AT1420" s="18" t="s">
        <v>266</v>
      </c>
      <c r="AU1420" s="18" t="s">
        <v>86</v>
      </c>
    </row>
    <row r="1421" s="2" customFormat="1" ht="24.15" customHeight="1">
      <c r="A1421" s="39"/>
      <c r="B1421" s="40"/>
      <c r="C1421" s="244" t="s">
        <v>1013</v>
      </c>
      <c r="D1421" s="244" t="s">
        <v>224</v>
      </c>
      <c r="E1421" s="245" t="s">
        <v>1702</v>
      </c>
      <c r="F1421" s="246" t="s">
        <v>1703</v>
      </c>
      <c r="G1421" s="247" t="s">
        <v>526</v>
      </c>
      <c r="H1421" s="248">
        <v>3</v>
      </c>
      <c r="I1421" s="249"/>
      <c r="J1421" s="250">
        <f>ROUND(I1421*H1421,2)</f>
        <v>0</v>
      </c>
      <c r="K1421" s="251"/>
      <c r="L1421" s="45"/>
      <c r="M1421" s="252" t="s">
        <v>1</v>
      </c>
      <c r="N1421" s="253" t="s">
        <v>41</v>
      </c>
      <c r="O1421" s="92"/>
      <c r="P1421" s="254">
        <f>O1421*H1421</f>
        <v>0</v>
      </c>
      <c r="Q1421" s="254">
        <v>0</v>
      </c>
      <c r="R1421" s="254">
        <f>Q1421*H1421</f>
        <v>0</v>
      </c>
      <c r="S1421" s="254">
        <v>0</v>
      </c>
      <c r="T1421" s="255">
        <f>S1421*H1421</f>
        <v>0</v>
      </c>
      <c r="U1421" s="39"/>
      <c r="V1421" s="39"/>
      <c r="W1421" s="39"/>
      <c r="X1421" s="39"/>
      <c r="Y1421" s="39"/>
      <c r="Z1421" s="39"/>
      <c r="AA1421" s="39"/>
      <c r="AB1421" s="39"/>
      <c r="AC1421" s="39"/>
      <c r="AD1421" s="39"/>
      <c r="AE1421" s="39"/>
      <c r="AR1421" s="256" t="s">
        <v>260</v>
      </c>
      <c r="AT1421" s="256" t="s">
        <v>224</v>
      </c>
      <c r="AU1421" s="256" t="s">
        <v>86</v>
      </c>
      <c r="AY1421" s="18" t="s">
        <v>222</v>
      </c>
      <c r="BE1421" s="257">
        <f>IF(N1421="základní",J1421,0)</f>
        <v>0</v>
      </c>
      <c r="BF1421" s="257">
        <f>IF(N1421="snížená",J1421,0)</f>
        <v>0</v>
      </c>
      <c r="BG1421" s="257">
        <f>IF(N1421="zákl. přenesená",J1421,0)</f>
        <v>0</v>
      </c>
      <c r="BH1421" s="257">
        <f>IF(N1421="sníž. přenesená",J1421,0)</f>
        <v>0</v>
      </c>
      <c r="BI1421" s="257">
        <f>IF(N1421="nulová",J1421,0)</f>
        <v>0</v>
      </c>
      <c r="BJ1421" s="18" t="s">
        <v>84</v>
      </c>
      <c r="BK1421" s="257">
        <f>ROUND(I1421*H1421,2)</f>
        <v>0</v>
      </c>
      <c r="BL1421" s="18" t="s">
        <v>260</v>
      </c>
      <c r="BM1421" s="256" t="s">
        <v>1704</v>
      </c>
    </row>
    <row r="1422" s="2" customFormat="1">
      <c r="A1422" s="39"/>
      <c r="B1422" s="40"/>
      <c r="C1422" s="41"/>
      <c r="D1422" s="260" t="s">
        <v>266</v>
      </c>
      <c r="E1422" s="41"/>
      <c r="F1422" s="291" t="s">
        <v>1652</v>
      </c>
      <c r="G1422" s="41"/>
      <c r="H1422" s="41"/>
      <c r="I1422" s="211"/>
      <c r="J1422" s="41"/>
      <c r="K1422" s="41"/>
      <c r="L1422" s="45"/>
      <c r="M1422" s="292"/>
      <c r="N1422" s="293"/>
      <c r="O1422" s="92"/>
      <c r="P1422" s="92"/>
      <c r="Q1422" s="92"/>
      <c r="R1422" s="92"/>
      <c r="S1422" s="92"/>
      <c r="T1422" s="93"/>
      <c r="U1422" s="39"/>
      <c r="V1422" s="39"/>
      <c r="W1422" s="39"/>
      <c r="X1422" s="39"/>
      <c r="Y1422" s="39"/>
      <c r="Z1422" s="39"/>
      <c r="AA1422" s="39"/>
      <c r="AB1422" s="39"/>
      <c r="AC1422" s="39"/>
      <c r="AD1422" s="39"/>
      <c r="AE1422" s="39"/>
      <c r="AT1422" s="18" t="s">
        <v>266</v>
      </c>
      <c r="AU1422" s="18" t="s">
        <v>86</v>
      </c>
    </row>
    <row r="1423" s="2" customFormat="1" ht="24.15" customHeight="1">
      <c r="A1423" s="39"/>
      <c r="B1423" s="40"/>
      <c r="C1423" s="244" t="s">
        <v>1705</v>
      </c>
      <c r="D1423" s="244" t="s">
        <v>224</v>
      </c>
      <c r="E1423" s="245" t="s">
        <v>1706</v>
      </c>
      <c r="F1423" s="246" t="s">
        <v>1707</v>
      </c>
      <c r="G1423" s="247" t="s">
        <v>526</v>
      </c>
      <c r="H1423" s="248">
        <v>2</v>
      </c>
      <c r="I1423" s="249"/>
      <c r="J1423" s="250">
        <f>ROUND(I1423*H1423,2)</f>
        <v>0</v>
      </c>
      <c r="K1423" s="251"/>
      <c r="L1423" s="45"/>
      <c r="M1423" s="252" t="s">
        <v>1</v>
      </c>
      <c r="N1423" s="253" t="s">
        <v>41</v>
      </c>
      <c r="O1423" s="92"/>
      <c r="P1423" s="254">
        <f>O1423*H1423</f>
        <v>0</v>
      </c>
      <c r="Q1423" s="254">
        <v>0</v>
      </c>
      <c r="R1423" s="254">
        <f>Q1423*H1423</f>
        <v>0</v>
      </c>
      <c r="S1423" s="254">
        <v>0</v>
      </c>
      <c r="T1423" s="255">
        <f>S1423*H1423</f>
        <v>0</v>
      </c>
      <c r="U1423" s="39"/>
      <c r="V1423" s="39"/>
      <c r="W1423" s="39"/>
      <c r="X1423" s="39"/>
      <c r="Y1423" s="39"/>
      <c r="Z1423" s="39"/>
      <c r="AA1423" s="39"/>
      <c r="AB1423" s="39"/>
      <c r="AC1423" s="39"/>
      <c r="AD1423" s="39"/>
      <c r="AE1423" s="39"/>
      <c r="AR1423" s="256" t="s">
        <v>260</v>
      </c>
      <c r="AT1423" s="256" t="s">
        <v>224</v>
      </c>
      <c r="AU1423" s="256" t="s">
        <v>86</v>
      </c>
      <c r="AY1423" s="18" t="s">
        <v>222</v>
      </c>
      <c r="BE1423" s="257">
        <f>IF(N1423="základní",J1423,0)</f>
        <v>0</v>
      </c>
      <c r="BF1423" s="257">
        <f>IF(N1423="snížená",J1423,0)</f>
        <v>0</v>
      </c>
      <c r="BG1423" s="257">
        <f>IF(N1423="zákl. přenesená",J1423,0)</f>
        <v>0</v>
      </c>
      <c r="BH1423" s="257">
        <f>IF(N1423="sníž. přenesená",J1423,0)</f>
        <v>0</v>
      </c>
      <c r="BI1423" s="257">
        <f>IF(N1423="nulová",J1423,0)</f>
        <v>0</v>
      </c>
      <c r="BJ1423" s="18" t="s">
        <v>84</v>
      </c>
      <c r="BK1423" s="257">
        <f>ROUND(I1423*H1423,2)</f>
        <v>0</v>
      </c>
      <c r="BL1423" s="18" t="s">
        <v>260</v>
      </c>
      <c r="BM1423" s="256" t="s">
        <v>1708</v>
      </c>
    </row>
    <row r="1424" s="2" customFormat="1">
      <c r="A1424" s="39"/>
      <c r="B1424" s="40"/>
      <c r="C1424" s="41"/>
      <c r="D1424" s="260" t="s">
        <v>266</v>
      </c>
      <c r="E1424" s="41"/>
      <c r="F1424" s="291" t="s">
        <v>1652</v>
      </c>
      <c r="G1424" s="41"/>
      <c r="H1424" s="41"/>
      <c r="I1424" s="211"/>
      <c r="J1424" s="41"/>
      <c r="K1424" s="41"/>
      <c r="L1424" s="45"/>
      <c r="M1424" s="292"/>
      <c r="N1424" s="293"/>
      <c r="O1424" s="92"/>
      <c r="P1424" s="92"/>
      <c r="Q1424" s="92"/>
      <c r="R1424" s="92"/>
      <c r="S1424" s="92"/>
      <c r="T1424" s="93"/>
      <c r="U1424" s="39"/>
      <c r="V1424" s="39"/>
      <c r="W1424" s="39"/>
      <c r="X1424" s="39"/>
      <c r="Y1424" s="39"/>
      <c r="Z1424" s="39"/>
      <c r="AA1424" s="39"/>
      <c r="AB1424" s="39"/>
      <c r="AC1424" s="39"/>
      <c r="AD1424" s="39"/>
      <c r="AE1424" s="39"/>
      <c r="AT1424" s="18" t="s">
        <v>266</v>
      </c>
      <c r="AU1424" s="18" t="s">
        <v>86</v>
      </c>
    </row>
    <row r="1425" s="2" customFormat="1" ht="24.15" customHeight="1">
      <c r="A1425" s="39"/>
      <c r="B1425" s="40"/>
      <c r="C1425" s="244" t="s">
        <v>1017</v>
      </c>
      <c r="D1425" s="244" t="s">
        <v>224</v>
      </c>
      <c r="E1425" s="245" t="s">
        <v>1709</v>
      </c>
      <c r="F1425" s="246" t="s">
        <v>1710</v>
      </c>
      <c r="G1425" s="247" t="s">
        <v>526</v>
      </c>
      <c r="H1425" s="248">
        <v>2</v>
      </c>
      <c r="I1425" s="249"/>
      <c r="J1425" s="250">
        <f>ROUND(I1425*H1425,2)</f>
        <v>0</v>
      </c>
      <c r="K1425" s="251"/>
      <c r="L1425" s="45"/>
      <c r="M1425" s="252" t="s">
        <v>1</v>
      </c>
      <c r="N1425" s="253" t="s">
        <v>41</v>
      </c>
      <c r="O1425" s="92"/>
      <c r="P1425" s="254">
        <f>O1425*H1425</f>
        <v>0</v>
      </c>
      <c r="Q1425" s="254">
        <v>0</v>
      </c>
      <c r="R1425" s="254">
        <f>Q1425*H1425</f>
        <v>0</v>
      </c>
      <c r="S1425" s="254">
        <v>0</v>
      </c>
      <c r="T1425" s="255">
        <f>S1425*H1425</f>
        <v>0</v>
      </c>
      <c r="U1425" s="39"/>
      <c r="V1425" s="39"/>
      <c r="W1425" s="39"/>
      <c r="X1425" s="39"/>
      <c r="Y1425" s="39"/>
      <c r="Z1425" s="39"/>
      <c r="AA1425" s="39"/>
      <c r="AB1425" s="39"/>
      <c r="AC1425" s="39"/>
      <c r="AD1425" s="39"/>
      <c r="AE1425" s="39"/>
      <c r="AR1425" s="256" t="s">
        <v>260</v>
      </c>
      <c r="AT1425" s="256" t="s">
        <v>224</v>
      </c>
      <c r="AU1425" s="256" t="s">
        <v>86</v>
      </c>
      <c r="AY1425" s="18" t="s">
        <v>222</v>
      </c>
      <c r="BE1425" s="257">
        <f>IF(N1425="základní",J1425,0)</f>
        <v>0</v>
      </c>
      <c r="BF1425" s="257">
        <f>IF(N1425="snížená",J1425,0)</f>
        <v>0</v>
      </c>
      <c r="BG1425" s="257">
        <f>IF(N1425="zákl. přenesená",J1425,0)</f>
        <v>0</v>
      </c>
      <c r="BH1425" s="257">
        <f>IF(N1425="sníž. přenesená",J1425,0)</f>
        <v>0</v>
      </c>
      <c r="BI1425" s="257">
        <f>IF(N1425="nulová",J1425,0)</f>
        <v>0</v>
      </c>
      <c r="BJ1425" s="18" t="s">
        <v>84</v>
      </c>
      <c r="BK1425" s="257">
        <f>ROUND(I1425*H1425,2)</f>
        <v>0</v>
      </c>
      <c r="BL1425" s="18" t="s">
        <v>260</v>
      </c>
      <c r="BM1425" s="256" t="s">
        <v>1711</v>
      </c>
    </row>
    <row r="1426" s="2" customFormat="1">
      <c r="A1426" s="39"/>
      <c r="B1426" s="40"/>
      <c r="C1426" s="41"/>
      <c r="D1426" s="260" t="s">
        <v>266</v>
      </c>
      <c r="E1426" s="41"/>
      <c r="F1426" s="291" t="s">
        <v>1652</v>
      </c>
      <c r="G1426" s="41"/>
      <c r="H1426" s="41"/>
      <c r="I1426" s="211"/>
      <c r="J1426" s="41"/>
      <c r="K1426" s="41"/>
      <c r="L1426" s="45"/>
      <c r="M1426" s="292"/>
      <c r="N1426" s="293"/>
      <c r="O1426" s="92"/>
      <c r="P1426" s="92"/>
      <c r="Q1426" s="92"/>
      <c r="R1426" s="92"/>
      <c r="S1426" s="92"/>
      <c r="T1426" s="93"/>
      <c r="U1426" s="39"/>
      <c r="V1426" s="39"/>
      <c r="W1426" s="39"/>
      <c r="X1426" s="39"/>
      <c r="Y1426" s="39"/>
      <c r="Z1426" s="39"/>
      <c r="AA1426" s="39"/>
      <c r="AB1426" s="39"/>
      <c r="AC1426" s="39"/>
      <c r="AD1426" s="39"/>
      <c r="AE1426" s="39"/>
      <c r="AT1426" s="18" t="s">
        <v>266</v>
      </c>
      <c r="AU1426" s="18" t="s">
        <v>86</v>
      </c>
    </row>
    <row r="1427" s="2" customFormat="1" ht="24.15" customHeight="1">
      <c r="A1427" s="39"/>
      <c r="B1427" s="40"/>
      <c r="C1427" s="244" t="s">
        <v>1712</v>
      </c>
      <c r="D1427" s="244" t="s">
        <v>224</v>
      </c>
      <c r="E1427" s="245" t="s">
        <v>1713</v>
      </c>
      <c r="F1427" s="246" t="s">
        <v>1714</v>
      </c>
      <c r="G1427" s="247" t="s">
        <v>526</v>
      </c>
      <c r="H1427" s="248">
        <v>2</v>
      </c>
      <c r="I1427" s="249"/>
      <c r="J1427" s="250">
        <f>ROUND(I1427*H1427,2)</f>
        <v>0</v>
      </c>
      <c r="K1427" s="251"/>
      <c r="L1427" s="45"/>
      <c r="M1427" s="252" t="s">
        <v>1</v>
      </c>
      <c r="N1427" s="253" t="s">
        <v>41</v>
      </c>
      <c r="O1427" s="92"/>
      <c r="P1427" s="254">
        <f>O1427*H1427</f>
        <v>0</v>
      </c>
      <c r="Q1427" s="254">
        <v>0</v>
      </c>
      <c r="R1427" s="254">
        <f>Q1427*H1427</f>
        <v>0</v>
      </c>
      <c r="S1427" s="254">
        <v>0</v>
      </c>
      <c r="T1427" s="255">
        <f>S1427*H1427</f>
        <v>0</v>
      </c>
      <c r="U1427" s="39"/>
      <c r="V1427" s="39"/>
      <c r="W1427" s="39"/>
      <c r="X1427" s="39"/>
      <c r="Y1427" s="39"/>
      <c r="Z1427" s="39"/>
      <c r="AA1427" s="39"/>
      <c r="AB1427" s="39"/>
      <c r="AC1427" s="39"/>
      <c r="AD1427" s="39"/>
      <c r="AE1427" s="39"/>
      <c r="AR1427" s="256" t="s">
        <v>260</v>
      </c>
      <c r="AT1427" s="256" t="s">
        <v>224</v>
      </c>
      <c r="AU1427" s="256" t="s">
        <v>86</v>
      </c>
      <c r="AY1427" s="18" t="s">
        <v>222</v>
      </c>
      <c r="BE1427" s="257">
        <f>IF(N1427="základní",J1427,0)</f>
        <v>0</v>
      </c>
      <c r="BF1427" s="257">
        <f>IF(N1427="snížená",J1427,0)</f>
        <v>0</v>
      </c>
      <c r="BG1427" s="257">
        <f>IF(N1427="zákl. přenesená",J1427,0)</f>
        <v>0</v>
      </c>
      <c r="BH1427" s="257">
        <f>IF(N1427="sníž. přenesená",J1427,0)</f>
        <v>0</v>
      </c>
      <c r="BI1427" s="257">
        <f>IF(N1427="nulová",J1427,0)</f>
        <v>0</v>
      </c>
      <c r="BJ1427" s="18" t="s">
        <v>84</v>
      </c>
      <c r="BK1427" s="257">
        <f>ROUND(I1427*H1427,2)</f>
        <v>0</v>
      </c>
      <c r="BL1427" s="18" t="s">
        <v>260</v>
      </c>
      <c r="BM1427" s="256" t="s">
        <v>1715</v>
      </c>
    </row>
    <row r="1428" s="2" customFormat="1">
      <c r="A1428" s="39"/>
      <c r="B1428" s="40"/>
      <c r="C1428" s="41"/>
      <c r="D1428" s="260" t="s">
        <v>266</v>
      </c>
      <c r="E1428" s="41"/>
      <c r="F1428" s="291" t="s">
        <v>1652</v>
      </c>
      <c r="G1428" s="41"/>
      <c r="H1428" s="41"/>
      <c r="I1428" s="211"/>
      <c r="J1428" s="41"/>
      <c r="K1428" s="41"/>
      <c r="L1428" s="45"/>
      <c r="M1428" s="292"/>
      <c r="N1428" s="293"/>
      <c r="O1428" s="92"/>
      <c r="P1428" s="92"/>
      <c r="Q1428" s="92"/>
      <c r="R1428" s="92"/>
      <c r="S1428" s="92"/>
      <c r="T1428" s="93"/>
      <c r="U1428" s="39"/>
      <c r="V1428" s="39"/>
      <c r="W1428" s="39"/>
      <c r="X1428" s="39"/>
      <c r="Y1428" s="39"/>
      <c r="Z1428" s="39"/>
      <c r="AA1428" s="39"/>
      <c r="AB1428" s="39"/>
      <c r="AC1428" s="39"/>
      <c r="AD1428" s="39"/>
      <c r="AE1428" s="39"/>
      <c r="AT1428" s="18" t="s">
        <v>266</v>
      </c>
      <c r="AU1428" s="18" t="s">
        <v>86</v>
      </c>
    </row>
    <row r="1429" s="2" customFormat="1" ht="24.15" customHeight="1">
      <c r="A1429" s="39"/>
      <c r="B1429" s="40"/>
      <c r="C1429" s="244" t="s">
        <v>1025</v>
      </c>
      <c r="D1429" s="244" t="s">
        <v>224</v>
      </c>
      <c r="E1429" s="245" t="s">
        <v>1716</v>
      </c>
      <c r="F1429" s="246" t="s">
        <v>1717</v>
      </c>
      <c r="G1429" s="247" t="s">
        <v>526</v>
      </c>
      <c r="H1429" s="248">
        <v>1</v>
      </c>
      <c r="I1429" s="249"/>
      <c r="J1429" s="250">
        <f>ROUND(I1429*H1429,2)</f>
        <v>0</v>
      </c>
      <c r="K1429" s="251"/>
      <c r="L1429" s="45"/>
      <c r="M1429" s="252" t="s">
        <v>1</v>
      </c>
      <c r="N1429" s="253" t="s">
        <v>41</v>
      </c>
      <c r="O1429" s="92"/>
      <c r="P1429" s="254">
        <f>O1429*H1429</f>
        <v>0</v>
      </c>
      <c r="Q1429" s="254">
        <v>0</v>
      </c>
      <c r="R1429" s="254">
        <f>Q1429*H1429</f>
        <v>0</v>
      </c>
      <c r="S1429" s="254">
        <v>0</v>
      </c>
      <c r="T1429" s="255">
        <f>S1429*H1429</f>
        <v>0</v>
      </c>
      <c r="U1429" s="39"/>
      <c r="V1429" s="39"/>
      <c r="W1429" s="39"/>
      <c r="X1429" s="39"/>
      <c r="Y1429" s="39"/>
      <c r="Z1429" s="39"/>
      <c r="AA1429" s="39"/>
      <c r="AB1429" s="39"/>
      <c r="AC1429" s="39"/>
      <c r="AD1429" s="39"/>
      <c r="AE1429" s="39"/>
      <c r="AR1429" s="256" t="s">
        <v>260</v>
      </c>
      <c r="AT1429" s="256" t="s">
        <v>224</v>
      </c>
      <c r="AU1429" s="256" t="s">
        <v>86</v>
      </c>
      <c r="AY1429" s="18" t="s">
        <v>222</v>
      </c>
      <c r="BE1429" s="257">
        <f>IF(N1429="základní",J1429,0)</f>
        <v>0</v>
      </c>
      <c r="BF1429" s="257">
        <f>IF(N1429="snížená",J1429,0)</f>
        <v>0</v>
      </c>
      <c r="BG1429" s="257">
        <f>IF(N1429="zákl. přenesená",J1429,0)</f>
        <v>0</v>
      </c>
      <c r="BH1429" s="257">
        <f>IF(N1429="sníž. přenesená",J1429,0)</f>
        <v>0</v>
      </c>
      <c r="BI1429" s="257">
        <f>IF(N1429="nulová",J1429,0)</f>
        <v>0</v>
      </c>
      <c r="BJ1429" s="18" t="s">
        <v>84</v>
      </c>
      <c r="BK1429" s="257">
        <f>ROUND(I1429*H1429,2)</f>
        <v>0</v>
      </c>
      <c r="BL1429" s="18" t="s">
        <v>260</v>
      </c>
      <c r="BM1429" s="256" t="s">
        <v>1718</v>
      </c>
    </row>
    <row r="1430" s="2" customFormat="1">
      <c r="A1430" s="39"/>
      <c r="B1430" s="40"/>
      <c r="C1430" s="41"/>
      <c r="D1430" s="260" t="s">
        <v>266</v>
      </c>
      <c r="E1430" s="41"/>
      <c r="F1430" s="291" t="s">
        <v>1652</v>
      </c>
      <c r="G1430" s="41"/>
      <c r="H1430" s="41"/>
      <c r="I1430" s="211"/>
      <c r="J1430" s="41"/>
      <c r="K1430" s="41"/>
      <c r="L1430" s="45"/>
      <c r="M1430" s="292"/>
      <c r="N1430" s="293"/>
      <c r="O1430" s="92"/>
      <c r="P1430" s="92"/>
      <c r="Q1430" s="92"/>
      <c r="R1430" s="92"/>
      <c r="S1430" s="92"/>
      <c r="T1430" s="93"/>
      <c r="U1430" s="39"/>
      <c r="V1430" s="39"/>
      <c r="W1430" s="39"/>
      <c r="X1430" s="39"/>
      <c r="Y1430" s="39"/>
      <c r="Z1430" s="39"/>
      <c r="AA1430" s="39"/>
      <c r="AB1430" s="39"/>
      <c r="AC1430" s="39"/>
      <c r="AD1430" s="39"/>
      <c r="AE1430" s="39"/>
      <c r="AT1430" s="18" t="s">
        <v>266</v>
      </c>
      <c r="AU1430" s="18" t="s">
        <v>86</v>
      </c>
    </row>
    <row r="1431" s="2" customFormat="1" ht="24.15" customHeight="1">
      <c r="A1431" s="39"/>
      <c r="B1431" s="40"/>
      <c r="C1431" s="244" t="s">
        <v>1719</v>
      </c>
      <c r="D1431" s="244" t="s">
        <v>224</v>
      </c>
      <c r="E1431" s="245" t="s">
        <v>1720</v>
      </c>
      <c r="F1431" s="246" t="s">
        <v>1721</v>
      </c>
      <c r="G1431" s="247" t="s">
        <v>526</v>
      </c>
      <c r="H1431" s="248">
        <v>1</v>
      </c>
      <c r="I1431" s="249"/>
      <c r="J1431" s="250">
        <f>ROUND(I1431*H1431,2)</f>
        <v>0</v>
      </c>
      <c r="K1431" s="251"/>
      <c r="L1431" s="45"/>
      <c r="M1431" s="252" t="s">
        <v>1</v>
      </c>
      <c r="N1431" s="253" t="s">
        <v>41</v>
      </c>
      <c r="O1431" s="92"/>
      <c r="P1431" s="254">
        <f>O1431*H1431</f>
        <v>0</v>
      </c>
      <c r="Q1431" s="254">
        <v>0</v>
      </c>
      <c r="R1431" s="254">
        <f>Q1431*H1431</f>
        <v>0</v>
      </c>
      <c r="S1431" s="254">
        <v>0</v>
      </c>
      <c r="T1431" s="255">
        <f>S1431*H1431</f>
        <v>0</v>
      </c>
      <c r="U1431" s="39"/>
      <c r="V1431" s="39"/>
      <c r="W1431" s="39"/>
      <c r="X1431" s="39"/>
      <c r="Y1431" s="39"/>
      <c r="Z1431" s="39"/>
      <c r="AA1431" s="39"/>
      <c r="AB1431" s="39"/>
      <c r="AC1431" s="39"/>
      <c r="AD1431" s="39"/>
      <c r="AE1431" s="39"/>
      <c r="AR1431" s="256" t="s">
        <v>260</v>
      </c>
      <c r="AT1431" s="256" t="s">
        <v>224</v>
      </c>
      <c r="AU1431" s="256" t="s">
        <v>86</v>
      </c>
      <c r="AY1431" s="18" t="s">
        <v>222</v>
      </c>
      <c r="BE1431" s="257">
        <f>IF(N1431="základní",J1431,0)</f>
        <v>0</v>
      </c>
      <c r="BF1431" s="257">
        <f>IF(N1431="snížená",J1431,0)</f>
        <v>0</v>
      </c>
      <c r="BG1431" s="257">
        <f>IF(N1431="zákl. přenesená",J1431,0)</f>
        <v>0</v>
      </c>
      <c r="BH1431" s="257">
        <f>IF(N1431="sníž. přenesená",J1431,0)</f>
        <v>0</v>
      </c>
      <c r="BI1431" s="257">
        <f>IF(N1431="nulová",J1431,0)</f>
        <v>0</v>
      </c>
      <c r="BJ1431" s="18" t="s">
        <v>84</v>
      </c>
      <c r="BK1431" s="257">
        <f>ROUND(I1431*H1431,2)</f>
        <v>0</v>
      </c>
      <c r="BL1431" s="18" t="s">
        <v>260</v>
      </c>
      <c r="BM1431" s="256" t="s">
        <v>1722</v>
      </c>
    </row>
    <row r="1432" s="2" customFormat="1">
      <c r="A1432" s="39"/>
      <c r="B1432" s="40"/>
      <c r="C1432" s="41"/>
      <c r="D1432" s="260" t="s">
        <v>266</v>
      </c>
      <c r="E1432" s="41"/>
      <c r="F1432" s="291" t="s">
        <v>1652</v>
      </c>
      <c r="G1432" s="41"/>
      <c r="H1432" s="41"/>
      <c r="I1432" s="211"/>
      <c r="J1432" s="41"/>
      <c r="K1432" s="41"/>
      <c r="L1432" s="45"/>
      <c r="M1432" s="292"/>
      <c r="N1432" s="293"/>
      <c r="O1432" s="92"/>
      <c r="P1432" s="92"/>
      <c r="Q1432" s="92"/>
      <c r="R1432" s="92"/>
      <c r="S1432" s="92"/>
      <c r="T1432" s="93"/>
      <c r="U1432" s="39"/>
      <c r="V1432" s="39"/>
      <c r="W1432" s="39"/>
      <c r="X1432" s="39"/>
      <c r="Y1432" s="39"/>
      <c r="Z1432" s="39"/>
      <c r="AA1432" s="39"/>
      <c r="AB1432" s="39"/>
      <c r="AC1432" s="39"/>
      <c r="AD1432" s="39"/>
      <c r="AE1432" s="39"/>
      <c r="AT1432" s="18" t="s">
        <v>266</v>
      </c>
      <c r="AU1432" s="18" t="s">
        <v>86</v>
      </c>
    </row>
    <row r="1433" s="2" customFormat="1" ht="24.15" customHeight="1">
      <c r="A1433" s="39"/>
      <c r="B1433" s="40"/>
      <c r="C1433" s="244" t="s">
        <v>1029</v>
      </c>
      <c r="D1433" s="244" t="s">
        <v>224</v>
      </c>
      <c r="E1433" s="245" t="s">
        <v>1723</v>
      </c>
      <c r="F1433" s="246" t="s">
        <v>1724</v>
      </c>
      <c r="G1433" s="247" t="s">
        <v>526</v>
      </c>
      <c r="H1433" s="248">
        <v>2</v>
      </c>
      <c r="I1433" s="249"/>
      <c r="J1433" s="250">
        <f>ROUND(I1433*H1433,2)</f>
        <v>0</v>
      </c>
      <c r="K1433" s="251"/>
      <c r="L1433" s="45"/>
      <c r="M1433" s="252" t="s">
        <v>1</v>
      </c>
      <c r="N1433" s="253" t="s">
        <v>41</v>
      </c>
      <c r="O1433" s="92"/>
      <c r="P1433" s="254">
        <f>O1433*H1433</f>
        <v>0</v>
      </c>
      <c r="Q1433" s="254">
        <v>0</v>
      </c>
      <c r="R1433" s="254">
        <f>Q1433*H1433</f>
        <v>0</v>
      </c>
      <c r="S1433" s="254">
        <v>0</v>
      </c>
      <c r="T1433" s="255">
        <f>S1433*H1433</f>
        <v>0</v>
      </c>
      <c r="U1433" s="39"/>
      <c r="V1433" s="39"/>
      <c r="W1433" s="39"/>
      <c r="X1433" s="39"/>
      <c r="Y1433" s="39"/>
      <c r="Z1433" s="39"/>
      <c r="AA1433" s="39"/>
      <c r="AB1433" s="39"/>
      <c r="AC1433" s="39"/>
      <c r="AD1433" s="39"/>
      <c r="AE1433" s="39"/>
      <c r="AR1433" s="256" t="s">
        <v>260</v>
      </c>
      <c r="AT1433" s="256" t="s">
        <v>224</v>
      </c>
      <c r="AU1433" s="256" t="s">
        <v>86</v>
      </c>
      <c r="AY1433" s="18" t="s">
        <v>222</v>
      </c>
      <c r="BE1433" s="257">
        <f>IF(N1433="základní",J1433,0)</f>
        <v>0</v>
      </c>
      <c r="BF1433" s="257">
        <f>IF(N1433="snížená",J1433,0)</f>
        <v>0</v>
      </c>
      <c r="BG1433" s="257">
        <f>IF(N1433="zákl. přenesená",J1433,0)</f>
        <v>0</v>
      </c>
      <c r="BH1433" s="257">
        <f>IF(N1433="sníž. přenesená",J1433,0)</f>
        <v>0</v>
      </c>
      <c r="BI1433" s="257">
        <f>IF(N1433="nulová",J1433,0)</f>
        <v>0</v>
      </c>
      <c r="BJ1433" s="18" t="s">
        <v>84</v>
      </c>
      <c r="BK1433" s="257">
        <f>ROUND(I1433*H1433,2)</f>
        <v>0</v>
      </c>
      <c r="BL1433" s="18" t="s">
        <v>260</v>
      </c>
      <c r="BM1433" s="256" t="s">
        <v>1725</v>
      </c>
    </row>
    <row r="1434" s="2" customFormat="1">
      <c r="A1434" s="39"/>
      <c r="B1434" s="40"/>
      <c r="C1434" s="41"/>
      <c r="D1434" s="260" t="s">
        <v>266</v>
      </c>
      <c r="E1434" s="41"/>
      <c r="F1434" s="291" t="s">
        <v>1652</v>
      </c>
      <c r="G1434" s="41"/>
      <c r="H1434" s="41"/>
      <c r="I1434" s="211"/>
      <c r="J1434" s="41"/>
      <c r="K1434" s="41"/>
      <c r="L1434" s="45"/>
      <c r="M1434" s="292"/>
      <c r="N1434" s="293"/>
      <c r="O1434" s="92"/>
      <c r="P1434" s="92"/>
      <c r="Q1434" s="92"/>
      <c r="R1434" s="92"/>
      <c r="S1434" s="92"/>
      <c r="T1434" s="93"/>
      <c r="U1434" s="39"/>
      <c r="V1434" s="39"/>
      <c r="W1434" s="39"/>
      <c r="X1434" s="39"/>
      <c r="Y1434" s="39"/>
      <c r="Z1434" s="39"/>
      <c r="AA1434" s="39"/>
      <c r="AB1434" s="39"/>
      <c r="AC1434" s="39"/>
      <c r="AD1434" s="39"/>
      <c r="AE1434" s="39"/>
      <c r="AT1434" s="18" t="s">
        <v>266</v>
      </c>
      <c r="AU1434" s="18" t="s">
        <v>86</v>
      </c>
    </row>
    <row r="1435" s="2" customFormat="1" ht="24.15" customHeight="1">
      <c r="A1435" s="39"/>
      <c r="B1435" s="40"/>
      <c r="C1435" s="244" t="s">
        <v>1726</v>
      </c>
      <c r="D1435" s="244" t="s">
        <v>224</v>
      </c>
      <c r="E1435" s="245" t="s">
        <v>1727</v>
      </c>
      <c r="F1435" s="246" t="s">
        <v>1728</v>
      </c>
      <c r="G1435" s="247" t="s">
        <v>526</v>
      </c>
      <c r="H1435" s="248">
        <v>2</v>
      </c>
      <c r="I1435" s="249"/>
      <c r="J1435" s="250">
        <f>ROUND(I1435*H1435,2)</f>
        <v>0</v>
      </c>
      <c r="K1435" s="251"/>
      <c r="L1435" s="45"/>
      <c r="M1435" s="252" t="s">
        <v>1</v>
      </c>
      <c r="N1435" s="253" t="s">
        <v>41</v>
      </c>
      <c r="O1435" s="92"/>
      <c r="P1435" s="254">
        <f>O1435*H1435</f>
        <v>0</v>
      </c>
      <c r="Q1435" s="254">
        <v>0</v>
      </c>
      <c r="R1435" s="254">
        <f>Q1435*H1435</f>
        <v>0</v>
      </c>
      <c r="S1435" s="254">
        <v>0</v>
      </c>
      <c r="T1435" s="255">
        <f>S1435*H1435</f>
        <v>0</v>
      </c>
      <c r="U1435" s="39"/>
      <c r="V1435" s="39"/>
      <c r="W1435" s="39"/>
      <c r="X1435" s="39"/>
      <c r="Y1435" s="39"/>
      <c r="Z1435" s="39"/>
      <c r="AA1435" s="39"/>
      <c r="AB1435" s="39"/>
      <c r="AC1435" s="39"/>
      <c r="AD1435" s="39"/>
      <c r="AE1435" s="39"/>
      <c r="AR1435" s="256" t="s">
        <v>260</v>
      </c>
      <c r="AT1435" s="256" t="s">
        <v>224</v>
      </c>
      <c r="AU1435" s="256" t="s">
        <v>86</v>
      </c>
      <c r="AY1435" s="18" t="s">
        <v>222</v>
      </c>
      <c r="BE1435" s="257">
        <f>IF(N1435="základní",J1435,0)</f>
        <v>0</v>
      </c>
      <c r="BF1435" s="257">
        <f>IF(N1435="snížená",J1435,0)</f>
        <v>0</v>
      </c>
      <c r="BG1435" s="257">
        <f>IF(N1435="zákl. přenesená",J1435,0)</f>
        <v>0</v>
      </c>
      <c r="BH1435" s="257">
        <f>IF(N1435="sníž. přenesená",J1435,0)</f>
        <v>0</v>
      </c>
      <c r="BI1435" s="257">
        <f>IF(N1435="nulová",J1435,0)</f>
        <v>0</v>
      </c>
      <c r="BJ1435" s="18" t="s">
        <v>84</v>
      </c>
      <c r="BK1435" s="257">
        <f>ROUND(I1435*H1435,2)</f>
        <v>0</v>
      </c>
      <c r="BL1435" s="18" t="s">
        <v>260</v>
      </c>
      <c r="BM1435" s="256" t="s">
        <v>1729</v>
      </c>
    </row>
    <row r="1436" s="2" customFormat="1">
      <c r="A1436" s="39"/>
      <c r="B1436" s="40"/>
      <c r="C1436" s="41"/>
      <c r="D1436" s="260" t="s">
        <v>266</v>
      </c>
      <c r="E1436" s="41"/>
      <c r="F1436" s="291" t="s">
        <v>1652</v>
      </c>
      <c r="G1436" s="41"/>
      <c r="H1436" s="41"/>
      <c r="I1436" s="211"/>
      <c r="J1436" s="41"/>
      <c r="K1436" s="41"/>
      <c r="L1436" s="45"/>
      <c r="M1436" s="292"/>
      <c r="N1436" s="293"/>
      <c r="O1436" s="92"/>
      <c r="P1436" s="92"/>
      <c r="Q1436" s="92"/>
      <c r="R1436" s="92"/>
      <c r="S1436" s="92"/>
      <c r="T1436" s="93"/>
      <c r="U1436" s="39"/>
      <c r="V1436" s="39"/>
      <c r="W1436" s="39"/>
      <c r="X1436" s="39"/>
      <c r="Y1436" s="39"/>
      <c r="Z1436" s="39"/>
      <c r="AA1436" s="39"/>
      <c r="AB1436" s="39"/>
      <c r="AC1436" s="39"/>
      <c r="AD1436" s="39"/>
      <c r="AE1436" s="39"/>
      <c r="AT1436" s="18" t="s">
        <v>266</v>
      </c>
      <c r="AU1436" s="18" t="s">
        <v>86</v>
      </c>
    </row>
    <row r="1437" s="2" customFormat="1" ht="24.15" customHeight="1">
      <c r="A1437" s="39"/>
      <c r="B1437" s="40"/>
      <c r="C1437" s="244" t="s">
        <v>1034</v>
      </c>
      <c r="D1437" s="244" t="s">
        <v>224</v>
      </c>
      <c r="E1437" s="245" t="s">
        <v>1730</v>
      </c>
      <c r="F1437" s="246" t="s">
        <v>1731</v>
      </c>
      <c r="G1437" s="247" t="s">
        <v>526</v>
      </c>
      <c r="H1437" s="248">
        <v>2</v>
      </c>
      <c r="I1437" s="249"/>
      <c r="J1437" s="250">
        <f>ROUND(I1437*H1437,2)</f>
        <v>0</v>
      </c>
      <c r="K1437" s="251"/>
      <c r="L1437" s="45"/>
      <c r="M1437" s="252" t="s">
        <v>1</v>
      </c>
      <c r="N1437" s="253" t="s">
        <v>41</v>
      </c>
      <c r="O1437" s="92"/>
      <c r="P1437" s="254">
        <f>O1437*H1437</f>
        <v>0</v>
      </c>
      <c r="Q1437" s="254">
        <v>0</v>
      </c>
      <c r="R1437" s="254">
        <f>Q1437*H1437</f>
        <v>0</v>
      </c>
      <c r="S1437" s="254">
        <v>0</v>
      </c>
      <c r="T1437" s="255">
        <f>S1437*H1437</f>
        <v>0</v>
      </c>
      <c r="U1437" s="39"/>
      <c r="V1437" s="39"/>
      <c r="W1437" s="39"/>
      <c r="X1437" s="39"/>
      <c r="Y1437" s="39"/>
      <c r="Z1437" s="39"/>
      <c r="AA1437" s="39"/>
      <c r="AB1437" s="39"/>
      <c r="AC1437" s="39"/>
      <c r="AD1437" s="39"/>
      <c r="AE1437" s="39"/>
      <c r="AR1437" s="256" t="s">
        <v>260</v>
      </c>
      <c r="AT1437" s="256" t="s">
        <v>224</v>
      </c>
      <c r="AU1437" s="256" t="s">
        <v>86</v>
      </c>
      <c r="AY1437" s="18" t="s">
        <v>222</v>
      </c>
      <c r="BE1437" s="257">
        <f>IF(N1437="základní",J1437,0)</f>
        <v>0</v>
      </c>
      <c r="BF1437" s="257">
        <f>IF(N1437="snížená",J1437,0)</f>
        <v>0</v>
      </c>
      <c r="BG1437" s="257">
        <f>IF(N1437="zákl. přenesená",J1437,0)</f>
        <v>0</v>
      </c>
      <c r="BH1437" s="257">
        <f>IF(N1437="sníž. přenesená",J1437,0)</f>
        <v>0</v>
      </c>
      <c r="BI1437" s="257">
        <f>IF(N1437="nulová",J1437,0)</f>
        <v>0</v>
      </c>
      <c r="BJ1437" s="18" t="s">
        <v>84</v>
      </c>
      <c r="BK1437" s="257">
        <f>ROUND(I1437*H1437,2)</f>
        <v>0</v>
      </c>
      <c r="BL1437" s="18" t="s">
        <v>260</v>
      </c>
      <c r="BM1437" s="256" t="s">
        <v>1732</v>
      </c>
    </row>
    <row r="1438" s="2" customFormat="1">
      <c r="A1438" s="39"/>
      <c r="B1438" s="40"/>
      <c r="C1438" s="41"/>
      <c r="D1438" s="260" t="s">
        <v>266</v>
      </c>
      <c r="E1438" s="41"/>
      <c r="F1438" s="291" t="s">
        <v>1652</v>
      </c>
      <c r="G1438" s="41"/>
      <c r="H1438" s="41"/>
      <c r="I1438" s="211"/>
      <c r="J1438" s="41"/>
      <c r="K1438" s="41"/>
      <c r="L1438" s="45"/>
      <c r="M1438" s="292"/>
      <c r="N1438" s="293"/>
      <c r="O1438" s="92"/>
      <c r="P1438" s="92"/>
      <c r="Q1438" s="92"/>
      <c r="R1438" s="92"/>
      <c r="S1438" s="92"/>
      <c r="T1438" s="93"/>
      <c r="U1438" s="39"/>
      <c r="V1438" s="39"/>
      <c r="W1438" s="39"/>
      <c r="X1438" s="39"/>
      <c r="Y1438" s="39"/>
      <c r="Z1438" s="39"/>
      <c r="AA1438" s="39"/>
      <c r="AB1438" s="39"/>
      <c r="AC1438" s="39"/>
      <c r="AD1438" s="39"/>
      <c r="AE1438" s="39"/>
      <c r="AT1438" s="18" t="s">
        <v>266</v>
      </c>
      <c r="AU1438" s="18" t="s">
        <v>86</v>
      </c>
    </row>
    <row r="1439" s="2" customFormat="1" ht="24.15" customHeight="1">
      <c r="A1439" s="39"/>
      <c r="B1439" s="40"/>
      <c r="C1439" s="244" t="s">
        <v>1733</v>
      </c>
      <c r="D1439" s="244" t="s">
        <v>224</v>
      </c>
      <c r="E1439" s="245" t="s">
        <v>1734</v>
      </c>
      <c r="F1439" s="246" t="s">
        <v>1735</v>
      </c>
      <c r="G1439" s="247" t="s">
        <v>526</v>
      </c>
      <c r="H1439" s="248">
        <v>2</v>
      </c>
      <c r="I1439" s="249"/>
      <c r="J1439" s="250">
        <f>ROUND(I1439*H1439,2)</f>
        <v>0</v>
      </c>
      <c r="K1439" s="251"/>
      <c r="L1439" s="45"/>
      <c r="M1439" s="252" t="s">
        <v>1</v>
      </c>
      <c r="N1439" s="253" t="s">
        <v>41</v>
      </c>
      <c r="O1439" s="92"/>
      <c r="P1439" s="254">
        <f>O1439*H1439</f>
        <v>0</v>
      </c>
      <c r="Q1439" s="254">
        <v>0</v>
      </c>
      <c r="R1439" s="254">
        <f>Q1439*H1439</f>
        <v>0</v>
      </c>
      <c r="S1439" s="254">
        <v>0</v>
      </c>
      <c r="T1439" s="255">
        <f>S1439*H1439</f>
        <v>0</v>
      </c>
      <c r="U1439" s="39"/>
      <c r="V1439" s="39"/>
      <c r="W1439" s="39"/>
      <c r="X1439" s="39"/>
      <c r="Y1439" s="39"/>
      <c r="Z1439" s="39"/>
      <c r="AA1439" s="39"/>
      <c r="AB1439" s="39"/>
      <c r="AC1439" s="39"/>
      <c r="AD1439" s="39"/>
      <c r="AE1439" s="39"/>
      <c r="AR1439" s="256" t="s">
        <v>260</v>
      </c>
      <c r="AT1439" s="256" t="s">
        <v>224</v>
      </c>
      <c r="AU1439" s="256" t="s">
        <v>86</v>
      </c>
      <c r="AY1439" s="18" t="s">
        <v>222</v>
      </c>
      <c r="BE1439" s="257">
        <f>IF(N1439="základní",J1439,0)</f>
        <v>0</v>
      </c>
      <c r="BF1439" s="257">
        <f>IF(N1439="snížená",J1439,0)</f>
        <v>0</v>
      </c>
      <c r="BG1439" s="257">
        <f>IF(N1439="zákl. přenesená",J1439,0)</f>
        <v>0</v>
      </c>
      <c r="BH1439" s="257">
        <f>IF(N1439="sníž. přenesená",J1439,0)</f>
        <v>0</v>
      </c>
      <c r="BI1439" s="257">
        <f>IF(N1439="nulová",J1439,0)</f>
        <v>0</v>
      </c>
      <c r="BJ1439" s="18" t="s">
        <v>84</v>
      </c>
      <c r="BK1439" s="257">
        <f>ROUND(I1439*H1439,2)</f>
        <v>0</v>
      </c>
      <c r="BL1439" s="18" t="s">
        <v>260</v>
      </c>
      <c r="BM1439" s="256" t="s">
        <v>1736</v>
      </c>
    </row>
    <row r="1440" s="2" customFormat="1">
      <c r="A1440" s="39"/>
      <c r="B1440" s="40"/>
      <c r="C1440" s="41"/>
      <c r="D1440" s="260" t="s">
        <v>266</v>
      </c>
      <c r="E1440" s="41"/>
      <c r="F1440" s="291" t="s">
        <v>1652</v>
      </c>
      <c r="G1440" s="41"/>
      <c r="H1440" s="41"/>
      <c r="I1440" s="211"/>
      <c r="J1440" s="41"/>
      <c r="K1440" s="41"/>
      <c r="L1440" s="45"/>
      <c r="M1440" s="292"/>
      <c r="N1440" s="293"/>
      <c r="O1440" s="92"/>
      <c r="P1440" s="92"/>
      <c r="Q1440" s="92"/>
      <c r="R1440" s="92"/>
      <c r="S1440" s="92"/>
      <c r="T1440" s="93"/>
      <c r="U1440" s="39"/>
      <c r="V1440" s="39"/>
      <c r="W1440" s="39"/>
      <c r="X1440" s="39"/>
      <c r="Y1440" s="39"/>
      <c r="Z1440" s="39"/>
      <c r="AA1440" s="39"/>
      <c r="AB1440" s="39"/>
      <c r="AC1440" s="39"/>
      <c r="AD1440" s="39"/>
      <c r="AE1440" s="39"/>
      <c r="AT1440" s="18" t="s">
        <v>266</v>
      </c>
      <c r="AU1440" s="18" t="s">
        <v>86</v>
      </c>
    </row>
    <row r="1441" s="2" customFormat="1" ht="24.15" customHeight="1">
      <c r="A1441" s="39"/>
      <c r="B1441" s="40"/>
      <c r="C1441" s="244" t="s">
        <v>1035</v>
      </c>
      <c r="D1441" s="244" t="s">
        <v>224</v>
      </c>
      <c r="E1441" s="245" t="s">
        <v>1737</v>
      </c>
      <c r="F1441" s="246" t="s">
        <v>1738</v>
      </c>
      <c r="G1441" s="247" t="s">
        <v>526</v>
      </c>
      <c r="H1441" s="248">
        <v>2</v>
      </c>
      <c r="I1441" s="249"/>
      <c r="J1441" s="250">
        <f>ROUND(I1441*H1441,2)</f>
        <v>0</v>
      </c>
      <c r="K1441" s="251"/>
      <c r="L1441" s="45"/>
      <c r="M1441" s="252" t="s">
        <v>1</v>
      </c>
      <c r="N1441" s="253" t="s">
        <v>41</v>
      </c>
      <c r="O1441" s="92"/>
      <c r="P1441" s="254">
        <f>O1441*H1441</f>
        <v>0</v>
      </c>
      <c r="Q1441" s="254">
        <v>0</v>
      </c>
      <c r="R1441" s="254">
        <f>Q1441*H1441</f>
        <v>0</v>
      </c>
      <c r="S1441" s="254">
        <v>0</v>
      </c>
      <c r="T1441" s="255">
        <f>S1441*H1441</f>
        <v>0</v>
      </c>
      <c r="U1441" s="39"/>
      <c r="V1441" s="39"/>
      <c r="W1441" s="39"/>
      <c r="X1441" s="39"/>
      <c r="Y1441" s="39"/>
      <c r="Z1441" s="39"/>
      <c r="AA1441" s="39"/>
      <c r="AB1441" s="39"/>
      <c r="AC1441" s="39"/>
      <c r="AD1441" s="39"/>
      <c r="AE1441" s="39"/>
      <c r="AR1441" s="256" t="s">
        <v>260</v>
      </c>
      <c r="AT1441" s="256" t="s">
        <v>224</v>
      </c>
      <c r="AU1441" s="256" t="s">
        <v>86</v>
      </c>
      <c r="AY1441" s="18" t="s">
        <v>222</v>
      </c>
      <c r="BE1441" s="257">
        <f>IF(N1441="základní",J1441,0)</f>
        <v>0</v>
      </c>
      <c r="BF1441" s="257">
        <f>IF(N1441="snížená",J1441,0)</f>
        <v>0</v>
      </c>
      <c r="BG1441" s="257">
        <f>IF(N1441="zákl. přenesená",J1441,0)</f>
        <v>0</v>
      </c>
      <c r="BH1441" s="257">
        <f>IF(N1441="sníž. přenesená",J1441,0)</f>
        <v>0</v>
      </c>
      <c r="BI1441" s="257">
        <f>IF(N1441="nulová",J1441,0)</f>
        <v>0</v>
      </c>
      <c r="BJ1441" s="18" t="s">
        <v>84</v>
      </c>
      <c r="BK1441" s="257">
        <f>ROUND(I1441*H1441,2)</f>
        <v>0</v>
      </c>
      <c r="BL1441" s="18" t="s">
        <v>260</v>
      </c>
      <c r="BM1441" s="256" t="s">
        <v>1739</v>
      </c>
    </row>
    <row r="1442" s="2" customFormat="1">
      <c r="A1442" s="39"/>
      <c r="B1442" s="40"/>
      <c r="C1442" s="41"/>
      <c r="D1442" s="260" t="s">
        <v>266</v>
      </c>
      <c r="E1442" s="41"/>
      <c r="F1442" s="291" t="s">
        <v>1652</v>
      </c>
      <c r="G1442" s="41"/>
      <c r="H1442" s="41"/>
      <c r="I1442" s="211"/>
      <c r="J1442" s="41"/>
      <c r="K1442" s="41"/>
      <c r="L1442" s="45"/>
      <c r="M1442" s="292"/>
      <c r="N1442" s="293"/>
      <c r="O1442" s="92"/>
      <c r="P1442" s="92"/>
      <c r="Q1442" s="92"/>
      <c r="R1442" s="92"/>
      <c r="S1442" s="92"/>
      <c r="T1442" s="93"/>
      <c r="U1442" s="39"/>
      <c r="V1442" s="39"/>
      <c r="W1442" s="39"/>
      <c r="X1442" s="39"/>
      <c r="Y1442" s="39"/>
      <c r="Z1442" s="39"/>
      <c r="AA1442" s="39"/>
      <c r="AB1442" s="39"/>
      <c r="AC1442" s="39"/>
      <c r="AD1442" s="39"/>
      <c r="AE1442" s="39"/>
      <c r="AT1442" s="18" t="s">
        <v>266</v>
      </c>
      <c r="AU1442" s="18" t="s">
        <v>86</v>
      </c>
    </row>
    <row r="1443" s="2" customFormat="1" ht="24.15" customHeight="1">
      <c r="A1443" s="39"/>
      <c r="B1443" s="40"/>
      <c r="C1443" s="244" t="s">
        <v>1740</v>
      </c>
      <c r="D1443" s="244" t="s">
        <v>224</v>
      </c>
      <c r="E1443" s="245" t="s">
        <v>1741</v>
      </c>
      <c r="F1443" s="246" t="s">
        <v>1742</v>
      </c>
      <c r="G1443" s="247" t="s">
        <v>526</v>
      </c>
      <c r="H1443" s="248">
        <v>1</v>
      </c>
      <c r="I1443" s="249"/>
      <c r="J1443" s="250">
        <f>ROUND(I1443*H1443,2)</f>
        <v>0</v>
      </c>
      <c r="K1443" s="251"/>
      <c r="L1443" s="45"/>
      <c r="M1443" s="252" t="s">
        <v>1</v>
      </c>
      <c r="N1443" s="253" t="s">
        <v>41</v>
      </c>
      <c r="O1443" s="92"/>
      <c r="P1443" s="254">
        <f>O1443*H1443</f>
        <v>0</v>
      </c>
      <c r="Q1443" s="254">
        <v>0</v>
      </c>
      <c r="R1443" s="254">
        <f>Q1443*H1443</f>
        <v>0</v>
      </c>
      <c r="S1443" s="254">
        <v>0</v>
      </c>
      <c r="T1443" s="255">
        <f>S1443*H1443</f>
        <v>0</v>
      </c>
      <c r="U1443" s="39"/>
      <c r="V1443" s="39"/>
      <c r="W1443" s="39"/>
      <c r="X1443" s="39"/>
      <c r="Y1443" s="39"/>
      <c r="Z1443" s="39"/>
      <c r="AA1443" s="39"/>
      <c r="AB1443" s="39"/>
      <c r="AC1443" s="39"/>
      <c r="AD1443" s="39"/>
      <c r="AE1443" s="39"/>
      <c r="AR1443" s="256" t="s">
        <v>260</v>
      </c>
      <c r="AT1443" s="256" t="s">
        <v>224</v>
      </c>
      <c r="AU1443" s="256" t="s">
        <v>86</v>
      </c>
      <c r="AY1443" s="18" t="s">
        <v>222</v>
      </c>
      <c r="BE1443" s="257">
        <f>IF(N1443="základní",J1443,0)</f>
        <v>0</v>
      </c>
      <c r="BF1443" s="257">
        <f>IF(N1443="snížená",J1443,0)</f>
        <v>0</v>
      </c>
      <c r="BG1443" s="257">
        <f>IF(N1443="zákl. přenesená",J1443,0)</f>
        <v>0</v>
      </c>
      <c r="BH1443" s="257">
        <f>IF(N1443="sníž. přenesená",J1443,0)</f>
        <v>0</v>
      </c>
      <c r="BI1443" s="257">
        <f>IF(N1443="nulová",J1443,0)</f>
        <v>0</v>
      </c>
      <c r="BJ1443" s="18" t="s">
        <v>84</v>
      </c>
      <c r="BK1443" s="257">
        <f>ROUND(I1443*H1443,2)</f>
        <v>0</v>
      </c>
      <c r="BL1443" s="18" t="s">
        <v>260</v>
      </c>
      <c r="BM1443" s="256" t="s">
        <v>1743</v>
      </c>
    </row>
    <row r="1444" s="2" customFormat="1">
      <c r="A1444" s="39"/>
      <c r="B1444" s="40"/>
      <c r="C1444" s="41"/>
      <c r="D1444" s="260" t="s">
        <v>266</v>
      </c>
      <c r="E1444" s="41"/>
      <c r="F1444" s="291" t="s">
        <v>1652</v>
      </c>
      <c r="G1444" s="41"/>
      <c r="H1444" s="41"/>
      <c r="I1444" s="211"/>
      <c r="J1444" s="41"/>
      <c r="K1444" s="41"/>
      <c r="L1444" s="45"/>
      <c r="M1444" s="292"/>
      <c r="N1444" s="293"/>
      <c r="O1444" s="92"/>
      <c r="P1444" s="92"/>
      <c r="Q1444" s="92"/>
      <c r="R1444" s="92"/>
      <c r="S1444" s="92"/>
      <c r="T1444" s="93"/>
      <c r="U1444" s="39"/>
      <c r="V1444" s="39"/>
      <c r="W1444" s="39"/>
      <c r="X1444" s="39"/>
      <c r="Y1444" s="39"/>
      <c r="Z1444" s="39"/>
      <c r="AA1444" s="39"/>
      <c r="AB1444" s="39"/>
      <c r="AC1444" s="39"/>
      <c r="AD1444" s="39"/>
      <c r="AE1444" s="39"/>
      <c r="AT1444" s="18" t="s">
        <v>266</v>
      </c>
      <c r="AU1444" s="18" t="s">
        <v>86</v>
      </c>
    </row>
    <row r="1445" s="2" customFormat="1" ht="37.8" customHeight="1">
      <c r="A1445" s="39"/>
      <c r="B1445" s="40"/>
      <c r="C1445" s="244" t="s">
        <v>1040</v>
      </c>
      <c r="D1445" s="244" t="s">
        <v>224</v>
      </c>
      <c r="E1445" s="245" t="s">
        <v>1744</v>
      </c>
      <c r="F1445" s="246" t="s">
        <v>1745</v>
      </c>
      <c r="G1445" s="247" t="s">
        <v>526</v>
      </c>
      <c r="H1445" s="248">
        <v>1</v>
      </c>
      <c r="I1445" s="249"/>
      <c r="J1445" s="250">
        <f>ROUND(I1445*H1445,2)</f>
        <v>0</v>
      </c>
      <c r="K1445" s="251"/>
      <c r="L1445" s="45"/>
      <c r="M1445" s="252" t="s">
        <v>1</v>
      </c>
      <c r="N1445" s="253" t="s">
        <v>41</v>
      </c>
      <c r="O1445" s="92"/>
      <c r="P1445" s="254">
        <f>O1445*H1445</f>
        <v>0</v>
      </c>
      <c r="Q1445" s="254">
        <v>0</v>
      </c>
      <c r="R1445" s="254">
        <f>Q1445*H1445</f>
        <v>0</v>
      </c>
      <c r="S1445" s="254">
        <v>0</v>
      </c>
      <c r="T1445" s="255">
        <f>S1445*H1445</f>
        <v>0</v>
      </c>
      <c r="U1445" s="39"/>
      <c r="V1445" s="39"/>
      <c r="W1445" s="39"/>
      <c r="X1445" s="39"/>
      <c r="Y1445" s="39"/>
      <c r="Z1445" s="39"/>
      <c r="AA1445" s="39"/>
      <c r="AB1445" s="39"/>
      <c r="AC1445" s="39"/>
      <c r="AD1445" s="39"/>
      <c r="AE1445" s="39"/>
      <c r="AR1445" s="256" t="s">
        <v>260</v>
      </c>
      <c r="AT1445" s="256" t="s">
        <v>224</v>
      </c>
      <c r="AU1445" s="256" t="s">
        <v>86</v>
      </c>
      <c r="AY1445" s="18" t="s">
        <v>222</v>
      </c>
      <c r="BE1445" s="257">
        <f>IF(N1445="základní",J1445,0)</f>
        <v>0</v>
      </c>
      <c r="BF1445" s="257">
        <f>IF(N1445="snížená",J1445,0)</f>
        <v>0</v>
      </c>
      <c r="BG1445" s="257">
        <f>IF(N1445="zákl. přenesená",J1445,0)</f>
        <v>0</v>
      </c>
      <c r="BH1445" s="257">
        <f>IF(N1445="sníž. přenesená",J1445,0)</f>
        <v>0</v>
      </c>
      <c r="BI1445" s="257">
        <f>IF(N1445="nulová",J1445,0)</f>
        <v>0</v>
      </c>
      <c r="BJ1445" s="18" t="s">
        <v>84</v>
      </c>
      <c r="BK1445" s="257">
        <f>ROUND(I1445*H1445,2)</f>
        <v>0</v>
      </c>
      <c r="BL1445" s="18" t="s">
        <v>260</v>
      </c>
      <c r="BM1445" s="256" t="s">
        <v>1746</v>
      </c>
    </row>
    <row r="1446" s="2" customFormat="1">
      <c r="A1446" s="39"/>
      <c r="B1446" s="40"/>
      <c r="C1446" s="41"/>
      <c r="D1446" s="260" t="s">
        <v>266</v>
      </c>
      <c r="E1446" s="41"/>
      <c r="F1446" s="291" t="s">
        <v>1652</v>
      </c>
      <c r="G1446" s="41"/>
      <c r="H1446" s="41"/>
      <c r="I1446" s="211"/>
      <c r="J1446" s="41"/>
      <c r="K1446" s="41"/>
      <c r="L1446" s="45"/>
      <c r="M1446" s="292"/>
      <c r="N1446" s="293"/>
      <c r="O1446" s="92"/>
      <c r="P1446" s="92"/>
      <c r="Q1446" s="92"/>
      <c r="R1446" s="92"/>
      <c r="S1446" s="92"/>
      <c r="T1446" s="93"/>
      <c r="U1446" s="39"/>
      <c r="V1446" s="39"/>
      <c r="W1446" s="39"/>
      <c r="X1446" s="39"/>
      <c r="Y1446" s="39"/>
      <c r="Z1446" s="39"/>
      <c r="AA1446" s="39"/>
      <c r="AB1446" s="39"/>
      <c r="AC1446" s="39"/>
      <c r="AD1446" s="39"/>
      <c r="AE1446" s="39"/>
      <c r="AT1446" s="18" t="s">
        <v>266</v>
      </c>
      <c r="AU1446" s="18" t="s">
        <v>86</v>
      </c>
    </row>
    <row r="1447" s="2" customFormat="1" ht="24.15" customHeight="1">
      <c r="A1447" s="39"/>
      <c r="B1447" s="40"/>
      <c r="C1447" s="244" t="s">
        <v>1747</v>
      </c>
      <c r="D1447" s="244" t="s">
        <v>224</v>
      </c>
      <c r="E1447" s="245" t="s">
        <v>1748</v>
      </c>
      <c r="F1447" s="246" t="s">
        <v>1749</v>
      </c>
      <c r="G1447" s="247" t="s">
        <v>526</v>
      </c>
      <c r="H1447" s="248">
        <v>1</v>
      </c>
      <c r="I1447" s="249"/>
      <c r="J1447" s="250">
        <f>ROUND(I1447*H1447,2)</f>
        <v>0</v>
      </c>
      <c r="K1447" s="251"/>
      <c r="L1447" s="45"/>
      <c r="M1447" s="252" t="s">
        <v>1</v>
      </c>
      <c r="N1447" s="253" t="s">
        <v>41</v>
      </c>
      <c r="O1447" s="92"/>
      <c r="P1447" s="254">
        <f>O1447*H1447</f>
        <v>0</v>
      </c>
      <c r="Q1447" s="254">
        <v>0</v>
      </c>
      <c r="R1447" s="254">
        <f>Q1447*H1447</f>
        <v>0</v>
      </c>
      <c r="S1447" s="254">
        <v>0</v>
      </c>
      <c r="T1447" s="255">
        <f>S1447*H1447</f>
        <v>0</v>
      </c>
      <c r="U1447" s="39"/>
      <c r="V1447" s="39"/>
      <c r="W1447" s="39"/>
      <c r="X1447" s="39"/>
      <c r="Y1447" s="39"/>
      <c r="Z1447" s="39"/>
      <c r="AA1447" s="39"/>
      <c r="AB1447" s="39"/>
      <c r="AC1447" s="39"/>
      <c r="AD1447" s="39"/>
      <c r="AE1447" s="39"/>
      <c r="AR1447" s="256" t="s">
        <v>260</v>
      </c>
      <c r="AT1447" s="256" t="s">
        <v>224</v>
      </c>
      <c r="AU1447" s="256" t="s">
        <v>86</v>
      </c>
      <c r="AY1447" s="18" t="s">
        <v>222</v>
      </c>
      <c r="BE1447" s="257">
        <f>IF(N1447="základní",J1447,0)</f>
        <v>0</v>
      </c>
      <c r="BF1447" s="257">
        <f>IF(N1447="snížená",J1447,0)</f>
        <v>0</v>
      </c>
      <c r="BG1447" s="257">
        <f>IF(N1447="zákl. přenesená",J1447,0)</f>
        <v>0</v>
      </c>
      <c r="BH1447" s="257">
        <f>IF(N1447="sníž. přenesená",J1447,0)</f>
        <v>0</v>
      </c>
      <c r="BI1447" s="257">
        <f>IF(N1447="nulová",J1447,0)</f>
        <v>0</v>
      </c>
      <c r="BJ1447" s="18" t="s">
        <v>84</v>
      </c>
      <c r="BK1447" s="257">
        <f>ROUND(I1447*H1447,2)</f>
        <v>0</v>
      </c>
      <c r="BL1447" s="18" t="s">
        <v>260</v>
      </c>
      <c r="BM1447" s="256" t="s">
        <v>1750</v>
      </c>
    </row>
    <row r="1448" s="2" customFormat="1">
      <c r="A1448" s="39"/>
      <c r="B1448" s="40"/>
      <c r="C1448" s="41"/>
      <c r="D1448" s="260" t="s">
        <v>266</v>
      </c>
      <c r="E1448" s="41"/>
      <c r="F1448" s="291" t="s">
        <v>1652</v>
      </c>
      <c r="G1448" s="41"/>
      <c r="H1448" s="41"/>
      <c r="I1448" s="211"/>
      <c r="J1448" s="41"/>
      <c r="K1448" s="41"/>
      <c r="L1448" s="45"/>
      <c r="M1448" s="292"/>
      <c r="N1448" s="293"/>
      <c r="O1448" s="92"/>
      <c r="P1448" s="92"/>
      <c r="Q1448" s="92"/>
      <c r="R1448" s="92"/>
      <c r="S1448" s="92"/>
      <c r="T1448" s="93"/>
      <c r="U1448" s="39"/>
      <c r="V1448" s="39"/>
      <c r="W1448" s="39"/>
      <c r="X1448" s="39"/>
      <c r="Y1448" s="39"/>
      <c r="Z1448" s="39"/>
      <c r="AA1448" s="39"/>
      <c r="AB1448" s="39"/>
      <c r="AC1448" s="39"/>
      <c r="AD1448" s="39"/>
      <c r="AE1448" s="39"/>
      <c r="AT1448" s="18" t="s">
        <v>266</v>
      </c>
      <c r="AU1448" s="18" t="s">
        <v>86</v>
      </c>
    </row>
    <row r="1449" s="2" customFormat="1" ht="24.15" customHeight="1">
      <c r="A1449" s="39"/>
      <c r="B1449" s="40"/>
      <c r="C1449" s="244" t="s">
        <v>1044</v>
      </c>
      <c r="D1449" s="244" t="s">
        <v>224</v>
      </c>
      <c r="E1449" s="245" t="s">
        <v>1751</v>
      </c>
      <c r="F1449" s="246" t="s">
        <v>1752</v>
      </c>
      <c r="G1449" s="247" t="s">
        <v>526</v>
      </c>
      <c r="H1449" s="248">
        <v>1</v>
      </c>
      <c r="I1449" s="249"/>
      <c r="J1449" s="250">
        <f>ROUND(I1449*H1449,2)</f>
        <v>0</v>
      </c>
      <c r="K1449" s="251"/>
      <c r="L1449" s="45"/>
      <c r="M1449" s="252" t="s">
        <v>1</v>
      </c>
      <c r="N1449" s="253" t="s">
        <v>41</v>
      </c>
      <c r="O1449" s="92"/>
      <c r="P1449" s="254">
        <f>O1449*H1449</f>
        <v>0</v>
      </c>
      <c r="Q1449" s="254">
        <v>0</v>
      </c>
      <c r="R1449" s="254">
        <f>Q1449*H1449</f>
        <v>0</v>
      </c>
      <c r="S1449" s="254">
        <v>0</v>
      </c>
      <c r="T1449" s="255">
        <f>S1449*H1449</f>
        <v>0</v>
      </c>
      <c r="U1449" s="39"/>
      <c r="V1449" s="39"/>
      <c r="W1449" s="39"/>
      <c r="X1449" s="39"/>
      <c r="Y1449" s="39"/>
      <c r="Z1449" s="39"/>
      <c r="AA1449" s="39"/>
      <c r="AB1449" s="39"/>
      <c r="AC1449" s="39"/>
      <c r="AD1449" s="39"/>
      <c r="AE1449" s="39"/>
      <c r="AR1449" s="256" t="s">
        <v>260</v>
      </c>
      <c r="AT1449" s="256" t="s">
        <v>224</v>
      </c>
      <c r="AU1449" s="256" t="s">
        <v>86</v>
      </c>
      <c r="AY1449" s="18" t="s">
        <v>222</v>
      </c>
      <c r="BE1449" s="257">
        <f>IF(N1449="základní",J1449,0)</f>
        <v>0</v>
      </c>
      <c r="BF1449" s="257">
        <f>IF(N1449="snížená",J1449,0)</f>
        <v>0</v>
      </c>
      <c r="BG1449" s="257">
        <f>IF(N1449="zákl. přenesená",J1449,0)</f>
        <v>0</v>
      </c>
      <c r="BH1449" s="257">
        <f>IF(N1449="sníž. přenesená",J1449,0)</f>
        <v>0</v>
      </c>
      <c r="BI1449" s="257">
        <f>IF(N1449="nulová",J1449,0)</f>
        <v>0</v>
      </c>
      <c r="BJ1449" s="18" t="s">
        <v>84</v>
      </c>
      <c r="BK1449" s="257">
        <f>ROUND(I1449*H1449,2)</f>
        <v>0</v>
      </c>
      <c r="BL1449" s="18" t="s">
        <v>260</v>
      </c>
      <c r="BM1449" s="256" t="s">
        <v>1753</v>
      </c>
    </row>
    <row r="1450" s="2" customFormat="1">
      <c r="A1450" s="39"/>
      <c r="B1450" s="40"/>
      <c r="C1450" s="41"/>
      <c r="D1450" s="260" t="s">
        <v>266</v>
      </c>
      <c r="E1450" s="41"/>
      <c r="F1450" s="291" t="s">
        <v>1652</v>
      </c>
      <c r="G1450" s="41"/>
      <c r="H1450" s="41"/>
      <c r="I1450" s="211"/>
      <c r="J1450" s="41"/>
      <c r="K1450" s="41"/>
      <c r="L1450" s="45"/>
      <c r="M1450" s="292"/>
      <c r="N1450" s="293"/>
      <c r="O1450" s="92"/>
      <c r="P1450" s="92"/>
      <c r="Q1450" s="92"/>
      <c r="R1450" s="92"/>
      <c r="S1450" s="92"/>
      <c r="T1450" s="93"/>
      <c r="U1450" s="39"/>
      <c r="V1450" s="39"/>
      <c r="W1450" s="39"/>
      <c r="X1450" s="39"/>
      <c r="Y1450" s="39"/>
      <c r="Z1450" s="39"/>
      <c r="AA1450" s="39"/>
      <c r="AB1450" s="39"/>
      <c r="AC1450" s="39"/>
      <c r="AD1450" s="39"/>
      <c r="AE1450" s="39"/>
      <c r="AT1450" s="18" t="s">
        <v>266</v>
      </c>
      <c r="AU1450" s="18" t="s">
        <v>86</v>
      </c>
    </row>
    <row r="1451" s="2" customFormat="1" ht="24.15" customHeight="1">
      <c r="A1451" s="39"/>
      <c r="B1451" s="40"/>
      <c r="C1451" s="244" t="s">
        <v>1754</v>
      </c>
      <c r="D1451" s="244" t="s">
        <v>224</v>
      </c>
      <c r="E1451" s="245" t="s">
        <v>1755</v>
      </c>
      <c r="F1451" s="246" t="s">
        <v>1756</v>
      </c>
      <c r="G1451" s="247" t="s">
        <v>526</v>
      </c>
      <c r="H1451" s="248">
        <v>1</v>
      </c>
      <c r="I1451" s="249"/>
      <c r="J1451" s="250">
        <f>ROUND(I1451*H1451,2)</f>
        <v>0</v>
      </c>
      <c r="K1451" s="251"/>
      <c r="L1451" s="45"/>
      <c r="M1451" s="252" t="s">
        <v>1</v>
      </c>
      <c r="N1451" s="253" t="s">
        <v>41</v>
      </c>
      <c r="O1451" s="92"/>
      <c r="P1451" s="254">
        <f>O1451*H1451</f>
        <v>0</v>
      </c>
      <c r="Q1451" s="254">
        <v>0</v>
      </c>
      <c r="R1451" s="254">
        <f>Q1451*H1451</f>
        <v>0</v>
      </c>
      <c r="S1451" s="254">
        <v>0</v>
      </c>
      <c r="T1451" s="255">
        <f>S1451*H1451</f>
        <v>0</v>
      </c>
      <c r="U1451" s="39"/>
      <c r="V1451" s="39"/>
      <c r="W1451" s="39"/>
      <c r="X1451" s="39"/>
      <c r="Y1451" s="39"/>
      <c r="Z1451" s="39"/>
      <c r="AA1451" s="39"/>
      <c r="AB1451" s="39"/>
      <c r="AC1451" s="39"/>
      <c r="AD1451" s="39"/>
      <c r="AE1451" s="39"/>
      <c r="AR1451" s="256" t="s">
        <v>260</v>
      </c>
      <c r="AT1451" s="256" t="s">
        <v>224</v>
      </c>
      <c r="AU1451" s="256" t="s">
        <v>86</v>
      </c>
      <c r="AY1451" s="18" t="s">
        <v>222</v>
      </c>
      <c r="BE1451" s="257">
        <f>IF(N1451="základní",J1451,0)</f>
        <v>0</v>
      </c>
      <c r="BF1451" s="257">
        <f>IF(N1451="snížená",J1451,0)</f>
        <v>0</v>
      </c>
      <c r="BG1451" s="257">
        <f>IF(N1451="zákl. přenesená",J1451,0)</f>
        <v>0</v>
      </c>
      <c r="BH1451" s="257">
        <f>IF(N1451="sníž. přenesená",J1451,0)</f>
        <v>0</v>
      </c>
      <c r="BI1451" s="257">
        <f>IF(N1451="nulová",J1451,0)</f>
        <v>0</v>
      </c>
      <c r="BJ1451" s="18" t="s">
        <v>84</v>
      </c>
      <c r="BK1451" s="257">
        <f>ROUND(I1451*H1451,2)</f>
        <v>0</v>
      </c>
      <c r="BL1451" s="18" t="s">
        <v>260</v>
      </c>
      <c r="BM1451" s="256" t="s">
        <v>1757</v>
      </c>
    </row>
    <row r="1452" s="2" customFormat="1">
      <c r="A1452" s="39"/>
      <c r="B1452" s="40"/>
      <c r="C1452" s="41"/>
      <c r="D1452" s="260" t="s">
        <v>266</v>
      </c>
      <c r="E1452" s="41"/>
      <c r="F1452" s="291" t="s">
        <v>1652</v>
      </c>
      <c r="G1452" s="41"/>
      <c r="H1452" s="41"/>
      <c r="I1452" s="211"/>
      <c r="J1452" s="41"/>
      <c r="K1452" s="41"/>
      <c r="L1452" s="45"/>
      <c r="M1452" s="292"/>
      <c r="N1452" s="293"/>
      <c r="O1452" s="92"/>
      <c r="P1452" s="92"/>
      <c r="Q1452" s="92"/>
      <c r="R1452" s="92"/>
      <c r="S1452" s="92"/>
      <c r="T1452" s="93"/>
      <c r="U1452" s="39"/>
      <c r="V1452" s="39"/>
      <c r="W1452" s="39"/>
      <c r="X1452" s="39"/>
      <c r="Y1452" s="39"/>
      <c r="Z1452" s="39"/>
      <c r="AA1452" s="39"/>
      <c r="AB1452" s="39"/>
      <c r="AC1452" s="39"/>
      <c r="AD1452" s="39"/>
      <c r="AE1452" s="39"/>
      <c r="AT1452" s="18" t="s">
        <v>266</v>
      </c>
      <c r="AU1452" s="18" t="s">
        <v>86</v>
      </c>
    </row>
    <row r="1453" s="2" customFormat="1" ht="24.15" customHeight="1">
      <c r="A1453" s="39"/>
      <c r="B1453" s="40"/>
      <c r="C1453" s="244" t="s">
        <v>1049</v>
      </c>
      <c r="D1453" s="244" t="s">
        <v>224</v>
      </c>
      <c r="E1453" s="245" t="s">
        <v>1758</v>
      </c>
      <c r="F1453" s="246" t="s">
        <v>1759</v>
      </c>
      <c r="G1453" s="247" t="s">
        <v>526</v>
      </c>
      <c r="H1453" s="248">
        <v>1</v>
      </c>
      <c r="I1453" s="249"/>
      <c r="J1453" s="250">
        <f>ROUND(I1453*H1453,2)</f>
        <v>0</v>
      </c>
      <c r="K1453" s="251"/>
      <c r="L1453" s="45"/>
      <c r="M1453" s="252" t="s">
        <v>1</v>
      </c>
      <c r="N1453" s="253" t="s">
        <v>41</v>
      </c>
      <c r="O1453" s="92"/>
      <c r="P1453" s="254">
        <f>O1453*H1453</f>
        <v>0</v>
      </c>
      <c r="Q1453" s="254">
        <v>0</v>
      </c>
      <c r="R1453" s="254">
        <f>Q1453*H1453</f>
        <v>0</v>
      </c>
      <c r="S1453" s="254">
        <v>0</v>
      </c>
      <c r="T1453" s="255">
        <f>S1453*H1453</f>
        <v>0</v>
      </c>
      <c r="U1453" s="39"/>
      <c r="V1453" s="39"/>
      <c r="W1453" s="39"/>
      <c r="X1453" s="39"/>
      <c r="Y1453" s="39"/>
      <c r="Z1453" s="39"/>
      <c r="AA1453" s="39"/>
      <c r="AB1453" s="39"/>
      <c r="AC1453" s="39"/>
      <c r="AD1453" s="39"/>
      <c r="AE1453" s="39"/>
      <c r="AR1453" s="256" t="s">
        <v>260</v>
      </c>
      <c r="AT1453" s="256" t="s">
        <v>224</v>
      </c>
      <c r="AU1453" s="256" t="s">
        <v>86</v>
      </c>
      <c r="AY1453" s="18" t="s">
        <v>222</v>
      </c>
      <c r="BE1453" s="257">
        <f>IF(N1453="základní",J1453,0)</f>
        <v>0</v>
      </c>
      <c r="BF1453" s="257">
        <f>IF(N1453="snížená",J1453,0)</f>
        <v>0</v>
      </c>
      <c r="BG1453" s="257">
        <f>IF(N1453="zákl. přenesená",J1453,0)</f>
        <v>0</v>
      </c>
      <c r="BH1453" s="257">
        <f>IF(N1453="sníž. přenesená",J1453,0)</f>
        <v>0</v>
      </c>
      <c r="BI1453" s="257">
        <f>IF(N1453="nulová",J1453,0)</f>
        <v>0</v>
      </c>
      <c r="BJ1453" s="18" t="s">
        <v>84</v>
      </c>
      <c r="BK1453" s="257">
        <f>ROUND(I1453*H1453,2)</f>
        <v>0</v>
      </c>
      <c r="BL1453" s="18" t="s">
        <v>260</v>
      </c>
      <c r="BM1453" s="256" t="s">
        <v>1760</v>
      </c>
    </row>
    <row r="1454" s="2" customFormat="1">
      <c r="A1454" s="39"/>
      <c r="B1454" s="40"/>
      <c r="C1454" s="41"/>
      <c r="D1454" s="260" t="s">
        <v>266</v>
      </c>
      <c r="E1454" s="41"/>
      <c r="F1454" s="291" t="s">
        <v>1652</v>
      </c>
      <c r="G1454" s="41"/>
      <c r="H1454" s="41"/>
      <c r="I1454" s="211"/>
      <c r="J1454" s="41"/>
      <c r="K1454" s="41"/>
      <c r="L1454" s="45"/>
      <c r="M1454" s="292"/>
      <c r="N1454" s="293"/>
      <c r="O1454" s="92"/>
      <c r="P1454" s="92"/>
      <c r="Q1454" s="92"/>
      <c r="R1454" s="92"/>
      <c r="S1454" s="92"/>
      <c r="T1454" s="93"/>
      <c r="U1454" s="39"/>
      <c r="V1454" s="39"/>
      <c r="W1454" s="39"/>
      <c r="X1454" s="39"/>
      <c r="Y1454" s="39"/>
      <c r="Z1454" s="39"/>
      <c r="AA1454" s="39"/>
      <c r="AB1454" s="39"/>
      <c r="AC1454" s="39"/>
      <c r="AD1454" s="39"/>
      <c r="AE1454" s="39"/>
      <c r="AT1454" s="18" t="s">
        <v>266</v>
      </c>
      <c r="AU1454" s="18" t="s">
        <v>86</v>
      </c>
    </row>
    <row r="1455" s="2" customFormat="1" ht="24.15" customHeight="1">
      <c r="A1455" s="39"/>
      <c r="B1455" s="40"/>
      <c r="C1455" s="244" t="s">
        <v>1761</v>
      </c>
      <c r="D1455" s="244" t="s">
        <v>224</v>
      </c>
      <c r="E1455" s="245" t="s">
        <v>1762</v>
      </c>
      <c r="F1455" s="246" t="s">
        <v>1763</v>
      </c>
      <c r="G1455" s="247" t="s">
        <v>526</v>
      </c>
      <c r="H1455" s="248">
        <v>1</v>
      </c>
      <c r="I1455" s="249"/>
      <c r="J1455" s="250">
        <f>ROUND(I1455*H1455,2)</f>
        <v>0</v>
      </c>
      <c r="K1455" s="251"/>
      <c r="L1455" s="45"/>
      <c r="M1455" s="252" t="s">
        <v>1</v>
      </c>
      <c r="N1455" s="253" t="s">
        <v>41</v>
      </c>
      <c r="O1455" s="92"/>
      <c r="P1455" s="254">
        <f>O1455*H1455</f>
        <v>0</v>
      </c>
      <c r="Q1455" s="254">
        <v>0</v>
      </c>
      <c r="R1455" s="254">
        <f>Q1455*H1455</f>
        <v>0</v>
      </c>
      <c r="S1455" s="254">
        <v>0</v>
      </c>
      <c r="T1455" s="255">
        <f>S1455*H1455</f>
        <v>0</v>
      </c>
      <c r="U1455" s="39"/>
      <c r="V1455" s="39"/>
      <c r="W1455" s="39"/>
      <c r="X1455" s="39"/>
      <c r="Y1455" s="39"/>
      <c r="Z1455" s="39"/>
      <c r="AA1455" s="39"/>
      <c r="AB1455" s="39"/>
      <c r="AC1455" s="39"/>
      <c r="AD1455" s="39"/>
      <c r="AE1455" s="39"/>
      <c r="AR1455" s="256" t="s">
        <v>260</v>
      </c>
      <c r="AT1455" s="256" t="s">
        <v>224</v>
      </c>
      <c r="AU1455" s="256" t="s">
        <v>86</v>
      </c>
      <c r="AY1455" s="18" t="s">
        <v>222</v>
      </c>
      <c r="BE1455" s="257">
        <f>IF(N1455="základní",J1455,0)</f>
        <v>0</v>
      </c>
      <c r="BF1455" s="257">
        <f>IF(N1455="snížená",J1455,0)</f>
        <v>0</v>
      </c>
      <c r="BG1455" s="257">
        <f>IF(N1455="zákl. přenesená",J1455,0)</f>
        <v>0</v>
      </c>
      <c r="BH1455" s="257">
        <f>IF(N1455="sníž. přenesená",J1455,0)</f>
        <v>0</v>
      </c>
      <c r="BI1455" s="257">
        <f>IF(N1455="nulová",J1455,0)</f>
        <v>0</v>
      </c>
      <c r="BJ1455" s="18" t="s">
        <v>84</v>
      </c>
      <c r="BK1455" s="257">
        <f>ROUND(I1455*H1455,2)</f>
        <v>0</v>
      </c>
      <c r="BL1455" s="18" t="s">
        <v>260</v>
      </c>
      <c r="BM1455" s="256" t="s">
        <v>1764</v>
      </c>
    </row>
    <row r="1456" s="2" customFormat="1">
      <c r="A1456" s="39"/>
      <c r="B1456" s="40"/>
      <c r="C1456" s="41"/>
      <c r="D1456" s="260" t="s">
        <v>266</v>
      </c>
      <c r="E1456" s="41"/>
      <c r="F1456" s="291" t="s">
        <v>1652</v>
      </c>
      <c r="G1456" s="41"/>
      <c r="H1456" s="41"/>
      <c r="I1456" s="211"/>
      <c r="J1456" s="41"/>
      <c r="K1456" s="41"/>
      <c r="L1456" s="45"/>
      <c r="M1456" s="292"/>
      <c r="N1456" s="293"/>
      <c r="O1456" s="92"/>
      <c r="P1456" s="92"/>
      <c r="Q1456" s="92"/>
      <c r="R1456" s="92"/>
      <c r="S1456" s="92"/>
      <c r="T1456" s="93"/>
      <c r="U1456" s="39"/>
      <c r="V1456" s="39"/>
      <c r="W1456" s="39"/>
      <c r="X1456" s="39"/>
      <c r="Y1456" s="39"/>
      <c r="Z1456" s="39"/>
      <c r="AA1456" s="39"/>
      <c r="AB1456" s="39"/>
      <c r="AC1456" s="39"/>
      <c r="AD1456" s="39"/>
      <c r="AE1456" s="39"/>
      <c r="AT1456" s="18" t="s">
        <v>266</v>
      </c>
      <c r="AU1456" s="18" t="s">
        <v>86</v>
      </c>
    </row>
    <row r="1457" s="2" customFormat="1" ht="24.15" customHeight="1">
      <c r="A1457" s="39"/>
      <c r="B1457" s="40"/>
      <c r="C1457" s="244" t="s">
        <v>1058</v>
      </c>
      <c r="D1457" s="244" t="s">
        <v>224</v>
      </c>
      <c r="E1457" s="245" t="s">
        <v>1765</v>
      </c>
      <c r="F1457" s="246" t="s">
        <v>1766</v>
      </c>
      <c r="G1457" s="247" t="s">
        <v>526</v>
      </c>
      <c r="H1457" s="248">
        <v>1</v>
      </c>
      <c r="I1457" s="249"/>
      <c r="J1457" s="250">
        <f>ROUND(I1457*H1457,2)</f>
        <v>0</v>
      </c>
      <c r="K1457" s="251"/>
      <c r="L1457" s="45"/>
      <c r="M1457" s="252" t="s">
        <v>1</v>
      </c>
      <c r="N1457" s="253" t="s">
        <v>41</v>
      </c>
      <c r="O1457" s="92"/>
      <c r="P1457" s="254">
        <f>O1457*H1457</f>
        <v>0</v>
      </c>
      <c r="Q1457" s="254">
        <v>0</v>
      </c>
      <c r="R1457" s="254">
        <f>Q1457*H1457</f>
        <v>0</v>
      </c>
      <c r="S1457" s="254">
        <v>0</v>
      </c>
      <c r="T1457" s="255">
        <f>S1457*H1457</f>
        <v>0</v>
      </c>
      <c r="U1457" s="39"/>
      <c r="V1457" s="39"/>
      <c r="W1457" s="39"/>
      <c r="X1457" s="39"/>
      <c r="Y1457" s="39"/>
      <c r="Z1457" s="39"/>
      <c r="AA1457" s="39"/>
      <c r="AB1457" s="39"/>
      <c r="AC1457" s="39"/>
      <c r="AD1457" s="39"/>
      <c r="AE1457" s="39"/>
      <c r="AR1457" s="256" t="s">
        <v>260</v>
      </c>
      <c r="AT1457" s="256" t="s">
        <v>224</v>
      </c>
      <c r="AU1457" s="256" t="s">
        <v>86</v>
      </c>
      <c r="AY1457" s="18" t="s">
        <v>222</v>
      </c>
      <c r="BE1457" s="257">
        <f>IF(N1457="základní",J1457,0)</f>
        <v>0</v>
      </c>
      <c r="BF1457" s="257">
        <f>IF(N1457="snížená",J1457,0)</f>
        <v>0</v>
      </c>
      <c r="BG1457" s="257">
        <f>IF(N1457="zákl. přenesená",J1457,0)</f>
        <v>0</v>
      </c>
      <c r="BH1457" s="257">
        <f>IF(N1457="sníž. přenesená",J1457,0)</f>
        <v>0</v>
      </c>
      <c r="BI1457" s="257">
        <f>IF(N1457="nulová",J1457,0)</f>
        <v>0</v>
      </c>
      <c r="BJ1457" s="18" t="s">
        <v>84</v>
      </c>
      <c r="BK1457" s="257">
        <f>ROUND(I1457*H1457,2)</f>
        <v>0</v>
      </c>
      <c r="BL1457" s="18" t="s">
        <v>260</v>
      </c>
      <c r="BM1457" s="256" t="s">
        <v>1767</v>
      </c>
    </row>
    <row r="1458" s="2" customFormat="1">
      <c r="A1458" s="39"/>
      <c r="B1458" s="40"/>
      <c r="C1458" s="41"/>
      <c r="D1458" s="260" t="s">
        <v>266</v>
      </c>
      <c r="E1458" s="41"/>
      <c r="F1458" s="291" t="s">
        <v>1652</v>
      </c>
      <c r="G1458" s="41"/>
      <c r="H1458" s="41"/>
      <c r="I1458" s="211"/>
      <c r="J1458" s="41"/>
      <c r="K1458" s="41"/>
      <c r="L1458" s="45"/>
      <c r="M1458" s="292"/>
      <c r="N1458" s="293"/>
      <c r="O1458" s="92"/>
      <c r="P1458" s="92"/>
      <c r="Q1458" s="92"/>
      <c r="R1458" s="92"/>
      <c r="S1458" s="92"/>
      <c r="T1458" s="93"/>
      <c r="U1458" s="39"/>
      <c r="V1458" s="39"/>
      <c r="W1458" s="39"/>
      <c r="X1458" s="39"/>
      <c r="Y1458" s="39"/>
      <c r="Z1458" s="39"/>
      <c r="AA1458" s="39"/>
      <c r="AB1458" s="39"/>
      <c r="AC1458" s="39"/>
      <c r="AD1458" s="39"/>
      <c r="AE1458" s="39"/>
      <c r="AT1458" s="18" t="s">
        <v>266</v>
      </c>
      <c r="AU1458" s="18" t="s">
        <v>86</v>
      </c>
    </row>
    <row r="1459" s="2" customFormat="1" ht="24.15" customHeight="1">
      <c r="A1459" s="39"/>
      <c r="B1459" s="40"/>
      <c r="C1459" s="244" t="s">
        <v>1768</v>
      </c>
      <c r="D1459" s="244" t="s">
        <v>224</v>
      </c>
      <c r="E1459" s="245" t="s">
        <v>1769</v>
      </c>
      <c r="F1459" s="246" t="s">
        <v>1770</v>
      </c>
      <c r="G1459" s="247" t="s">
        <v>526</v>
      </c>
      <c r="H1459" s="248">
        <v>1</v>
      </c>
      <c r="I1459" s="249"/>
      <c r="J1459" s="250">
        <f>ROUND(I1459*H1459,2)</f>
        <v>0</v>
      </c>
      <c r="K1459" s="251"/>
      <c r="L1459" s="45"/>
      <c r="M1459" s="252" t="s">
        <v>1</v>
      </c>
      <c r="N1459" s="253" t="s">
        <v>41</v>
      </c>
      <c r="O1459" s="92"/>
      <c r="P1459" s="254">
        <f>O1459*H1459</f>
        <v>0</v>
      </c>
      <c r="Q1459" s="254">
        <v>0</v>
      </c>
      <c r="R1459" s="254">
        <f>Q1459*H1459</f>
        <v>0</v>
      </c>
      <c r="S1459" s="254">
        <v>0</v>
      </c>
      <c r="T1459" s="255">
        <f>S1459*H1459</f>
        <v>0</v>
      </c>
      <c r="U1459" s="39"/>
      <c r="V1459" s="39"/>
      <c r="W1459" s="39"/>
      <c r="X1459" s="39"/>
      <c r="Y1459" s="39"/>
      <c r="Z1459" s="39"/>
      <c r="AA1459" s="39"/>
      <c r="AB1459" s="39"/>
      <c r="AC1459" s="39"/>
      <c r="AD1459" s="39"/>
      <c r="AE1459" s="39"/>
      <c r="AR1459" s="256" t="s">
        <v>260</v>
      </c>
      <c r="AT1459" s="256" t="s">
        <v>224</v>
      </c>
      <c r="AU1459" s="256" t="s">
        <v>86</v>
      </c>
      <c r="AY1459" s="18" t="s">
        <v>222</v>
      </c>
      <c r="BE1459" s="257">
        <f>IF(N1459="základní",J1459,0)</f>
        <v>0</v>
      </c>
      <c r="BF1459" s="257">
        <f>IF(N1459="snížená",J1459,0)</f>
        <v>0</v>
      </c>
      <c r="BG1459" s="257">
        <f>IF(N1459="zákl. přenesená",J1459,0)</f>
        <v>0</v>
      </c>
      <c r="BH1459" s="257">
        <f>IF(N1459="sníž. přenesená",J1459,0)</f>
        <v>0</v>
      </c>
      <c r="BI1459" s="257">
        <f>IF(N1459="nulová",J1459,0)</f>
        <v>0</v>
      </c>
      <c r="BJ1459" s="18" t="s">
        <v>84</v>
      </c>
      <c r="BK1459" s="257">
        <f>ROUND(I1459*H1459,2)</f>
        <v>0</v>
      </c>
      <c r="BL1459" s="18" t="s">
        <v>260</v>
      </c>
      <c r="BM1459" s="256" t="s">
        <v>1771</v>
      </c>
    </row>
    <row r="1460" s="2" customFormat="1">
      <c r="A1460" s="39"/>
      <c r="B1460" s="40"/>
      <c r="C1460" s="41"/>
      <c r="D1460" s="260" t="s">
        <v>266</v>
      </c>
      <c r="E1460" s="41"/>
      <c r="F1460" s="291" t="s">
        <v>1652</v>
      </c>
      <c r="G1460" s="41"/>
      <c r="H1460" s="41"/>
      <c r="I1460" s="211"/>
      <c r="J1460" s="41"/>
      <c r="K1460" s="41"/>
      <c r="L1460" s="45"/>
      <c r="M1460" s="292"/>
      <c r="N1460" s="293"/>
      <c r="O1460" s="92"/>
      <c r="P1460" s="92"/>
      <c r="Q1460" s="92"/>
      <c r="R1460" s="92"/>
      <c r="S1460" s="92"/>
      <c r="T1460" s="93"/>
      <c r="U1460" s="39"/>
      <c r="V1460" s="39"/>
      <c r="W1460" s="39"/>
      <c r="X1460" s="39"/>
      <c r="Y1460" s="39"/>
      <c r="Z1460" s="39"/>
      <c r="AA1460" s="39"/>
      <c r="AB1460" s="39"/>
      <c r="AC1460" s="39"/>
      <c r="AD1460" s="39"/>
      <c r="AE1460" s="39"/>
      <c r="AT1460" s="18" t="s">
        <v>266</v>
      </c>
      <c r="AU1460" s="18" t="s">
        <v>86</v>
      </c>
    </row>
    <row r="1461" s="2" customFormat="1" ht="24.15" customHeight="1">
      <c r="A1461" s="39"/>
      <c r="B1461" s="40"/>
      <c r="C1461" s="244" t="s">
        <v>1064</v>
      </c>
      <c r="D1461" s="244" t="s">
        <v>224</v>
      </c>
      <c r="E1461" s="245" t="s">
        <v>1772</v>
      </c>
      <c r="F1461" s="246" t="s">
        <v>1773</v>
      </c>
      <c r="G1461" s="247" t="s">
        <v>526</v>
      </c>
      <c r="H1461" s="248">
        <v>1</v>
      </c>
      <c r="I1461" s="249"/>
      <c r="J1461" s="250">
        <f>ROUND(I1461*H1461,2)</f>
        <v>0</v>
      </c>
      <c r="K1461" s="251"/>
      <c r="L1461" s="45"/>
      <c r="M1461" s="252" t="s">
        <v>1</v>
      </c>
      <c r="N1461" s="253" t="s">
        <v>41</v>
      </c>
      <c r="O1461" s="92"/>
      <c r="P1461" s="254">
        <f>O1461*H1461</f>
        <v>0</v>
      </c>
      <c r="Q1461" s="254">
        <v>0</v>
      </c>
      <c r="R1461" s="254">
        <f>Q1461*H1461</f>
        <v>0</v>
      </c>
      <c r="S1461" s="254">
        <v>0</v>
      </c>
      <c r="T1461" s="255">
        <f>S1461*H1461</f>
        <v>0</v>
      </c>
      <c r="U1461" s="39"/>
      <c r="V1461" s="39"/>
      <c r="W1461" s="39"/>
      <c r="X1461" s="39"/>
      <c r="Y1461" s="39"/>
      <c r="Z1461" s="39"/>
      <c r="AA1461" s="39"/>
      <c r="AB1461" s="39"/>
      <c r="AC1461" s="39"/>
      <c r="AD1461" s="39"/>
      <c r="AE1461" s="39"/>
      <c r="AR1461" s="256" t="s">
        <v>260</v>
      </c>
      <c r="AT1461" s="256" t="s">
        <v>224</v>
      </c>
      <c r="AU1461" s="256" t="s">
        <v>86</v>
      </c>
      <c r="AY1461" s="18" t="s">
        <v>222</v>
      </c>
      <c r="BE1461" s="257">
        <f>IF(N1461="základní",J1461,0)</f>
        <v>0</v>
      </c>
      <c r="BF1461" s="257">
        <f>IF(N1461="snížená",J1461,0)</f>
        <v>0</v>
      </c>
      <c r="BG1461" s="257">
        <f>IF(N1461="zákl. přenesená",J1461,0)</f>
        <v>0</v>
      </c>
      <c r="BH1461" s="257">
        <f>IF(N1461="sníž. přenesená",J1461,0)</f>
        <v>0</v>
      </c>
      <c r="BI1461" s="257">
        <f>IF(N1461="nulová",J1461,0)</f>
        <v>0</v>
      </c>
      <c r="BJ1461" s="18" t="s">
        <v>84</v>
      </c>
      <c r="BK1461" s="257">
        <f>ROUND(I1461*H1461,2)</f>
        <v>0</v>
      </c>
      <c r="BL1461" s="18" t="s">
        <v>260</v>
      </c>
      <c r="BM1461" s="256" t="s">
        <v>1774</v>
      </c>
    </row>
    <row r="1462" s="2" customFormat="1">
      <c r="A1462" s="39"/>
      <c r="B1462" s="40"/>
      <c r="C1462" s="41"/>
      <c r="D1462" s="260" t="s">
        <v>266</v>
      </c>
      <c r="E1462" s="41"/>
      <c r="F1462" s="291" t="s">
        <v>1652</v>
      </c>
      <c r="G1462" s="41"/>
      <c r="H1462" s="41"/>
      <c r="I1462" s="211"/>
      <c r="J1462" s="41"/>
      <c r="K1462" s="41"/>
      <c r="L1462" s="45"/>
      <c r="M1462" s="292"/>
      <c r="N1462" s="293"/>
      <c r="O1462" s="92"/>
      <c r="P1462" s="92"/>
      <c r="Q1462" s="92"/>
      <c r="R1462" s="92"/>
      <c r="S1462" s="92"/>
      <c r="T1462" s="93"/>
      <c r="U1462" s="39"/>
      <c r="V1462" s="39"/>
      <c r="W1462" s="39"/>
      <c r="X1462" s="39"/>
      <c r="Y1462" s="39"/>
      <c r="Z1462" s="39"/>
      <c r="AA1462" s="39"/>
      <c r="AB1462" s="39"/>
      <c r="AC1462" s="39"/>
      <c r="AD1462" s="39"/>
      <c r="AE1462" s="39"/>
      <c r="AT1462" s="18" t="s">
        <v>266</v>
      </c>
      <c r="AU1462" s="18" t="s">
        <v>86</v>
      </c>
    </row>
    <row r="1463" s="2" customFormat="1" ht="24.15" customHeight="1">
      <c r="A1463" s="39"/>
      <c r="B1463" s="40"/>
      <c r="C1463" s="244" t="s">
        <v>1775</v>
      </c>
      <c r="D1463" s="244" t="s">
        <v>224</v>
      </c>
      <c r="E1463" s="245" t="s">
        <v>1776</v>
      </c>
      <c r="F1463" s="246" t="s">
        <v>1777</v>
      </c>
      <c r="G1463" s="247" t="s">
        <v>526</v>
      </c>
      <c r="H1463" s="248">
        <v>1</v>
      </c>
      <c r="I1463" s="249"/>
      <c r="J1463" s="250">
        <f>ROUND(I1463*H1463,2)</f>
        <v>0</v>
      </c>
      <c r="K1463" s="251"/>
      <c r="L1463" s="45"/>
      <c r="M1463" s="252" t="s">
        <v>1</v>
      </c>
      <c r="N1463" s="253" t="s">
        <v>41</v>
      </c>
      <c r="O1463" s="92"/>
      <c r="P1463" s="254">
        <f>O1463*H1463</f>
        <v>0</v>
      </c>
      <c r="Q1463" s="254">
        <v>0</v>
      </c>
      <c r="R1463" s="254">
        <f>Q1463*H1463</f>
        <v>0</v>
      </c>
      <c r="S1463" s="254">
        <v>0</v>
      </c>
      <c r="T1463" s="255">
        <f>S1463*H1463</f>
        <v>0</v>
      </c>
      <c r="U1463" s="39"/>
      <c r="V1463" s="39"/>
      <c r="W1463" s="39"/>
      <c r="X1463" s="39"/>
      <c r="Y1463" s="39"/>
      <c r="Z1463" s="39"/>
      <c r="AA1463" s="39"/>
      <c r="AB1463" s="39"/>
      <c r="AC1463" s="39"/>
      <c r="AD1463" s="39"/>
      <c r="AE1463" s="39"/>
      <c r="AR1463" s="256" t="s">
        <v>260</v>
      </c>
      <c r="AT1463" s="256" t="s">
        <v>224</v>
      </c>
      <c r="AU1463" s="256" t="s">
        <v>86</v>
      </c>
      <c r="AY1463" s="18" t="s">
        <v>222</v>
      </c>
      <c r="BE1463" s="257">
        <f>IF(N1463="základní",J1463,0)</f>
        <v>0</v>
      </c>
      <c r="BF1463" s="257">
        <f>IF(N1463="snížená",J1463,0)</f>
        <v>0</v>
      </c>
      <c r="BG1463" s="257">
        <f>IF(N1463="zákl. přenesená",J1463,0)</f>
        <v>0</v>
      </c>
      <c r="BH1463" s="257">
        <f>IF(N1463="sníž. přenesená",J1463,0)</f>
        <v>0</v>
      </c>
      <c r="BI1463" s="257">
        <f>IF(N1463="nulová",J1463,0)</f>
        <v>0</v>
      </c>
      <c r="BJ1463" s="18" t="s">
        <v>84</v>
      </c>
      <c r="BK1463" s="257">
        <f>ROUND(I1463*H1463,2)</f>
        <v>0</v>
      </c>
      <c r="BL1463" s="18" t="s">
        <v>260</v>
      </c>
      <c r="BM1463" s="256" t="s">
        <v>1778</v>
      </c>
    </row>
    <row r="1464" s="2" customFormat="1">
      <c r="A1464" s="39"/>
      <c r="B1464" s="40"/>
      <c r="C1464" s="41"/>
      <c r="D1464" s="260" t="s">
        <v>266</v>
      </c>
      <c r="E1464" s="41"/>
      <c r="F1464" s="291" t="s">
        <v>1652</v>
      </c>
      <c r="G1464" s="41"/>
      <c r="H1464" s="41"/>
      <c r="I1464" s="211"/>
      <c r="J1464" s="41"/>
      <c r="K1464" s="41"/>
      <c r="L1464" s="45"/>
      <c r="M1464" s="292"/>
      <c r="N1464" s="293"/>
      <c r="O1464" s="92"/>
      <c r="P1464" s="92"/>
      <c r="Q1464" s="92"/>
      <c r="R1464" s="92"/>
      <c r="S1464" s="92"/>
      <c r="T1464" s="93"/>
      <c r="U1464" s="39"/>
      <c r="V1464" s="39"/>
      <c r="W1464" s="39"/>
      <c r="X1464" s="39"/>
      <c r="Y1464" s="39"/>
      <c r="Z1464" s="39"/>
      <c r="AA1464" s="39"/>
      <c r="AB1464" s="39"/>
      <c r="AC1464" s="39"/>
      <c r="AD1464" s="39"/>
      <c r="AE1464" s="39"/>
      <c r="AT1464" s="18" t="s">
        <v>266</v>
      </c>
      <c r="AU1464" s="18" t="s">
        <v>86</v>
      </c>
    </row>
    <row r="1465" s="2" customFormat="1" ht="24.15" customHeight="1">
      <c r="A1465" s="39"/>
      <c r="B1465" s="40"/>
      <c r="C1465" s="244" t="s">
        <v>1066</v>
      </c>
      <c r="D1465" s="244" t="s">
        <v>224</v>
      </c>
      <c r="E1465" s="245" t="s">
        <v>1779</v>
      </c>
      <c r="F1465" s="246" t="s">
        <v>1780</v>
      </c>
      <c r="G1465" s="247" t="s">
        <v>526</v>
      </c>
      <c r="H1465" s="248">
        <v>1</v>
      </c>
      <c r="I1465" s="249"/>
      <c r="J1465" s="250">
        <f>ROUND(I1465*H1465,2)</f>
        <v>0</v>
      </c>
      <c r="K1465" s="251"/>
      <c r="L1465" s="45"/>
      <c r="M1465" s="252" t="s">
        <v>1</v>
      </c>
      <c r="N1465" s="253" t="s">
        <v>41</v>
      </c>
      <c r="O1465" s="92"/>
      <c r="P1465" s="254">
        <f>O1465*H1465</f>
        <v>0</v>
      </c>
      <c r="Q1465" s="254">
        <v>0</v>
      </c>
      <c r="R1465" s="254">
        <f>Q1465*H1465</f>
        <v>0</v>
      </c>
      <c r="S1465" s="254">
        <v>0</v>
      </c>
      <c r="T1465" s="255">
        <f>S1465*H1465</f>
        <v>0</v>
      </c>
      <c r="U1465" s="39"/>
      <c r="V1465" s="39"/>
      <c r="W1465" s="39"/>
      <c r="X1465" s="39"/>
      <c r="Y1465" s="39"/>
      <c r="Z1465" s="39"/>
      <c r="AA1465" s="39"/>
      <c r="AB1465" s="39"/>
      <c r="AC1465" s="39"/>
      <c r="AD1465" s="39"/>
      <c r="AE1465" s="39"/>
      <c r="AR1465" s="256" t="s">
        <v>260</v>
      </c>
      <c r="AT1465" s="256" t="s">
        <v>224</v>
      </c>
      <c r="AU1465" s="256" t="s">
        <v>86</v>
      </c>
      <c r="AY1465" s="18" t="s">
        <v>222</v>
      </c>
      <c r="BE1465" s="257">
        <f>IF(N1465="základní",J1465,0)</f>
        <v>0</v>
      </c>
      <c r="BF1465" s="257">
        <f>IF(N1465="snížená",J1465,0)</f>
        <v>0</v>
      </c>
      <c r="BG1465" s="257">
        <f>IF(N1465="zákl. přenesená",J1465,0)</f>
        <v>0</v>
      </c>
      <c r="BH1465" s="257">
        <f>IF(N1465="sníž. přenesená",J1465,0)</f>
        <v>0</v>
      </c>
      <c r="BI1465" s="257">
        <f>IF(N1465="nulová",J1465,0)</f>
        <v>0</v>
      </c>
      <c r="BJ1465" s="18" t="s">
        <v>84</v>
      </c>
      <c r="BK1465" s="257">
        <f>ROUND(I1465*H1465,2)</f>
        <v>0</v>
      </c>
      <c r="BL1465" s="18" t="s">
        <v>260</v>
      </c>
      <c r="BM1465" s="256" t="s">
        <v>1781</v>
      </c>
    </row>
    <row r="1466" s="2" customFormat="1">
      <c r="A1466" s="39"/>
      <c r="B1466" s="40"/>
      <c r="C1466" s="41"/>
      <c r="D1466" s="260" t="s">
        <v>266</v>
      </c>
      <c r="E1466" s="41"/>
      <c r="F1466" s="291" t="s">
        <v>1652</v>
      </c>
      <c r="G1466" s="41"/>
      <c r="H1466" s="41"/>
      <c r="I1466" s="211"/>
      <c r="J1466" s="41"/>
      <c r="K1466" s="41"/>
      <c r="L1466" s="45"/>
      <c r="M1466" s="292"/>
      <c r="N1466" s="293"/>
      <c r="O1466" s="92"/>
      <c r="P1466" s="92"/>
      <c r="Q1466" s="92"/>
      <c r="R1466" s="92"/>
      <c r="S1466" s="92"/>
      <c r="T1466" s="93"/>
      <c r="U1466" s="39"/>
      <c r="V1466" s="39"/>
      <c r="W1466" s="39"/>
      <c r="X1466" s="39"/>
      <c r="Y1466" s="39"/>
      <c r="Z1466" s="39"/>
      <c r="AA1466" s="39"/>
      <c r="AB1466" s="39"/>
      <c r="AC1466" s="39"/>
      <c r="AD1466" s="39"/>
      <c r="AE1466" s="39"/>
      <c r="AT1466" s="18" t="s">
        <v>266</v>
      </c>
      <c r="AU1466" s="18" t="s">
        <v>86</v>
      </c>
    </row>
    <row r="1467" s="2" customFormat="1" ht="24.15" customHeight="1">
      <c r="A1467" s="39"/>
      <c r="B1467" s="40"/>
      <c r="C1467" s="244" t="s">
        <v>1782</v>
      </c>
      <c r="D1467" s="244" t="s">
        <v>224</v>
      </c>
      <c r="E1467" s="245" t="s">
        <v>1783</v>
      </c>
      <c r="F1467" s="246" t="s">
        <v>1784</v>
      </c>
      <c r="G1467" s="247" t="s">
        <v>526</v>
      </c>
      <c r="H1467" s="248">
        <v>1</v>
      </c>
      <c r="I1467" s="249"/>
      <c r="J1467" s="250">
        <f>ROUND(I1467*H1467,2)</f>
        <v>0</v>
      </c>
      <c r="K1467" s="251"/>
      <c r="L1467" s="45"/>
      <c r="M1467" s="252" t="s">
        <v>1</v>
      </c>
      <c r="N1467" s="253" t="s">
        <v>41</v>
      </c>
      <c r="O1467" s="92"/>
      <c r="P1467" s="254">
        <f>O1467*H1467</f>
        <v>0</v>
      </c>
      <c r="Q1467" s="254">
        <v>0</v>
      </c>
      <c r="R1467" s="254">
        <f>Q1467*H1467</f>
        <v>0</v>
      </c>
      <c r="S1467" s="254">
        <v>0</v>
      </c>
      <c r="T1467" s="255">
        <f>S1467*H1467</f>
        <v>0</v>
      </c>
      <c r="U1467" s="39"/>
      <c r="V1467" s="39"/>
      <c r="W1467" s="39"/>
      <c r="X1467" s="39"/>
      <c r="Y1467" s="39"/>
      <c r="Z1467" s="39"/>
      <c r="AA1467" s="39"/>
      <c r="AB1467" s="39"/>
      <c r="AC1467" s="39"/>
      <c r="AD1467" s="39"/>
      <c r="AE1467" s="39"/>
      <c r="AR1467" s="256" t="s">
        <v>260</v>
      </c>
      <c r="AT1467" s="256" t="s">
        <v>224</v>
      </c>
      <c r="AU1467" s="256" t="s">
        <v>86</v>
      </c>
      <c r="AY1467" s="18" t="s">
        <v>222</v>
      </c>
      <c r="BE1467" s="257">
        <f>IF(N1467="základní",J1467,0)</f>
        <v>0</v>
      </c>
      <c r="BF1467" s="257">
        <f>IF(N1467="snížená",J1467,0)</f>
        <v>0</v>
      </c>
      <c r="BG1467" s="257">
        <f>IF(N1467="zákl. přenesená",J1467,0)</f>
        <v>0</v>
      </c>
      <c r="BH1467" s="257">
        <f>IF(N1467="sníž. přenesená",J1467,0)</f>
        <v>0</v>
      </c>
      <c r="BI1467" s="257">
        <f>IF(N1467="nulová",J1467,0)</f>
        <v>0</v>
      </c>
      <c r="BJ1467" s="18" t="s">
        <v>84</v>
      </c>
      <c r="BK1467" s="257">
        <f>ROUND(I1467*H1467,2)</f>
        <v>0</v>
      </c>
      <c r="BL1467" s="18" t="s">
        <v>260</v>
      </c>
      <c r="BM1467" s="256" t="s">
        <v>1785</v>
      </c>
    </row>
    <row r="1468" s="2" customFormat="1">
      <c r="A1468" s="39"/>
      <c r="B1468" s="40"/>
      <c r="C1468" s="41"/>
      <c r="D1468" s="260" t="s">
        <v>266</v>
      </c>
      <c r="E1468" s="41"/>
      <c r="F1468" s="291" t="s">
        <v>1652</v>
      </c>
      <c r="G1468" s="41"/>
      <c r="H1468" s="41"/>
      <c r="I1468" s="211"/>
      <c r="J1468" s="41"/>
      <c r="K1468" s="41"/>
      <c r="L1468" s="45"/>
      <c r="M1468" s="292"/>
      <c r="N1468" s="293"/>
      <c r="O1468" s="92"/>
      <c r="P1468" s="92"/>
      <c r="Q1468" s="92"/>
      <c r="R1468" s="92"/>
      <c r="S1468" s="92"/>
      <c r="T1468" s="93"/>
      <c r="U1468" s="39"/>
      <c r="V1468" s="39"/>
      <c r="W1468" s="39"/>
      <c r="X1468" s="39"/>
      <c r="Y1468" s="39"/>
      <c r="Z1468" s="39"/>
      <c r="AA1468" s="39"/>
      <c r="AB1468" s="39"/>
      <c r="AC1468" s="39"/>
      <c r="AD1468" s="39"/>
      <c r="AE1468" s="39"/>
      <c r="AT1468" s="18" t="s">
        <v>266</v>
      </c>
      <c r="AU1468" s="18" t="s">
        <v>86</v>
      </c>
    </row>
    <row r="1469" s="2" customFormat="1" ht="24.15" customHeight="1">
      <c r="A1469" s="39"/>
      <c r="B1469" s="40"/>
      <c r="C1469" s="244" t="s">
        <v>1071</v>
      </c>
      <c r="D1469" s="244" t="s">
        <v>224</v>
      </c>
      <c r="E1469" s="245" t="s">
        <v>1786</v>
      </c>
      <c r="F1469" s="246" t="s">
        <v>1787</v>
      </c>
      <c r="G1469" s="247" t="s">
        <v>526</v>
      </c>
      <c r="H1469" s="248">
        <v>1</v>
      </c>
      <c r="I1469" s="249"/>
      <c r="J1469" s="250">
        <f>ROUND(I1469*H1469,2)</f>
        <v>0</v>
      </c>
      <c r="K1469" s="251"/>
      <c r="L1469" s="45"/>
      <c r="M1469" s="252" t="s">
        <v>1</v>
      </c>
      <c r="N1469" s="253" t="s">
        <v>41</v>
      </c>
      <c r="O1469" s="92"/>
      <c r="P1469" s="254">
        <f>O1469*H1469</f>
        <v>0</v>
      </c>
      <c r="Q1469" s="254">
        <v>0</v>
      </c>
      <c r="R1469" s="254">
        <f>Q1469*H1469</f>
        <v>0</v>
      </c>
      <c r="S1469" s="254">
        <v>0</v>
      </c>
      <c r="T1469" s="255">
        <f>S1469*H1469</f>
        <v>0</v>
      </c>
      <c r="U1469" s="39"/>
      <c r="V1469" s="39"/>
      <c r="W1469" s="39"/>
      <c r="X1469" s="39"/>
      <c r="Y1469" s="39"/>
      <c r="Z1469" s="39"/>
      <c r="AA1469" s="39"/>
      <c r="AB1469" s="39"/>
      <c r="AC1469" s="39"/>
      <c r="AD1469" s="39"/>
      <c r="AE1469" s="39"/>
      <c r="AR1469" s="256" t="s">
        <v>260</v>
      </c>
      <c r="AT1469" s="256" t="s">
        <v>224</v>
      </c>
      <c r="AU1469" s="256" t="s">
        <v>86</v>
      </c>
      <c r="AY1469" s="18" t="s">
        <v>222</v>
      </c>
      <c r="BE1469" s="257">
        <f>IF(N1469="základní",J1469,0)</f>
        <v>0</v>
      </c>
      <c r="BF1469" s="257">
        <f>IF(N1469="snížená",J1469,0)</f>
        <v>0</v>
      </c>
      <c r="BG1469" s="257">
        <f>IF(N1469="zákl. přenesená",J1469,0)</f>
        <v>0</v>
      </c>
      <c r="BH1469" s="257">
        <f>IF(N1469="sníž. přenesená",J1469,0)</f>
        <v>0</v>
      </c>
      <c r="BI1469" s="257">
        <f>IF(N1469="nulová",J1469,0)</f>
        <v>0</v>
      </c>
      <c r="BJ1469" s="18" t="s">
        <v>84</v>
      </c>
      <c r="BK1469" s="257">
        <f>ROUND(I1469*H1469,2)</f>
        <v>0</v>
      </c>
      <c r="BL1469" s="18" t="s">
        <v>260</v>
      </c>
      <c r="BM1469" s="256" t="s">
        <v>1788</v>
      </c>
    </row>
    <row r="1470" s="2" customFormat="1">
      <c r="A1470" s="39"/>
      <c r="B1470" s="40"/>
      <c r="C1470" s="41"/>
      <c r="D1470" s="260" t="s">
        <v>266</v>
      </c>
      <c r="E1470" s="41"/>
      <c r="F1470" s="291" t="s">
        <v>1652</v>
      </c>
      <c r="G1470" s="41"/>
      <c r="H1470" s="41"/>
      <c r="I1470" s="211"/>
      <c r="J1470" s="41"/>
      <c r="K1470" s="41"/>
      <c r="L1470" s="45"/>
      <c r="M1470" s="292"/>
      <c r="N1470" s="293"/>
      <c r="O1470" s="92"/>
      <c r="P1470" s="92"/>
      <c r="Q1470" s="92"/>
      <c r="R1470" s="92"/>
      <c r="S1470" s="92"/>
      <c r="T1470" s="93"/>
      <c r="U1470" s="39"/>
      <c r="V1470" s="39"/>
      <c r="W1470" s="39"/>
      <c r="X1470" s="39"/>
      <c r="Y1470" s="39"/>
      <c r="Z1470" s="39"/>
      <c r="AA1470" s="39"/>
      <c r="AB1470" s="39"/>
      <c r="AC1470" s="39"/>
      <c r="AD1470" s="39"/>
      <c r="AE1470" s="39"/>
      <c r="AT1470" s="18" t="s">
        <v>266</v>
      </c>
      <c r="AU1470" s="18" t="s">
        <v>86</v>
      </c>
    </row>
    <row r="1471" s="2" customFormat="1" ht="24.15" customHeight="1">
      <c r="A1471" s="39"/>
      <c r="B1471" s="40"/>
      <c r="C1471" s="244" t="s">
        <v>1789</v>
      </c>
      <c r="D1471" s="244" t="s">
        <v>224</v>
      </c>
      <c r="E1471" s="245" t="s">
        <v>1790</v>
      </c>
      <c r="F1471" s="246" t="s">
        <v>1791</v>
      </c>
      <c r="G1471" s="247" t="s">
        <v>526</v>
      </c>
      <c r="H1471" s="248">
        <v>1</v>
      </c>
      <c r="I1471" s="249"/>
      <c r="J1471" s="250">
        <f>ROUND(I1471*H1471,2)</f>
        <v>0</v>
      </c>
      <c r="K1471" s="251"/>
      <c r="L1471" s="45"/>
      <c r="M1471" s="252" t="s">
        <v>1</v>
      </c>
      <c r="N1471" s="253" t="s">
        <v>41</v>
      </c>
      <c r="O1471" s="92"/>
      <c r="P1471" s="254">
        <f>O1471*H1471</f>
        <v>0</v>
      </c>
      <c r="Q1471" s="254">
        <v>0</v>
      </c>
      <c r="R1471" s="254">
        <f>Q1471*H1471</f>
        <v>0</v>
      </c>
      <c r="S1471" s="254">
        <v>0</v>
      </c>
      <c r="T1471" s="255">
        <f>S1471*H1471</f>
        <v>0</v>
      </c>
      <c r="U1471" s="39"/>
      <c r="V1471" s="39"/>
      <c r="W1471" s="39"/>
      <c r="X1471" s="39"/>
      <c r="Y1471" s="39"/>
      <c r="Z1471" s="39"/>
      <c r="AA1471" s="39"/>
      <c r="AB1471" s="39"/>
      <c r="AC1471" s="39"/>
      <c r="AD1471" s="39"/>
      <c r="AE1471" s="39"/>
      <c r="AR1471" s="256" t="s">
        <v>260</v>
      </c>
      <c r="AT1471" s="256" t="s">
        <v>224</v>
      </c>
      <c r="AU1471" s="256" t="s">
        <v>86</v>
      </c>
      <c r="AY1471" s="18" t="s">
        <v>222</v>
      </c>
      <c r="BE1471" s="257">
        <f>IF(N1471="základní",J1471,0)</f>
        <v>0</v>
      </c>
      <c r="BF1471" s="257">
        <f>IF(N1471="snížená",J1471,0)</f>
        <v>0</v>
      </c>
      <c r="BG1471" s="257">
        <f>IF(N1471="zákl. přenesená",J1471,0)</f>
        <v>0</v>
      </c>
      <c r="BH1471" s="257">
        <f>IF(N1471="sníž. přenesená",J1471,0)</f>
        <v>0</v>
      </c>
      <c r="BI1471" s="257">
        <f>IF(N1471="nulová",J1471,0)</f>
        <v>0</v>
      </c>
      <c r="BJ1471" s="18" t="s">
        <v>84</v>
      </c>
      <c r="BK1471" s="257">
        <f>ROUND(I1471*H1471,2)</f>
        <v>0</v>
      </c>
      <c r="BL1471" s="18" t="s">
        <v>260</v>
      </c>
      <c r="BM1471" s="256" t="s">
        <v>1792</v>
      </c>
    </row>
    <row r="1472" s="2" customFormat="1">
      <c r="A1472" s="39"/>
      <c r="B1472" s="40"/>
      <c r="C1472" s="41"/>
      <c r="D1472" s="260" t="s">
        <v>266</v>
      </c>
      <c r="E1472" s="41"/>
      <c r="F1472" s="291" t="s">
        <v>1652</v>
      </c>
      <c r="G1472" s="41"/>
      <c r="H1472" s="41"/>
      <c r="I1472" s="211"/>
      <c r="J1472" s="41"/>
      <c r="K1472" s="41"/>
      <c r="L1472" s="45"/>
      <c r="M1472" s="292"/>
      <c r="N1472" s="293"/>
      <c r="O1472" s="92"/>
      <c r="P1472" s="92"/>
      <c r="Q1472" s="92"/>
      <c r="R1472" s="92"/>
      <c r="S1472" s="92"/>
      <c r="T1472" s="93"/>
      <c r="U1472" s="39"/>
      <c r="V1472" s="39"/>
      <c r="W1472" s="39"/>
      <c r="X1472" s="39"/>
      <c r="Y1472" s="39"/>
      <c r="Z1472" s="39"/>
      <c r="AA1472" s="39"/>
      <c r="AB1472" s="39"/>
      <c r="AC1472" s="39"/>
      <c r="AD1472" s="39"/>
      <c r="AE1472" s="39"/>
      <c r="AT1472" s="18" t="s">
        <v>266</v>
      </c>
      <c r="AU1472" s="18" t="s">
        <v>86</v>
      </c>
    </row>
    <row r="1473" s="2" customFormat="1" ht="24.15" customHeight="1">
      <c r="A1473" s="39"/>
      <c r="B1473" s="40"/>
      <c r="C1473" s="244" t="s">
        <v>1072</v>
      </c>
      <c r="D1473" s="244" t="s">
        <v>224</v>
      </c>
      <c r="E1473" s="245" t="s">
        <v>1793</v>
      </c>
      <c r="F1473" s="246" t="s">
        <v>1794</v>
      </c>
      <c r="G1473" s="247" t="s">
        <v>526</v>
      </c>
      <c r="H1473" s="248">
        <v>1</v>
      </c>
      <c r="I1473" s="249"/>
      <c r="J1473" s="250">
        <f>ROUND(I1473*H1473,2)</f>
        <v>0</v>
      </c>
      <c r="K1473" s="251"/>
      <c r="L1473" s="45"/>
      <c r="M1473" s="252" t="s">
        <v>1</v>
      </c>
      <c r="N1473" s="253" t="s">
        <v>41</v>
      </c>
      <c r="O1473" s="92"/>
      <c r="P1473" s="254">
        <f>O1473*H1473</f>
        <v>0</v>
      </c>
      <c r="Q1473" s="254">
        <v>0</v>
      </c>
      <c r="R1473" s="254">
        <f>Q1473*H1473</f>
        <v>0</v>
      </c>
      <c r="S1473" s="254">
        <v>0</v>
      </c>
      <c r="T1473" s="255">
        <f>S1473*H1473</f>
        <v>0</v>
      </c>
      <c r="U1473" s="39"/>
      <c r="V1473" s="39"/>
      <c r="W1473" s="39"/>
      <c r="X1473" s="39"/>
      <c r="Y1473" s="39"/>
      <c r="Z1473" s="39"/>
      <c r="AA1473" s="39"/>
      <c r="AB1473" s="39"/>
      <c r="AC1473" s="39"/>
      <c r="AD1473" s="39"/>
      <c r="AE1473" s="39"/>
      <c r="AR1473" s="256" t="s">
        <v>260</v>
      </c>
      <c r="AT1473" s="256" t="s">
        <v>224</v>
      </c>
      <c r="AU1473" s="256" t="s">
        <v>86</v>
      </c>
      <c r="AY1473" s="18" t="s">
        <v>222</v>
      </c>
      <c r="BE1473" s="257">
        <f>IF(N1473="základní",J1473,0)</f>
        <v>0</v>
      </c>
      <c r="BF1473" s="257">
        <f>IF(N1473="snížená",J1473,0)</f>
        <v>0</v>
      </c>
      <c r="BG1473" s="257">
        <f>IF(N1473="zákl. přenesená",J1473,0)</f>
        <v>0</v>
      </c>
      <c r="BH1473" s="257">
        <f>IF(N1473="sníž. přenesená",J1473,0)</f>
        <v>0</v>
      </c>
      <c r="BI1473" s="257">
        <f>IF(N1473="nulová",J1473,0)</f>
        <v>0</v>
      </c>
      <c r="BJ1473" s="18" t="s">
        <v>84</v>
      </c>
      <c r="BK1473" s="257">
        <f>ROUND(I1473*H1473,2)</f>
        <v>0</v>
      </c>
      <c r="BL1473" s="18" t="s">
        <v>260</v>
      </c>
      <c r="BM1473" s="256" t="s">
        <v>1795</v>
      </c>
    </row>
    <row r="1474" s="2" customFormat="1">
      <c r="A1474" s="39"/>
      <c r="B1474" s="40"/>
      <c r="C1474" s="41"/>
      <c r="D1474" s="260" t="s">
        <v>266</v>
      </c>
      <c r="E1474" s="41"/>
      <c r="F1474" s="291" t="s">
        <v>1652</v>
      </c>
      <c r="G1474" s="41"/>
      <c r="H1474" s="41"/>
      <c r="I1474" s="211"/>
      <c r="J1474" s="41"/>
      <c r="K1474" s="41"/>
      <c r="L1474" s="45"/>
      <c r="M1474" s="292"/>
      <c r="N1474" s="293"/>
      <c r="O1474" s="92"/>
      <c r="P1474" s="92"/>
      <c r="Q1474" s="92"/>
      <c r="R1474" s="92"/>
      <c r="S1474" s="92"/>
      <c r="T1474" s="93"/>
      <c r="U1474" s="39"/>
      <c r="V1474" s="39"/>
      <c r="W1474" s="39"/>
      <c r="X1474" s="39"/>
      <c r="Y1474" s="39"/>
      <c r="Z1474" s="39"/>
      <c r="AA1474" s="39"/>
      <c r="AB1474" s="39"/>
      <c r="AC1474" s="39"/>
      <c r="AD1474" s="39"/>
      <c r="AE1474" s="39"/>
      <c r="AT1474" s="18" t="s">
        <v>266</v>
      </c>
      <c r="AU1474" s="18" t="s">
        <v>86</v>
      </c>
    </row>
    <row r="1475" s="2" customFormat="1" ht="24.15" customHeight="1">
      <c r="A1475" s="39"/>
      <c r="B1475" s="40"/>
      <c r="C1475" s="244" t="s">
        <v>1796</v>
      </c>
      <c r="D1475" s="244" t="s">
        <v>224</v>
      </c>
      <c r="E1475" s="245" t="s">
        <v>1797</v>
      </c>
      <c r="F1475" s="246" t="s">
        <v>1798</v>
      </c>
      <c r="G1475" s="247" t="s">
        <v>526</v>
      </c>
      <c r="H1475" s="248">
        <v>1</v>
      </c>
      <c r="I1475" s="249"/>
      <c r="J1475" s="250">
        <f>ROUND(I1475*H1475,2)</f>
        <v>0</v>
      </c>
      <c r="K1475" s="251"/>
      <c r="L1475" s="45"/>
      <c r="M1475" s="252" t="s">
        <v>1</v>
      </c>
      <c r="N1475" s="253" t="s">
        <v>41</v>
      </c>
      <c r="O1475" s="92"/>
      <c r="P1475" s="254">
        <f>O1475*H1475</f>
        <v>0</v>
      </c>
      <c r="Q1475" s="254">
        <v>0</v>
      </c>
      <c r="R1475" s="254">
        <f>Q1475*H1475</f>
        <v>0</v>
      </c>
      <c r="S1475" s="254">
        <v>0</v>
      </c>
      <c r="T1475" s="255">
        <f>S1475*H1475</f>
        <v>0</v>
      </c>
      <c r="U1475" s="39"/>
      <c r="V1475" s="39"/>
      <c r="W1475" s="39"/>
      <c r="X1475" s="39"/>
      <c r="Y1475" s="39"/>
      <c r="Z1475" s="39"/>
      <c r="AA1475" s="39"/>
      <c r="AB1475" s="39"/>
      <c r="AC1475" s="39"/>
      <c r="AD1475" s="39"/>
      <c r="AE1475" s="39"/>
      <c r="AR1475" s="256" t="s">
        <v>260</v>
      </c>
      <c r="AT1475" s="256" t="s">
        <v>224</v>
      </c>
      <c r="AU1475" s="256" t="s">
        <v>86</v>
      </c>
      <c r="AY1475" s="18" t="s">
        <v>222</v>
      </c>
      <c r="BE1475" s="257">
        <f>IF(N1475="základní",J1475,0)</f>
        <v>0</v>
      </c>
      <c r="BF1475" s="257">
        <f>IF(N1475="snížená",J1475,0)</f>
        <v>0</v>
      </c>
      <c r="BG1475" s="257">
        <f>IF(N1475="zákl. přenesená",J1475,0)</f>
        <v>0</v>
      </c>
      <c r="BH1475" s="257">
        <f>IF(N1475="sníž. přenesená",J1475,0)</f>
        <v>0</v>
      </c>
      <c r="BI1475" s="257">
        <f>IF(N1475="nulová",J1475,0)</f>
        <v>0</v>
      </c>
      <c r="BJ1475" s="18" t="s">
        <v>84</v>
      </c>
      <c r="BK1475" s="257">
        <f>ROUND(I1475*H1475,2)</f>
        <v>0</v>
      </c>
      <c r="BL1475" s="18" t="s">
        <v>260</v>
      </c>
      <c r="BM1475" s="256" t="s">
        <v>1799</v>
      </c>
    </row>
    <row r="1476" s="2" customFormat="1">
      <c r="A1476" s="39"/>
      <c r="B1476" s="40"/>
      <c r="C1476" s="41"/>
      <c r="D1476" s="260" t="s">
        <v>266</v>
      </c>
      <c r="E1476" s="41"/>
      <c r="F1476" s="291" t="s">
        <v>1652</v>
      </c>
      <c r="G1476" s="41"/>
      <c r="H1476" s="41"/>
      <c r="I1476" s="211"/>
      <c r="J1476" s="41"/>
      <c r="K1476" s="41"/>
      <c r="L1476" s="45"/>
      <c r="M1476" s="292"/>
      <c r="N1476" s="293"/>
      <c r="O1476" s="92"/>
      <c r="P1476" s="92"/>
      <c r="Q1476" s="92"/>
      <c r="R1476" s="92"/>
      <c r="S1476" s="92"/>
      <c r="T1476" s="93"/>
      <c r="U1476" s="39"/>
      <c r="V1476" s="39"/>
      <c r="W1476" s="39"/>
      <c r="X1476" s="39"/>
      <c r="Y1476" s="39"/>
      <c r="Z1476" s="39"/>
      <c r="AA1476" s="39"/>
      <c r="AB1476" s="39"/>
      <c r="AC1476" s="39"/>
      <c r="AD1476" s="39"/>
      <c r="AE1476" s="39"/>
      <c r="AT1476" s="18" t="s">
        <v>266</v>
      </c>
      <c r="AU1476" s="18" t="s">
        <v>86</v>
      </c>
    </row>
    <row r="1477" s="2" customFormat="1" ht="24.15" customHeight="1">
      <c r="A1477" s="39"/>
      <c r="B1477" s="40"/>
      <c r="C1477" s="244" t="s">
        <v>1077</v>
      </c>
      <c r="D1477" s="244" t="s">
        <v>224</v>
      </c>
      <c r="E1477" s="245" t="s">
        <v>1800</v>
      </c>
      <c r="F1477" s="246" t="s">
        <v>1801</v>
      </c>
      <c r="G1477" s="247" t="s">
        <v>526</v>
      </c>
      <c r="H1477" s="248">
        <v>1</v>
      </c>
      <c r="I1477" s="249"/>
      <c r="J1477" s="250">
        <f>ROUND(I1477*H1477,2)</f>
        <v>0</v>
      </c>
      <c r="K1477" s="251"/>
      <c r="L1477" s="45"/>
      <c r="M1477" s="252" t="s">
        <v>1</v>
      </c>
      <c r="N1477" s="253" t="s">
        <v>41</v>
      </c>
      <c r="O1477" s="92"/>
      <c r="P1477" s="254">
        <f>O1477*H1477</f>
        <v>0</v>
      </c>
      <c r="Q1477" s="254">
        <v>0</v>
      </c>
      <c r="R1477" s="254">
        <f>Q1477*H1477</f>
        <v>0</v>
      </c>
      <c r="S1477" s="254">
        <v>0</v>
      </c>
      <c r="T1477" s="255">
        <f>S1477*H1477</f>
        <v>0</v>
      </c>
      <c r="U1477" s="39"/>
      <c r="V1477" s="39"/>
      <c r="W1477" s="39"/>
      <c r="X1477" s="39"/>
      <c r="Y1477" s="39"/>
      <c r="Z1477" s="39"/>
      <c r="AA1477" s="39"/>
      <c r="AB1477" s="39"/>
      <c r="AC1477" s="39"/>
      <c r="AD1477" s="39"/>
      <c r="AE1477" s="39"/>
      <c r="AR1477" s="256" t="s">
        <v>260</v>
      </c>
      <c r="AT1477" s="256" t="s">
        <v>224</v>
      </c>
      <c r="AU1477" s="256" t="s">
        <v>86</v>
      </c>
      <c r="AY1477" s="18" t="s">
        <v>222</v>
      </c>
      <c r="BE1477" s="257">
        <f>IF(N1477="základní",J1477,0)</f>
        <v>0</v>
      </c>
      <c r="BF1477" s="257">
        <f>IF(N1477="snížená",J1477,0)</f>
        <v>0</v>
      </c>
      <c r="BG1477" s="257">
        <f>IF(N1477="zákl. přenesená",J1477,0)</f>
        <v>0</v>
      </c>
      <c r="BH1477" s="257">
        <f>IF(N1477="sníž. přenesená",J1477,0)</f>
        <v>0</v>
      </c>
      <c r="BI1477" s="257">
        <f>IF(N1477="nulová",J1477,0)</f>
        <v>0</v>
      </c>
      <c r="BJ1477" s="18" t="s">
        <v>84</v>
      </c>
      <c r="BK1477" s="257">
        <f>ROUND(I1477*H1477,2)</f>
        <v>0</v>
      </c>
      <c r="BL1477" s="18" t="s">
        <v>260</v>
      </c>
      <c r="BM1477" s="256" t="s">
        <v>1802</v>
      </c>
    </row>
    <row r="1478" s="2" customFormat="1">
      <c r="A1478" s="39"/>
      <c r="B1478" s="40"/>
      <c r="C1478" s="41"/>
      <c r="D1478" s="260" t="s">
        <v>266</v>
      </c>
      <c r="E1478" s="41"/>
      <c r="F1478" s="291" t="s">
        <v>1652</v>
      </c>
      <c r="G1478" s="41"/>
      <c r="H1478" s="41"/>
      <c r="I1478" s="211"/>
      <c r="J1478" s="41"/>
      <c r="K1478" s="41"/>
      <c r="L1478" s="45"/>
      <c r="M1478" s="292"/>
      <c r="N1478" s="293"/>
      <c r="O1478" s="92"/>
      <c r="P1478" s="92"/>
      <c r="Q1478" s="92"/>
      <c r="R1478" s="92"/>
      <c r="S1478" s="92"/>
      <c r="T1478" s="93"/>
      <c r="U1478" s="39"/>
      <c r="V1478" s="39"/>
      <c r="W1478" s="39"/>
      <c r="X1478" s="39"/>
      <c r="Y1478" s="39"/>
      <c r="Z1478" s="39"/>
      <c r="AA1478" s="39"/>
      <c r="AB1478" s="39"/>
      <c r="AC1478" s="39"/>
      <c r="AD1478" s="39"/>
      <c r="AE1478" s="39"/>
      <c r="AT1478" s="18" t="s">
        <v>266</v>
      </c>
      <c r="AU1478" s="18" t="s">
        <v>86</v>
      </c>
    </row>
    <row r="1479" s="2" customFormat="1" ht="24.15" customHeight="1">
      <c r="A1479" s="39"/>
      <c r="B1479" s="40"/>
      <c r="C1479" s="244" t="s">
        <v>1803</v>
      </c>
      <c r="D1479" s="244" t="s">
        <v>224</v>
      </c>
      <c r="E1479" s="245" t="s">
        <v>1804</v>
      </c>
      <c r="F1479" s="246" t="s">
        <v>1805</v>
      </c>
      <c r="G1479" s="247" t="s">
        <v>526</v>
      </c>
      <c r="H1479" s="248">
        <v>1</v>
      </c>
      <c r="I1479" s="249"/>
      <c r="J1479" s="250">
        <f>ROUND(I1479*H1479,2)</f>
        <v>0</v>
      </c>
      <c r="K1479" s="251"/>
      <c r="L1479" s="45"/>
      <c r="M1479" s="252" t="s">
        <v>1</v>
      </c>
      <c r="N1479" s="253" t="s">
        <v>41</v>
      </c>
      <c r="O1479" s="92"/>
      <c r="P1479" s="254">
        <f>O1479*H1479</f>
        <v>0</v>
      </c>
      <c r="Q1479" s="254">
        <v>0</v>
      </c>
      <c r="R1479" s="254">
        <f>Q1479*H1479</f>
        <v>0</v>
      </c>
      <c r="S1479" s="254">
        <v>0</v>
      </c>
      <c r="T1479" s="255">
        <f>S1479*H1479</f>
        <v>0</v>
      </c>
      <c r="U1479" s="39"/>
      <c r="V1479" s="39"/>
      <c r="W1479" s="39"/>
      <c r="X1479" s="39"/>
      <c r="Y1479" s="39"/>
      <c r="Z1479" s="39"/>
      <c r="AA1479" s="39"/>
      <c r="AB1479" s="39"/>
      <c r="AC1479" s="39"/>
      <c r="AD1479" s="39"/>
      <c r="AE1479" s="39"/>
      <c r="AR1479" s="256" t="s">
        <v>260</v>
      </c>
      <c r="AT1479" s="256" t="s">
        <v>224</v>
      </c>
      <c r="AU1479" s="256" t="s">
        <v>86</v>
      </c>
      <c r="AY1479" s="18" t="s">
        <v>222</v>
      </c>
      <c r="BE1479" s="257">
        <f>IF(N1479="základní",J1479,0)</f>
        <v>0</v>
      </c>
      <c r="BF1479" s="257">
        <f>IF(N1479="snížená",J1479,0)</f>
        <v>0</v>
      </c>
      <c r="BG1479" s="257">
        <f>IF(N1479="zákl. přenesená",J1479,0)</f>
        <v>0</v>
      </c>
      <c r="BH1479" s="257">
        <f>IF(N1479="sníž. přenesená",J1479,0)</f>
        <v>0</v>
      </c>
      <c r="BI1479" s="257">
        <f>IF(N1479="nulová",J1479,0)</f>
        <v>0</v>
      </c>
      <c r="BJ1479" s="18" t="s">
        <v>84</v>
      </c>
      <c r="BK1479" s="257">
        <f>ROUND(I1479*H1479,2)</f>
        <v>0</v>
      </c>
      <c r="BL1479" s="18" t="s">
        <v>260</v>
      </c>
      <c r="BM1479" s="256" t="s">
        <v>1806</v>
      </c>
    </row>
    <row r="1480" s="2" customFormat="1">
      <c r="A1480" s="39"/>
      <c r="B1480" s="40"/>
      <c r="C1480" s="41"/>
      <c r="D1480" s="260" t="s">
        <v>266</v>
      </c>
      <c r="E1480" s="41"/>
      <c r="F1480" s="291" t="s">
        <v>1652</v>
      </c>
      <c r="G1480" s="41"/>
      <c r="H1480" s="41"/>
      <c r="I1480" s="211"/>
      <c r="J1480" s="41"/>
      <c r="K1480" s="41"/>
      <c r="L1480" s="45"/>
      <c r="M1480" s="292"/>
      <c r="N1480" s="293"/>
      <c r="O1480" s="92"/>
      <c r="P1480" s="92"/>
      <c r="Q1480" s="92"/>
      <c r="R1480" s="92"/>
      <c r="S1480" s="92"/>
      <c r="T1480" s="93"/>
      <c r="U1480" s="39"/>
      <c r="V1480" s="39"/>
      <c r="W1480" s="39"/>
      <c r="X1480" s="39"/>
      <c r="Y1480" s="39"/>
      <c r="Z1480" s="39"/>
      <c r="AA1480" s="39"/>
      <c r="AB1480" s="39"/>
      <c r="AC1480" s="39"/>
      <c r="AD1480" s="39"/>
      <c r="AE1480" s="39"/>
      <c r="AT1480" s="18" t="s">
        <v>266</v>
      </c>
      <c r="AU1480" s="18" t="s">
        <v>86</v>
      </c>
    </row>
    <row r="1481" s="2" customFormat="1" ht="24.15" customHeight="1">
      <c r="A1481" s="39"/>
      <c r="B1481" s="40"/>
      <c r="C1481" s="244" t="s">
        <v>1080</v>
      </c>
      <c r="D1481" s="244" t="s">
        <v>224</v>
      </c>
      <c r="E1481" s="245" t="s">
        <v>1807</v>
      </c>
      <c r="F1481" s="246" t="s">
        <v>1808</v>
      </c>
      <c r="G1481" s="247" t="s">
        <v>526</v>
      </c>
      <c r="H1481" s="248">
        <v>1</v>
      </c>
      <c r="I1481" s="249"/>
      <c r="J1481" s="250">
        <f>ROUND(I1481*H1481,2)</f>
        <v>0</v>
      </c>
      <c r="K1481" s="251"/>
      <c r="L1481" s="45"/>
      <c r="M1481" s="252" t="s">
        <v>1</v>
      </c>
      <c r="N1481" s="253" t="s">
        <v>41</v>
      </c>
      <c r="O1481" s="92"/>
      <c r="P1481" s="254">
        <f>O1481*H1481</f>
        <v>0</v>
      </c>
      <c r="Q1481" s="254">
        <v>0</v>
      </c>
      <c r="R1481" s="254">
        <f>Q1481*H1481</f>
        <v>0</v>
      </c>
      <c r="S1481" s="254">
        <v>0</v>
      </c>
      <c r="T1481" s="255">
        <f>S1481*H1481</f>
        <v>0</v>
      </c>
      <c r="U1481" s="39"/>
      <c r="V1481" s="39"/>
      <c r="W1481" s="39"/>
      <c r="X1481" s="39"/>
      <c r="Y1481" s="39"/>
      <c r="Z1481" s="39"/>
      <c r="AA1481" s="39"/>
      <c r="AB1481" s="39"/>
      <c r="AC1481" s="39"/>
      <c r="AD1481" s="39"/>
      <c r="AE1481" s="39"/>
      <c r="AR1481" s="256" t="s">
        <v>260</v>
      </c>
      <c r="AT1481" s="256" t="s">
        <v>224</v>
      </c>
      <c r="AU1481" s="256" t="s">
        <v>86</v>
      </c>
      <c r="AY1481" s="18" t="s">
        <v>222</v>
      </c>
      <c r="BE1481" s="257">
        <f>IF(N1481="základní",J1481,0)</f>
        <v>0</v>
      </c>
      <c r="BF1481" s="257">
        <f>IF(N1481="snížená",J1481,0)</f>
        <v>0</v>
      </c>
      <c r="BG1481" s="257">
        <f>IF(N1481="zákl. přenesená",J1481,0)</f>
        <v>0</v>
      </c>
      <c r="BH1481" s="257">
        <f>IF(N1481="sníž. přenesená",J1481,0)</f>
        <v>0</v>
      </c>
      <c r="BI1481" s="257">
        <f>IF(N1481="nulová",J1481,0)</f>
        <v>0</v>
      </c>
      <c r="BJ1481" s="18" t="s">
        <v>84</v>
      </c>
      <c r="BK1481" s="257">
        <f>ROUND(I1481*H1481,2)</f>
        <v>0</v>
      </c>
      <c r="BL1481" s="18" t="s">
        <v>260</v>
      </c>
      <c r="BM1481" s="256" t="s">
        <v>1809</v>
      </c>
    </row>
    <row r="1482" s="2" customFormat="1">
      <c r="A1482" s="39"/>
      <c r="B1482" s="40"/>
      <c r="C1482" s="41"/>
      <c r="D1482" s="260" t="s">
        <v>266</v>
      </c>
      <c r="E1482" s="41"/>
      <c r="F1482" s="291" t="s">
        <v>1652</v>
      </c>
      <c r="G1482" s="41"/>
      <c r="H1482" s="41"/>
      <c r="I1482" s="211"/>
      <c r="J1482" s="41"/>
      <c r="K1482" s="41"/>
      <c r="L1482" s="45"/>
      <c r="M1482" s="292"/>
      <c r="N1482" s="293"/>
      <c r="O1482" s="92"/>
      <c r="P1482" s="92"/>
      <c r="Q1482" s="92"/>
      <c r="R1482" s="92"/>
      <c r="S1482" s="92"/>
      <c r="T1482" s="93"/>
      <c r="U1482" s="39"/>
      <c r="V1482" s="39"/>
      <c r="W1482" s="39"/>
      <c r="X1482" s="39"/>
      <c r="Y1482" s="39"/>
      <c r="Z1482" s="39"/>
      <c r="AA1482" s="39"/>
      <c r="AB1482" s="39"/>
      <c r="AC1482" s="39"/>
      <c r="AD1482" s="39"/>
      <c r="AE1482" s="39"/>
      <c r="AT1482" s="18" t="s">
        <v>266</v>
      </c>
      <c r="AU1482" s="18" t="s">
        <v>86</v>
      </c>
    </row>
    <row r="1483" s="2" customFormat="1" ht="24.15" customHeight="1">
      <c r="A1483" s="39"/>
      <c r="B1483" s="40"/>
      <c r="C1483" s="244" t="s">
        <v>1810</v>
      </c>
      <c r="D1483" s="244" t="s">
        <v>224</v>
      </c>
      <c r="E1483" s="245" t="s">
        <v>1811</v>
      </c>
      <c r="F1483" s="246" t="s">
        <v>1812</v>
      </c>
      <c r="G1483" s="247" t="s">
        <v>526</v>
      </c>
      <c r="H1483" s="248">
        <v>1</v>
      </c>
      <c r="I1483" s="249"/>
      <c r="J1483" s="250">
        <f>ROUND(I1483*H1483,2)</f>
        <v>0</v>
      </c>
      <c r="K1483" s="251"/>
      <c r="L1483" s="45"/>
      <c r="M1483" s="252" t="s">
        <v>1</v>
      </c>
      <c r="N1483" s="253" t="s">
        <v>41</v>
      </c>
      <c r="O1483" s="92"/>
      <c r="P1483" s="254">
        <f>O1483*H1483</f>
        <v>0</v>
      </c>
      <c r="Q1483" s="254">
        <v>0</v>
      </c>
      <c r="R1483" s="254">
        <f>Q1483*H1483</f>
        <v>0</v>
      </c>
      <c r="S1483" s="254">
        <v>0</v>
      </c>
      <c r="T1483" s="255">
        <f>S1483*H1483</f>
        <v>0</v>
      </c>
      <c r="U1483" s="39"/>
      <c r="V1483" s="39"/>
      <c r="W1483" s="39"/>
      <c r="X1483" s="39"/>
      <c r="Y1483" s="39"/>
      <c r="Z1483" s="39"/>
      <c r="AA1483" s="39"/>
      <c r="AB1483" s="39"/>
      <c r="AC1483" s="39"/>
      <c r="AD1483" s="39"/>
      <c r="AE1483" s="39"/>
      <c r="AR1483" s="256" t="s">
        <v>260</v>
      </c>
      <c r="AT1483" s="256" t="s">
        <v>224</v>
      </c>
      <c r="AU1483" s="256" t="s">
        <v>86</v>
      </c>
      <c r="AY1483" s="18" t="s">
        <v>222</v>
      </c>
      <c r="BE1483" s="257">
        <f>IF(N1483="základní",J1483,0)</f>
        <v>0</v>
      </c>
      <c r="BF1483" s="257">
        <f>IF(N1483="snížená",J1483,0)</f>
        <v>0</v>
      </c>
      <c r="BG1483" s="257">
        <f>IF(N1483="zákl. přenesená",J1483,0)</f>
        <v>0</v>
      </c>
      <c r="BH1483" s="257">
        <f>IF(N1483="sníž. přenesená",J1483,0)</f>
        <v>0</v>
      </c>
      <c r="BI1483" s="257">
        <f>IF(N1483="nulová",J1483,0)</f>
        <v>0</v>
      </c>
      <c r="BJ1483" s="18" t="s">
        <v>84</v>
      </c>
      <c r="BK1483" s="257">
        <f>ROUND(I1483*H1483,2)</f>
        <v>0</v>
      </c>
      <c r="BL1483" s="18" t="s">
        <v>260</v>
      </c>
      <c r="BM1483" s="256" t="s">
        <v>1813</v>
      </c>
    </row>
    <row r="1484" s="2" customFormat="1">
      <c r="A1484" s="39"/>
      <c r="B1484" s="40"/>
      <c r="C1484" s="41"/>
      <c r="D1484" s="260" t="s">
        <v>266</v>
      </c>
      <c r="E1484" s="41"/>
      <c r="F1484" s="291" t="s">
        <v>1652</v>
      </c>
      <c r="G1484" s="41"/>
      <c r="H1484" s="41"/>
      <c r="I1484" s="211"/>
      <c r="J1484" s="41"/>
      <c r="K1484" s="41"/>
      <c r="L1484" s="45"/>
      <c r="M1484" s="292"/>
      <c r="N1484" s="293"/>
      <c r="O1484" s="92"/>
      <c r="P1484" s="92"/>
      <c r="Q1484" s="92"/>
      <c r="R1484" s="92"/>
      <c r="S1484" s="92"/>
      <c r="T1484" s="93"/>
      <c r="U1484" s="39"/>
      <c r="V1484" s="39"/>
      <c r="W1484" s="39"/>
      <c r="X1484" s="39"/>
      <c r="Y1484" s="39"/>
      <c r="Z1484" s="39"/>
      <c r="AA1484" s="39"/>
      <c r="AB1484" s="39"/>
      <c r="AC1484" s="39"/>
      <c r="AD1484" s="39"/>
      <c r="AE1484" s="39"/>
      <c r="AT1484" s="18" t="s">
        <v>266</v>
      </c>
      <c r="AU1484" s="18" t="s">
        <v>86</v>
      </c>
    </row>
    <row r="1485" s="2" customFormat="1" ht="24.15" customHeight="1">
      <c r="A1485" s="39"/>
      <c r="B1485" s="40"/>
      <c r="C1485" s="244" t="s">
        <v>1085</v>
      </c>
      <c r="D1485" s="244" t="s">
        <v>224</v>
      </c>
      <c r="E1485" s="245" t="s">
        <v>1814</v>
      </c>
      <c r="F1485" s="246" t="s">
        <v>1815</v>
      </c>
      <c r="G1485" s="247" t="s">
        <v>526</v>
      </c>
      <c r="H1485" s="248">
        <v>1</v>
      </c>
      <c r="I1485" s="249"/>
      <c r="J1485" s="250">
        <f>ROUND(I1485*H1485,2)</f>
        <v>0</v>
      </c>
      <c r="K1485" s="251"/>
      <c r="L1485" s="45"/>
      <c r="M1485" s="252" t="s">
        <v>1</v>
      </c>
      <c r="N1485" s="253" t="s">
        <v>41</v>
      </c>
      <c r="O1485" s="92"/>
      <c r="P1485" s="254">
        <f>O1485*H1485</f>
        <v>0</v>
      </c>
      <c r="Q1485" s="254">
        <v>0</v>
      </c>
      <c r="R1485" s="254">
        <f>Q1485*H1485</f>
        <v>0</v>
      </c>
      <c r="S1485" s="254">
        <v>0</v>
      </c>
      <c r="T1485" s="255">
        <f>S1485*H1485</f>
        <v>0</v>
      </c>
      <c r="U1485" s="39"/>
      <c r="V1485" s="39"/>
      <c r="W1485" s="39"/>
      <c r="X1485" s="39"/>
      <c r="Y1485" s="39"/>
      <c r="Z1485" s="39"/>
      <c r="AA1485" s="39"/>
      <c r="AB1485" s="39"/>
      <c r="AC1485" s="39"/>
      <c r="AD1485" s="39"/>
      <c r="AE1485" s="39"/>
      <c r="AR1485" s="256" t="s">
        <v>260</v>
      </c>
      <c r="AT1485" s="256" t="s">
        <v>224</v>
      </c>
      <c r="AU1485" s="256" t="s">
        <v>86</v>
      </c>
      <c r="AY1485" s="18" t="s">
        <v>222</v>
      </c>
      <c r="BE1485" s="257">
        <f>IF(N1485="základní",J1485,0)</f>
        <v>0</v>
      </c>
      <c r="BF1485" s="257">
        <f>IF(N1485="snížená",J1485,0)</f>
        <v>0</v>
      </c>
      <c r="BG1485" s="257">
        <f>IF(N1485="zákl. přenesená",J1485,0)</f>
        <v>0</v>
      </c>
      <c r="BH1485" s="257">
        <f>IF(N1485="sníž. přenesená",J1485,0)</f>
        <v>0</v>
      </c>
      <c r="BI1485" s="257">
        <f>IF(N1485="nulová",J1485,0)</f>
        <v>0</v>
      </c>
      <c r="BJ1485" s="18" t="s">
        <v>84</v>
      </c>
      <c r="BK1485" s="257">
        <f>ROUND(I1485*H1485,2)</f>
        <v>0</v>
      </c>
      <c r="BL1485" s="18" t="s">
        <v>260</v>
      </c>
      <c r="BM1485" s="256" t="s">
        <v>1816</v>
      </c>
    </row>
    <row r="1486" s="2" customFormat="1">
      <c r="A1486" s="39"/>
      <c r="B1486" s="40"/>
      <c r="C1486" s="41"/>
      <c r="D1486" s="260" t="s">
        <v>266</v>
      </c>
      <c r="E1486" s="41"/>
      <c r="F1486" s="291" t="s">
        <v>1652</v>
      </c>
      <c r="G1486" s="41"/>
      <c r="H1486" s="41"/>
      <c r="I1486" s="211"/>
      <c r="J1486" s="41"/>
      <c r="K1486" s="41"/>
      <c r="L1486" s="45"/>
      <c r="M1486" s="292"/>
      <c r="N1486" s="293"/>
      <c r="O1486" s="92"/>
      <c r="P1486" s="92"/>
      <c r="Q1486" s="92"/>
      <c r="R1486" s="92"/>
      <c r="S1486" s="92"/>
      <c r="T1486" s="93"/>
      <c r="U1486" s="39"/>
      <c r="V1486" s="39"/>
      <c r="W1486" s="39"/>
      <c r="X1486" s="39"/>
      <c r="Y1486" s="39"/>
      <c r="Z1486" s="39"/>
      <c r="AA1486" s="39"/>
      <c r="AB1486" s="39"/>
      <c r="AC1486" s="39"/>
      <c r="AD1486" s="39"/>
      <c r="AE1486" s="39"/>
      <c r="AT1486" s="18" t="s">
        <v>266</v>
      </c>
      <c r="AU1486" s="18" t="s">
        <v>86</v>
      </c>
    </row>
    <row r="1487" s="2" customFormat="1" ht="24.15" customHeight="1">
      <c r="A1487" s="39"/>
      <c r="B1487" s="40"/>
      <c r="C1487" s="244" t="s">
        <v>1817</v>
      </c>
      <c r="D1487" s="244" t="s">
        <v>224</v>
      </c>
      <c r="E1487" s="245" t="s">
        <v>1818</v>
      </c>
      <c r="F1487" s="246" t="s">
        <v>1819</v>
      </c>
      <c r="G1487" s="247" t="s">
        <v>526</v>
      </c>
      <c r="H1487" s="248">
        <v>1</v>
      </c>
      <c r="I1487" s="249"/>
      <c r="J1487" s="250">
        <f>ROUND(I1487*H1487,2)</f>
        <v>0</v>
      </c>
      <c r="K1487" s="251"/>
      <c r="L1487" s="45"/>
      <c r="M1487" s="252" t="s">
        <v>1</v>
      </c>
      <c r="N1487" s="253" t="s">
        <v>41</v>
      </c>
      <c r="O1487" s="92"/>
      <c r="P1487" s="254">
        <f>O1487*H1487</f>
        <v>0</v>
      </c>
      <c r="Q1487" s="254">
        <v>0</v>
      </c>
      <c r="R1487" s="254">
        <f>Q1487*H1487</f>
        <v>0</v>
      </c>
      <c r="S1487" s="254">
        <v>0</v>
      </c>
      <c r="T1487" s="255">
        <f>S1487*H1487</f>
        <v>0</v>
      </c>
      <c r="U1487" s="39"/>
      <c r="V1487" s="39"/>
      <c r="W1487" s="39"/>
      <c r="X1487" s="39"/>
      <c r="Y1487" s="39"/>
      <c r="Z1487" s="39"/>
      <c r="AA1487" s="39"/>
      <c r="AB1487" s="39"/>
      <c r="AC1487" s="39"/>
      <c r="AD1487" s="39"/>
      <c r="AE1487" s="39"/>
      <c r="AR1487" s="256" t="s">
        <v>260</v>
      </c>
      <c r="AT1487" s="256" t="s">
        <v>224</v>
      </c>
      <c r="AU1487" s="256" t="s">
        <v>86</v>
      </c>
      <c r="AY1487" s="18" t="s">
        <v>222</v>
      </c>
      <c r="BE1487" s="257">
        <f>IF(N1487="základní",J1487,0)</f>
        <v>0</v>
      </c>
      <c r="BF1487" s="257">
        <f>IF(N1487="snížená",J1487,0)</f>
        <v>0</v>
      </c>
      <c r="BG1487" s="257">
        <f>IF(N1487="zákl. přenesená",J1487,0)</f>
        <v>0</v>
      </c>
      <c r="BH1487" s="257">
        <f>IF(N1487="sníž. přenesená",J1487,0)</f>
        <v>0</v>
      </c>
      <c r="BI1487" s="257">
        <f>IF(N1487="nulová",J1487,0)</f>
        <v>0</v>
      </c>
      <c r="BJ1487" s="18" t="s">
        <v>84</v>
      </c>
      <c r="BK1487" s="257">
        <f>ROUND(I1487*H1487,2)</f>
        <v>0</v>
      </c>
      <c r="BL1487" s="18" t="s">
        <v>260</v>
      </c>
      <c r="BM1487" s="256" t="s">
        <v>1820</v>
      </c>
    </row>
    <row r="1488" s="2" customFormat="1">
      <c r="A1488" s="39"/>
      <c r="B1488" s="40"/>
      <c r="C1488" s="41"/>
      <c r="D1488" s="260" t="s">
        <v>266</v>
      </c>
      <c r="E1488" s="41"/>
      <c r="F1488" s="291" t="s">
        <v>1652</v>
      </c>
      <c r="G1488" s="41"/>
      <c r="H1488" s="41"/>
      <c r="I1488" s="211"/>
      <c r="J1488" s="41"/>
      <c r="K1488" s="41"/>
      <c r="L1488" s="45"/>
      <c r="M1488" s="292"/>
      <c r="N1488" s="293"/>
      <c r="O1488" s="92"/>
      <c r="P1488" s="92"/>
      <c r="Q1488" s="92"/>
      <c r="R1488" s="92"/>
      <c r="S1488" s="92"/>
      <c r="T1488" s="93"/>
      <c r="U1488" s="39"/>
      <c r="V1488" s="39"/>
      <c r="W1488" s="39"/>
      <c r="X1488" s="39"/>
      <c r="Y1488" s="39"/>
      <c r="Z1488" s="39"/>
      <c r="AA1488" s="39"/>
      <c r="AB1488" s="39"/>
      <c r="AC1488" s="39"/>
      <c r="AD1488" s="39"/>
      <c r="AE1488" s="39"/>
      <c r="AT1488" s="18" t="s">
        <v>266</v>
      </c>
      <c r="AU1488" s="18" t="s">
        <v>86</v>
      </c>
    </row>
    <row r="1489" s="2" customFormat="1" ht="37.8" customHeight="1">
      <c r="A1489" s="39"/>
      <c r="B1489" s="40"/>
      <c r="C1489" s="244" t="s">
        <v>1089</v>
      </c>
      <c r="D1489" s="244" t="s">
        <v>224</v>
      </c>
      <c r="E1489" s="245" t="s">
        <v>1821</v>
      </c>
      <c r="F1489" s="246" t="s">
        <v>1822</v>
      </c>
      <c r="G1489" s="247" t="s">
        <v>526</v>
      </c>
      <c r="H1489" s="248">
        <v>1</v>
      </c>
      <c r="I1489" s="249"/>
      <c r="J1489" s="250">
        <f>ROUND(I1489*H1489,2)</f>
        <v>0</v>
      </c>
      <c r="K1489" s="251"/>
      <c r="L1489" s="45"/>
      <c r="M1489" s="252" t="s">
        <v>1</v>
      </c>
      <c r="N1489" s="253" t="s">
        <v>41</v>
      </c>
      <c r="O1489" s="92"/>
      <c r="P1489" s="254">
        <f>O1489*H1489</f>
        <v>0</v>
      </c>
      <c r="Q1489" s="254">
        <v>0</v>
      </c>
      <c r="R1489" s="254">
        <f>Q1489*H1489</f>
        <v>0</v>
      </c>
      <c r="S1489" s="254">
        <v>0</v>
      </c>
      <c r="T1489" s="255">
        <f>S1489*H1489</f>
        <v>0</v>
      </c>
      <c r="U1489" s="39"/>
      <c r="V1489" s="39"/>
      <c r="W1489" s="39"/>
      <c r="X1489" s="39"/>
      <c r="Y1489" s="39"/>
      <c r="Z1489" s="39"/>
      <c r="AA1489" s="39"/>
      <c r="AB1489" s="39"/>
      <c r="AC1489" s="39"/>
      <c r="AD1489" s="39"/>
      <c r="AE1489" s="39"/>
      <c r="AR1489" s="256" t="s">
        <v>260</v>
      </c>
      <c r="AT1489" s="256" t="s">
        <v>224</v>
      </c>
      <c r="AU1489" s="256" t="s">
        <v>86</v>
      </c>
      <c r="AY1489" s="18" t="s">
        <v>222</v>
      </c>
      <c r="BE1489" s="257">
        <f>IF(N1489="základní",J1489,0)</f>
        <v>0</v>
      </c>
      <c r="BF1489" s="257">
        <f>IF(N1489="snížená",J1489,0)</f>
        <v>0</v>
      </c>
      <c r="BG1489" s="257">
        <f>IF(N1489="zákl. přenesená",J1489,0)</f>
        <v>0</v>
      </c>
      <c r="BH1489" s="257">
        <f>IF(N1489="sníž. přenesená",J1489,0)</f>
        <v>0</v>
      </c>
      <c r="BI1489" s="257">
        <f>IF(N1489="nulová",J1489,0)</f>
        <v>0</v>
      </c>
      <c r="BJ1489" s="18" t="s">
        <v>84</v>
      </c>
      <c r="BK1489" s="257">
        <f>ROUND(I1489*H1489,2)</f>
        <v>0</v>
      </c>
      <c r="BL1489" s="18" t="s">
        <v>260</v>
      </c>
      <c r="BM1489" s="256" t="s">
        <v>1823</v>
      </c>
    </row>
    <row r="1490" s="2" customFormat="1">
      <c r="A1490" s="39"/>
      <c r="B1490" s="40"/>
      <c r="C1490" s="41"/>
      <c r="D1490" s="260" t="s">
        <v>266</v>
      </c>
      <c r="E1490" s="41"/>
      <c r="F1490" s="291" t="s">
        <v>1652</v>
      </c>
      <c r="G1490" s="41"/>
      <c r="H1490" s="41"/>
      <c r="I1490" s="211"/>
      <c r="J1490" s="41"/>
      <c r="K1490" s="41"/>
      <c r="L1490" s="45"/>
      <c r="M1490" s="292"/>
      <c r="N1490" s="293"/>
      <c r="O1490" s="92"/>
      <c r="P1490" s="92"/>
      <c r="Q1490" s="92"/>
      <c r="R1490" s="92"/>
      <c r="S1490" s="92"/>
      <c r="T1490" s="93"/>
      <c r="U1490" s="39"/>
      <c r="V1490" s="39"/>
      <c r="W1490" s="39"/>
      <c r="X1490" s="39"/>
      <c r="Y1490" s="39"/>
      <c r="Z1490" s="39"/>
      <c r="AA1490" s="39"/>
      <c r="AB1490" s="39"/>
      <c r="AC1490" s="39"/>
      <c r="AD1490" s="39"/>
      <c r="AE1490" s="39"/>
      <c r="AT1490" s="18" t="s">
        <v>266</v>
      </c>
      <c r="AU1490" s="18" t="s">
        <v>86</v>
      </c>
    </row>
    <row r="1491" s="2" customFormat="1" ht="24.15" customHeight="1">
      <c r="A1491" s="39"/>
      <c r="B1491" s="40"/>
      <c r="C1491" s="244" t="s">
        <v>1824</v>
      </c>
      <c r="D1491" s="244" t="s">
        <v>224</v>
      </c>
      <c r="E1491" s="245" t="s">
        <v>1825</v>
      </c>
      <c r="F1491" s="246" t="s">
        <v>1826</v>
      </c>
      <c r="G1491" s="247" t="s">
        <v>526</v>
      </c>
      <c r="H1491" s="248">
        <v>3</v>
      </c>
      <c r="I1491" s="249"/>
      <c r="J1491" s="250">
        <f>ROUND(I1491*H1491,2)</f>
        <v>0</v>
      </c>
      <c r="K1491" s="251"/>
      <c r="L1491" s="45"/>
      <c r="M1491" s="252" t="s">
        <v>1</v>
      </c>
      <c r="N1491" s="253" t="s">
        <v>41</v>
      </c>
      <c r="O1491" s="92"/>
      <c r="P1491" s="254">
        <f>O1491*H1491</f>
        <v>0</v>
      </c>
      <c r="Q1491" s="254">
        <v>0</v>
      </c>
      <c r="R1491" s="254">
        <f>Q1491*H1491</f>
        <v>0</v>
      </c>
      <c r="S1491" s="254">
        <v>0</v>
      </c>
      <c r="T1491" s="255">
        <f>S1491*H1491</f>
        <v>0</v>
      </c>
      <c r="U1491" s="39"/>
      <c r="V1491" s="39"/>
      <c r="W1491" s="39"/>
      <c r="X1491" s="39"/>
      <c r="Y1491" s="39"/>
      <c r="Z1491" s="39"/>
      <c r="AA1491" s="39"/>
      <c r="AB1491" s="39"/>
      <c r="AC1491" s="39"/>
      <c r="AD1491" s="39"/>
      <c r="AE1491" s="39"/>
      <c r="AR1491" s="256" t="s">
        <v>260</v>
      </c>
      <c r="AT1491" s="256" t="s">
        <v>224</v>
      </c>
      <c r="AU1491" s="256" t="s">
        <v>86</v>
      </c>
      <c r="AY1491" s="18" t="s">
        <v>222</v>
      </c>
      <c r="BE1491" s="257">
        <f>IF(N1491="základní",J1491,0)</f>
        <v>0</v>
      </c>
      <c r="BF1491" s="257">
        <f>IF(N1491="snížená",J1491,0)</f>
        <v>0</v>
      </c>
      <c r="BG1491" s="257">
        <f>IF(N1491="zákl. přenesená",J1491,0)</f>
        <v>0</v>
      </c>
      <c r="BH1491" s="257">
        <f>IF(N1491="sníž. přenesená",J1491,0)</f>
        <v>0</v>
      </c>
      <c r="BI1491" s="257">
        <f>IF(N1491="nulová",J1491,0)</f>
        <v>0</v>
      </c>
      <c r="BJ1491" s="18" t="s">
        <v>84</v>
      </c>
      <c r="BK1491" s="257">
        <f>ROUND(I1491*H1491,2)</f>
        <v>0</v>
      </c>
      <c r="BL1491" s="18" t="s">
        <v>260</v>
      </c>
      <c r="BM1491" s="256" t="s">
        <v>1827</v>
      </c>
    </row>
    <row r="1492" s="2" customFormat="1">
      <c r="A1492" s="39"/>
      <c r="B1492" s="40"/>
      <c r="C1492" s="41"/>
      <c r="D1492" s="260" t="s">
        <v>266</v>
      </c>
      <c r="E1492" s="41"/>
      <c r="F1492" s="291" t="s">
        <v>1652</v>
      </c>
      <c r="G1492" s="41"/>
      <c r="H1492" s="41"/>
      <c r="I1492" s="211"/>
      <c r="J1492" s="41"/>
      <c r="K1492" s="41"/>
      <c r="L1492" s="45"/>
      <c r="M1492" s="292"/>
      <c r="N1492" s="293"/>
      <c r="O1492" s="92"/>
      <c r="P1492" s="92"/>
      <c r="Q1492" s="92"/>
      <c r="R1492" s="92"/>
      <c r="S1492" s="92"/>
      <c r="T1492" s="93"/>
      <c r="U1492" s="39"/>
      <c r="V1492" s="39"/>
      <c r="W1492" s="39"/>
      <c r="X1492" s="39"/>
      <c r="Y1492" s="39"/>
      <c r="Z1492" s="39"/>
      <c r="AA1492" s="39"/>
      <c r="AB1492" s="39"/>
      <c r="AC1492" s="39"/>
      <c r="AD1492" s="39"/>
      <c r="AE1492" s="39"/>
      <c r="AT1492" s="18" t="s">
        <v>266</v>
      </c>
      <c r="AU1492" s="18" t="s">
        <v>86</v>
      </c>
    </row>
    <row r="1493" s="2" customFormat="1" ht="33" customHeight="1">
      <c r="A1493" s="39"/>
      <c r="B1493" s="40"/>
      <c r="C1493" s="244" t="s">
        <v>1092</v>
      </c>
      <c r="D1493" s="244" t="s">
        <v>224</v>
      </c>
      <c r="E1493" s="245" t="s">
        <v>1828</v>
      </c>
      <c r="F1493" s="246" t="s">
        <v>1829</v>
      </c>
      <c r="G1493" s="247" t="s">
        <v>526</v>
      </c>
      <c r="H1493" s="248">
        <v>1</v>
      </c>
      <c r="I1493" s="249"/>
      <c r="J1493" s="250">
        <f>ROUND(I1493*H1493,2)</f>
        <v>0</v>
      </c>
      <c r="K1493" s="251"/>
      <c r="L1493" s="45"/>
      <c r="M1493" s="252" t="s">
        <v>1</v>
      </c>
      <c r="N1493" s="253" t="s">
        <v>41</v>
      </c>
      <c r="O1493" s="92"/>
      <c r="P1493" s="254">
        <f>O1493*H1493</f>
        <v>0</v>
      </c>
      <c r="Q1493" s="254">
        <v>0</v>
      </c>
      <c r="R1493" s="254">
        <f>Q1493*H1493</f>
        <v>0</v>
      </c>
      <c r="S1493" s="254">
        <v>0</v>
      </c>
      <c r="T1493" s="255">
        <f>S1493*H1493</f>
        <v>0</v>
      </c>
      <c r="U1493" s="39"/>
      <c r="V1493" s="39"/>
      <c r="W1493" s="39"/>
      <c r="X1493" s="39"/>
      <c r="Y1493" s="39"/>
      <c r="Z1493" s="39"/>
      <c r="AA1493" s="39"/>
      <c r="AB1493" s="39"/>
      <c r="AC1493" s="39"/>
      <c r="AD1493" s="39"/>
      <c r="AE1493" s="39"/>
      <c r="AR1493" s="256" t="s">
        <v>260</v>
      </c>
      <c r="AT1493" s="256" t="s">
        <v>224</v>
      </c>
      <c r="AU1493" s="256" t="s">
        <v>86</v>
      </c>
      <c r="AY1493" s="18" t="s">
        <v>222</v>
      </c>
      <c r="BE1493" s="257">
        <f>IF(N1493="základní",J1493,0)</f>
        <v>0</v>
      </c>
      <c r="BF1493" s="257">
        <f>IF(N1493="snížená",J1493,0)</f>
        <v>0</v>
      </c>
      <c r="BG1493" s="257">
        <f>IF(N1493="zákl. přenesená",J1493,0)</f>
        <v>0</v>
      </c>
      <c r="BH1493" s="257">
        <f>IF(N1493="sníž. přenesená",J1493,0)</f>
        <v>0</v>
      </c>
      <c r="BI1493" s="257">
        <f>IF(N1493="nulová",J1493,0)</f>
        <v>0</v>
      </c>
      <c r="BJ1493" s="18" t="s">
        <v>84</v>
      </c>
      <c r="BK1493" s="257">
        <f>ROUND(I1493*H1493,2)</f>
        <v>0</v>
      </c>
      <c r="BL1493" s="18" t="s">
        <v>260</v>
      </c>
      <c r="BM1493" s="256" t="s">
        <v>1830</v>
      </c>
    </row>
    <row r="1494" s="2" customFormat="1">
      <c r="A1494" s="39"/>
      <c r="B1494" s="40"/>
      <c r="C1494" s="41"/>
      <c r="D1494" s="260" t="s">
        <v>266</v>
      </c>
      <c r="E1494" s="41"/>
      <c r="F1494" s="291" t="s">
        <v>1652</v>
      </c>
      <c r="G1494" s="41"/>
      <c r="H1494" s="41"/>
      <c r="I1494" s="211"/>
      <c r="J1494" s="41"/>
      <c r="K1494" s="41"/>
      <c r="L1494" s="45"/>
      <c r="M1494" s="292"/>
      <c r="N1494" s="293"/>
      <c r="O1494" s="92"/>
      <c r="P1494" s="92"/>
      <c r="Q1494" s="92"/>
      <c r="R1494" s="92"/>
      <c r="S1494" s="92"/>
      <c r="T1494" s="93"/>
      <c r="U1494" s="39"/>
      <c r="V1494" s="39"/>
      <c r="W1494" s="39"/>
      <c r="X1494" s="39"/>
      <c r="Y1494" s="39"/>
      <c r="Z1494" s="39"/>
      <c r="AA1494" s="39"/>
      <c r="AB1494" s="39"/>
      <c r="AC1494" s="39"/>
      <c r="AD1494" s="39"/>
      <c r="AE1494" s="39"/>
      <c r="AT1494" s="18" t="s">
        <v>266</v>
      </c>
      <c r="AU1494" s="18" t="s">
        <v>86</v>
      </c>
    </row>
    <row r="1495" s="2" customFormat="1" ht="24.15" customHeight="1">
      <c r="A1495" s="39"/>
      <c r="B1495" s="40"/>
      <c r="C1495" s="244" t="s">
        <v>1831</v>
      </c>
      <c r="D1495" s="244" t="s">
        <v>224</v>
      </c>
      <c r="E1495" s="245" t="s">
        <v>1832</v>
      </c>
      <c r="F1495" s="246" t="s">
        <v>1833</v>
      </c>
      <c r="G1495" s="247" t="s">
        <v>526</v>
      </c>
      <c r="H1495" s="248">
        <v>1</v>
      </c>
      <c r="I1495" s="249"/>
      <c r="J1495" s="250">
        <f>ROUND(I1495*H1495,2)</f>
        <v>0</v>
      </c>
      <c r="K1495" s="251"/>
      <c r="L1495" s="45"/>
      <c r="M1495" s="252" t="s">
        <v>1</v>
      </c>
      <c r="N1495" s="253" t="s">
        <v>41</v>
      </c>
      <c r="O1495" s="92"/>
      <c r="P1495" s="254">
        <f>O1495*H1495</f>
        <v>0</v>
      </c>
      <c r="Q1495" s="254">
        <v>0</v>
      </c>
      <c r="R1495" s="254">
        <f>Q1495*H1495</f>
        <v>0</v>
      </c>
      <c r="S1495" s="254">
        <v>0</v>
      </c>
      <c r="T1495" s="255">
        <f>S1495*H1495</f>
        <v>0</v>
      </c>
      <c r="U1495" s="39"/>
      <c r="V1495" s="39"/>
      <c r="W1495" s="39"/>
      <c r="X1495" s="39"/>
      <c r="Y1495" s="39"/>
      <c r="Z1495" s="39"/>
      <c r="AA1495" s="39"/>
      <c r="AB1495" s="39"/>
      <c r="AC1495" s="39"/>
      <c r="AD1495" s="39"/>
      <c r="AE1495" s="39"/>
      <c r="AR1495" s="256" t="s">
        <v>260</v>
      </c>
      <c r="AT1495" s="256" t="s">
        <v>224</v>
      </c>
      <c r="AU1495" s="256" t="s">
        <v>86</v>
      </c>
      <c r="AY1495" s="18" t="s">
        <v>222</v>
      </c>
      <c r="BE1495" s="257">
        <f>IF(N1495="základní",J1495,0)</f>
        <v>0</v>
      </c>
      <c r="BF1495" s="257">
        <f>IF(N1495="snížená",J1495,0)</f>
        <v>0</v>
      </c>
      <c r="BG1495" s="257">
        <f>IF(N1495="zákl. přenesená",J1495,0)</f>
        <v>0</v>
      </c>
      <c r="BH1495" s="257">
        <f>IF(N1495="sníž. přenesená",J1495,0)</f>
        <v>0</v>
      </c>
      <c r="BI1495" s="257">
        <f>IF(N1495="nulová",J1495,0)</f>
        <v>0</v>
      </c>
      <c r="BJ1495" s="18" t="s">
        <v>84</v>
      </c>
      <c r="BK1495" s="257">
        <f>ROUND(I1495*H1495,2)</f>
        <v>0</v>
      </c>
      <c r="BL1495" s="18" t="s">
        <v>260</v>
      </c>
      <c r="BM1495" s="256" t="s">
        <v>1834</v>
      </c>
    </row>
    <row r="1496" s="2" customFormat="1">
      <c r="A1496" s="39"/>
      <c r="B1496" s="40"/>
      <c r="C1496" s="41"/>
      <c r="D1496" s="260" t="s">
        <v>266</v>
      </c>
      <c r="E1496" s="41"/>
      <c r="F1496" s="291" t="s">
        <v>1652</v>
      </c>
      <c r="G1496" s="41"/>
      <c r="H1496" s="41"/>
      <c r="I1496" s="211"/>
      <c r="J1496" s="41"/>
      <c r="K1496" s="41"/>
      <c r="L1496" s="45"/>
      <c r="M1496" s="292"/>
      <c r="N1496" s="293"/>
      <c r="O1496" s="92"/>
      <c r="P1496" s="92"/>
      <c r="Q1496" s="92"/>
      <c r="R1496" s="92"/>
      <c r="S1496" s="92"/>
      <c r="T1496" s="93"/>
      <c r="U1496" s="39"/>
      <c r="V1496" s="39"/>
      <c r="W1496" s="39"/>
      <c r="X1496" s="39"/>
      <c r="Y1496" s="39"/>
      <c r="Z1496" s="39"/>
      <c r="AA1496" s="39"/>
      <c r="AB1496" s="39"/>
      <c r="AC1496" s="39"/>
      <c r="AD1496" s="39"/>
      <c r="AE1496" s="39"/>
      <c r="AT1496" s="18" t="s">
        <v>266</v>
      </c>
      <c r="AU1496" s="18" t="s">
        <v>86</v>
      </c>
    </row>
    <row r="1497" s="2" customFormat="1" ht="24.15" customHeight="1">
      <c r="A1497" s="39"/>
      <c r="B1497" s="40"/>
      <c r="C1497" s="244" t="s">
        <v>1096</v>
      </c>
      <c r="D1497" s="244" t="s">
        <v>224</v>
      </c>
      <c r="E1497" s="245" t="s">
        <v>1835</v>
      </c>
      <c r="F1497" s="246" t="s">
        <v>1836</v>
      </c>
      <c r="G1497" s="247" t="s">
        <v>526</v>
      </c>
      <c r="H1497" s="248">
        <v>1</v>
      </c>
      <c r="I1497" s="249"/>
      <c r="J1497" s="250">
        <f>ROUND(I1497*H1497,2)</f>
        <v>0</v>
      </c>
      <c r="K1497" s="251"/>
      <c r="L1497" s="45"/>
      <c r="M1497" s="252" t="s">
        <v>1</v>
      </c>
      <c r="N1497" s="253" t="s">
        <v>41</v>
      </c>
      <c r="O1497" s="92"/>
      <c r="P1497" s="254">
        <f>O1497*H1497</f>
        <v>0</v>
      </c>
      <c r="Q1497" s="254">
        <v>0</v>
      </c>
      <c r="R1497" s="254">
        <f>Q1497*H1497</f>
        <v>0</v>
      </c>
      <c r="S1497" s="254">
        <v>0</v>
      </c>
      <c r="T1497" s="255">
        <f>S1497*H1497</f>
        <v>0</v>
      </c>
      <c r="U1497" s="39"/>
      <c r="V1497" s="39"/>
      <c r="W1497" s="39"/>
      <c r="X1497" s="39"/>
      <c r="Y1497" s="39"/>
      <c r="Z1497" s="39"/>
      <c r="AA1497" s="39"/>
      <c r="AB1497" s="39"/>
      <c r="AC1497" s="39"/>
      <c r="AD1497" s="39"/>
      <c r="AE1497" s="39"/>
      <c r="AR1497" s="256" t="s">
        <v>260</v>
      </c>
      <c r="AT1497" s="256" t="s">
        <v>224</v>
      </c>
      <c r="AU1497" s="256" t="s">
        <v>86</v>
      </c>
      <c r="AY1497" s="18" t="s">
        <v>222</v>
      </c>
      <c r="BE1497" s="257">
        <f>IF(N1497="základní",J1497,0)</f>
        <v>0</v>
      </c>
      <c r="BF1497" s="257">
        <f>IF(N1497="snížená",J1497,0)</f>
        <v>0</v>
      </c>
      <c r="BG1497" s="257">
        <f>IF(N1497="zákl. přenesená",J1497,0)</f>
        <v>0</v>
      </c>
      <c r="BH1497" s="257">
        <f>IF(N1497="sníž. přenesená",J1497,0)</f>
        <v>0</v>
      </c>
      <c r="BI1497" s="257">
        <f>IF(N1497="nulová",J1497,0)</f>
        <v>0</v>
      </c>
      <c r="BJ1497" s="18" t="s">
        <v>84</v>
      </c>
      <c r="BK1497" s="257">
        <f>ROUND(I1497*H1497,2)</f>
        <v>0</v>
      </c>
      <c r="BL1497" s="18" t="s">
        <v>260</v>
      </c>
      <c r="BM1497" s="256" t="s">
        <v>1837</v>
      </c>
    </row>
    <row r="1498" s="2" customFormat="1">
      <c r="A1498" s="39"/>
      <c r="B1498" s="40"/>
      <c r="C1498" s="41"/>
      <c r="D1498" s="260" t="s">
        <v>266</v>
      </c>
      <c r="E1498" s="41"/>
      <c r="F1498" s="291" t="s">
        <v>1652</v>
      </c>
      <c r="G1498" s="41"/>
      <c r="H1498" s="41"/>
      <c r="I1498" s="211"/>
      <c r="J1498" s="41"/>
      <c r="K1498" s="41"/>
      <c r="L1498" s="45"/>
      <c r="M1498" s="292"/>
      <c r="N1498" s="293"/>
      <c r="O1498" s="92"/>
      <c r="P1498" s="92"/>
      <c r="Q1498" s="92"/>
      <c r="R1498" s="92"/>
      <c r="S1498" s="92"/>
      <c r="T1498" s="93"/>
      <c r="U1498" s="39"/>
      <c r="V1498" s="39"/>
      <c r="W1498" s="39"/>
      <c r="X1498" s="39"/>
      <c r="Y1498" s="39"/>
      <c r="Z1498" s="39"/>
      <c r="AA1498" s="39"/>
      <c r="AB1498" s="39"/>
      <c r="AC1498" s="39"/>
      <c r="AD1498" s="39"/>
      <c r="AE1498" s="39"/>
      <c r="AT1498" s="18" t="s">
        <v>266</v>
      </c>
      <c r="AU1498" s="18" t="s">
        <v>86</v>
      </c>
    </row>
    <row r="1499" s="2" customFormat="1" ht="37.8" customHeight="1">
      <c r="A1499" s="39"/>
      <c r="B1499" s="40"/>
      <c r="C1499" s="244" t="s">
        <v>1838</v>
      </c>
      <c r="D1499" s="244" t="s">
        <v>224</v>
      </c>
      <c r="E1499" s="245" t="s">
        <v>1839</v>
      </c>
      <c r="F1499" s="246" t="s">
        <v>1840</v>
      </c>
      <c r="G1499" s="247" t="s">
        <v>526</v>
      </c>
      <c r="H1499" s="248">
        <v>1</v>
      </c>
      <c r="I1499" s="249"/>
      <c r="J1499" s="250">
        <f>ROUND(I1499*H1499,2)</f>
        <v>0</v>
      </c>
      <c r="K1499" s="251"/>
      <c r="L1499" s="45"/>
      <c r="M1499" s="252" t="s">
        <v>1</v>
      </c>
      <c r="N1499" s="253" t="s">
        <v>41</v>
      </c>
      <c r="O1499" s="92"/>
      <c r="P1499" s="254">
        <f>O1499*H1499</f>
        <v>0</v>
      </c>
      <c r="Q1499" s="254">
        <v>0</v>
      </c>
      <c r="R1499" s="254">
        <f>Q1499*H1499</f>
        <v>0</v>
      </c>
      <c r="S1499" s="254">
        <v>0</v>
      </c>
      <c r="T1499" s="255">
        <f>S1499*H1499</f>
        <v>0</v>
      </c>
      <c r="U1499" s="39"/>
      <c r="V1499" s="39"/>
      <c r="W1499" s="39"/>
      <c r="X1499" s="39"/>
      <c r="Y1499" s="39"/>
      <c r="Z1499" s="39"/>
      <c r="AA1499" s="39"/>
      <c r="AB1499" s="39"/>
      <c r="AC1499" s="39"/>
      <c r="AD1499" s="39"/>
      <c r="AE1499" s="39"/>
      <c r="AR1499" s="256" t="s">
        <v>260</v>
      </c>
      <c r="AT1499" s="256" t="s">
        <v>224</v>
      </c>
      <c r="AU1499" s="256" t="s">
        <v>86</v>
      </c>
      <c r="AY1499" s="18" t="s">
        <v>222</v>
      </c>
      <c r="BE1499" s="257">
        <f>IF(N1499="základní",J1499,0)</f>
        <v>0</v>
      </c>
      <c r="BF1499" s="257">
        <f>IF(N1499="snížená",J1499,0)</f>
        <v>0</v>
      </c>
      <c r="BG1499" s="257">
        <f>IF(N1499="zákl. přenesená",J1499,0)</f>
        <v>0</v>
      </c>
      <c r="BH1499" s="257">
        <f>IF(N1499="sníž. přenesená",J1499,0)</f>
        <v>0</v>
      </c>
      <c r="BI1499" s="257">
        <f>IF(N1499="nulová",J1499,0)</f>
        <v>0</v>
      </c>
      <c r="BJ1499" s="18" t="s">
        <v>84</v>
      </c>
      <c r="BK1499" s="257">
        <f>ROUND(I1499*H1499,2)</f>
        <v>0</v>
      </c>
      <c r="BL1499" s="18" t="s">
        <v>260</v>
      </c>
      <c r="BM1499" s="256" t="s">
        <v>1841</v>
      </c>
    </row>
    <row r="1500" s="2" customFormat="1" ht="37.8" customHeight="1">
      <c r="A1500" s="39"/>
      <c r="B1500" s="40"/>
      <c r="C1500" s="244" t="s">
        <v>1100</v>
      </c>
      <c r="D1500" s="244" t="s">
        <v>224</v>
      </c>
      <c r="E1500" s="245" t="s">
        <v>1842</v>
      </c>
      <c r="F1500" s="246" t="s">
        <v>1843</v>
      </c>
      <c r="G1500" s="247" t="s">
        <v>526</v>
      </c>
      <c r="H1500" s="248">
        <v>1</v>
      </c>
      <c r="I1500" s="249"/>
      <c r="J1500" s="250">
        <f>ROUND(I1500*H1500,2)</f>
        <v>0</v>
      </c>
      <c r="K1500" s="251"/>
      <c r="L1500" s="45"/>
      <c r="M1500" s="252" t="s">
        <v>1</v>
      </c>
      <c r="N1500" s="253" t="s">
        <v>41</v>
      </c>
      <c r="O1500" s="92"/>
      <c r="P1500" s="254">
        <f>O1500*H1500</f>
        <v>0</v>
      </c>
      <c r="Q1500" s="254">
        <v>0</v>
      </c>
      <c r="R1500" s="254">
        <f>Q1500*H1500</f>
        <v>0</v>
      </c>
      <c r="S1500" s="254">
        <v>0</v>
      </c>
      <c r="T1500" s="255">
        <f>S1500*H1500</f>
        <v>0</v>
      </c>
      <c r="U1500" s="39"/>
      <c r="V1500" s="39"/>
      <c r="W1500" s="39"/>
      <c r="X1500" s="39"/>
      <c r="Y1500" s="39"/>
      <c r="Z1500" s="39"/>
      <c r="AA1500" s="39"/>
      <c r="AB1500" s="39"/>
      <c r="AC1500" s="39"/>
      <c r="AD1500" s="39"/>
      <c r="AE1500" s="39"/>
      <c r="AR1500" s="256" t="s">
        <v>260</v>
      </c>
      <c r="AT1500" s="256" t="s">
        <v>224</v>
      </c>
      <c r="AU1500" s="256" t="s">
        <v>86</v>
      </c>
      <c r="AY1500" s="18" t="s">
        <v>222</v>
      </c>
      <c r="BE1500" s="257">
        <f>IF(N1500="základní",J1500,0)</f>
        <v>0</v>
      </c>
      <c r="BF1500" s="257">
        <f>IF(N1500="snížená",J1500,0)</f>
        <v>0</v>
      </c>
      <c r="BG1500" s="257">
        <f>IF(N1500="zákl. přenesená",J1500,0)</f>
        <v>0</v>
      </c>
      <c r="BH1500" s="257">
        <f>IF(N1500="sníž. přenesená",J1500,0)</f>
        <v>0</v>
      </c>
      <c r="BI1500" s="257">
        <f>IF(N1500="nulová",J1500,0)</f>
        <v>0</v>
      </c>
      <c r="BJ1500" s="18" t="s">
        <v>84</v>
      </c>
      <c r="BK1500" s="257">
        <f>ROUND(I1500*H1500,2)</f>
        <v>0</v>
      </c>
      <c r="BL1500" s="18" t="s">
        <v>260</v>
      </c>
      <c r="BM1500" s="256" t="s">
        <v>1844</v>
      </c>
    </row>
    <row r="1501" s="2" customFormat="1">
      <c r="A1501" s="39"/>
      <c r="B1501" s="40"/>
      <c r="C1501" s="41"/>
      <c r="D1501" s="260" t="s">
        <v>266</v>
      </c>
      <c r="E1501" s="41"/>
      <c r="F1501" s="291" t="s">
        <v>1845</v>
      </c>
      <c r="G1501" s="41"/>
      <c r="H1501" s="41"/>
      <c r="I1501" s="211"/>
      <c r="J1501" s="41"/>
      <c r="K1501" s="41"/>
      <c r="L1501" s="45"/>
      <c r="M1501" s="292"/>
      <c r="N1501" s="293"/>
      <c r="O1501" s="92"/>
      <c r="P1501" s="92"/>
      <c r="Q1501" s="92"/>
      <c r="R1501" s="92"/>
      <c r="S1501" s="92"/>
      <c r="T1501" s="93"/>
      <c r="U1501" s="39"/>
      <c r="V1501" s="39"/>
      <c r="W1501" s="39"/>
      <c r="X1501" s="39"/>
      <c r="Y1501" s="39"/>
      <c r="Z1501" s="39"/>
      <c r="AA1501" s="39"/>
      <c r="AB1501" s="39"/>
      <c r="AC1501" s="39"/>
      <c r="AD1501" s="39"/>
      <c r="AE1501" s="39"/>
      <c r="AT1501" s="18" t="s">
        <v>266</v>
      </c>
      <c r="AU1501" s="18" t="s">
        <v>86</v>
      </c>
    </row>
    <row r="1502" s="2" customFormat="1" ht="37.8" customHeight="1">
      <c r="A1502" s="39"/>
      <c r="B1502" s="40"/>
      <c r="C1502" s="244" t="s">
        <v>1846</v>
      </c>
      <c r="D1502" s="244" t="s">
        <v>224</v>
      </c>
      <c r="E1502" s="245" t="s">
        <v>1847</v>
      </c>
      <c r="F1502" s="246" t="s">
        <v>1848</v>
      </c>
      <c r="G1502" s="247" t="s">
        <v>526</v>
      </c>
      <c r="H1502" s="248">
        <v>1</v>
      </c>
      <c r="I1502" s="249"/>
      <c r="J1502" s="250">
        <f>ROUND(I1502*H1502,2)</f>
        <v>0</v>
      </c>
      <c r="K1502" s="251"/>
      <c r="L1502" s="45"/>
      <c r="M1502" s="252" t="s">
        <v>1</v>
      </c>
      <c r="N1502" s="253" t="s">
        <v>41</v>
      </c>
      <c r="O1502" s="92"/>
      <c r="P1502" s="254">
        <f>O1502*H1502</f>
        <v>0</v>
      </c>
      <c r="Q1502" s="254">
        <v>0</v>
      </c>
      <c r="R1502" s="254">
        <f>Q1502*H1502</f>
        <v>0</v>
      </c>
      <c r="S1502" s="254">
        <v>0</v>
      </c>
      <c r="T1502" s="255">
        <f>S1502*H1502</f>
        <v>0</v>
      </c>
      <c r="U1502" s="39"/>
      <c r="V1502" s="39"/>
      <c r="W1502" s="39"/>
      <c r="X1502" s="39"/>
      <c r="Y1502" s="39"/>
      <c r="Z1502" s="39"/>
      <c r="AA1502" s="39"/>
      <c r="AB1502" s="39"/>
      <c r="AC1502" s="39"/>
      <c r="AD1502" s="39"/>
      <c r="AE1502" s="39"/>
      <c r="AR1502" s="256" t="s">
        <v>260</v>
      </c>
      <c r="AT1502" s="256" t="s">
        <v>224</v>
      </c>
      <c r="AU1502" s="256" t="s">
        <v>86</v>
      </c>
      <c r="AY1502" s="18" t="s">
        <v>222</v>
      </c>
      <c r="BE1502" s="257">
        <f>IF(N1502="základní",J1502,0)</f>
        <v>0</v>
      </c>
      <c r="BF1502" s="257">
        <f>IF(N1502="snížená",J1502,0)</f>
        <v>0</v>
      </c>
      <c r="BG1502" s="257">
        <f>IF(N1502="zákl. přenesená",J1502,0)</f>
        <v>0</v>
      </c>
      <c r="BH1502" s="257">
        <f>IF(N1502="sníž. přenesená",J1502,0)</f>
        <v>0</v>
      </c>
      <c r="BI1502" s="257">
        <f>IF(N1502="nulová",J1502,0)</f>
        <v>0</v>
      </c>
      <c r="BJ1502" s="18" t="s">
        <v>84</v>
      </c>
      <c r="BK1502" s="257">
        <f>ROUND(I1502*H1502,2)</f>
        <v>0</v>
      </c>
      <c r="BL1502" s="18" t="s">
        <v>260</v>
      </c>
      <c r="BM1502" s="256" t="s">
        <v>1849</v>
      </c>
    </row>
    <row r="1503" s="2" customFormat="1">
      <c r="A1503" s="39"/>
      <c r="B1503" s="40"/>
      <c r="C1503" s="41"/>
      <c r="D1503" s="260" t="s">
        <v>266</v>
      </c>
      <c r="E1503" s="41"/>
      <c r="F1503" s="291" t="s">
        <v>1845</v>
      </c>
      <c r="G1503" s="41"/>
      <c r="H1503" s="41"/>
      <c r="I1503" s="211"/>
      <c r="J1503" s="41"/>
      <c r="K1503" s="41"/>
      <c r="L1503" s="45"/>
      <c r="M1503" s="292"/>
      <c r="N1503" s="293"/>
      <c r="O1503" s="92"/>
      <c r="P1503" s="92"/>
      <c r="Q1503" s="92"/>
      <c r="R1503" s="92"/>
      <c r="S1503" s="92"/>
      <c r="T1503" s="93"/>
      <c r="U1503" s="39"/>
      <c r="V1503" s="39"/>
      <c r="W1503" s="39"/>
      <c r="X1503" s="39"/>
      <c r="Y1503" s="39"/>
      <c r="Z1503" s="39"/>
      <c r="AA1503" s="39"/>
      <c r="AB1503" s="39"/>
      <c r="AC1503" s="39"/>
      <c r="AD1503" s="39"/>
      <c r="AE1503" s="39"/>
      <c r="AT1503" s="18" t="s">
        <v>266</v>
      </c>
      <c r="AU1503" s="18" t="s">
        <v>86</v>
      </c>
    </row>
    <row r="1504" s="2" customFormat="1" ht="24.15" customHeight="1">
      <c r="A1504" s="39"/>
      <c r="B1504" s="40"/>
      <c r="C1504" s="244" t="s">
        <v>1104</v>
      </c>
      <c r="D1504" s="244" t="s">
        <v>224</v>
      </c>
      <c r="E1504" s="245" t="s">
        <v>1850</v>
      </c>
      <c r="F1504" s="246" t="s">
        <v>1851</v>
      </c>
      <c r="G1504" s="247" t="s">
        <v>526</v>
      </c>
      <c r="H1504" s="248">
        <v>1</v>
      </c>
      <c r="I1504" s="249"/>
      <c r="J1504" s="250">
        <f>ROUND(I1504*H1504,2)</f>
        <v>0</v>
      </c>
      <c r="K1504" s="251"/>
      <c r="L1504" s="45"/>
      <c r="M1504" s="252" t="s">
        <v>1</v>
      </c>
      <c r="N1504" s="253" t="s">
        <v>41</v>
      </c>
      <c r="O1504" s="92"/>
      <c r="P1504" s="254">
        <f>O1504*H1504</f>
        <v>0</v>
      </c>
      <c r="Q1504" s="254">
        <v>0</v>
      </c>
      <c r="R1504" s="254">
        <f>Q1504*H1504</f>
        <v>0</v>
      </c>
      <c r="S1504" s="254">
        <v>0</v>
      </c>
      <c r="T1504" s="255">
        <f>S1504*H1504</f>
        <v>0</v>
      </c>
      <c r="U1504" s="39"/>
      <c r="V1504" s="39"/>
      <c r="W1504" s="39"/>
      <c r="X1504" s="39"/>
      <c r="Y1504" s="39"/>
      <c r="Z1504" s="39"/>
      <c r="AA1504" s="39"/>
      <c r="AB1504" s="39"/>
      <c r="AC1504" s="39"/>
      <c r="AD1504" s="39"/>
      <c r="AE1504" s="39"/>
      <c r="AR1504" s="256" t="s">
        <v>260</v>
      </c>
      <c r="AT1504" s="256" t="s">
        <v>224</v>
      </c>
      <c r="AU1504" s="256" t="s">
        <v>86</v>
      </c>
      <c r="AY1504" s="18" t="s">
        <v>222</v>
      </c>
      <c r="BE1504" s="257">
        <f>IF(N1504="základní",J1504,0)</f>
        <v>0</v>
      </c>
      <c r="BF1504" s="257">
        <f>IF(N1504="snížená",J1504,0)</f>
        <v>0</v>
      </c>
      <c r="BG1504" s="257">
        <f>IF(N1504="zákl. přenesená",J1504,0)</f>
        <v>0</v>
      </c>
      <c r="BH1504" s="257">
        <f>IF(N1504="sníž. přenesená",J1504,0)</f>
        <v>0</v>
      </c>
      <c r="BI1504" s="257">
        <f>IF(N1504="nulová",J1504,0)</f>
        <v>0</v>
      </c>
      <c r="BJ1504" s="18" t="s">
        <v>84</v>
      </c>
      <c r="BK1504" s="257">
        <f>ROUND(I1504*H1504,2)</f>
        <v>0</v>
      </c>
      <c r="BL1504" s="18" t="s">
        <v>260</v>
      </c>
      <c r="BM1504" s="256" t="s">
        <v>1852</v>
      </c>
    </row>
    <row r="1505" s="2" customFormat="1">
      <c r="A1505" s="39"/>
      <c r="B1505" s="40"/>
      <c r="C1505" s="41"/>
      <c r="D1505" s="260" t="s">
        <v>266</v>
      </c>
      <c r="E1505" s="41"/>
      <c r="F1505" s="291" t="s">
        <v>1853</v>
      </c>
      <c r="G1505" s="41"/>
      <c r="H1505" s="41"/>
      <c r="I1505" s="211"/>
      <c r="J1505" s="41"/>
      <c r="K1505" s="41"/>
      <c r="L1505" s="45"/>
      <c r="M1505" s="292"/>
      <c r="N1505" s="293"/>
      <c r="O1505" s="92"/>
      <c r="P1505" s="92"/>
      <c r="Q1505" s="92"/>
      <c r="R1505" s="92"/>
      <c r="S1505" s="92"/>
      <c r="T1505" s="93"/>
      <c r="U1505" s="39"/>
      <c r="V1505" s="39"/>
      <c r="W1505" s="39"/>
      <c r="X1505" s="39"/>
      <c r="Y1505" s="39"/>
      <c r="Z1505" s="39"/>
      <c r="AA1505" s="39"/>
      <c r="AB1505" s="39"/>
      <c r="AC1505" s="39"/>
      <c r="AD1505" s="39"/>
      <c r="AE1505" s="39"/>
      <c r="AT1505" s="18" t="s">
        <v>266</v>
      </c>
      <c r="AU1505" s="18" t="s">
        <v>86</v>
      </c>
    </row>
    <row r="1506" s="2" customFormat="1" ht="21.75" customHeight="1">
      <c r="A1506" s="39"/>
      <c r="B1506" s="40"/>
      <c r="C1506" s="244" t="s">
        <v>1854</v>
      </c>
      <c r="D1506" s="244" t="s">
        <v>224</v>
      </c>
      <c r="E1506" s="245" t="s">
        <v>1855</v>
      </c>
      <c r="F1506" s="246" t="s">
        <v>1856</v>
      </c>
      <c r="G1506" s="247" t="s">
        <v>526</v>
      </c>
      <c r="H1506" s="248">
        <v>2</v>
      </c>
      <c r="I1506" s="249"/>
      <c r="J1506" s="250">
        <f>ROUND(I1506*H1506,2)</f>
        <v>0</v>
      </c>
      <c r="K1506" s="251"/>
      <c r="L1506" s="45"/>
      <c r="M1506" s="252" t="s">
        <v>1</v>
      </c>
      <c r="N1506" s="253" t="s">
        <v>41</v>
      </c>
      <c r="O1506" s="92"/>
      <c r="P1506" s="254">
        <f>O1506*H1506</f>
        <v>0</v>
      </c>
      <c r="Q1506" s="254">
        <v>0</v>
      </c>
      <c r="R1506" s="254">
        <f>Q1506*H1506</f>
        <v>0</v>
      </c>
      <c r="S1506" s="254">
        <v>0</v>
      </c>
      <c r="T1506" s="255">
        <f>S1506*H1506</f>
        <v>0</v>
      </c>
      <c r="U1506" s="39"/>
      <c r="V1506" s="39"/>
      <c r="W1506" s="39"/>
      <c r="X1506" s="39"/>
      <c r="Y1506" s="39"/>
      <c r="Z1506" s="39"/>
      <c r="AA1506" s="39"/>
      <c r="AB1506" s="39"/>
      <c r="AC1506" s="39"/>
      <c r="AD1506" s="39"/>
      <c r="AE1506" s="39"/>
      <c r="AR1506" s="256" t="s">
        <v>260</v>
      </c>
      <c r="AT1506" s="256" t="s">
        <v>224</v>
      </c>
      <c r="AU1506" s="256" t="s">
        <v>86</v>
      </c>
      <c r="AY1506" s="18" t="s">
        <v>222</v>
      </c>
      <c r="BE1506" s="257">
        <f>IF(N1506="základní",J1506,0)</f>
        <v>0</v>
      </c>
      <c r="BF1506" s="257">
        <f>IF(N1506="snížená",J1506,0)</f>
        <v>0</v>
      </c>
      <c r="BG1506" s="257">
        <f>IF(N1506="zákl. přenesená",J1506,0)</f>
        <v>0</v>
      </c>
      <c r="BH1506" s="257">
        <f>IF(N1506="sníž. přenesená",J1506,0)</f>
        <v>0</v>
      </c>
      <c r="BI1506" s="257">
        <f>IF(N1506="nulová",J1506,0)</f>
        <v>0</v>
      </c>
      <c r="BJ1506" s="18" t="s">
        <v>84</v>
      </c>
      <c r="BK1506" s="257">
        <f>ROUND(I1506*H1506,2)</f>
        <v>0</v>
      </c>
      <c r="BL1506" s="18" t="s">
        <v>260</v>
      </c>
      <c r="BM1506" s="256" t="s">
        <v>1059</v>
      </c>
    </row>
    <row r="1507" s="2" customFormat="1">
      <c r="A1507" s="39"/>
      <c r="B1507" s="40"/>
      <c r="C1507" s="41"/>
      <c r="D1507" s="260" t="s">
        <v>266</v>
      </c>
      <c r="E1507" s="41"/>
      <c r="F1507" s="291" t="s">
        <v>1853</v>
      </c>
      <c r="G1507" s="41"/>
      <c r="H1507" s="41"/>
      <c r="I1507" s="211"/>
      <c r="J1507" s="41"/>
      <c r="K1507" s="41"/>
      <c r="L1507" s="45"/>
      <c r="M1507" s="292"/>
      <c r="N1507" s="293"/>
      <c r="O1507" s="92"/>
      <c r="P1507" s="92"/>
      <c r="Q1507" s="92"/>
      <c r="R1507" s="92"/>
      <c r="S1507" s="92"/>
      <c r="T1507" s="93"/>
      <c r="U1507" s="39"/>
      <c r="V1507" s="39"/>
      <c r="W1507" s="39"/>
      <c r="X1507" s="39"/>
      <c r="Y1507" s="39"/>
      <c r="Z1507" s="39"/>
      <c r="AA1507" s="39"/>
      <c r="AB1507" s="39"/>
      <c r="AC1507" s="39"/>
      <c r="AD1507" s="39"/>
      <c r="AE1507" s="39"/>
      <c r="AT1507" s="18" t="s">
        <v>266</v>
      </c>
      <c r="AU1507" s="18" t="s">
        <v>86</v>
      </c>
    </row>
    <row r="1508" s="2" customFormat="1" ht="24.15" customHeight="1">
      <c r="A1508" s="39"/>
      <c r="B1508" s="40"/>
      <c r="C1508" s="244" t="s">
        <v>1114</v>
      </c>
      <c r="D1508" s="244" t="s">
        <v>224</v>
      </c>
      <c r="E1508" s="245" t="s">
        <v>1857</v>
      </c>
      <c r="F1508" s="246" t="s">
        <v>1858</v>
      </c>
      <c r="G1508" s="247" t="s">
        <v>526</v>
      </c>
      <c r="H1508" s="248">
        <v>1</v>
      </c>
      <c r="I1508" s="249"/>
      <c r="J1508" s="250">
        <f>ROUND(I1508*H1508,2)</f>
        <v>0</v>
      </c>
      <c r="K1508" s="251"/>
      <c r="L1508" s="45"/>
      <c r="M1508" s="252" t="s">
        <v>1</v>
      </c>
      <c r="N1508" s="253" t="s">
        <v>41</v>
      </c>
      <c r="O1508" s="92"/>
      <c r="P1508" s="254">
        <f>O1508*H1508</f>
        <v>0</v>
      </c>
      <c r="Q1508" s="254">
        <v>0</v>
      </c>
      <c r="R1508" s="254">
        <f>Q1508*H1508</f>
        <v>0</v>
      </c>
      <c r="S1508" s="254">
        <v>0</v>
      </c>
      <c r="T1508" s="255">
        <f>S1508*H1508</f>
        <v>0</v>
      </c>
      <c r="U1508" s="39"/>
      <c r="V1508" s="39"/>
      <c r="W1508" s="39"/>
      <c r="X1508" s="39"/>
      <c r="Y1508" s="39"/>
      <c r="Z1508" s="39"/>
      <c r="AA1508" s="39"/>
      <c r="AB1508" s="39"/>
      <c r="AC1508" s="39"/>
      <c r="AD1508" s="39"/>
      <c r="AE1508" s="39"/>
      <c r="AR1508" s="256" t="s">
        <v>260</v>
      </c>
      <c r="AT1508" s="256" t="s">
        <v>224</v>
      </c>
      <c r="AU1508" s="256" t="s">
        <v>86</v>
      </c>
      <c r="AY1508" s="18" t="s">
        <v>222</v>
      </c>
      <c r="BE1508" s="257">
        <f>IF(N1508="základní",J1508,0)</f>
        <v>0</v>
      </c>
      <c r="BF1508" s="257">
        <f>IF(N1508="snížená",J1508,0)</f>
        <v>0</v>
      </c>
      <c r="BG1508" s="257">
        <f>IF(N1508="zákl. přenesená",J1508,0)</f>
        <v>0</v>
      </c>
      <c r="BH1508" s="257">
        <f>IF(N1508="sníž. přenesená",J1508,0)</f>
        <v>0</v>
      </c>
      <c r="BI1508" s="257">
        <f>IF(N1508="nulová",J1508,0)</f>
        <v>0</v>
      </c>
      <c r="BJ1508" s="18" t="s">
        <v>84</v>
      </c>
      <c r="BK1508" s="257">
        <f>ROUND(I1508*H1508,2)</f>
        <v>0</v>
      </c>
      <c r="BL1508" s="18" t="s">
        <v>260</v>
      </c>
      <c r="BM1508" s="256" t="s">
        <v>1859</v>
      </c>
    </row>
    <row r="1509" s="2" customFormat="1">
      <c r="A1509" s="39"/>
      <c r="B1509" s="40"/>
      <c r="C1509" s="41"/>
      <c r="D1509" s="260" t="s">
        <v>266</v>
      </c>
      <c r="E1509" s="41"/>
      <c r="F1509" s="291" t="s">
        <v>1853</v>
      </c>
      <c r="G1509" s="41"/>
      <c r="H1509" s="41"/>
      <c r="I1509" s="211"/>
      <c r="J1509" s="41"/>
      <c r="K1509" s="41"/>
      <c r="L1509" s="45"/>
      <c r="M1509" s="292"/>
      <c r="N1509" s="293"/>
      <c r="O1509" s="92"/>
      <c r="P1509" s="92"/>
      <c r="Q1509" s="92"/>
      <c r="R1509" s="92"/>
      <c r="S1509" s="92"/>
      <c r="T1509" s="93"/>
      <c r="U1509" s="39"/>
      <c r="V1509" s="39"/>
      <c r="W1509" s="39"/>
      <c r="X1509" s="39"/>
      <c r="Y1509" s="39"/>
      <c r="Z1509" s="39"/>
      <c r="AA1509" s="39"/>
      <c r="AB1509" s="39"/>
      <c r="AC1509" s="39"/>
      <c r="AD1509" s="39"/>
      <c r="AE1509" s="39"/>
      <c r="AT1509" s="18" t="s">
        <v>266</v>
      </c>
      <c r="AU1509" s="18" t="s">
        <v>86</v>
      </c>
    </row>
    <row r="1510" s="2" customFormat="1" ht="37.8" customHeight="1">
      <c r="A1510" s="39"/>
      <c r="B1510" s="40"/>
      <c r="C1510" s="244" t="s">
        <v>1860</v>
      </c>
      <c r="D1510" s="244" t="s">
        <v>224</v>
      </c>
      <c r="E1510" s="245" t="s">
        <v>1861</v>
      </c>
      <c r="F1510" s="246" t="s">
        <v>1862</v>
      </c>
      <c r="G1510" s="247" t="s">
        <v>526</v>
      </c>
      <c r="H1510" s="248">
        <v>1</v>
      </c>
      <c r="I1510" s="249"/>
      <c r="J1510" s="250">
        <f>ROUND(I1510*H1510,2)</f>
        <v>0</v>
      </c>
      <c r="K1510" s="251"/>
      <c r="L1510" s="45"/>
      <c r="M1510" s="252" t="s">
        <v>1</v>
      </c>
      <c r="N1510" s="253" t="s">
        <v>41</v>
      </c>
      <c r="O1510" s="92"/>
      <c r="P1510" s="254">
        <f>O1510*H1510</f>
        <v>0</v>
      </c>
      <c r="Q1510" s="254">
        <v>0</v>
      </c>
      <c r="R1510" s="254">
        <f>Q1510*H1510</f>
        <v>0</v>
      </c>
      <c r="S1510" s="254">
        <v>0</v>
      </c>
      <c r="T1510" s="255">
        <f>S1510*H1510</f>
        <v>0</v>
      </c>
      <c r="U1510" s="39"/>
      <c r="V1510" s="39"/>
      <c r="W1510" s="39"/>
      <c r="X1510" s="39"/>
      <c r="Y1510" s="39"/>
      <c r="Z1510" s="39"/>
      <c r="AA1510" s="39"/>
      <c r="AB1510" s="39"/>
      <c r="AC1510" s="39"/>
      <c r="AD1510" s="39"/>
      <c r="AE1510" s="39"/>
      <c r="AR1510" s="256" t="s">
        <v>260</v>
      </c>
      <c r="AT1510" s="256" t="s">
        <v>224</v>
      </c>
      <c r="AU1510" s="256" t="s">
        <v>86</v>
      </c>
      <c r="AY1510" s="18" t="s">
        <v>222</v>
      </c>
      <c r="BE1510" s="257">
        <f>IF(N1510="základní",J1510,0)</f>
        <v>0</v>
      </c>
      <c r="BF1510" s="257">
        <f>IF(N1510="snížená",J1510,0)</f>
        <v>0</v>
      </c>
      <c r="BG1510" s="257">
        <f>IF(N1510="zákl. přenesená",J1510,0)</f>
        <v>0</v>
      </c>
      <c r="BH1510" s="257">
        <f>IF(N1510="sníž. přenesená",J1510,0)</f>
        <v>0</v>
      </c>
      <c r="BI1510" s="257">
        <f>IF(N1510="nulová",J1510,0)</f>
        <v>0</v>
      </c>
      <c r="BJ1510" s="18" t="s">
        <v>84</v>
      </c>
      <c r="BK1510" s="257">
        <f>ROUND(I1510*H1510,2)</f>
        <v>0</v>
      </c>
      <c r="BL1510" s="18" t="s">
        <v>260</v>
      </c>
      <c r="BM1510" s="256" t="s">
        <v>1863</v>
      </c>
    </row>
    <row r="1511" s="2" customFormat="1">
      <c r="A1511" s="39"/>
      <c r="B1511" s="40"/>
      <c r="C1511" s="41"/>
      <c r="D1511" s="260" t="s">
        <v>266</v>
      </c>
      <c r="E1511" s="41"/>
      <c r="F1511" s="291" t="s">
        <v>1853</v>
      </c>
      <c r="G1511" s="41"/>
      <c r="H1511" s="41"/>
      <c r="I1511" s="211"/>
      <c r="J1511" s="41"/>
      <c r="K1511" s="41"/>
      <c r="L1511" s="45"/>
      <c r="M1511" s="292"/>
      <c r="N1511" s="293"/>
      <c r="O1511" s="92"/>
      <c r="P1511" s="92"/>
      <c r="Q1511" s="92"/>
      <c r="R1511" s="92"/>
      <c r="S1511" s="92"/>
      <c r="T1511" s="93"/>
      <c r="U1511" s="39"/>
      <c r="V1511" s="39"/>
      <c r="W1511" s="39"/>
      <c r="X1511" s="39"/>
      <c r="Y1511" s="39"/>
      <c r="Z1511" s="39"/>
      <c r="AA1511" s="39"/>
      <c r="AB1511" s="39"/>
      <c r="AC1511" s="39"/>
      <c r="AD1511" s="39"/>
      <c r="AE1511" s="39"/>
      <c r="AT1511" s="18" t="s">
        <v>266</v>
      </c>
      <c r="AU1511" s="18" t="s">
        <v>86</v>
      </c>
    </row>
    <row r="1512" s="2" customFormat="1" ht="24.15" customHeight="1">
      <c r="A1512" s="39"/>
      <c r="B1512" s="40"/>
      <c r="C1512" s="244" t="s">
        <v>1115</v>
      </c>
      <c r="D1512" s="244" t="s">
        <v>224</v>
      </c>
      <c r="E1512" s="245" t="s">
        <v>1864</v>
      </c>
      <c r="F1512" s="246" t="s">
        <v>1865</v>
      </c>
      <c r="G1512" s="247" t="s">
        <v>526</v>
      </c>
      <c r="H1512" s="248">
        <v>11</v>
      </c>
      <c r="I1512" s="249"/>
      <c r="J1512" s="250">
        <f>ROUND(I1512*H1512,2)</f>
        <v>0</v>
      </c>
      <c r="K1512" s="251"/>
      <c r="L1512" s="45"/>
      <c r="M1512" s="252" t="s">
        <v>1</v>
      </c>
      <c r="N1512" s="253" t="s">
        <v>41</v>
      </c>
      <c r="O1512" s="92"/>
      <c r="P1512" s="254">
        <f>O1512*H1512</f>
        <v>0</v>
      </c>
      <c r="Q1512" s="254">
        <v>0</v>
      </c>
      <c r="R1512" s="254">
        <f>Q1512*H1512</f>
        <v>0</v>
      </c>
      <c r="S1512" s="254">
        <v>0</v>
      </c>
      <c r="T1512" s="255">
        <f>S1512*H1512</f>
        <v>0</v>
      </c>
      <c r="U1512" s="39"/>
      <c r="V1512" s="39"/>
      <c r="W1512" s="39"/>
      <c r="X1512" s="39"/>
      <c r="Y1512" s="39"/>
      <c r="Z1512" s="39"/>
      <c r="AA1512" s="39"/>
      <c r="AB1512" s="39"/>
      <c r="AC1512" s="39"/>
      <c r="AD1512" s="39"/>
      <c r="AE1512" s="39"/>
      <c r="AR1512" s="256" t="s">
        <v>260</v>
      </c>
      <c r="AT1512" s="256" t="s">
        <v>224</v>
      </c>
      <c r="AU1512" s="256" t="s">
        <v>86</v>
      </c>
      <c r="AY1512" s="18" t="s">
        <v>222</v>
      </c>
      <c r="BE1512" s="257">
        <f>IF(N1512="základní",J1512,0)</f>
        <v>0</v>
      </c>
      <c r="BF1512" s="257">
        <f>IF(N1512="snížená",J1512,0)</f>
        <v>0</v>
      </c>
      <c r="BG1512" s="257">
        <f>IF(N1512="zákl. přenesená",J1512,0)</f>
        <v>0</v>
      </c>
      <c r="BH1512" s="257">
        <f>IF(N1512="sníž. přenesená",J1512,0)</f>
        <v>0</v>
      </c>
      <c r="BI1512" s="257">
        <f>IF(N1512="nulová",J1512,0)</f>
        <v>0</v>
      </c>
      <c r="BJ1512" s="18" t="s">
        <v>84</v>
      </c>
      <c r="BK1512" s="257">
        <f>ROUND(I1512*H1512,2)</f>
        <v>0</v>
      </c>
      <c r="BL1512" s="18" t="s">
        <v>260</v>
      </c>
      <c r="BM1512" s="256" t="s">
        <v>1866</v>
      </c>
    </row>
    <row r="1513" s="2" customFormat="1">
      <c r="A1513" s="39"/>
      <c r="B1513" s="40"/>
      <c r="C1513" s="41"/>
      <c r="D1513" s="260" t="s">
        <v>266</v>
      </c>
      <c r="E1513" s="41"/>
      <c r="F1513" s="291" t="s">
        <v>1867</v>
      </c>
      <c r="G1513" s="41"/>
      <c r="H1513" s="41"/>
      <c r="I1513" s="211"/>
      <c r="J1513" s="41"/>
      <c r="K1513" s="41"/>
      <c r="L1513" s="45"/>
      <c r="M1513" s="292"/>
      <c r="N1513" s="293"/>
      <c r="O1513" s="92"/>
      <c r="P1513" s="92"/>
      <c r="Q1513" s="92"/>
      <c r="R1513" s="92"/>
      <c r="S1513" s="92"/>
      <c r="T1513" s="93"/>
      <c r="U1513" s="39"/>
      <c r="V1513" s="39"/>
      <c r="W1513" s="39"/>
      <c r="X1513" s="39"/>
      <c r="Y1513" s="39"/>
      <c r="Z1513" s="39"/>
      <c r="AA1513" s="39"/>
      <c r="AB1513" s="39"/>
      <c r="AC1513" s="39"/>
      <c r="AD1513" s="39"/>
      <c r="AE1513" s="39"/>
      <c r="AT1513" s="18" t="s">
        <v>266</v>
      </c>
      <c r="AU1513" s="18" t="s">
        <v>86</v>
      </c>
    </row>
    <row r="1514" s="2" customFormat="1" ht="24.15" customHeight="1">
      <c r="A1514" s="39"/>
      <c r="B1514" s="40"/>
      <c r="C1514" s="244" t="s">
        <v>1868</v>
      </c>
      <c r="D1514" s="244" t="s">
        <v>224</v>
      </c>
      <c r="E1514" s="245" t="s">
        <v>1869</v>
      </c>
      <c r="F1514" s="246" t="s">
        <v>1870</v>
      </c>
      <c r="G1514" s="247" t="s">
        <v>526</v>
      </c>
      <c r="H1514" s="248">
        <v>1</v>
      </c>
      <c r="I1514" s="249"/>
      <c r="J1514" s="250">
        <f>ROUND(I1514*H1514,2)</f>
        <v>0</v>
      </c>
      <c r="K1514" s="251"/>
      <c r="L1514" s="45"/>
      <c r="M1514" s="252" t="s">
        <v>1</v>
      </c>
      <c r="N1514" s="253" t="s">
        <v>41</v>
      </c>
      <c r="O1514" s="92"/>
      <c r="P1514" s="254">
        <f>O1514*H1514</f>
        <v>0</v>
      </c>
      <c r="Q1514" s="254">
        <v>0</v>
      </c>
      <c r="R1514" s="254">
        <f>Q1514*H1514</f>
        <v>0</v>
      </c>
      <c r="S1514" s="254">
        <v>0</v>
      </c>
      <c r="T1514" s="255">
        <f>S1514*H1514</f>
        <v>0</v>
      </c>
      <c r="U1514" s="39"/>
      <c r="V1514" s="39"/>
      <c r="W1514" s="39"/>
      <c r="X1514" s="39"/>
      <c r="Y1514" s="39"/>
      <c r="Z1514" s="39"/>
      <c r="AA1514" s="39"/>
      <c r="AB1514" s="39"/>
      <c r="AC1514" s="39"/>
      <c r="AD1514" s="39"/>
      <c r="AE1514" s="39"/>
      <c r="AR1514" s="256" t="s">
        <v>260</v>
      </c>
      <c r="AT1514" s="256" t="s">
        <v>224</v>
      </c>
      <c r="AU1514" s="256" t="s">
        <v>86</v>
      </c>
      <c r="AY1514" s="18" t="s">
        <v>222</v>
      </c>
      <c r="BE1514" s="257">
        <f>IF(N1514="základní",J1514,0)</f>
        <v>0</v>
      </c>
      <c r="BF1514" s="257">
        <f>IF(N1514="snížená",J1514,0)</f>
        <v>0</v>
      </c>
      <c r="BG1514" s="257">
        <f>IF(N1514="zákl. přenesená",J1514,0)</f>
        <v>0</v>
      </c>
      <c r="BH1514" s="257">
        <f>IF(N1514="sníž. přenesená",J1514,0)</f>
        <v>0</v>
      </c>
      <c r="BI1514" s="257">
        <f>IF(N1514="nulová",J1514,0)</f>
        <v>0</v>
      </c>
      <c r="BJ1514" s="18" t="s">
        <v>84</v>
      </c>
      <c r="BK1514" s="257">
        <f>ROUND(I1514*H1514,2)</f>
        <v>0</v>
      </c>
      <c r="BL1514" s="18" t="s">
        <v>260</v>
      </c>
      <c r="BM1514" s="256" t="s">
        <v>1871</v>
      </c>
    </row>
    <row r="1515" s="2" customFormat="1">
      <c r="A1515" s="39"/>
      <c r="B1515" s="40"/>
      <c r="C1515" s="41"/>
      <c r="D1515" s="260" t="s">
        <v>266</v>
      </c>
      <c r="E1515" s="41"/>
      <c r="F1515" s="291" t="s">
        <v>1867</v>
      </c>
      <c r="G1515" s="41"/>
      <c r="H1515" s="41"/>
      <c r="I1515" s="211"/>
      <c r="J1515" s="41"/>
      <c r="K1515" s="41"/>
      <c r="L1515" s="45"/>
      <c r="M1515" s="292"/>
      <c r="N1515" s="293"/>
      <c r="O1515" s="92"/>
      <c r="P1515" s="92"/>
      <c r="Q1515" s="92"/>
      <c r="R1515" s="92"/>
      <c r="S1515" s="92"/>
      <c r="T1515" s="93"/>
      <c r="U1515" s="39"/>
      <c r="V1515" s="39"/>
      <c r="W1515" s="39"/>
      <c r="X1515" s="39"/>
      <c r="Y1515" s="39"/>
      <c r="Z1515" s="39"/>
      <c r="AA1515" s="39"/>
      <c r="AB1515" s="39"/>
      <c r="AC1515" s="39"/>
      <c r="AD1515" s="39"/>
      <c r="AE1515" s="39"/>
      <c r="AT1515" s="18" t="s">
        <v>266</v>
      </c>
      <c r="AU1515" s="18" t="s">
        <v>86</v>
      </c>
    </row>
    <row r="1516" s="2" customFormat="1" ht="24.15" customHeight="1">
      <c r="A1516" s="39"/>
      <c r="B1516" s="40"/>
      <c r="C1516" s="244" t="s">
        <v>1120</v>
      </c>
      <c r="D1516" s="244" t="s">
        <v>224</v>
      </c>
      <c r="E1516" s="245" t="s">
        <v>1872</v>
      </c>
      <c r="F1516" s="246" t="s">
        <v>1873</v>
      </c>
      <c r="G1516" s="247" t="s">
        <v>526</v>
      </c>
      <c r="H1516" s="248">
        <v>2</v>
      </c>
      <c r="I1516" s="249"/>
      <c r="J1516" s="250">
        <f>ROUND(I1516*H1516,2)</f>
        <v>0</v>
      </c>
      <c r="K1516" s="251"/>
      <c r="L1516" s="45"/>
      <c r="M1516" s="252" t="s">
        <v>1</v>
      </c>
      <c r="N1516" s="253" t="s">
        <v>41</v>
      </c>
      <c r="O1516" s="92"/>
      <c r="P1516" s="254">
        <f>O1516*H1516</f>
        <v>0</v>
      </c>
      <c r="Q1516" s="254">
        <v>0</v>
      </c>
      <c r="R1516" s="254">
        <f>Q1516*H1516</f>
        <v>0</v>
      </c>
      <c r="S1516" s="254">
        <v>0</v>
      </c>
      <c r="T1516" s="255">
        <f>S1516*H1516</f>
        <v>0</v>
      </c>
      <c r="U1516" s="39"/>
      <c r="V1516" s="39"/>
      <c r="W1516" s="39"/>
      <c r="X1516" s="39"/>
      <c r="Y1516" s="39"/>
      <c r="Z1516" s="39"/>
      <c r="AA1516" s="39"/>
      <c r="AB1516" s="39"/>
      <c r="AC1516" s="39"/>
      <c r="AD1516" s="39"/>
      <c r="AE1516" s="39"/>
      <c r="AR1516" s="256" t="s">
        <v>260</v>
      </c>
      <c r="AT1516" s="256" t="s">
        <v>224</v>
      </c>
      <c r="AU1516" s="256" t="s">
        <v>86</v>
      </c>
      <c r="AY1516" s="18" t="s">
        <v>222</v>
      </c>
      <c r="BE1516" s="257">
        <f>IF(N1516="základní",J1516,0)</f>
        <v>0</v>
      </c>
      <c r="BF1516" s="257">
        <f>IF(N1516="snížená",J1516,0)</f>
        <v>0</v>
      </c>
      <c r="BG1516" s="257">
        <f>IF(N1516="zákl. přenesená",J1516,0)</f>
        <v>0</v>
      </c>
      <c r="BH1516" s="257">
        <f>IF(N1516="sníž. přenesená",J1516,0)</f>
        <v>0</v>
      </c>
      <c r="BI1516" s="257">
        <f>IF(N1516="nulová",J1516,0)</f>
        <v>0</v>
      </c>
      <c r="BJ1516" s="18" t="s">
        <v>84</v>
      </c>
      <c r="BK1516" s="257">
        <f>ROUND(I1516*H1516,2)</f>
        <v>0</v>
      </c>
      <c r="BL1516" s="18" t="s">
        <v>260</v>
      </c>
      <c r="BM1516" s="256" t="s">
        <v>1874</v>
      </c>
    </row>
    <row r="1517" s="2" customFormat="1">
      <c r="A1517" s="39"/>
      <c r="B1517" s="40"/>
      <c r="C1517" s="41"/>
      <c r="D1517" s="260" t="s">
        <v>266</v>
      </c>
      <c r="E1517" s="41"/>
      <c r="F1517" s="291" t="s">
        <v>1875</v>
      </c>
      <c r="G1517" s="41"/>
      <c r="H1517" s="41"/>
      <c r="I1517" s="211"/>
      <c r="J1517" s="41"/>
      <c r="K1517" s="41"/>
      <c r="L1517" s="45"/>
      <c r="M1517" s="292"/>
      <c r="N1517" s="293"/>
      <c r="O1517" s="92"/>
      <c r="P1517" s="92"/>
      <c r="Q1517" s="92"/>
      <c r="R1517" s="92"/>
      <c r="S1517" s="92"/>
      <c r="T1517" s="93"/>
      <c r="U1517" s="39"/>
      <c r="V1517" s="39"/>
      <c r="W1517" s="39"/>
      <c r="X1517" s="39"/>
      <c r="Y1517" s="39"/>
      <c r="Z1517" s="39"/>
      <c r="AA1517" s="39"/>
      <c r="AB1517" s="39"/>
      <c r="AC1517" s="39"/>
      <c r="AD1517" s="39"/>
      <c r="AE1517" s="39"/>
      <c r="AT1517" s="18" t="s">
        <v>266</v>
      </c>
      <c r="AU1517" s="18" t="s">
        <v>86</v>
      </c>
    </row>
    <row r="1518" s="2" customFormat="1" ht="24.15" customHeight="1">
      <c r="A1518" s="39"/>
      <c r="B1518" s="40"/>
      <c r="C1518" s="244" t="s">
        <v>1876</v>
      </c>
      <c r="D1518" s="244" t="s">
        <v>224</v>
      </c>
      <c r="E1518" s="245" t="s">
        <v>1877</v>
      </c>
      <c r="F1518" s="246" t="s">
        <v>1878</v>
      </c>
      <c r="G1518" s="247" t="s">
        <v>526</v>
      </c>
      <c r="H1518" s="248">
        <v>5</v>
      </c>
      <c r="I1518" s="249"/>
      <c r="J1518" s="250">
        <f>ROUND(I1518*H1518,2)</f>
        <v>0</v>
      </c>
      <c r="K1518" s="251"/>
      <c r="L1518" s="45"/>
      <c r="M1518" s="252" t="s">
        <v>1</v>
      </c>
      <c r="N1518" s="253" t="s">
        <v>41</v>
      </c>
      <c r="O1518" s="92"/>
      <c r="P1518" s="254">
        <f>O1518*H1518</f>
        <v>0</v>
      </c>
      <c r="Q1518" s="254">
        <v>0</v>
      </c>
      <c r="R1518" s="254">
        <f>Q1518*H1518</f>
        <v>0</v>
      </c>
      <c r="S1518" s="254">
        <v>0</v>
      </c>
      <c r="T1518" s="255">
        <f>S1518*H1518</f>
        <v>0</v>
      </c>
      <c r="U1518" s="39"/>
      <c r="V1518" s="39"/>
      <c r="W1518" s="39"/>
      <c r="X1518" s="39"/>
      <c r="Y1518" s="39"/>
      <c r="Z1518" s="39"/>
      <c r="AA1518" s="39"/>
      <c r="AB1518" s="39"/>
      <c r="AC1518" s="39"/>
      <c r="AD1518" s="39"/>
      <c r="AE1518" s="39"/>
      <c r="AR1518" s="256" t="s">
        <v>260</v>
      </c>
      <c r="AT1518" s="256" t="s">
        <v>224</v>
      </c>
      <c r="AU1518" s="256" t="s">
        <v>86</v>
      </c>
      <c r="AY1518" s="18" t="s">
        <v>222</v>
      </c>
      <c r="BE1518" s="257">
        <f>IF(N1518="základní",J1518,0)</f>
        <v>0</v>
      </c>
      <c r="BF1518" s="257">
        <f>IF(N1518="snížená",J1518,0)</f>
        <v>0</v>
      </c>
      <c r="BG1518" s="257">
        <f>IF(N1518="zákl. přenesená",J1518,0)</f>
        <v>0</v>
      </c>
      <c r="BH1518" s="257">
        <f>IF(N1518="sníž. přenesená",J1518,0)</f>
        <v>0</v>
      </c>
      <c r="BI1518" s="257">
        <f>IF(N1518="nulová",J1518,0)</f>
        <v>0</v>
      </c>
      <c r="BJ1518" s="18" t="s">
        <v>84</v>
      </c>
      <c r="BK1518" s="257">
        <f>ROUND(I1518*H1518,2)</f>
        <v>0</v>
      </c>
      <c r="BL1518" s="18" t="s">
        <v>260</v>
      </c>
      <c r="BM1518" s="256" t="s">
        <v>1879</v>
      </c>
    </row>
    <row r="1519" s="2" customFormat="1">
      <c r="A1519" s="39"/>
      <c r="B1519" s="40"/>
      <c r="C1519" s="41"/>
      <c r="D1519" s="260" t="s">
        <v>266</v>
      </c>
      <c r="E1519" s="41"/>
      <c r="F1519" s="291" t="s">
        <v>1875</v>
      </c>
      <c r="G1519" s="41"/>
      <c r="H1519" s="41"/>
      <c r="I1519" s="211"/>
      <c r="J1519" s="41"/>
      <c r="K1519" s="41"/>
      <c r="L1519" s="45"/>
      <c r="M1519" s="292"/>
      <c r="N1519" s="293"/>
      <c r="O1519" s="92"/>
      <c r="P1519" s="92"/>
      <c r="Q1519" s="92"/>
      <c r="R1519" s="92"/>
      <c r="S1519" s="92"/>
      <c r="T1519" s="93"/>
      <c r="U1519" s="39"/>
      <c r="V1519" s="39"/>
      <c r="W1519" s="39"/>
      <c r="X1519" s="39"/>
      <c r="Y1519" s="39"/>
      <c r="Z1519" s="39"/>
      <c r="AA1519" s="39"/>
      <c r="AB1519" s="39"/>
      <c r="AC1519" s="39"/>
      <c r="AD1519" s="39"/>
      <c r="AE1519" s="39"/>
      <c r="AT1519" s="18" t="s">
        <v>266</v>
      </c>
      <c r="AU1519" s="18" t="s">
        <v>86</v>
      </c>
    </row>
    <row r="1520" s="2" customFormat="1" ht="24.15" customHeight="1">
      <c r="A1520" s="39"/>
      <c r="B1520" s="40"/>
      <c r="C1520" s="244" t="s">
        <v>1121</v>
      </c>
      <c r="D1520" s="244" t="s">
        <v>224</v>
      </c>
      <c r="E1520" s="245" t="s">
        <v>1880</v>
      </c>
      <c r="F1520" s="246" t="s">
        <v>1881</v>
      </c>
      <c r="G1520" s="247" t="s">
        <v>526</v>
      </c>
      <c r="H1520" s="248">
        <v>1</v>
      </c>
      <c r="I1520" s="249"/>
      <c r="J1520" s="250">
        <f>ROUND(I1520*H1520,2)</f>
        <v>0</v>
      </c>
      <c r="K1520" s="251"/>
      <c r="L1520" s="45"/>
      <c r="M1520" s="252" t="s">
        <v>1</v>
      </c>
      <c r="N1520" s="253" t="s">
        <v>41</v>
      </c>
      <c r="O1520" s="92"/>
      <c r="P1520" s="254">
        <f>O1520*H1520</f>
        <v>0</v>
      </c>
      <c r="Q1520" s="254">
        <v>0</v>
      </c>
      <c r="R1520" s="254">
        <f>Q1520*H1520</f>
        <v>0</v>
      </c>
      <c r="S1520" s="254">
        <v>0</v>
      </c>
      <c r="T1520" s="255">
        <f>S1520*H1520</f>
        <v>0</v>
      </c>
      <c r="U1520" s="39"/>
      <c r="V1520" s="39"/>
      <c r="W1520" s="39"/>
      <c r="X1520" s="39"/>
      <c r="Y1520" s="39"/>
      <c r="Z1520" s="39"/>
      <c r="AA1520" s="39"/>
      <c r="AB1520" s="39"/>
      <c r="AC1520" s="39"/>
      <c r="AD1520" s="39"/>
      <c r="AE1520" s="39"/>
      <c r="AR1520" s="256" t="s">
        <v>260</v>
      </c>
      <c r="AT1520" s="256" t="s">
        <v>224</v>
      </c>
      <c r="AU1520" s="256" t="s">
        <v>86</v>
      </c>
      <c r="AY1520" s="18" t="s">
        <v>222</v>
      </c>
      <c r="BE1520" s="257">
        <f>IF(N1520="základní",J1520,0)</f>
        <v>0</v>
      </c>
      <c r="BF1520" s="257">
        <f>IF(N1520="snížená",J1520,0)</f>
        <v>0</v>
      </c>
      <c r="BG1520" s="257">
        <f>IF(N1520="zákl. přenesená",J1520,0)</f>
        <v>0</v>
      </c>
      <c r="BH1520" s="257">
        <f>IF(N1520="sníž. přenesená",J1520,0)</f>
        <v>0</v>
      </c>
      <c r="BI1520" s="257">
        <f>IF(N1520="nulová",J1520,0)</f>
        <v>0</v>
      </c>
      <c r="BJ1520" s="18" t="s">
        <v>84</v>
      </c>
      <c r="BK1520" s="257">
        <f>ROUND(I1520*H1520,2)</f>
        <v>0</v>
      </c>
      <c r="BL1520" s="18" t="s">
        <v>260</v>
      </c>
      <c r="BM1520" s="256" t="s">
        <v>1882</v>
      </c>
    </row>
    <row r="1521" s="2" customFormat="1">
      <c r="A1521" s="39"/>
      <c r="B1521" s="40"/>
      <c r="C1521" s="41"/>
      <c r="D1521" s="260" t="s">
        <v>266</v>
      </c>
      <c r="E1521" s="41"/>
      <c r="F1521" s="291" t="s">
        <v>1875</v>
      </c>
      <c r="G1521" s="41"/>
      <c r="H1521" s="41"/>
      <c r="I1521" s="211"/>
      <c r="J1521" s="41"/>
      <c r="K1521" s="41"/>
      <c r="L1521" s="45"/>
      <c r="M1521" s="292"/>
      <c r="N1521" s="293"/>
      <c r="O1521" s="92"/>
      <c r="P1521" s="92"/>
      <c r="Q1521" s="92"/>
      <c r="R1521" s="92"/>
      <c r="S1521" s="92"/>
      <c r="T1521" s="93"/>
      <c r="U1521" s="39"/>
      <c r="V1521" s="39"/>
      <c r="W1521" s="39"/>
      <c r="X1521" s="39"/>
      <c r="Y1521" s="39"/>
      <c r="Z1521" s="39"/>
      <c r="AA1521" s="39"/>
      <c r="AB1521" s="39"/>
      <c r="AC1521" s="39"/>
      <c r="AD1521" s="39"/>
      <c r="AE1521" s="39"/>
      <c r="AT1521" s="18" t="s">
        <v>266</v>
      </c>
      <c r="AU1521" s="18" t="s">
        <v>86</v>
      </c>
    </row>
    <row r="1522" s="2" customFormat="1" ht="24.15" customHeight="1">
      <c r="A1522" s="39"/>
      <c r="B1522" s="40"/>
      <c r="C1522" s="244" t="s">
        <v>1883</v>
      </c>
      <c r="D1522" s="244" t="s">
        <v>224</v>
      </c>
      <c r="E1522" s="245" t="s">
        <v>1884</v>
      </c>
      <c r="F1522" s="246" t="s">
        <v>1885</v>
      </c>
      <c r="G1522" s="247" t="s">
        <v>526</v>
      </c>
      <c r="H1522" s="248">
        <v>1</v>
      </c>
      <c r="I1522" s="249"/>
      <c r="J1522" s="250">
        <f>ROUND(I1522*H1522,2)</f>
        <v>0</v>
      </c>
      <c r="K1522" s="251"/>
      <c r="L1522" s="45"/>
      <c r="M1522" s="252" t="s">
        <v>1</v>
      </c>
      <c r="N1522" s="253" t="s">
        <v>41</v>
      </c>
      <c r="O1522" s="92"/>
      <c r="P1522" s="254">
        <f>O1522*H1522</f>
        <v>0</v>
      </c>
      <c r="Q1522" s="254">
        <v>0</v>
      </c>
      <c r="R1522" s="254">
        <f>Q1522*H1522</f>
        <v>0</v>
      </c>
      <c r="S1522" s="254">
        <v>0</v>
      </c>
      <c r="T1522" s="255">
        <f>S1522*H1522</f>
        <v>0</v>
      </c>
      <c r="U1522" s="39"/>
      <c r="V1522" s="39"/>
      <c r="W1522" s="39"/>
      <c r="X1522" s="39"/>
      <c r="Y1522" s="39"/>
      <c r="Z1522" s="39"/>
      <c r="AA1522" s="39"/>
      <c r="AB1522" s="39"/>
      <c r="AC1522" s="39"/>
      <c r="AD1522" s="39"/>
      <c r="AE1522" s="39"/>
      <c r="AR1522" s="256" t="s">
        <v>260</v>
      </c>
      <c r="AT1522" s="256" t="s">
        <v>224</v>
      </c>
      <c r="AU1522" s="256" t="s">
        <v>86</v>
      </c>
      <c r="AY1522" s="18" t="s">
        <v>222</v>
      </c>
      <c r="BE1522" s="257">
        <f>IF(N1522="základní",J1522,0)</f>
        <v>0</v>
      </c>
      <c r="BF1522" s="257">
        <f>IF(N1522="snížená",J1522,0)</f>
        <v>0</v>
      </c>
      <c r="BG1522" s="257">
        <f>IF(N1522="zákl. přenesená",J1522,0)</f>
        <v>0</v>
      </c>
      <c r="BH1522" s="257">
        <f>IF(N1522="sníž. přenesená",J1522,0)</f>
        <v>0</v>
      </c>
      <c r="BI1522" s="257">
        <f>IF(N1522="nulová",J1522,0)</f>
        <v>0</v>
      </c>
      <c r="BJ1522" s="18" t="s">
        <v>84</v>
      </c>
      <c r="BK1522" s="257">
        <f>ROUND(I1522*H1522,2)</f>
        <v>0</v>
      </c>
      <c r="BL1522" s="18" t="s">
        <v>260</v>
      </c>
      <c r="BM1522" s="256" t="s">
        <v>1886</v>
      </c>
    </row>
    <row r="1523" s="2" customFormat="1">
      <c r="A1523" s="39"/>
      <c r="B1523" s="40"/>
      <c r="C1523" s="41"/>
      <c r="D1523" s="260" t="s">
        <v>266</v>
      </c>
      <c r="E1523" s="41"/>
      <c r="F1523" s="291" t="s">
        <v>1875</v>
      </c>
      <c r="G1523" s="41"/>
      <c r="H1523" s="41"/>
      <c r="I1523" s="211"/>
      <c r="J1523" s="41"/>
      <c r="K1523" s="41"/>
      <c r="L1523" s="45"/>
      <c r="M1523" s="292"/>
      <c r="N1523" s="293"/>
      <c r="O1523" s="92"/>
      <c r="P1523" s="92"/>
      <c r="Q1523" s="92"/>
      <c r="R1523" s="92"/>
      <c r="S1523" s="92"/>
      <c r="T1523" s="93"/>
      <c r="U1523" s="39"/>
      <c r="V1523" s="39"/>
      <c r="W1523" s="39"/>
      <c r="X1523" s="39"/>
      <c r="Y1523" s="39"/>
      <c r="Z1523" s="39"/>
      <c r="AA1523" s="39"/>
      <c r="AB1523" s="39"/>
      <c r="AC1523" s="39"/>
      <c r="AD1523" s="39"/>
      <c r="AE1523" s="39"/>
      <c r="AT1523" s="18" t="s">
        <v>266</v>
      </c>
      <c r="AU1523" s="18" t="s">
        <v>86</v>
      </c>
    </row>
    <row r="1524" s="2" customFormat="1" ht="24.15" customHeight="1">
      <c r="A1524" s="39"/>
      <c r="B1524" s="40"/>
      <c r="C1524" s="244" t="s">
        <v>1126</v>
      </c>
      <c r="D1524" s="244" t="s">
        <v>224</v>
      </c>
      <c r="E1524" s="245" t="s">
        <v>1887</v>
      </c>
      <c r="F1524" s="246" t="s">
        <v>1888</v>
      </c>
      <c r="G1524" s="247" t="s">
        <v>526</v>
      </c>
      <c r="H1524" s="248">
        <v>1</v>
      </c>
      <c r="I1524" s="249"/>
      <c r="J1524" s="250">
        <f>ROUND(I1524*H1524,2)</f>
        <v>0</v>
      </c>
      <c r="K1524" s="251"/>
      <c r="L1524" s="45"/>
      <c r="M1524" s="252" t="s">
        <v>1</v>
      </c>
      <c r="N1524" s="253" t="s">
        <v>41</v>
      </c>
      <c r="O1524" s="92"/>
      <c r="P1524" s="254">
        <f>O1524*H1524</f>
        <v>0</v>
      </c>
      <c r="Q1524" s="254">
        <v>0</v>
      </c>
      <c r="R1524" s="254">
        <f>Q1524*H1524</f>
        <v>0</v>
      </c>
      <c r="S1524" s="254">
        <v>0</v>
      </c>
      <c r="T1524" s="255">
        <f>S1524*H1524</f>
        <v>0</v>
      </c>
      <c r="U1524" s="39"/>
      <c r="V1524" s="39"/>
      <c r="W1524" s="39"/>
      <c r="X1524" s="39"/>
      <c r="Y1524" s="39"/>
      <c r="Z1524" s="39"/>
      <c r="AA1524" s="39"/>
      <c r="AB1524" s="39"/>
      <c r="AC1524" s="39"/>
      <c r="AD1524" s="39"/>
      <c r="AE1524" s="39"/>
      <c r="AR1524" s="256" t="s">
        <v>260</v>
      </c>
      <c r="AT1524" s="256" t="s">
        <v>224</v>
      </c>
      <c r="AU1524" s="256" t="s">
        <v>86</v>
      </c>
      <c r="AY1524" s="18" t="s">
        <v>222</v>
      </c>
      <c r="BE1524" s="257">
        <f>IF(N1524="základní",J1524,0)</f>
        <v>0</v>
      </c>
      <c r="BF1524" s="257">
        <f>IF(N1524="snížená",J1524,0)</f>
        <v>0</v>
      </c>
      <c r="BG1524" s="257">
        <f>IF(N1524="zákl. přenesená",J1524,0)</f>
        <v>0</v>
      </c>
      <c r="BH1524" s="257">
        <f>IF(N1524="sníž. přenesená",J1524,0)</f>
        <v>0</v>
      </c>
      <c r="BI1524" s="257">
        <f>IF(N1524="nulová",J1524,0)</f>
        <v>0</v>
      </c>
      <c r="BJ1524" s="18" t="s">
        <v>84</v>
      </c>
      <c r="BK1524" s="257">
        <f>ROUND(I1524*H1524,2)</f>
        <v>0</v>
      </c>
      <c r="BL1524" s="18" t="s">
        <v>260</v>
      </c>
      <c r="BM1524" s="256" t="s">
        <v>1889</v>
      </c>
    </row>
    <row r="1525" s="2" customFormat="1">
      <c r="A1525" s="39"/>
      <c r="B1525" s="40"/>
      <c r="C1525" s="41"/>
      <c r="D1525" s="260" t="s">
        <v>266</v>
      </c>
      <c r="E1525" s="41"/>
      <c r="F1525" s="291" t="s">
        <v>1875</v>
      </c>
      <c r="G1525" s="41"/>
      <c r="H1525" s="41"/>
      <c r="I1525" s="211"/>
      <c r="J1525" s="41"/>
      <c r="K1525" s="41"/>
      <c r="L1525" s="45"/>
      <c r="M1525" s="292"/>
      <c r="N1525" s="293"/>
      <c r="O1525" s="92"/>
      <c r="P1525" s="92"/>
      <c r="Q1525" s="92"/>
      <c r="R1525" s="92"/>
      <c r="S1525" s="92"/>
      <c r="T1525" s="93"/>
      <c r="U1525" s="39"/>
      <c r="V1525" s="39"/>
      <c r="W1525" s="39"/>
      <c r="X1525" s="39"/>
      <c r="Y1525" s="39"/>
      <c r="Z1525" s="39"/>
      <c r="AA1525" s="39"/>
      <c r="AB1525" s="39"/>
      <c r="AC1525" s="39"/>
      <c r="AD1525" s="39"/>
      <c r="AE1525" s="39"/>
      <c r="AT1525" s="18" t="s">
        <v>266</v>
      </c>
      <c r="AU1525" s="18" t="s">
        <v>86</v>
      </c>
    </row>
    <row r="1526" s="2" customFormat="1" ht="24.15" customHeight="1">
      <c r="A1526" s="39"/>
      <c r="B1526" s="40"/>
      <c r="C1526" s="244" t="s">
        <v>1890</v>
      </c>
      <c r="D1526" s="244" t="s">
        <v>224</v>
      </c>
      <c r="E1526" s="245" t="s">
        <v>1891</v>
      </c>
      <c r="F1526" s="246" t="s">
        <v>1892</v>
      </c>
      <c r="G1526" s="247" t="s">
        <v>526</v>
      </c>
      <c r="H1526" s="248">
        <v>1</v>
      </c>
      <c r="I1526" s="249"/>
      <c r="J1526" s="250">
        <f>ROUND(I1526*H1526,2)</f>
        <v>0</v>
      </c>
      <c r="K1526" s="251"/>
      <c r="L1526" s="45"/>
      <c r="M1526" s="252" t="s">
        <v>1</v>
      </c>
      <c r="N1526" s="253" t="s">
        <v>41</v>
      </c>
      <c r="O1526" s="92"/>
      <c r="P1526" s="254">
        <f>O1526*H1526</f>
        <v>0</v>
      </c>
      <c r="Q1526" s="254">
        <v>0</v>
      </c>
      <c r="R1526" s="254">
        <f>Q1526*H1526</f>
        <v>0</v>
      </c>
      <c r="S1526" s="254">
        <v>0</v>
      </c>
      <c r="T1526" s="255">
        <f>S1526*H1526</f>
        <v>0</v>
      </c>
      <c r="U1526" s="39"/>
      <c r="V1526" s="39"/>
      <c r="W1526" s="39"/>
      <c r="X1526" s="39"/>
      <c r="Y1526" s="39"/>
      <c r="Z1526" s="39"/>
      <c r="AA1526" s="39"/>
      <c r="AB1526" s="39"/>
      <c r="AC1526" s="39"/>
      <c r="AD1526" s="39"/>
      <c r="AE1526" s="39"/>
      <c r="AR1526" s="256" t="s">
        <v>260</v>
      </c>
      <c r="AT1526" s="256" t="s">
        <v>224</v>
      </c>
      <c r="AU1526" s="256" t="s">
        <v>86</v>
      </c>
      <c r="AY1526" s="18" t="s">
        <v>222</v>
      </c>
      <c r="BE1526" s="257">
        <f>IF(N1526="základní",J1526,0)</f>
        <v>0</v>
      </c>
      <c r="BF1526" s="257">
        <f>IF(N1526="snížená",J1526,0)</f>
        <v>0</v>
      </c>
      <c r="BG1526" s="257">
        <f>IF(N1526="zákl. přenesená",J1526,0)</f>
        <v>0</v>
      </c>
      <c r="BH1526" s="257">
        <f>IF(N1526="sníž. přenesená",J1526,0)</f>
        <v>0</v>
      </c>
      <c r="BI1526" s="257">
        <f>IF(N1526="nulová",J1526,0)</f>
        <v>0</v>
      </c>
      <c r="BJ1526" s="18" t="s">
        <v>84</v>
      </c>
      <c r="BK1526" s="257">
        <f>ROUND(I1526*H1526,2)</f>
        <v>0</v>
      </c>
      <c r="BL1526" s="18" t="s">
        <v>260</v>
      </c>
      <c r="BM1526" s="256" t="s">
        <v>1893</v>
      </c>
    </row>
    <row r="1527" s="2" customFormat="1">
      <c r="A1527" s="39"/>
      <c r="B1527" s="40"/>
      <c r="C1527" s="41"/>
      <c r="D1527" s="260" t="s">
        <v>266</v>
      </c>
      <c r="E1527" s="41"/>
      <c r="F1527" s="291" t="s">
        <v>1875</v>
      </c>
      <c r="G1527" s="41"/>
      <c r="H1527" s="41"/>
      <c r="I1527" s="211"/>
      <c r="J1527" s="41"/>
      <c r="K1527" s="41"/>
      <c r="L1527" s="45"/>
      <c r="M1527" s="292"/>
      <c r="N1527" s="293"/>
      <c r="O1527" s="92"/>
      <c r="P1527" s="92"/>
      <c r="Q1527" s="92"/>
      <c r="R1527" s="92"/>
      <c r="S1527" s="92"/>
      <c r="T1527" s="93"/>
      <c r="U1527" s="39"/>
      <c r="V1527" s="39"/>
      <c r="W1527" s="39"/>
      <c r="X1527" s="39"/>
      <c r="Y1527" s="39"/>
      <c r="Z1527" s="39"/>
      <c r="AA1527" s="39"/>
      <c r="AB1527" s="39"/>
      <c r="AC1527" s="39"/>
      <c r="AD1527" s="39"/>
      <c r="AE1527" s="39"/>
      <c r="AT1527" s="18" t="s">
        <v>266</v>
      </c>
      <c r="AU1527" s="18" t="s">
        <v>86</v>
      </c>
    </row>
    <row r="1528" s="2" customFormat="1" ht="24.15" customHeight="1">
      <c r="A1528" s="39"/>
      <c r="B1528" s="40"/>
      <c r="C1528" s="244" t="s">
        <v>1131</v>
      </c>
      <c r="D1528" s="244" t="s">
        <v>224</v>
      </c>
      <c r="E1528" s="245" t="s">
        <v>1894</v>
      </c>
      <c r="F1528" s="246" t="s">
        <v>1895</v>
      </c>
      <c r="G1528" s="247" t="s">
        <v>526</v>
      </c>
      <c r="H1528" s="248">
        <v>4</v>
      </c>
      <c r="I1528" s="249"/>
      <c r="J1528" s="250">
        <f>ROUND(I1528*H1528,2)</f>
        <v>0</v>
      </c>
      <c r="K1528" s="251"/>
      <c r="L1528" s="45"/>
      <c r="M1528" s="252" t="s">
        <v>1</v>
      </c>
      <c r="N1528" s="253" t="s">
        <v>41</v>
      </c>
      <c r="O1528" s="92"/>
      <c r="P1528" s="254">
        <f>O1528*H1528</f>
        <v>0</v>
      </c>
      <c r="Q1528" s="254">
        <v>0</v>
      </c>
      <c r="R1528" s="254">
        <f>Q1528*H1528</f>
        <v>0</v>
      </c>
      <c r="S1528" s="254">
        <v>0</v>
      </c>
      <c r="T1528" s="255">
        <f>S1528*H1528</f>
        <v>0</v>
      </c>
      <c r="U1528" s="39"/>
      <c r="V1528" s="39"/>
      <c r="W1528" s="39"/>
      <c r="X1528" s="39"/>
      <c r="Y1528" s="39"/>
      <c r="Z1528" s="39"/>
      <c r="AA1528" s="39"/>
      <c r="AB1528" s="39"/>
      <c r="AC1528" s="39"/>
      <c r="AD1528" s="39"/>
      <c r="AE1528" s="39"/>
      <c r="AR1528" s="256" t="s">
        <v>260</v>
      </c>
      <c r="AT1528" s="256" t="s">
        <v>224</v>
      </c>
      <c r="AU1528" s="256" t="s">
        <v>86</v>
      </c>
      <c r="AY1528" s="18" t="s">
        <v>222</v>
      </c>
      <c r="BE1528" s="257">
        <f>IF(N1528="základní",J1528,0)</f>
        <v>0</v>
      </c>
      <c r="BF1528" s="257">
        <f>IF(N1528="snížená",J1528,0)</f>
        <v>0</v>
      </c>
      <c r="BG1528" s="257">
        <f>IF(N1528="zákl. přenesená",J1528,0)</f>
        <v>0</v>
      </c>
      <c r="BH1528" s="257">
        <f>IF(N1528="sníž. přenesená",J1528,0)</f>
        <v>0</v>
      </c>
      <c r="BI1528" s="257">
        <f>IF(N1528="nulová",J1528,0)</f>
        <v>0</v>
      </c>
      <c r="BJ1528" s="18" t="s">
        <v>84</v>
      </c>
      <c r="BK1528" s="257">
        <f>ROUND(I1528*H1528,2)</f>
        <v>0</v>
      </c>
      <c r="BL1528" s="18" t="s">
        <v>260</v>
      </c>
      <c r="BM1528" s="256" t="s">
        <v>1896</v>
      </c>
    </row>
    <row r="1529" s="2" customFormat="1">
      <c r="A1529" s="39"/>
      <c r="B1529" s="40"/>
      <c r="C1529" s="41"/>
      <c r="D1529" s="260" t="s">
        <v>266</v>
      </c>
      <c r="E1529" s="41"/>
      <c r="F1529" s="291" t="s">
        <v>1875</v>
      </c>
      <c r="G1529" s="41"/>
      <c r="H1529" s="41"/>
      <c r="I1529" s="211"/>
      <c r="J1529" s="41"/>
      <c r="K1529" s="41"/>
      <c r="L1529" s="45"/>
      <c r="M1529" s="292"/>
      <c r="N1529" s="293"/>
      <c r="O1529" s="92"/>
      <c r="P1529" s="92"/>
      <c r="Q1529" s="92"/>
      <c r="R1529" s="92"/>
      <c r="S1529" s="92"/>
      <c r="T1529" s="93"/>
      <c r="U1529" s="39"/>
      <c r="V1529" s="39"/>
      <c r="W1529" s="39"/>
      <c r="X1529" s="39"/>
      <c r="Y1529" s="39"/>
      <c r="Z1529" s="39"/>
      <c r="AA1529" s="39"/>
      <c r="AB1529" s="39"/>
      <c r="AC1529" s="39"/>
      <c r="AD1529" s="39"/>
      <c r="AE1529" s="39"/>
      <c r="AT1529" s="18" t="s">
        <v>266</v>
      </c>
      <c r="AU1529" s="18" t="s">
        <v>86</v>
      </c>
    </row>
    <row r="1530" s="2" customFormat="1" ht="24.15" customHeight="1">
      <c r="A1530" s="39"/>
      <c r="B1530" s="40"/>
      <c r="C1530" s="244" t="s">
        <v>1897</v>
      </c>
      <c r="D1530" s="244" t="s">
        <v>224</v>
      </c>
      <c r="E1530" s="245" t="s">
        <v>1898</v>
      </c>
      <c r="F1530" s="246" t="s">
        <v>1899</v>
      </c>
      <c r="G1530" s="247" t="s">
        <v>526</v>
      </c>
      <c r="H1530" s="248">
        <v>4</v>
      </c>
      <c r="I1530" s="249"/>
      <c r="J1530" s="250">
        <f>ROUND(I1530*H1530,2)</f>
        <v>0</v>
      </c>
      <c r="K1530" s="251"/>
      <c r="L1530" s="45"/>
      <c r="M1530" s="252" t="s">
        <v>1</v>
      </c>
      <c r="N1530" s="253" t="s">
        <v>41</v>
      </c>
      <c r="O1530" s="92"/>
      <c r="P1530" s="254">
        <f>O1530*H1530</f>
        <v>0</v>
      </c>
      <c r="Q1530" s="254">
        <v>0</v>
      </c>
      <c r="R1530" s="254">
        <f>Q1530*H1530</f>
        <v>0</v>
      </c>
      <c r="S1530" s="254">
        <v>0</v>
      </c>
      <c r="T1530" s="255">
        <f>S1530*H1530</f>
        <v>0</v>
      </c>
      <c r="U1530" s="39"/>
      <c r="V1530" s="39"/>
      <c r="W1530" s="39"/>
      <c r="X1530" s="39"/>
      <c r="Y1530" s="39"/>
      <c r="Z1530" s="39"/>
      <c r="AA1530" s="39"/>
      <c r="AB1530" s="39"/>
      <c r="AC1530" s="39"/>
      <c r="AD1530" s="39"/>
      <c r="AE1530" s="39"/>
      <c r="AR1530" s="256" t="s">
        <v>260</v>
      </c>
      <c r="AT1530" s="256" t="s">
        <v>224</v>
      </c>
      <c r="AU1530" s="256" t="s">
        <v>86</v>
      </c>
      <c r="AY1530" s="18" t="s">
        <v>222</v>
      </c>
      <c r="BE1530" s="257">
        <f>IF(N1530="základní",J1530,0)</f>
        <v>0</v>
      </c>
      <c r="BF1530" s="257">
        <f>IF(N1530="snížená",J1530,0)</f>
        <v>0</v>
      </c>
      <c r="BG1530" s="257">
        <f>IF(N1530="zákl. přenesená",J1530,0)</f>
        <v>0</v>
      </c>
      <c r="BH1530" s="257">
        <f>IF(N1530="sníž. přenesená",J1530,0)</f>
        <v>0</v>
      </c>
      <c r="BI1530" s="257">
        <f>IF(N1530="nulová",J1530,0)</f>
        <v>0</v>
      </c>
      <c r="BJ1530" s="18" t="s">
        <v>84</v>
      </c>
      <c r="BK1530" s="257">
        <f>ROUND(I1530*H1530,2)</f>
        <v>0</v>
      </c>
      <c r="BL1530" s="18" t="s">
        <v>260</v>
      </c>
      <c r="BM1530" s="256" t="s">
        <v>1900</v>
      </c>
    </row>
    <row r="1531" s="2" customFormat="1">
      <c r="A1531" s="39"/>
      <c r="B1531" s="40"/>
      <c r="C1531" s="41"/>
      <c r="D1531" s="260" t="s">
        <v>266</v>
      </c>
      <c r="E1531" s="41"/>
      <c r="F1531" s="291" t="s">
        <v>1875</v>
      </c>
      <c r="G1531" s="41"/>
      <c r="H1531" s="41"/>
      <c r="I1531" s="211"/>
      <c r="J1531" s="41"/>
      <c r="K1531" s="41"/>
      <c r="L1531" s="45"/>
      <c r="M1531" s="292"/>
      <c r="N1531" s="293"/>
      <c r="O1531" s="92"/>
      <c r="P1531" s="92"/>
      <c r="Q1531" s="92"/>
      <c r="R1531" s="92"/>
      <c r="S1531" s="92"/>
      <c r="T1531" s="93"/>
      <c r="U1531" s="39"/>
      <c r="V1531" s="39"/>
      <c r="W1531" s="39"/>
      <c r="X1531" s="39"/>
      <c r="Y1531" s="39"/>
      <c r="Z1531" s="39"/>
      <c r="AA1531" s="39"/>
      <c r="AB1531" s="39"/>
      <c r="AC1531" s="39"/>
      <c r="AD1531" s="39"/>
      <c r="AE1531" s="39"/>
      <c r="AT1531" s="18" t="s">
        <v>266</v>
      </c>
      <c r="AU1531" s="18" t="s">
        <v>86</v>
      </c>
    </row>
    <row r="1532" s="2" customFormat="1" ht="24.15" customHeight="1">
      <c r="A1532" s="39"/>
      <c r="B1532" s="40"/>
      <c r="C1532" s="244" t="s">
        <v>1136</v>
      </c>
      <c r="D1532" s="244" t="s">
        <v>224</v>
      </c>
      <c r="E1532" s="245" t="s">
        <v>1901</v>
      </c>
      <c r="F1532" s="246" t="s">
        <v>1902</v>
      </c>
      <c r="G1532" s="247" t="s">
        <v>526</v>
      </c>
      <c r="H1532" s="248">
        <v>5</v>
      </c>
      <c r="I1532" s="249"/>
      <c r="J1532" s="250">
        <f>ROUND(I1532*H1532,2)</f>
        <v>0</v>
      </c>
      <c r="K1532" s="251"/>
      <c r="L1532" s="45"/>
      <c r="M1532" s="252" t="s">
        <v>1</v>
      </c>
      <c r="N1532" s="253" t="s">
        <v>41</v>
      </c>
      <c r="O1532" s="92"/>
      <c r="P1532" s="254">
        <f>O1532*H1532</f>
        <v>0</v>
      </c>
      <c r="Q1532" s="254">
        <v>0</v>
      </c>
      <c r="R1532" s="254">
        <f>Q1532*H1532</f>
        <v>0</v>
      </c>
      <c r="S1532" s="254">
        <v>0</v>
      </c>
      <c r="T1532" s="255">
        <f>S1532*H1532</f>
        <v>0</v>
      </c>
      <c r="U1532" s="39"/>
      <c r="V1532" s="39"/>
      <c r="W1532" s="39"/>
      <c r="X1532" s="39"/>
      <c r="Y1532" s="39"/>
      <c r="Z1532" s="39"/>
      <c r="AA1532" s="39"/>
      <c r="AB1532" s="39"/>
      <c r="AC1532" s="39"/>
      <c r="AD1532" s="39"/>
      <c r="AE1532" s="39"/>
      <c r="AR1532" s="256" t="s">
        <v>260</v>
      </c>
      <c r="AT1532" s="256" t="s">
        <v>224</v>
      </c>
      <c r="AU1532" s="256" t="s">
        <v>86</v>
      </c>
      <c r="AY1532" s="18" t="s">
        <v>222</v>
      </c>
      <c r="BE1532" s="257">
        <f>IF(N1532="základní",J1532,0)</f>
        <v>0</v>
      </c>
      <c r="BF1532" s="257">
        <f>IF(N1532="snížená",J1532,0)</f>
        <v>0</v>
      </c>
      <c r="BG1532" s="257">
        <f>IF(N1532="zákl. přenesená",J1532,0)</f>
        <v>0</v>
      </c>
      <c r="BH1532" s="257">
        <f>IF(N1532="sníž. přenesená",J1532,0)</f>
        <v>0</v>
      </c>
      <c r="BI1532" s="257">
        <f>IF(N1532="nulová",J1532,0)</f>
        <v>0</v>
      </c>
      <c r="BJ1532" s="18" t="s">
        <v>84</v>
      </c>
      <c r="BK1532" s="257">
        <f>ROUND(I1532*H1532,2)</f>
        <v>0</v>
      </c>
      <c r="BL1532" s="18" t="s">
        <v>260</v>
      </c>
      <c r="BM1532" s="256" t="s">
        <v>1903</v>
      </c>
    </row>
    <row r="1533" s="2" customFormat="1">
      <c r="A1533" s="39"/>
      <c r="B1533" s="40"/>
      <c r="C1533" s="41"/>
      <c r="D1533" s="260" t="s">
        <v>266</v>
      </c>
      <c r="E1533" s="41"/>
      <c r="F1533" s="291" t="s">
        <v>1875</v>
      </c>
      <c r="G1533" s="41"/>
      <c r="H1533" s="41"/>
      <c r="I1533" s="211"/>
      <c r="J1533" s="41"/>
      <c r="K1533" s="41"/>
      <c r="L1533" s="45"/>
      <c r="M1533" s="292"/>
      <c r="N1533" s="293"/>
      <c r="O1533" s="92"/>
      <c r="P1533" s="92"/>
      <c r="Q1533" s="92"/>
      <c r="R1533" s="92"/>
      <c r="S1533" s="92"/>
      <c r="T1533" s="93"/>
      <c r="U1533" s="39"/>
      <c r="V1533" s="39"/>
      <c r="W1533" s="39"/>
      <c r="X1533" s="39"/>
      <c r="Y1533" s="39"/>
      <c r="Z1533" s="39"/>
      <c r="AA1533" s="39"/>
      <c r="AB1533" s="39"/>
      <c r="AC1533" s="39"/>
      <c r="AD1533" s="39"/>
      <c r="AE1533" s="39"/>
      <c r="AT1533" s="18" t="s">
        <v>266</v>
      </c>
      <c r="AU1533" s="18" t="s">
        <v>86</v>
      </c>
    </row>
    <row r="1534" s="2" customFormat="1" ht="24.15" customHeight="1">
      <c r="A1534" s="39"/>
      <c r="B1534" s="40"/>
      <c r="C1534" s="244" t="s">
        <v>1904</v>
      </c>
      <c r="D1534" s="244" t="s">
        <v>224</v>
      </c>
      <c r="E1534" s="245" t="s">
        <v>1905</v>
      </c>
      <c r="F1534" s="246" t="s">
        <v>1906</v>
      </c>
      <c r="G1534" s="247" t="s">
        <v>526</v>
      </c>
      <c r="H1534" s="248">
        <v>3</v>
      </c>
      <c r="I1534" s="249"/>
      <c r="J1534" s="250">
        <f>ROUND(I1534*H1534,2)</f>
        <v>0</v>
      </c>
      <c r="K1534" s="251"/>
      <c r="L1534" s="45"/>
      <c r="M1534" s="252" t="s">
        <v>1</v>
      </c>
      <c r="N1534" s="253" t="s">
        <v>41</v>
      </c>
      <c r="O1534" s="92"/>
      <c r="P1534" s="254">
        <f>O1534*H1534</f>
        <v>0</v>
      </c>
      <c r="Q1534" s="254">
        <v>0</v>
      </c>
      <c r="R1534" s="254">
        <f>Q1534*H1534</f>
        <v>0</v>
      </c>
      <c r="S1534" s="254">
        <v>0</v>
      </c>
      <c r="T1534" s="255">
        <f>S1534*H1534</f>
        <v>0</v>
      </c>
      <c r="U1534" s="39"/>
      <c r="V1534" s="39"/>
      <c r="W1534" s="39"/>
      <c r="X1534" s="39"/>
      <c r="Y1534" s="39"/>
      <c r="Z1534" s="39"/>
      <c r="AA1534" s="39"/>
      <c r="AB1534" s="39"/>
      <c r="AC1534" s="39"/>
      <c r="AD1534" s="39"/>
      <c r="AE1534" s="39"/>
      <c r="AR1534" s="256" t="s">
        <v>260</v>
      </c>
      <c r="AT1534" s="256" t="s">
        <v>224</v>
      </c>
      <c r="AU1534" s="256" t="s">
        <v>86</v>
      </c>
      <c r="AY1534" s="18" t="s">
        <v>222</v>
      </c>
      <c r="BE1534" s="257">
        <f>IF(N1534="základní",J1534,0)</f>
        <v>0</v>
      </c>
      <c r="BF1534" s="257">
        <f>IF(N1534="snížená",J1534,0)</f>
        <v>0</v>
      </c>
      <c r="BG1534" s="257">
        <f>IF(N1534="zákl. přenesená",J1534,0)</f>
        <v>0</v>
      </c>
      <c r="BH1534" s="257">
        <f>IF(N1534="sníž. přenesená",J1534,0)</f>
        <v>0</v>
      </c>
      <c r="BI1534" s="257">
        <f>IF(N1534="nulová",J1534,0)</f>
        <v>0</v>
      </c>
      <c r="BJ1534" s="18" t="s">
        <v>84</v>
      </c>
      <c r="BK1534" s="257">
        <f>ROUND(I1534*H1534,2)</f>
        <v>0</v>
      </c>
      <c r="BL1534" s="18" t="s">
        <v>260</v>
      </c>
      <c r="BM1534" s="256" t="s">
        <v>1907</v>
      </c>
    </row>
    <row r="1535" s="2" customFormat="1">
      <c r="A1535" s="39"/>
      <c r="B1535" s="40"/>
      <c r="C1535" s="41"/>
      <c r="D1535" s="260" t="s">
        <v>266</v>
      </c>
      <c r="E1535" s="41"/>
      <c r="F1535" s="291" t="s">
        <v>1875</v>
      </c>
      <c r="G1535" s="41"/>
      <c r="H1535" s="41"/>
      <c r="I1535" s="211"/>
      <c r="J1535" s="41"/>
      <c r="K1535" s="41"/>
      <c r="L1535" s="45"/>
      <c r="M1535" s="292"/>
      <c r="N1535" s="293"/>
      <c r="O1535" s="92"/>
      <c r="P1535" s="92"/>
      <c r="Q1535" s="92"/>
      <c r="R1535" s="92"/>
      <c r="S1535" s="92"/>
      <c r="T1535" s="93"/>
      <c r="U1535" s="39"/>
      <c r="V1535" s="39"/>
      <c r="W1535" s="39"/>
      <c r="X1535" s="39"/>
      <c r="Y1535" s="39"/>
      <c r="Z1535" s="39"/>
      <c r="AA1535" s="39"/>
      <c r="AB1535" s="39"/>
      <c r="AC1535" s="39"/>
      <c r="AD1535" s="39"/>
      <c r="AE1535" s="39"/>
      <c r="AT1535" s="18" t="s">
        <v>266</v>
      </c>
      <c r="AU1535" s="18" t="s">
        <v>86</v>
      </c>
    </row>
    <row r="1536" s="2" customFormat="1" ht="24.15" customHeight="1">
      <c r="A1536" s="39"/>
      <c r="B1536" s="40"/>
      <c r="C1536" s="244" t="s">
        <v>1139</v>
      </c>
      <c r="D1536" s="244" t="s">
        <v>224</v>
      </c>
      <c r="E1536" s="245" t="s">
        <v>1908</v>
      </c>
      <c r="F1536" s="246" t="s">
        <v>1909</v>
      </c>
      <c r="G1536" s="247" t="s">
        <v>526</v>
      </c>
      <c r="H1536" s="248">
        <v>12</v>
      </c>
      <c r="I1536" s="249"/>
      <c r="J1536" s="250">
        <f>ROUND(I1536*H1536,2)</f>
        <v>0</v>
      </c>
      <c r="K1536" s="251"/>
      <c r="L1536" s="45"/>
      <c r="M1536" s="252" t="s">
        <v>1</v>
      </c>
      <c r="N1536" s="253" t="s">
        <v>41</v>
      </c>
      <c r="O1536" s="92"/>
      <c r="P1536" s="254">
        <f>O1536*H1536</f>
        <v>0</v>
      </c>
      <c r="Q1536" s="254">
        <v>0</v>
      </c>
      <c r="R1536" s="254">
        <f>Q1536*H1536</f>
        <v>0</v>
      </c>
      <c r="S1536" s="254">
        <v>0</v>
      </c>
      <c r="T1536" s="255">
        <f>S1536*H1536</f>
        <v>0</v>
      </c>
      <c r="U1536" s="39"/>
      <c r="V1536" s="39"/>
      <c r="W1536" s="39"/>
      <c r="X1536" s="39"/>
      <c r="Y1536" s="39"/>
      <c r="Z1536" s="39"/>
      <c r="AA1536" s="39"/>
      <c r="AB1536" s="39"/>
      <c r="AC1536" s="39"/>
      <c r="AD1536" s="39"/>
      <c r="AE1536" s="39"/>
      <c r="AR1536" s="256" t="s">
        <v>260</v>
      </c>
      <c r="AT1536" s="256" t="s">
        <v>224</v>
      </c>
      <c r="AU1536" s="256" t="s">
        <v>86</v>
      </c>
      <c r="AY1536" s="18" t="s">
        <v>222</v>
      </c>
      <c r="BE1536" s="257">
        <f>IF(N1536="základní",J1536,0)</f>
        <v>0</v>
      </c>
      <c r="BF1536" s="257">
        <f>IF(N1536="snížená",J1536,0)</f>
        <v>0</v>
      </c>
      <c r="BG1536" s="257">
        <f>IF(N1536="zákl. přenesená",J1536,0)</f>
        <v>0</v>
      </c>
      <c r="BH1536" s="257">
        <f>IF(N1536="sníž. přenesená",J1536,0)</f>
        <v>0</v>
      </c>
      <c r="BI1536" s="257">
        <f>IF(N1536="nulová",J1536,0)</f>
        <v>0</v>
      </c>
      <c r="BJ1536" s="18" t="s">
        <v>84</v>
      </c>
      <c r="BK1536" s="257">
        <f>ROUND(I1536*H1536,2)</f>
        <v>0</v>
      </c>
      <c r="BL1536" s="18" t="s">
        <v>260</v>
      </c>
      <c r="BM1536" s="256" t="s">
        <v>1910</v>
      </c>
    </row>
    <row r="1537" s="2" customFormat="1">
      <c r="A1537" s="39"/>
      <c r="B1537" s="40"/>
      <c r="C1537" s="41"/>
      <c r="D1537" s="260" t="s">
        <v>266</v>
      </c>
      <c r="E1537" s="41"/>
      <c r="F1537" s="291" t="s">
        <v>1875</v>
      </c>
      <c r="G1537" s="41"/>
      <c r="H1537" s="41"/>
      <c r="I1537" s="211"/>
      <c r="J1537" s="41"/>
      <c r="K1537" s="41"/>
      <c r="L1537" s="45"/>
      <c r="M1537" s="292"/>
      <c r="N1537" s="293"/>
      <c r="O1537" s="92"/>
      <c r="P1537" s="92"/>
      <c r="Q1537" s="92"/>
      <c r="R1537" s="92"/>
      <c r="S1537" s="92"/>
      <c r="T1537" s="93"/>
      <c r="U1537" s="39"/>
      <c r="V1537" s="39"/>
      <c r="W1537" s="39"/>
      <c r="X1537" s="39"/>
      <c r="Y1537" s="39"/>
      <c r="Z1537" s="39"/>
      <c r="AA1537" s="39"/>
      <c r="AB1537" s="39"/>
      <c r="AC1537" s="39"/>
      <c r="AD1537" s="39"/>
      <c r="AE1537" s="39"/>
      <c r="AT1537" s="18" t="s">
        <v>266</v>
      </c>
      <c r="AU1537" s="18" t="s">
        <v>86</v>
      </c>
    </row>
    <row r="1538" s="2" customFormat="1" ht="24.15" customHeight="1">
      <c r="A1538" s="39"/>
      <c r="B1538" s="40"/>
      <c r="C1538" s="244" t="s">
        <v>1911</v>
      </c>
      <c r="D1538" s="244" t="s">
        <v>224</v>
      </c>
      <c r="E1538" s="245" t="s">
        <v>1912</v>
      </c>
      <c r="F1538" s="246" t="s">
        <v>1913</v>
      </c>
      <c r="G1538" s="247" t="s">
        <v>526</v>
      </c>
      <c r="H1538" s="248">
        <v>2</v>
      </c>
      <c r="I1538" s="249"/>
      <c r="J1538" s="250">
        <f>ROUND(I1538*H1538,2)</f>
        <v>0</v>
      </c>
      <c r="K1538" s="251"/>
      <c r="L1538" s="45"/>
      <c r="M1538" s="252" t="s">
        <v>1</v>
      </c>
      <c r="N1538" s="253" t="s">
        <v>41</v>
      </c>
      <c r="O1538" s="92"/>
      <c r="P1538" s="254">
        <f>O1538*H1538</f>
        <v>0</v>
      </c>
      <c r="Q1538" s="254">
        <v>0</v>
      </c>
      <c r="R1538" s="254">
        <f>Q1538*H1538</f>
        <v>0</v>
      </c>
      <c r="S1538" s="254">
        <v>0</v>
      </c>
      <c r="T1538" s="255">
        <f>S1538*H1538</f>
        <v>0</v>
      </c>
      <c r="U1538" s="39"/>
      <c r="V1538" s="39"/>
      <c r="W1538" s="39"/>
      <c r="X1538" s="39"/>
      <c r="Y1538" s="39"/>
      <c r="Z1538" s="39"/>
      <c r="AA1538" s="39"/>
      <c r="AB1538" s="39"/>
      <c r="AC1538" s="39"/>
      <c r="AD1538" s="39"/>
      <c r="AE1538" s="39"/>
      <c r="AR1538" s="256" t="s">
        <v>260</v>
      </c>
      <c r="AT1538" s="256" t="s">
        <v>224</v>
      </c>
      <c r="AU1538" s="256" t="s">
        <v>86</v>
      </c>
      <c r="AY1538" s="18" t="s">
        <v>222</v>
      </c>
      <c r="BE1538" s="257">
        <f>IF(N1538="základní",J1538,0)</f>
        <v>0</v>
      </c>
      <c r="BF1538" s="257">
        <f>IF(N1538="snížená",J1538,0)</f>
        <v>0</v>
      </c>
      <c r="BG1538" s="257">
        <f>IF(N1538="zákl. přenesená",J1538,0)</f>
        <v>0</v>
      </c>
      <c r="BH1538" s="257">
        <f>IF(N1538="sníž. přenesená",J1538,0)</f>
        <v>0</v>
      </c>
      <c r="BI1538" s="257">
        <f>IF(N1538="nulová",J1538,0)</f>
        <v>0</v>
      </c>
      <c r="BJ1538" s="18" t="s">
        <v>84</v>
      </c>
      <c r="BK1538" s="257">
        <f>ROUND(I1538*H1538,2)</f>
        <v>0</v>
      </c>
      <c r="BL1538" s="18" t="s">
        <v>260</v>
      </c>
      <c r="BM1538" s="256" t="s">
        <v>1914</v>
      </c>
    </row>
    <row r="1539" s="2" customFormat="1">
      <c r="A1539" s="39"/>
      <c r="B1539" s="40"/>
      <c r="C1539" s="41"/>
      <c r="D1539" s="260" t="s">
        <v>266</v>
      </c>
      <c r="E1539" s="41"/>
      <c r="F1539" s="291" t="s">
        <v>1875</v>
      </c>
      <c r="G1539" s="41"/>
      <c r="H1539" s="41"/>
      <c r="I1539" s="211"/>
      <c r="J1539" s="41"/>
      <c r="K1539" s="41"/>
      <c r="L1539" s="45"/>
      <c r="M1539" s="292"/>
      <c r="N1539" s="293"/>
      <c r="O1539" s="92"/>
      <c r="P1539" s="92"/>
      <c r="Q1539" s="92"/>
      <c r="R1539" s="92"/>
      <c r="S1539" s="92"/>
      <c r="T1539" s="93"/>
      <c r="U1539" s="39"/>
      <c r="V1539" s="39"/>
      <c r="W1539" s="39"/>
      <c r="X1539" s="39"/>
      <c r="Y1539" s="39"/>
      <c r="Z1539" s="39"/>
      <c r="AA1539" s="39"/>
      <c r="AB1539" s="39"/>
      <c r="AC1539" s="39"/>
      <c r="AD1539" s="39"/>
      <c r="AE1539" s="39"/>
      <c r="AT1539" s="18" t="s">
        <v>266</v>
      </c>
      <c r="AU1539" s="18" t="s">
        <v>86</v>
      </c>
    </row>
    <row r="1540" s="2" customFormat="1" ht="24.15" customHeight="1">
      <c r="A1540" s="39"/>
      <c r="B1540" s="40"/>
      <c r="C1540" s="244" t="s">
        <v>1143</v>
      </c>
      <c r="D1540" s="244" t="s">
        <v>224</v>
      </c>
      <c r="E1540" s="245" t="s">
        <v>1915</v>
      </c>
      <c r="F1540" s="246" t="s">
        <v>1916</v>
      </c>
      <c r="G1540" s="247" t="s">
        <v>526</v>
      </c>
      <c r="H1540" s="248">
        <v>2</v>
      </c>
      <c r="I1540" s="249"/>
      <c r="J1540" s="250">
        <f>ROUND(I1540*H1540,2)</f>
        <v>0</v>
      </c>
      <c r="K1540" s="251"/>
      <c r="L1540" s="45"/>
      <c r="M1540" s="252" t="s">
        <v>1</v>
      </c>
      <c r="N1540" s="253" t="s">
        <v>41</v>
      </c>
      <c r="O1540" s="92"/>
      <c r="P1540" s="254">
        <f>O1540*H1540</f>
        <v>0</v>
      </c>
      <c r="Q1540" s="254">
        <v>0</v>
      </c>
      <c r="R1540" s="254">
        <f>Q1540*H1540</f>
        <v>0</v>
      </c>
      <c r="S1540" s="254">
        <v>0</v>
      </c>
      <c r="T1540" s="255">
        <f>S1540*H1540</f>
        <v>0</v>
      </c>
      <c r="U1540" s="39"/>
      <c r="V1540" s="39"/>
      <c r="W1540" s="39"/>
      <c r="X1540" s="39"/>
      <c r="Y1540" s="39"/>
      <c r="Z1540" s="39"/>
      <c r="AA1540" s="39"/>
      <c r="AB1540" s="39"/>
      <c r="AC1540" s="39"/>
      <c r="AD1540" s="39"/>
      <c r="AE1540" s="39"/>
      <c r="AR1540" s="256" t="s">
        <v>260</v>
      </c>
      <c r="AT1540" s="256" t="s">
        <v>224</v>
      </c>
      <c r="AU1540" s="256" t="s">
        <v>86</v>
      </c>
      <c r="AY1540" s="18" t="s">
        <v>222</v>
      </c>
      <c r="BE1540" s="257">
        <f>IF(N1540="základní",J1540,0)</f>
        <v>0</v>
      </c>
      <c r="BF1540" s="257">
        <f>IF(N1540="snížená",J1540,0)</f>
        <v>0</v>
      </c>
      <c r="BG1540" s="257">
        <f>IF(N1540="zákl. přenesená",J1540,0)</f>
        <v>0</v>
      </c>
      <c r="BH1540" s="257">
        <f>IF(N1540="sníž. přenesená",J1540,0)</f>
        <v>0</v>
      </c>
      <c r="BI1540" s="257">
        <f>IF(N1540="nulová",J1540,0)</f>
        <v>0</v>
      </c>
      <c r="BJ1540" s="18" t="s">
        <v>84</v>
      </c>
      <c r="BK1540" s="257">
        <f>ROUND(I1540*H1540,2)</f>
        <v>0</v>
      </c>
      <c r="BL1540" s="18" t="s">
        <v>260</v>
      </c>
      <c r="BM1540" s="256" t="s">
        <v>1917</v>
      </c>
    </row>
    <row r="1541" s="2" customFormat="1">
      <c r="A1541" s="39"/>
      <c r="B1541" s="40"/>
      <c r="C1541" s="41"/>
      <c r="D1541" s="260" t="s">
        <v>266</v>
      </c>
      <c r="E1541" s="41"/>
      <c r="F1541" s="291" t="s">
        <v>1875</v>
      </c>
      <c r="G1541" s="41"/>
      <c r="H1541" s="41"/>
      <c r="I1541" s="211"/>
      <c r="J1541" s="41"/>
      <c r="K1541" s="41"/>
      <c r="L1541" s="45"/>
      <c r="M1541" s="292"/>
      <c r="N1541" s="293"/>
      <c r="O1541" s="92"/>
      <c r="P1541" s="92"/>
      <c r="Q1541" s="92"/>
      <c r="R1541" s="92"/>
      <c r="S1541" s="92"/>
      <c r="T1541" s="93"/>
      <c r="U1541" s="39"/>
      <c r="V1541" s="39"/>
      <c r="W1541" s="39"/>
      <c r="X1541" s="39"/>
      <c r="Y1541" s="39"/>
      <c r="Z1541" s="39"/>
      <c r="AA1541" s="39"/>
      <c r="AB1541" s="39"/>
      <c r="AC1541" s="39"/>
      <c r="AD1541" s="39"/>
      <c r="AE1541" s="39"/>
      <c r="AT1541" s="18" t="s">
        <v>266</v>
      </c>
      <c r="AU1541" s="18" t="s">
        <v>86</v>
      </c>
    </row>
    <row r="1542" s="2" customFormat="1" ht="24.15" customHeight="1">
      <c r="A1542" s="39"/>
      <c r="B1542" s="40"/>
      <c r="C1542" s="244" t="s">
        <v>1918</v>
      </c>
      <c r="D1542" s="244" t="s">
        <v>224</v>
      </c>
      <c r="E1542" s="245" t="s">
        <v>1919</v>
      </c>
      <c r="F1542" s="246" t="s">
        <v>1920</v>
      </c>
      <c r="G1542" s="247" t="s">
        <v>526</v>
      </c>
      <c r="H1542" s="248">
        <v>1</v>
      </c>
      <c r="I1542" s="249"/>
      <c r="J1542" s="250">
        <f>ROUND(I1542*H1542,2)</f>
        <v>0</v>
      </c>
      <c r="K1542" s="251"/>
      <c r="L1542" s="45"/>
      <c r="M1542" s="252" t="s">
        <v>1</v>
      </c>
      <c r="N1542" s="253" t="s">
        <v>41</v>
      </c>
      <c r="O1542" s="92"/>
      <c r="P1542" s="254">
        <f>O1542*H1542</f>
        <v>0</v>
      </c>
      <c r="Q1542" s="254">
        <v>0</v>
      </c>
      <c r="R1542" s="254">
        <f>Q1542*H1542</f>
        <v>0</v>
      </c>
      <c r="S1542" s="254">
        <v>0</v>
      </c>
      <c r="T1542" s="255">
        <f>S1542*H1542</f>
        <v>0</v>
      </c>
      <c r="U1542" s="39"/>
      <c r="V1542" s="39"/>
      <c r="W1542" s="39"/>
      <c r="X1542" s="39"/>
      <c r="Y1542" s="39"/>
      <c r="Z1542" s="39"/>
      <c r="AA1542" s="39"/>
      <c r="AB1542" s="39"/>
      <c r="AC1542" s="39"/>
      <c r="AD1542" s="39"/>
      <c r="AE1542" s="39"/>
      <c r="AR1542" s="256" t="s">
        <v>260</v>
      </c>
      <c r="AT1542" s="256" t="s">
        <v>224</v>
      </c>
      <c r="AU1542" s="256" t="s">
        <v>86</v>
      </c>
      <c r="AY1542" s="18" t="s">
        <v>222</v>
      </c>
      <c r="BE1542" s="257">
        <f>IF(N1542="základní",J1542,0)</f>
        <v>0</v>
      </c>
      <c r="BF1542" s="257">
        <f>IF(N1542="snížená",J1542,0)</f>
        <v>0</v>
      </c>
      <c r="BG1542" s="257">
        <f>IF(N1542="zákl. přenesená",J1542,0)</f>
        <v>0</v>
      </c>
      <c r="BH1542" s="257">
        <f>IF(N1542="sníž. přenesená",J1542,0)</f>
        <v>0</v>
      </c>
      <c r="BI1542" s="257">
        <f>IF(N1542="nulová",J1542,0)</f>
        <v>0</v>
      </c>
      <c r="BJ1542" s="18" t="s">
        <v>84</v>
      </c>
      <c r="BK1542" s="257">
        <f>ROUND(I1542*H1542,2)</f>
        <v>0</v>
      </c>
      <c r="BL1542" s="18" t="s">
        <v>260</v>
      </c>
      <c r="BM1542" s="256" t="s">
        <v>1921</v>
      </c>
    </row>
    <row r="1543" s="2" customFormat="1">
      <c r="A1543" s="39"/>
      <c r="B1543" s="40"/>
      <c r="C1543" s="41"/>
      <c r="D1543" s="260" t="s">
        <v>266</v>
      </c>
      <c r="E1543" s="41"/>
      <c r="F1543" s="291" t="s">
        <v>1875</v>
      </c>
      <c r="G1543" s="41"/>
      <c r="H1543" s="41"/>
      <c r="I1543" s="211"/>
      <c r="J1543" s="41"/>
      <c r="K1543" s="41"/>
      <c r="L1543" s="45"/>
      <c r="M1543" s="292"/>
      <c r="N1543" s="293"/>
      <c r="O1543" s="92"/>
      <c r="P1543" s="92"/>
      <c r="Q1543" s="92"/>
      <c r="R1543" s="92"/>
      <c r="S1543" s="92"/>
      <c r="T1543" s="93"/>
      <c r="U1543" s="39"/>
      <c r="V1543" s="39"/>
      <c r="W1543" s="39"/>
      <c r="X1543" s="39"/>
      <c r="Y1543" s="39"/>
      <c r="Z1543" s="39"/>
      <c r="AA1543" s="39"/>
      <c r="AB1543" s="39"/>
      <c r="AC1543" s="39"/>
      <c r="AD1543" s="39"/>
      <c r="AE1543" s="39"/>
      <c r="AT1543" s="18" t="s">
        <v>266</v>
      </c>
      <c r="AU1543" s="18" t="s">
        <v>86</v>
      </c>
    </row>
    <row r="1544" s="2" customFormat="1" ht="24.15" customHeight="1">
      <c r="A1544" s="39"/>
      <c r="B1544" s="40"/>
      <c r="C1544" s="244" t="s">
        <v>1145</v>
      </c>
      <c r="D1544" s="244" t="s">
        <v>224</v>
      </c>
      <c r="E1544" s="245" t="s">
        <v>1922</v>
      </c>
      <c r="F1544" s="246" t="s">
        <v>1923</v>
      </c>
      <c r="G1544" s="247" t="s">
        <v>526</v>
      </c>
      <c r="H1544" s="248">
        <v>2</v>
      </c>
      <c r="I1544" s="249"/>
      <c r="J1544" s="250">
        <f>ROUND(I1544*H1544,2)</f>
        <v>0</v>
      </c>
      <c r="K1544" s="251"/>
      <c r="L1544" s="45"/>
      <c r="M1544" s="252" t="s">
        <v>1</v>
      </c>
      <c r="N1544" s="253" t="s">
        <v>41</v>
      </c>
      <c r="O1544" s="92"/>
      <c r="P1544" s="254">
        <f>O1544*H1544</f>
        <v>0</v>
      </c>
      <c r="Q1544" s="254">
        <v>0</v>
      </c>
      <c r="R1544" s="254">
        <f>Q1544*H1544</f>
        <v>0</v>
      </c>
      <c r="S1544" s="254">
        <v>0</v>
      </c>
      <c r="T1544" s="255">
        <f>S1544*H1544</f>
        <v>0</v>
      </c>
      <c r="U1544" s="39"/>
      <c r="V1544" s="39"/>
      <c r="W1544" s="39"/>
      <c r="X1544" s="39"/>
      <c r="Y1544" s="39"/>
      <c r="Z1544" s="39"/>
      <c r="AA1544" s="39"/>
      <c r="AB1544" s="39"/>
      <c r="AC1544" s="39"/>
      <c r="AD1544" s="39"/>
      <c r="AE1544" s="39"/>
      <c r="AR1544" s="256" t="s">
        <v>260</v>
      </c>
      <c r="AT1544" s="256" t="s">
        <v>224</v>
      </c>
      <c r="AU1544" s="256" t="s">
        <v>86</v>
      </c>
      <c r="AY1544" s="18" t="s">
        <v>222</v>
      </c>
      <c r="BE1544" s="257">
        <f>IF(N1544="základní",J1544,0)</f>
        <v>0</v>
      </c>
      <c r="BF1544" s="257">
        <f>IF(N1544="snížená",J1544,0)</f>
        <v>0</v>
      </c>
      <c r="BG1544" s="257">
        <f>IF(N1544="zákl. přenesená",J1544,0)</f>
        <v>0</v>
      </c>
      <c r="BH1544" s="257">
        <f>IF(N1544="sníž. přenesená",J1544,0)</f>
        <v>0</v>
      </c>
      <c r="BI1544" s="257">
        <f>IF(N1544="nulová",J1544,0)</f>
        <v>0</v>
      </c>
      <c r="BJ1544" s="18" t="s">
        <v>84</v>
      </c>
      <c r="BK1544" s="257">
        <f>ROUND(I1544*H1544,2)</f>
        <v>0</v>
      </c>
      <c r="BL1544" s="18" t="s">
        <v>260</v>
      </c>
      <c r="BM1544" s="256" t="s">
        <v>1924</v>
      </c>
    </row>
    <row r="1545" s="2" customFormat="1">
      <c r="A1545" s="39"/>
      <c r="B1545" s="40"/>
      <c r="C1545" s="41"/>
      <c r="D1545" s="260" t="s">
        <v>266</v>
      </c>
      <c r="E1545" s="41"/>
      <c r="F1545" s="291" t="s">
        <v>1875</v>
      </c>
      <c r="G1545" s="41"/>
      <c r="H1545" s="41"/>
      <c r="I1545" s="211"/>
      <c r="J1545" s="41"/>
      <c r="K1545" s="41"/>
      <c r="L1545" s="45"/>
      <c r="M1545" s="292"/>
      <c r="N1545" s="293"/>
      <c r="O1545" s="92"/>
      <c r="P1545" s="92"/>
      <c r="Q1545" s="92"/>
      <c r="R1545" s="92"/>
      <c r="S1545" s="92"/>
      <c r="T1545" s="93"/>
      <c r="U1545" s="39"/>
      <c r="V1545" s="39"/>
      <c r="W1545" s="39"/>
      <c r="X1545" s="39"/>
      <c r="Y1545" s="39"/>
      <c r="Z1545" s="39"/>
      <c r="AA1545" s="39"/>
      <c r="AB1545" s="39"/>
      <c r="AC1545" s="39"/>
      <c r="AD1545" s="39"/>
      <c r="AE1545" s="39"/>
      <c r="AT1545" s="18" t="s">
        <v>266</v>
      </c>
      <c r="AU1545" s="18" t="s">
        <v>86</v>
      </c>
    </row>
    <row r="1546" s="2" customFormat="1" ht="24.15" customHeight="1">
      <c r="A1546" s="39"/>
      <c r="B1546" s="40"/>
      <c r="C1546" s="244" t="s">
        <v>1925</v>
      </c>
      <c r="D1546" s="244" t="s">
        <v>224</v>
      </c>
      <c r="E1546" s="245" t="s">
        <v>1926</v>
      </c>
      <c r="F1546" s="246" t="s">
        <v>1927</v>
      </c>
      <c r="G1546" s="247" t="s">
        <v>227</v>
      </c>
      <c r="H1546" s="248">
        <v>15.736000000000001</v>
      </c>
      <c r="I1546" s="249"/>
      <c r="J1546" s="250">
        <f>ROUND(I1546*H1546,2)</f>
        <v>0</v>
      </c>
      <c r="K1546" s="251"/>
      <c r="L1546" s="45"/>
      <c r="M1546" s="252" t="s">
        <v>1</v>
      </c>
      <c r="N1546" s="253" t="s">
        <v>41</v>
      </c>
      <c r="O1546" s="92"/>
      <c r="P1546" s="254">
        <f>O1546*H1546</f>
        <v>0</v>
      </c>
      <c r="Q1546" s="254">
        <v>0</v>
      </c>
      <c r="R1546" s="254">
        <f>Q1546*H1546</f>
        <v>0</v>
      </c>
      <c r="S1546" s="254">
        <v>0</v>
      </c>
      <c r="T1546" s="255">
        <f>S1546*H1546</f>
        <v>0</v>
      </c>
      <c r="U1546" s="39"/>
      <c r="V1546" s="39"/>
      <c r="W1546" s="39"/>
      <c r="X1546" s="39"/>
      <c r="Y1546" s="39"/>
      <c r="Z1546" s="39"/>
      <c r="AA1546" s="39"/>
      <c r="AB1546" s="39"/>
      <c r="AC1546" s="39"/>
      <c r="AD1546" s="39"/>
      <c r="AE1546" s="39"/>
      <c r="AR1546" s="256" t="s">
        <v>260</v>
      </c>
      <c r="AT1546" s="256" t="s">
        <v>224</v>
      </c>
      <c r="AU1546" s="256" t="s">
        <v>86</v>
      </c>
      <c r="AY1546" s="18" t="s">
        <v>222</v>
      </c>
      <c r="BE1546" s="257">
        <f>IF(N1546="základní",J1546,0)</f>
        <v>0</v>
      </c>
      <c r="BF1546" s="257">
        <f>IF(N1546="snížená",J1546,0)</f>
        <v>0</v>
      </c>
      <c r="BG1546" s="257">
        <f>IF(N1546="zákl. přenesená",J1546,0)</f>
        <v>0</v>
      </c>
      <c r="BH1546" s="257">
        <f>IF(N1546="sníž. přenesená",J1546,0)</f>
        <v>0</v>
      </c>
      <c r="BI1546" s="257">
        <f>IF(N1546="nulová",J1546,0)</f>
        <v>0</v>
      </c>
      <c r="BJ1546" s="18" t="s">
        <v>84</v>
      </c>
      <c r="BK1546" s="257">
        <f>ROUND(I1546*H1546,2)</f>
        <v>0</v>
      </c>
      <c r="BL1546" s="18" t="s">
        <v>260</v>
      </c>
      <c r="BM1546" s="256" t="s">
        <v>1928</v>
      </c>
    </row>
    <row r="1547" s="2" customFormat="1">
      <c r="A1547" s="39"/>
      <c r="B1547" s="40"/>
      <c r="C1547" s="41"/>
      <c r="D1547" s="260" t="s">
        <v>266</v>
      </c>
      <c r="E1547" s="41"/>
      <c r="F1547" s="291" t="s">
        <v>1929</v>
      </c>
      <c r="G1547" s="41"/>
      <c r="H1547" s="41"/>
      <c r="I1547" s="211"/>
      <c r="J1547" s="41"/>
      <c r="K1547" s="41"/>
      <c r="L1547" s="45"/>
      <c r="M1547" s="292"/>
      <c r="N1547" s="293"/>
      <c r="O1547" s="92"/>
      <c r="P1547" s="92"/>
      <c r="Q1547" s="92"/>
      <c r="R1547" s="92"/>
      <c r="S1547" s="92"/>
      <c r="T1547" s="93"/>
      <c r="U1547" s="39"/>
      <c r="V1547" s="39"/>
      <c r="W1547" s="39"/>
      <c r="X1547" s="39"/>
      <c r="Y1547" s="39"/>
      <c r="Z1547" s="39"/>
      <c r="AA1547" s="39"/>
      <c r="AB1547" s="39"/>
      <c r="AC1547" s="39"/>
      <c r="AD1547" s="39"/>
      <c r="AE1547" s="39"/>
      <c r="AT1547" s="18" t="s">
        <v>266</v>
      </c>
      <c r="AU1547" s="18" t="s">
        <v>86</v>
      </c>
    </row>
    <row r="1548" s="2" customFormat="1" ht="24.15" customHeight="1">
      <c r="A1548" s="39"/>
      <c r="B1548" s="40"/>
      <c r="C1548" s="244" t="s">
        <v>1149</v>
      </c>
      <c r="D1548" s="244" t="s">
        <v>224</v>
      </c>
      <c r="E1548" s="245" t="s">
        <v>1930</v>
      </c>
      <c r="F1548" s="246" t="s">
        <v>1931</v>
      </c>
      <c r="G1548" s="247" t="s">
        <v>227</v>
      </c>
      <c r="H1548" s="248">
        <v>4.5599999999999996</v>
      </c>
      <c r="I1548" s="249"/>
      <c r="J1548" s="250">
        <f>ROUND(I1548*H1548,2)</f>
        <v>0</v>
      </c>
      <c r="K1548" s="251"/>
      <c r="L1548" s="45"/>
      <c r="M1548" s="252" t="s">
        <v>1</v>
      </c>
      <c r="N1548" s="253" t="s">
        <v>41</v>
      </c>
      <c r="O1548" s="92"/>
      <c r="P1548" s="254">
        <f>O1548*H1548</f>
        <v>0</v>
      </c>
      <c r="Q1548" s="254">
        <v>0</v>
      </c>
      <c r="R1548" s="254">
        <f>Q1548*H1548</f>
        <v>0</v>
      </c>
      <c r="S1548" s="254">
        <v>0</v>
      </c>
      <c r="T1548" s="255">
        <f>S1548*H1548</f>
        <v>0</v>
      </c>
      <c r="U1548" s="39"/>
      <c r="V1548" s="39"/>
      <c r="W1548" s="39"/>
      <c r="X1548" s="39"/>
      <c r="Y1548" s="39"/>
      <c r="Z1548" s="39"/>
      <c r="AA1548" s="39"/>
      <c r="AB1548" s="39"/>
      <c r="AC1548" s="39"/>
      <c r="AD1548" s="39"/>
      <c r="AE1548" s="39"/>
      <c r="AR1548" s="256" t="s">
        <v>260</v>
      </c>
      <c r="AT1548" s="256" t="s">
        <v>224</v>
      </c>
      <c r="AU1548" s="256" t="s">
        <v>86</v>
      </c>
      <c r="AY1548" s="18" t="s">
        <v>222</v>
      </c>
      <c r="BE1548" s="257">
        <f>IF(N1548="základní",J1548,0)</f>
        <v>0</v>
      </c>
      <c r="BF1548" s="257">
        <f>IF(N1548="snížená",J1548,0)</f>
        <v>0</v>
      </c>
      <c r="BG1548" s="257">
        <f>IF(N1548="zákl. přenesená",J1548,0)</f>
        <v>0</v>
      </c>
      <c r="BH1548" s="257">
        <f>IF(N1548="sníž. přenesená",J1548,0)</f>
        <v>0</v>
      </c>
      <c r="BI1548" s="257">
        <f>IF(N1548="nulová",J1548,0)</f>
        <v>0</v>
      </c>
      <c r="BJ1548" s="18" t="s">
        <v>84</v>
      </c>
      <c r="BK1548" s="257">
        <f>ROUND(I1548*H1548,2)</f>
        <v>0</v>
      </c>
      <c r="BL1548" s="18" t="s">
        <v>260</v>
      </c>
      <c r="BM1548" s="256" t="s">
        <v>1932</v>
      </c>
    </row>
    <row r="1549" s="2" customFormat="1">
      <c r="A1549" s="39"/>
      <c r="B1549" s="40"/>
      <c r="C1549" s="41"/>
      <c r="D1549" s="260" t="s">
        <v>266</v>
      </c>
      <c r="E1549" s="41"/>
      <c r="F1549" s="291" t="s">
        <v>1929</v>
      </c>
      <c r="G1549" s="41"/>
      <c r="H1549" s="41"/>
      <c r="I1549" s="211"/>
      <c r="J1549" s="41"/>
      <c r="K1549" s="41"/>
      <c r="L1549" s="45"/>
      <c r="M1549" s="292"/>
      <c r="N1549" s="293"/>
      <c r="O1549" s="92"/>
      <c r="P1549" s="92"/>
      <c r="Q1549" s="92"/>
      <c r="R1549" s="92"/>
      <c r="S1549" s="92"/>
      <c r="T1549" s="93"/>
      <c r="U1549" s="39"/>
      <c r="V1549" s="39"/>
      <c r="W1549" s="39"/>
      <c r="X1549" s="39"/>
      <c r="Y1549" s="39"/>
      <c r="Z1549" s="39"/>
      <c r="AA1549" s="39"/>
      <c r="AB1549" s="39"/>
      <c r="AC1549" s="39"/>
      <c r="AD1549" s="39"/>
      <c r="AE1549" s="39"/>
      <c r="AT1549" s="18" t="s">
        <v>266</v>
      </c>
      <c r="AU1549" s="18" t="s">
        <v>86</v>
      </c>
    </row>
    <row r="1550" s="2" customFormat="1" ht="24.15" customHeight="1">
      <c r="A1550" s="39"/>
      <c r="B1550" s="40"/>
      <c r="C1550" s="244" t="s">
        <v>1933</v>
      </c>
      <c r="D1550" s="244" t="s">
        <v>224</v>
      </c>
      <c r="E1550" s="245" t="s">
        <v>1934</v>
      </c>
      <c r="F1550" s="246" t="s">
        <v>1935</v>
      </c>
      <c r="G1550" s="247" t="s">
        <v>227</v>
      </c>
      <c r="H1550" s="248">
        <v>22.988</v>
      </c>
      <c r="I1550" s="249"/>
      <c r="J1550" s="250">
        <f>ROUND(I1550*H1550,2)</f>
        <v>0</v>
      </c>
      <c r="K1550" s="251"/>
      <c r="L1550" s="45"/>
      <c r="M1550" s="252" t="s">
        <v>1</v>
      </c>
      <c r="N1550" s="253" t="s">
        <v>41</v>
      </c>
      <c r="O1550" s="92"/>
      <c r="P1550" s="254">
        <f>O1550*H1550</f>
        <v>0</v>
      </c>
      <c r="Q1550" s="254">
        <v>0</v>
      </c>
      <c r="R1550" s="254">
        <f>Q1550*H1550</f>
        <v>0</v>
      </c>
      <c r="S1550" s="254">
        <v>0</v>
      </c>
      <c r="T1550" s="255">
        <f>S1550*H1550</f>
        <v>0</v>
      </c>
      <c r="U1550" s="39"/>
      <c r="V1550" s="39"/>
      <c r="W1550" s="39"/>
      <c r="X1550" s="39"/>
      <c r="Y1550" s="39"/>
      <c r="Z1550" s="39"/>
      <c r="AA1550" s="39"/>
      <c r="AB1550" s="39"/>
      <c r="AC1550" s="39"/>
      <c r="AD1550" s="39"/>
      <c r="AE1550" s="39"/>
      <c r="AR1550" s="256" t="s">
        <v>260</v>
      </c>
      <c r="AT1550" s="256" t="s">
        <v>224</v>
      </c>
      <c r="AU1550" s="256" t="s">
        <v>86</v>
      </c>
      <c r="AY1550" s="18" t="s">
        <v>222</v>
      </c>
      <c r="BE1550" s="257">
        <f>IF(N1550="základní",J1550,0)</f>
        <v>0</v>
      </c>
      <c r="BF1550" s="257">
        <f>IF(N1550="snížená",J1550,0)</f>
        <v>0</v>
      </c>
      <c r="BG1550" s="257">
        <f>IF(N1550="zákl. přenesená",J1550,0)</f>
        <v>0</v>
      </c>
      <c r="BH1550" s="257">
        <f>IF(N1550="sníž. přenesená",J1550,0)</f>
        <v>0</v>
      </c>
      <c r="BI1550" s="257">
        <f>IF(N1550="nulová",J1550,0)</f>
        <v>0</v>
      </c>
      <c r="BJ1550" s="18" t="s">
        <v>84</v>
      </c>
      <c r="BK1550" s="257">
        <f>ROUND(I1550*H1550,2)</f>
        <v>0</v>
      </c>
      <c r="BL1550" s="18" t="s">
        <v>260</v>
      </c>
      <c r="BM1550" s="256" t="s">
        <v>1936</v>
      </c>
    </row>
    <row r="1551" s="2" customFormat="1">
      <c r="A1551" s="39"/>
      <c r="B1551" s="40"/>
      <c r="C1551" s="41"/>
      <c r="D1551" s="260" t="s">
        <v>266</v>
      </c>
      <c r="E1551" s="41"/>
      <c r="F1551" s="291" t="s">
        <v>1929</v>
      </c>
      <c r="G1551" s="41"/>
      <c r="H1551" s="41"/>
      <c r="I1551" s="211"/>
      <c r="J1551" s="41"/>
      <c r="K1551" s="41"/>
      <c r="L1551" s="45"/>
      <c r="M1551" s="292"/>
      <c r="N1551" s="293"/>
      <c r="O1551" s="92"/>
      <c r="P1551" s="92"/>
      <c r="Q1551" s="92"/>
      <c r="R1551" s="92"/>
      <c r="S1551" s="92"/>
      <c r="T1551" s="93"/>
      <c r="U1551" s="39"/>
      <c r="V1551" s="39"/>
      <c r="W1551" s="39"/>
      <c r="X1551" s="39"/>
      <c r="Y1551" s="39"/>
      <c r="Z1551" s="39"/>
      <c r="AA1551" s="39"/>
      <c r="AB1551" s="39"/>
      <c r="AC1551" s="39"/>
      <c r="AD1551" s="39"/>
      <c r="AE1551" s="39"/>
      <c r="AT1551" s="18" t="s">
        <v>266</v>
      </c>
      <c r="AU1551" s="18" t="s">
        <v>86</v>
      </c>
    </row>
    <row r="1552" s="2" customFormat="1" ht="24.15" customHeight="1">
      <c r="A1552" s="39"/>
      <c r="B1552" s="40"/>
      <c r="C1552" s="244" t="s">
        <v>1153</v>
      </c>
      <c r="D1552" s="244" t="s">
        <v>224</v>
      </c>
      <c r="E1552" s="245" t="s">
        <v>1937</v>
      </c>
      <c r="F1552" s="246" t="s">
        <v>1938</v>
      </c>
      <c r="G1552" s="247" t="s">
        <v>227</v>
      </c>
      <c r="H1552" s="248">
        <v>13.17</v>
      </c>
      <c r="I1552" s="249"/>
      <c r="J1552" s="250">
        <f>ROUND(I1552*H1552,2)</f>
        <v>0</v>
      </c>
      <c r="K1552" s="251"/>
      <c r="L1552" s="45"/>
      <c r="M1552" s="252" t="s">
        <v>1</v>
      </c>
      <c r="N1552" s="253" t="s">
        <v>41</v>
      </c>
      <c r="O1552" s="92"/>
      <c r="P1552" s="254">
        <f>O1552*H1552</f>
        <v>0</v>
      </c>
      <c r="Q1552" s="254">
        <v>0</v>
      </c>
      <c r="R1552" s="254">
        <f>Q1552*H1552</f>
        <v>0</v>
      </c>
      <c r="S1552" s="254">
        <v>0</v>
      </c>
      <c r="T1552" s="255">
        <f>S1552*H1552</f>
        <v>0</v>
      </c>
      <c r="U1552" s="39"/>
      <c r="V1552" s="39"/>
      <c r="W1552" s="39"/>
      <c r="X1552" s="39"/>
      <c r="Y1552" s="39"/>
      <c r="Z1552" s="39"/>
      <c r="AA1552" s="39"/>
      <c r="AB1552" s="39"/>
      <c r="AC1552" s="39"/>
      <c r="AD1552" s="39"/>
      <c r="AE1552" s="39"/>
      <c r="AR1552" s="256" t="s">
        <v>260</v>
      </c>
      <c r="AT1552" s="256" t="s">
        <v>224</v>
      </c>
      <c r="AU1552" s="256" t="s">
        <v>86</v>
      </c>
      <c r="AY1552" s="18" t="s">
        <v>222</v>
      </c>
      <c r="BE1552" s="257">
        <f>IF(N1552="základní",J1552,0)</f>
        <v>0</v>
      </c>
      <c r="BF1552" s="257">
        <f>IF(N1552="snížená",J1552,0)</f>
        <v>0</v>
      </c>
      <c r="BG1552" s="257">
        <f>IF(N1552="zákl. přenesená",J1552,0)</f>
        <v>0</v>
      </c>
      <c r="BH1552" s="257">
        <f>IF(N1552="sníž. přenesená",J1552,0)</f>
        <v>0</v>
      </c>
      <c r="BI1552" s="257">
        <f>IF(N1552="nulová",J1552,0)</f>
        <v>0</v>
      </c>
      <c r="BJ1552" s="18" t="s">
        <v>84</v>
      </c>
      <c r="BK1552" s="257">
        <f>ROUND(I1552*H1552,2)</f>
        <v>0</v>
      </c>
      <c r="BL1552" s="18" t="s">
        <v>260</v>
      </c>
      <c r="BM1552" s="256" t="s">
        <v>1939</v>
      </c>
    </row>
    <row r="1553" s="2" customFormat="1">
      <c r="A1553" s="39"/>
      <c r="B1553" s="40"/>
      <c r="C1553" s="41"/>
      <c r="D1553" s="260" t="s">
        <v>266</v>
      </c>
      <c r="E1553" s="41"/>
      <c r="F1553" s="291" t="s">
        <v>1929</v>
      </c>
      <c r="G1553" s="41"/>
      <c r="H1553" s="41"/>
      <c r="I1553" s="211"/>
      <c r="J1553" s="41"/>
      <c r="K1553" s="41"/>
      <c r="L1553" s="45"/>
      <c r="M1553" s="292"/>
      <c r="N1553" s="293"/>
      <c r="O1553" s="92"/>
      <c r="P1553" s="92"/>
      <c r="Q1553" s="92"/>
      <c r="R1553" s="92"/>
      <c r="S1553" s="92"/>
      <c r="T1553" s="93"/>
      <c r="U1553" s="39"/>
      <c r="V1553" s="39"/>
      <c r="W1553" s="39"/>
      <c r="X1553" s="39"/>
      <c r="Y1553" s="39"/>
      <c r="Z1553" s="39"/>
      <c r="AA1553" s="39"/>
      <c r="AB1553" s="39"/>
      <c r="AC1553" s="39"/>
      <c r="AD1553" s="39"/>
      <c r="AE1553" s="39"/>
      <c r="AT1553" s="18" t="s">
        <v>266</v>
      </c>
      <c r="AU1553" s="18" t="s">
        <v>86</v>
      </c>
    </row>
    <row r="1554" s="2" customFormat="1" ht="24.15" customHeight="1">
      <c r="A1554" s="39"/>
      <c r="B1554" s="40"/>
      <c r="C1554" s="244" t="s">
        <v>1940</v>
      </c>
      <c r="D1554" s="244" t="s">
        <v>224</v>
      </c>
      <c r="E1554" s="245" t="s">
        <v>1941</v>
      </c>
      <c r="F1554" s="246" t="s">
        <v>1942</v>
      </c>
      <c r="G1554" s="247" t="s">
        <v>227</v>
      </c>
      <c r="H1554" s="248">
        <v>29.010000000000002</v>
      </c>
      <c r="I1554" s="249"/>
      <c r="J1554" s="250">
        <f>ROUND(I1554*H1554,2)</f>
        <v>0</v>
      </c>
      <c r="K1554" s="251"/>
      <c r="L1554" s="45"/>
      <c r="M1554" s="252" t="s">
        <v>1</v>
      </c>
      <c r="N1554" s="253" t="s">
        <v>41</v>
      </c>
      <c r="O1554" s="92"/>
      <c r="P1554" s="254">
        <f>O1554*H1554</f>
        <v>0</v>
      </c>
      <c r="Q1554" s="254">
        <v>0</v>
      </c>
      <c r="R1554" s="254">
        <f>Q1554*H1554</f>
        <v>0</v>
      </c>
      <c r="S1554" s="254">
        <v>0</v>
      </c>
      <c r="T1554" s="255">
        <f>S1554*H1554</f>
        <v>0</v>
      </c>
      <c r="U1554" s="39"/>
      <c r="V1554" s="39"/>
      <c r="W1554" s="39"/>
      <c r="X1554" s="39"/>
      <c r="Y1554" s="39"/>
      <c r="Z1554" s="39"/>
      <c r="AA1554" s="39"/>
      <c r="AB1554" s="39"/>
      <c r="AC1554" s="39"/>
      <c r="AD1554" s="39"/>
      <c r="AE1554" s="39"/>
      <c r="AR1554" s="256" t="s">
        <v>260</v>
      </c>
      <c r="AT1554" s="256" t="s">
        <v>224</v>
      </c>
      <c r="AU1554" s="256" t="s">
        <v>86</v>
      </c>
      <c r="AY1554" s="18" t="s">
        <v>222</v>
      </c>
      <c r="BE1554" s="257">
        <f>IF(N1554="základní",J1554,0)</f>
        <v>0</v>
      </c>
      <c r="BF1554" s="257">
        <f>IF(N1554="snížená",J1554,0)</f>
        <v>0</v>
      </c>
      <c r="BG1554" s="257">
        <f>IF(N1554="zákl. přenesená",J1554,0)</f>
        <v>0</v>
      </c>
      <c r="BH1554" s="257">
        <f>IF(N1554="sníž. přenesená",J1554,0)</f>
        <v>0</v>
      </c>
      <c r="BI1554" s="257">
        <f>IF(N1554="nulová",J1554,0)</f>
        <v>0</v>
      </c>
      <c r="BJ1554" s="18" t="s">
        <v>84</v>
      </c>
      <c r="BK1554" s="257">
        <f>ROUND(I1554*H1554,2)</f>
        <v>0</v>
      </c>
      <c r="BL1554" s="18" t="s">
        <v>260</v>
      </c>
      <c r="BM1554" s="256" t="s">
        <v>1943</v>
      </c>
    </row>
    <row r="1555" s="2" customFormat="1">
      <c r="A1555" s="39"/>
      <c r="B1555" s="40"/>
      <c r="C1555" s="41"/>
      <c r="D1555" s="260" t="s">
        <v>266</v>
      </c>
      <c r="E1555" s="41"/>
      <c r="F1555" s="291" t="s">
        <v>1929</v>
      </c>
      <c r="G1555" s="41"/>
      <c r="H1555" s="41"/>
      <c r="I1555" s="211"/>
      <c r="J1555" s="41"/>
      <c r="K1555" s="41"/>
      <c r="L1555" s="45"/>
      <c r="M1555" s="292"/>
      <c r="N1555" s="293"/>
      <c r="O1555" s="92"/>
      <c r="P1555" s="92"/>
      <c r="Q1555" s="92"/>
      <c r="R1555" s="92"/>
      <c r="S1555" s="92"/>
      <c r="T1555" s="93"/>
      <c r="U1555" s="39"/>
      <c r="V1555" s="39"/>
      <c r="W1555" s="39"/>
      <c r="X1555" s="39"/>
      <c r="Y1555" s="39"/>
      <c r="Z1555" s="39"/>
      <c r="AA1555" s="39"/>
      <c r="AB1555" s="39"/>
      <c r="AC1555" s="39"/>
      <c r="AD1555" s="39"/>
      <c r="AE1555" s="39"/>
      <c r="AT1555" s="18" t="s">
        <v>266</v>
      </c>
      <c r="AU1555" s="18" t="s">
        <v>86</v>
      </c>
    </row>
    <row r="1556" s="2" customFormat="1" ht="24.15" customHeight="1">
      <c r="A1556" s="39"/>
      <c r="B1556" s="40"/>
      <c r="C1556" s="244" t="s">
        <v>1158</v>
      </c>
      <c r="D1556" s="244" t="s">
        <v>224</v>
      </c>
      <c r="E1556" s="245" t="s">
        <v>1944</v>
      </c>
      <c r="F1556" s="246" t="s">
        <v>1945</v>
      </c>
      <c r="G1556" s="247" t="s">
        <v>227</v>
      </c>
      <c r="H1556" s="248">
        <v>10.504</v>
      </c>
      <c r="I1556" s="249"/>
      <c r="J1556" s="250">
        <f>ROUND(I1556*H1556,2)</f>
        <v>0</v>
      </c>
      <c r="K1556" s="251"/>
      <c r="L1556" s="45"/>
      <c r="M1556" s="252" t="s">
        <v>1</v>
      </c>
      <c r="N1556" s="253" t="s">
        <v>41</v>
      </c>
      <c r="O1556" s="92"/>
      <c r="P1556" s="254">
        <f>O1556*H1556</f>
        <v>0</v>
      </c>
      <c r="Q1556" s="254">
        <v>0</v>
      </c>
      <c r="R1556" s="254">
        <f>Q1556*H1556</f>
        <v>0</v>
      </c>
      <c r="S1556" s="254">
        <v>0</v>
      </c>
      <c r="T1556" s="255">
        <f>S1556*H1556</f>
        <v>0</v>
      </c>
      <c r="U1556" s="39"/>
      <c r="V1556" s="39"/>
      <c r="W1556" s="39"/>
      <c r="X1556" s="39"/>
      <c r="Y1556" s="39"/>
      <c r="Z1556" s="39"/>
      <c r="AA1556" s="39"/>
      <c r="AB1556" s="39"/>
      <c r="AC1556" s="39"/>
      <c r="AD1556" s="39"/>
      <c r="AE1556" s="39"/>
      <c r="AR1556" s="256" t="s">
        <v>260</v>
      </c>
      <c r="AT1556" s="256" t="s">
        <v>224</v>
      </c>
      <c r="AU1556" s="256" t="s">
        <v>86</v>
      </c>
      <c r="AY1556" s="18" t="s">
        <v>222</v>
      </c>
      <c r="BE1556" s="257">
        <f>IF(N1556="základní",J1556,0)</f>
        <v>0</v>
      </c>
      <c r="BF1556" s="257">
        <f>IF(N1556="snížená",J1556,0)</f>
        <v>0</v>
      </c>
      <c r="BG1556" s="257">
        <f>IF(N1556="zákl. přenesená",J1556,0)</f>
        <v>0</v>
      </c>
      <c r="BH1556" s="257">
        <f>IF(N1556="sníž. přenesená",J1556,0)</f>
        <v>0</v>
      </c>
      <c r="BI1556" s="257">
        <f>IF(N1556="nulová",J1556,0)</f>
        <v>0</v>
      </c>
      <c r="BJ1556" s="18" t="s">
        <v>84</v>
      </c>
      <c r="BK1556" s="257">
        <f>ROUND(I1556*H1556,2)</f>
        <v>0</v>
      </c>
      <c r="BL1556" s="18" t="s">
        <v>260</v>
      </c>
      <c r="BM1556" s="256" t="s">
        <v>1227</v>
      </c>
    </row>
    <row r="1557" s="2" customFormat="1">
      <c r="A1557" s="39"/>
      <c r="B1557" s="40"/>
      <c r="C1557" s="41"/>
      <c r="D1557" s="260" t="s">
        <v>266</v>
      </c>
      <c r="E1557" s="41"/>
      <c r="F1557" s="291" t="s">
        <v>1929</v>
      </c>
      <c r="G1557" s="41"/>
      <c r="H1557" s="41"/>
      <c r="I1557" s="211"/>
      <c r="J1557" s="41"/>
      <c r="K1557" s="41"/>
      <c r="L1557" s="45"/>
      <c r="M1557" s="292"/>
      <c r="N1557" s="293"/>
      <c r="O1557" s="92"/>
      <c r="P1557" s="92"/>
      <c r="Q1557" s="92"/>
      <c r="R1557" s="92"/>
      <c r="S1557" s="92"/>
      <c r="T1557" s="93"/>
      <c r="U1557" s="39"/>
      <c r="V1557" s="39"/>
      <c r="W1557" s="39"/>
      <c r="X1557" s="39"/>
      <c r="Y1557" s="39"/>
      <c r="Z1557" s="39"/>
      <c r="AA1557" s="39"/>
      <c r="AB1557" s="39"/>
      <c r="AC1557" s="39"/>
      <c r="AD1557" s="39"/>
      <c r="AE1557" s="39"/>
      <c r="AT1557" s="18" t="s">
        <v>266</v>
      </c>
      <c r="AU1557" s="18" t="s">
        <v>86</v>
      </c>
    </row>
    <row r="1558" s="2" customFormat="1" ht="24.15" customHeight="1">
      <c r="A1558" s="39"/>
      <c r="B1558" s="40"/>
      <c r="C1558" s="244" t="s">
        <v>1946</v>
      </c>
      <c r="D1558" s="244" t="s">
        <v>224</v>
      </c>
      <c r="E1558" s="245" t="s">
        <v>1947</v>
      </c>
      <c r="F1558" s="246" t="s">
        <v>1948</v>
      </c>
      <c r="G1558" s="247" t="s">
        <v>227</v>
      </c>
      <c r="H1558" s="248">
        <v>11.585000000000001</v>
      </c>
      <c r="I1558" s="249"/>
      <c r="J1558" s="250">
        <f>ROUND(I1558*H1558,2)</f>
        <v>0</v>
      </c>
      <c r="K1558" s="251"/>
      <c r="L1558" s="45"/>
      <c r="M1558" s="252" t="s">
        <v>1</v>
      </c>
      <c r="N1558" s="253" t="s">
        <v>41</v>
      </c>
      <c r="O1558" s="92"/>
      <c r="P1558" s="254">
        <f>O1558*H1558</f>
        <v>0</v>
      </c>
      <c r="Q1558" s="254">
        <v>0</v>
      </c>
      <c r="R1558" s="254">
        <f>Q1558*H1558</f>
        <v>0</v>
      </c>
      <c r="S1558" s="254">
        <v>0</v>
      </c>
      <c r="T1558" s="255">
        <f>S1558*H1558</f>
        <v>0</v>
      </c>
      <c r="U1558" s="39"/>
      <c r="V1558" s="39"/>
      <c r="W1558" s="39"/>
      <c r="X1558" s="39"/>
      <c r="Y1558" s="39"/>
      <c r="Z1558" s="39"/>
      <c r="AA1558" s="39"/>
      <c r="AB1558" s="39"/>
      <c r="AC1558" s="39"/>
      <c r="AD1558" s="39"/>
      <c r="AE1558" s="39"/>
      <c r="AR1558" s="256" t="s">
        <v>260</v>
      </c>
      <c r="AT1558" s="256" t="s">
        <v>224</v>
      </c>
      <c r="AU1558" s="256" t="s">
        <v>86</v>
      </c>
      <c r="AY1558" s="18" t="s">
        <v>222</v>
      </c>
      <c r="BE1558" s="257">
        <f>IF(N1558="základní",J1558,0)</f>
        <v>0</v>
      </c>
      <c r="BF1558" s="257">
        <f>IF(N1558="snížená",J1558,0)</f>
        <v>0</v>
      </c>
      <c r="BG1558" s="257">
        <f>IF(N1558="zákl. přenesená",J1558,0)</f>
        <v>0</v>
      </c>
      <c r="BH1558" s="257">
        <f>IF(N1558="sníž. přenesená",J1558,0)</f>
        <v>0</v>
      </c>
      <c r="BI1558" s="257">
        <f>IF(N1558="nulová",J1558,0)</f>
        <v>0</v>
      </c>
      <c r="BJ1558" s="18" t="s">
        <v>84</v>
      </c>
      <c r="BK1558" s="257">
        <f>ROUND(I1558*H1558,2)</f>
        <v>0</v>
      </c>
      <c r="BL1558" s="18" t="s">
        <v>260</v>
      </c>
      <c r="BM1558" s="256" t="s">
        <v>1505</v>
      </c>
    </row>
    <row r="1559" s="2" customFormat="1">
      <c r="A1559" s="39"/>
      <c r="B1559" s="40"/>
      <c r="C1559" s="41"/>
      <c r="D1559" s="260" t="s">
        <v>266</v>
      </c>
      <c r="E1559" s="41"/>
      <c r="F1559" s="291" t="s">
        <v>1929</v>
      </c>
      <c r="G1559" s="41"/>
      <c r="H1559" s="41"/>
      <c r="I1559" s="211"/>
      <c r="J1559" s="41"/>
      <c r="K1559" s="41"/>
      <c r="L1559" s="45"/>
      <c r="M1559" s="292"/>
      <c r="N1559" s="293"/>
      <c r="O1559" s="92"/>
      <c r="P1559" s="92"/>
      <c r="Q1559" s="92"/>
      <c r="R1559" s="92"/>
      <c r="S1559" s="92"/>
      <c r="T1559" s="93"/>
      <c r="U1559" s="39"/>
      <c r="V1559" s="39"/>
      <c r="W1559" s="39"/>
      <c r="X1559" s="39"/>
      <c r="Y1559" s="39"/>
      <c r="Z1559" s="39"/>
      <c r="AA1559" s="39"/>
      <c r="AB1559" s="39"/>
      <c r="AC1559" s="39"/>
      <c r="AD1559" s="39"/>
      <c r="AE1559" s="39"/>
      <c r="AT1559" s="18" t="s">
        <v>266</v>
      </c>
      <c r="AU1559" s="18" t="s">
        <v>86</v>
      </c>
    </row>
    <row r="1560" s="2" customFormat="1" ht="24.15" customHeight="1">
      <c r="A1560" s="39"/>
      <c r="B1560" s="40"/>
      <c r="C1560" s="244" t="s">
        <v>1162</v>
      </c>
      <c r="D1560" s="244" t="s">
        <v>224</v>
      </c>
      <c r="E1560" s="245" t="s">
        <v>1949</v>
      </c>
      <c r="F1560" s="246" t="s">
        <v>1950</v>
      </c>
      <c r="G1560" s="247" t="s">
        <v>227</v>
      </c>
      <c r="H1560" s="248">
        <v>2.4649999999999999</v>
      </c>
      <c r="I1560" s="249"/>
      <c r="J1560" s="250">
        <f>ROUND(I1560*H1560,2)</f>
        <v>0</v>
      </c>
      <c r="K1560" s="251"/>
      <c r="L1560" s="45"/>
      <c r="M1560" s="252" t="s">
        <v>1</v>
      </c>
      <c r="N1560" s="253" t="s">
        <v>41</v>
      </c>
      <c r="O1560" s="92"/>
      <c r="P1560" s="254">
        <f>O1560*H1560</f>
        <v>0</v>
      </c>
      <c r="Q1560" s="254">
        <v>0</v>
      </c>
      <c r="R1560" s="254">
        <f>Q1560*H1560</f>
        <v>0</v>
      </c>
      <c r="S1560" s="254">
        <v>0</v>
      </c>
      <c r="T1560" s="255">
        <f>S1560*H1560</f>
        <v>0</v>
      </c>
      <c r="U1560" s="39"/>
      <c r="V1560" s="39"/>
      <c r="W1560" s="39"/>
      <c r="X1560" s="39"/>
      <c r="Y1560" s="39"/>
      <c r="Z1560" s="39"/>
      <c r="AA1560" s="39"/>
      <c r="AB1560" s="39"/>
      <c r="AC1560" s="39"/>
      <c r="AD1560" s="39"/>
      <c r="AE1560" s="39"/>
      <c r="AR1560" s="256" t="s">
        <v>260</v>
      </c>
      <c r="AT1560" s="256" t="s">
        <v>224</v>
      </c>
      <c r="AU1560" s="256" t="s">
        <v>86</v>
      </c>
      <c r="AY1560" s="18" t="s">
        <v>222</v>
      </c>
      <c r="BE1560" s="257">
        <f>IF(N1560="základní",J1560,0)</f>
        <v>0</v>
      </c>
      <c r="BF1560" s="257">
        <f>IF(N1560="snížená",J1560,0)</f>
        <v>0</v>
      </c>
      <c r="BG1560" s="257">
        <f>IF(N1560="zákl. přenesená",J1560,0)</f>
        <v>0</v>
      </c>
      <c r="BH1560" s="257">
        <f>IF(N1560="sníž. přenesená",J1560,0)</f>
        <v>0</v>
      </c>
      <c r="BI1560" s="257">
        <f>IF(N1560="nulová",J1560,0)</f>
        <v>0</v>
      </c>
      <c r="BJ1560" s="18" t="s">
        <v>84</v>
      </c>
      <c r="BK1560" s="257">
        <f>ROUND(I1560*H1560,2)</f>
        <v>0</v>
      </c>
      <c r="BL1560" s="18" t="s">
        <v>260</v>
      </c>
      <c r="BM1560" s="256" t="s">
        <v>1646</v>
      </c>
    </row>
    <row r="1561" s="2" customFormat="1">
      <c r="A1561" s="39"/>
      <c r="B1561" s="40"/>
      <c r="C1561" s="41"/>
      <c r="D1561" s="260" t="s">
        <v>266</v>
      </c>
      <c r="E1561" s="41"/>
      <c r="F1561" s="291" t="s">
        <v>1929</v>
      </c>
      <c r="G1561" s="41"/>
      <c r="H1561" s="41"/>
      <c r="I1561" s="211"/>
      <c r="J1561" s="41"/>
      <c r="K1561" s="41"/>
      <c r="L1561" s="45"/>
      <c r="M1561" s="292"/>
      <c r="N1561" s="293"/>
      <c r="O1561" s="92"/>
      <c r="P1561" s="92"/>
      <c r="Q1561" s="92"/>
      <c r="R1561" s="92"/>
      <c r="S1561" s="92"/>
      <c r="T1561" s="93"/>
      <c r="U1561" s="39"/>
      <c r="V1561" s="39"/>
      <c r="W1561" s="39"/>
      <c r="X1561" s="39"/>
      <c r="Y1561" s="39"/>
      <c r="Z1561" s="39"/>
      <c r="AA1561" s="39"/>
      <c r="AB1561" s="39"/>
      <c r="AC1561" s="39"/>
      <c r="AD1561" s="39"/>
      <c r="AE1561" s="39"/>
      <c r="AT1561" s="18" t="s">
        <v>266</v>
      </c>
      <c r="AU1561" s="18" t="s">
        <v>86</v>
      </c>
    </row>
    <row r="1562" s="2" customFormat="1" ht="24.15" customHeight="1">
      <c r="A1562" s="39"/>
      <c r="B1562" s="40"/>
      <c r="C1562" s="244" t="s">
        <v>1951</v>
      </c>
      <c r="D1562" s="244" t="s">
        <v>224</v>
      </c>
      <c r="E1562" s="245" t="s">
        <v>1952</v>
      </c>
      <c r="F1562" s="246" t="s">
        <v>1953</v>
      </c>
      <c r="G1562" s="247" t="s">
        <v>227</v>
      </c>
      <c r="H1562" s="248">
        <v>7.4539999999999997</v>
      </c>
      <c r="I1562" s="249"/>
      <c r="J1562" s="250">
        <f>ROUND(I1562*H1562,2)</f>
        <v>0</v>
      </c>
      <c r="K1562" s="251"/>
      <c r="L1562" s="45"/>
      <c r="M1562" s="252" t="s">
        <v>1</v>
      </c>
      <c r="N1562" s="253" t="s">
        <v>41</v>
      </c>
      <c r="O1562" s="92"/>
      <c r="P1562" s="254">
        <f>O1562*H1562</f>
        <v>0</v>
      </c>
      <c r="Q1562" s="254">
        <v>0</v>
      </c>
      <c r="R1562" s="254">
        <f>Q1562*H1562</f>
        <v>0</v>
      </c>
      <c r="S1562" s="254">
        <v>0</v>
      </c>
      <c r="T1562" s="255">
        <f>S1562*H1562</f>
        <v>0</v>
      </c>
      <c r="U1562" s="39"/>
      <c r="V1562" s="39"/>
      <c r="W1562" s="39"/>
      <c r="X1562" s="39"/>
      <c r="Y1562" s="39"/>
      <c r="Z1562" s="39"/>
      <c r="AA1562" s="39"/>
      <c r="AB1562" s="39"/>
      <c r="AC1562" s="39"/>
      <c r="AD1562" s="39"/>
      <c r="AE1562" s="39"/>
      <c r="AR1562" s="256" t="s">
        <v>260</v>
      </c>
      <c r="AT1562" s="256" t="s">
        <v>224</v>
      </c>
      <c r="AU1562" s="256" t="s">
        <v>86</v>
      </c>
      <c r="AY1562" s="18" t="s">
        <v>222</v>
      </c>
      <c r="BE1562" s="257">
        <f>IF(N1562="základní",J1562,0)</f>
        <v>0</v>
      </c>
      <c r="BF1562" s="257">
        <f>IF(N1562="snížená",J1562,0)</f>
        <v>0</v>
      </c>
      <c r="BG1562" s="257">
        <f>IF(N1562="zákl. přenesená",J1562,0)</f>
        <v>0</v>
      </c>
      <c r="BH1562" s="257">
        <f>IF(N1562="sníž. přenesená",J1562,0)</f>
        <v>0</v>
      </c>
      <c r="BI1562" s="257">
        <f>IF(N1562="nulová",J1562,0)</f>
        <v>0</v>
      </c>
      <c r="BJ1562" s="18" t="s">
        <v>84</v>
      </c>
      <c r="BK1562" s="257">
        <f>ROUND(I1562*H1562,2)</f>
        <v>0</v>
      </c>
      <c r="BL1562" s="18" t="s">
        <v>260</v>
      </c>
      <c r="BM1562" s="256" t="s">
        <v>1954</v>
      </c>
    </row>
    <row r="1563" s="2" customFormat="1">
      <c r="A1563" s="39"/>
      <c r="B1563" s="40"/>
      <c r="C1563" s="41"/>
      <c r="D1563" s="260" t="s">
        <v>266</v>
      </c>
      <c r="E1563" s="41"/>
      <c r="F1563" s="291" t="s">
        <v>1929</v>
      </c>
      <c r="G1563" s="41"/>
      <c r="H1563" s="41"/>
      <c r="I1563" s="211"/>
      <c r="J1563" s="41"/>
      <c r="K1563" s="41"/>
      <c r="L1563" s="45"/>
      <c r="M1563" s="292"/>
      <c r="N1563" s="293"/>
      <c r="O1563" s="92"/>
      <c r="P1563" s="92"/>
      <c r="Q1563" s="92"/>
      <c r="R1563" s="92"/>
      <c r="S1563" s="92"/>
      <c r="T1563" s="93"/>
      <c r="U1563" s="39"/>
      <c r="V1563" s="39"/>
      <c r="W1563" s="39"/>
      <c r="X1563" s="39"/>
      <c r="Y1563" s="39"/>
      <c r="Z1563" s="39"/>
      <c r="AA1563" s="39"/>
      <c r="AB1563" s="39"/>
      <c r="AC1563" s="39"/>
      <c r="AD1563" s="39"/>
      <c r="AE1563" s="39"/>
      <c r="AT1563" s="18" t="s">
        <v>266</v>
      </c>
      <c r="AU1563" s="18" t="s">
        <v>86</v>
      </c>
    </row>
    <row r="1564" s="2" customFormat="1" ht="24.15" customHeight="1">
      <c r="A1564" s="39"/>
      <c r="B1564" s="40"/>
      <c r="C1564" s="244" t="s">
        <v>1166</v>
      </c>
      <c r="D1564" s="244" t="s">
        <v>224</v>
      </c>
      <c r="E1564" s="245" t="s">
        <v>1955</v>
      </c>
      <c r="F1564" s="246" t="s">
        <v>1956</v>
      </c>
      <c r="G1564" s="247" t="s">
        <v>227</v>
      </c>
      <c r="H1564" s="248">
        <v>3.7370000000000001</v>
      </c>
      <c r="I1564" s="249"/>
      <c r="J1564" s="250">
        <f>ROUND(I1564*H1564,2)</f>
        <v>0</v>
      </c>
      <c r="K1564" s="251"/>
      <c r="L1564" s="45"/>
      <c r="M1564" s="252" t="s">
        <v>1</v>
      </c>
      <c r="N1564" s="253" t="s">
        <v>41</v>
      </c>
      <c r="O1564" s="92"/>
      <c r="P1564" s="254">
        <f>O1564*H1564</f>
        <v>0</v>
      </c>
      <c r="Q1564" s="254">
        <v>0</v>
      </c>
      <c r="R1564" s="254">
        <f>Q1564*H1564</f>
        <v>0</v>
      </c>
      <c r="S1564" s="254">
        <v>0</v>
      </c>
      <c r="T1564" s="255">
        <f>S1564*H1564</f>
        <v>0</v>
      </c>
      <c r="U1564" s="39"/>
      <c r="V1564" s="39"/>
      <c r="W1564" s="39"/>
      <c r="X1564" s="39"/>
      <c r="Y1564" s="39"/>
      <c r="Z1564" s="39"/>
      <c r="AA1564" s="39"/>
      <c r="AB1564" s="39"/>
      <c r="AC1564" s="39"/>
      <c r="AD1564" s="39"/>
      <c r="AE1564" s="39"/>
      <c r="AR1564" s="256" t="s">
        <v>260</v>
      </c>
      <c r="AT1564" s="256" t="s">
        <v>224</v>
      </c>
      <c r="AU1564" s="256" t="s">
        <v>86</v>
      </c>
      <c r="AY1564" s="18" t="s">
        <v>222</v>
      </c>
      <c r="BE1564" s="257">
        <f>IF(N1564="základní",J1564,0)</f>
        <v>0</v>
      </c>
      <c r="BF1564" s="257">
        <f>IF(N1564="snížená",J1564,0)</f>
        <v>0</v>
      </c>
      <c r="BG1564" s="257">
        <f>IF(N1564="zákl. přenesená",J1564,0)</f>
        <v>0</v>
      </c>
      <c r="BH1564" s="257">
        <f>IF(N1564="sníž. přenesená",J1564,0)</f>
        <v>0</v>
      </c>
      <c r="BI1564" s="257">
        <f>IF(N1564="nulová",J1564,0)</f>
        <v>0</v>
      </c>
      <c r="BJ1564" s="18" t="s">
        <v>84</v>
      </c>
      <c r="BK1564" s="257">
        <f>ROUND(I1564*H1564,2)</f>
        <v>0</v>
      </c>
      <c r="BL1564" s="18" t="s">
        <v>260</v>
      </c>
      <c r="BM1564" s="256" t="s">
        <v>1957</v>
      </c>
    </row>
    <row r="1565" s="2" customFormat="1">
      <c r="A1565" s="39"/>
      <c r="B1565" s="40"/>
      <c r="C1565" s="41"/>
      <c r="D1565" s="260" t="s">
        <v>266</v>
      </c>
      <c r="E1565" s="41"/>
      <c r="F1565" s="291" t="s">
        <v>1929</v>
      </c>
      <c r="G1565" s="41"/>
      <c r="H1565" s="41"/>
      <c r="I1565" s="211"/>
      <c r="J1565" s="41"/>
      <c r="K1565" s="41"/>
      <c r="L1565" s="45"/>
      <c r="M1565" s="292"/>
      <c r="N1565" s="293"/>
      <c r="O1565" s="92"/>
      <c r="P1565" s="92"/>
      <c r="Q1565" s="92"/>
      <c r="R1565" s="92"/>
      <c r="S1565" s="92"/>
      <c r="T1565" s="93"/>
      <c r="U1565" s="39"/>
      <c r="V1565" s="39"/>
      <c r="W1565" s="39"/>
      <c r="X1565" s="39"/>
      <c r="Y1565" s="39"/>
      <c r="Z1565" s="39"/>
      <c r="AA1565" s="39"/>
      <c r="AB1565" s="39"/>
      <c r="AC1565" s="39"/>
      <c r="AD1565" s="39"/>
      <c r="AE1565" s="39"/>
      <c r="AT1565" s="18" t="s">
        <v>266</v>
      </c>
      <c r="AU1565" s="18" t="s">
        <v>86</v>
      </c>
    </row>
    <row r="1566" s="2" customFormat="1" ht="24.15" customHeight="1">
      <c r="A1566" s="39"/>
      <c r="B1566" s="40"/>
      <c r="C1566" s="244" t="s">
        <v>1958</v>
      </c>
      <c r="D1566" s="244" t="s">
        <v>224</v>
      </c>
      <c r="E1566" s="245" t="s">
        <v>1959</v>
      </c>
      <c r="F1566" s="246" t="s">
        <v>1960</v>
      </c>
      <c r="G1566" s="247" t="s">
        <v>227</v>
      </c>
      <c r="H1566" s="248">
        <v>3.6360000000000001</v>
      </c>
      <c r="I1566" s="249"/>
      <c r="J1566" s="250">
        <f>ROUND(I1566*H1566,2)</f>
        <v>0</v>
      </c>
      <c r="K1566" s="251"/>
      <c r="L1566" s="45"/>
      <c r="M1566" s="252" t="s">
        <v>1</v>
      </c>
      <c r="N1566" s="253" t="s">
        <v>41</v>
      </c>
      <c r="O1566" s="92"/>
      <c r="P1566" s="254">
        <f>O1566*H1566</f>
        <v>0</v>
      </c>
      <c r="Q1566" s="254">
        <v>0</v>
      </c>
      <c r="R1566" s="254">
        <f>Q1566*H1566</f>
        <v>0</v>
      </c>
      <c r="S1566" s="254">
        <v>0</v>
      </c>
      <c r="T1566" s="255">
        <f>S1566*H1566</f>
        <v>0</v>
      </c>
      <c r="U1566" s="39"/>
      <c r="V1566" s="39"/>
      <c r="W1566" s="39"/>
      <c r="X1566" s="39"/>
      <c r="Y1566" s="39"/>
      <c r="Z1566" s="39"/>
      <c r="AA1566" s="39"/>
      <c r="AB1566" s="39"/>
      <c r="AC1566" s="39"/>
      <c r="AD1566" s="39"/>
      <c r="AE1566" s="39"/>
      <c r="AR1566" s="256" t="s">
        <v>260</v>
      </c>
      <c r="AT1566" s="256" t="s">
        <v>224</v>
      </c>
      <c r="AU1566" s="256" t="s">
        <v>86</v>
      </c>
      <c r="AY1566" s="18" t="s">
        <v>222</v>
      </c>
      <c r="BE1566" s="257">
        <f>IF(N1566="základní",J1566,0)</f>
        <v>0</v>
      </c>
      <c r="BF1566" s="257">
        <f>IF(N1566="snížená",J1566,0)</f>
        <v>0</v>
      </c>
      <c r="BG1566" s="257">
        <f>IF(N1566="zákl. přenesená",J1566,0)</f>
        <v>0</v>
      </c>
      <c r="BH1566" s="257">
        <f>IF(N1566="sníž. přenesená",J1566,0)</f>
        <v>0</v>
      </c>
      <c r="BI1566" s="257">
        <f>IF(N1566="nulová",J1566,0)</f>
        <v>0</v>
      </c>
      <c r="BJ1566" s="18" t="s">
        <v>84</v>
      </c>
      <c r="BK1566" s="257">
        <f>ROUND(I1566*H1566,2)</f>
        <v>0</v>
      </c>
      <c r="BL1566" s="18" t="s">
        <v>260</v>
      </c>
      <c r="BM1566" s="256" t="s">
        <v>1961</v>
      </c>
    </row>
    <row r="1567" s="2" customFormat="1">
      <c r="A1567" s="39"/>
      <c r="B1567" s="40"/>
      <c r="C1567" s="41"/>
      <c r="D1567" s="260" t="s">
        <v>266</v>
      </c>
      <c r="E1567" s="41"/>
      <c r="F1567" s="291" t="s">
        <v>1929</v>
      </c>
      <c r="G1567" s="41"/>
      <c r="H1567" s="41"/>
      <c r="I1567" s="211"/>
      <c r="J1567" s="41"/>
      <c r="K1567" s="41"/>
      <c r="L1567" s="45"/>
      <c r="M1567" s="292"/>
      <c r="N1567" s="293"/>
      <c r="O1567" s="92"/>
      <c r="P1567" s="92"/>
      <c r="Q1567" s="92"/>
      <c r="R1567" s="92"/>
      <c r="S1567" s="92"/>
      <c r="T1567" s="93"/>
      <c r="U1567" s="39"/>
      <c r="V1567" s="39"/>
      <c r="W1567" s="39"/>
      <c r="X1567" s="39"/>
      <c r="Y1567" s="39"/>
      <c r="Z1567" s="39"/>
      <c r="AA1567" s="39"/>
      <c r="AB1567" s="39"/>
      <c r="AC1567" s="39"/>
      <c r="AD1567" s="39"/>
      <c r="AE1567" s="39"/>
      <c r="AT1567" s="18" t="s">
        <v>266</v>
      </c>
      <c r="AU1567" s="18" t="s">
        <v>86</v>
      </c>
    </row>
    <row r="1568" s="2" customFormat="1" ht="24.15" customHeight="1">
      <c r="A1568" s="39"/>
      <c r="B1568" s="40"/>
      <c r="C1568" s="244" t="s">
        <v>1170</v>
      </c>
      <c r="D1568" s="244" t="s">
        <v>224</v>
      </c>
      <c r="E1568" s="245" t="s">
        <v>1962</v>
      </c>
      <c r="F1568" s="246" t="s">
        <v>1963</v>
      </c>
      <c r="G1568" s="247" t="s">
        <v>227</v>
      </c>
      <c r="H1568" s="248">
        <v>29.210000000000001</v>
      </c>
      <c r="I1568" s="249"/>
      <c r="J1568" s="250">
        <f>ROUND(I1568*H1568,2)</f>
        <v>0</v>
      </c>
      <c r="K1568" s="251"/>
      <c r="L1568" s="45"/>
      <c r="M1568" s="252" t="s">
        <v>1</v>
      </c>
      <c r="N1568" s="253" t="s">
        <v>41</v>
      </c>
      <c r="O1568" s="92"/>
      <c r="P1568" s="254">
        <f>O1568*H1568</f>
        <v>0</v>
      </c>
      <c r="Q1568" s="254">
        <v>0</v>
      </c>
      <c r="R1568" s="254">
        <f>Q1568*H1568</f>
        <v>0</v>
      </c>
      <c r="S1568" s="254">
        <v>0</v>
      </c>
      <c r="T1568" s="255">
        <f>S1568*H1568</f>
        <v>0</v>
      </c>
      <c r="U1568" s="39"/>
      <c r="V1568" s="39"/>
      <c r="W1568" s="39"/>
      <c r="X1568" s="39"/>
      <c r="Y1568" s="39"/>
      <c r="Z1568" s="39"/>
      <c r="AA1568" s="39"/>
      <c r="AB1568" s="39"/>
      <c r="AC1568" s="39"/>
      <c r="AD1568" s="39"/>
      <c r="AE1568" s="39"/>
      <c r="AR1568" s="256" t="s">
        <v>260</v>
      </c>
      <c r="AT1568" s="256" t="s">
        <v>224</v>
      </c>
      <c r="AU1568" s="256" t="s">
        <v>86</v>
      </c>
      <c r="AY1568" s="18" t="s">
        <v>222</v>
      </c>
      <c r="BE1568" s="257">
        <f>IF(N1568="základní",J1568,0)</f>
        <v>0</v>
      </c>
      <c r="BF1568" s="257">
        <f>IF(N1568="snížená",J1568,0)</f>
        <v>0</v>
      </c>
      <c r="BG1568" s="257">
        <f>IF(N1568="zákl. přenesená",J1568,0)</f>
        <v>0</v>
      </c>
      <c r="BH1568" s="257">
        <f>IF(N1568="sníž. přenesená",J1568,0)</f>
        <v>0</v>
      </c>
      <c r="BI1568" s="257">
        <f>IF(N1568="nulová",J1568,0)</f>
        <v>0</v>
      </c>
      <c r="BJ1568" s="18" t="s">
        <v>84</v>
      </c>
      <c r="BK1568" s="257">
        <f>ROUND(I1568*H1568,2)</f>
        <v>0</v>
      </c>
      <c r="BL1568" s="18" t="s">
        <v>260</v>
      </c>
      <c r="BM1568" s="256" t="s">
        <v>1964</v>
      </c>
    </row>
    <row r="1569" s="2" customFormat="1">
      <c r="A1569" s="39"/>
      <c r="B1569" s="40"/>
      <c r="C1569" s="41"/>
      <c r="D1569" s="260" t="s">
        <v>266</v>
      </c>
      <c r="E1569" s="41"/>
      <c r="F1569" s="291" t="s">
        <v>1929</v>
      </c>
      <c r="G1569" s="41"/>
      <c r="H1569" s="41"/>
      <c r="I1569" s="211"/>
      <c r="J1569" s="41"/>
      <c r="K1569" s="41"/>
      <c r="L1569" s="45"/>
      <c r="M1569" s="292"/>
      <c r="N1569" s="293"/>
      <c r="O1569" s="92"/>
      <c r="P1569" s="92"/>
      <c r="Q1569" s="92"/>
      <c r="R1569" s="92"/>
      <c r="S1569" s="92"/>
      <c r="T1569" s="93"/>
      <c r="U1569" s="39"/>
      <c r="V1569" s="39"/>
      <c r="W1569" s="39"/>
      <c r="X1569" s="39"/>
      <c r="Y1569" s="39"/>
      <c r="Z1569" s="39"/>
      <c r="AA1569" s="39"/>
      <c r="AB1569" s="39"/>
      <c r="AC1569" s="39"/>
      <c r="AD1569" s="39"/>
      <c r="AE1569" s="39"/>
      <c r="AT1569" s="18" t="s">
        <v>266</v>
      </c>
      <c r="AU1569" s="18" t="s">
        <v>86</v>
      </c>
    </row>
    <row r="1570" s="2" customFormat="1" ht="24.15" customHeight="1">
      <c r="A1570" s="39"/>
      <c r="B1570" s="40"/>
      <c r="C1570" s="244" t="s">
        <v>1965</v>
      </c>
      <c r="D1570" s="244" t="s">
        <v>224</v>
      </c>
      <c r="E1570" s="245" t="s">
        <v>1966</v>
      </c>
      <c r="F1570" s="246" t="s">
        <v>1967</v>
      </c>
      <c r="G1570" s="247" t="s">
        <v>227</v>
      </c>
      <c r="H1570" s="248">
        <v>10.666</v>
      </c>
      <c r="I1570" s="249"/>
      <c r="J1570" s="250">
        <f>ROUND(I1570*H1570,2)</f>
        <v>0</v>
      </c>
      <c r="K1570" s="251"/>
      <c r="L1570" s="45"/>
      <c r="M1570" s="252" t="s">
        <v>1</v>
      </c>
      <c r="N1570" s="253" t="s">
        <v>41</v>
      </c>
      <c r="O1570" s="92"/>
      <c r="P1570" s="254">
        <f>O1570*H1570</f>
        <v>0</v>
      </c>
      <c r="Q1570" s="254">
        <v>0</v>
      </c>
      <c r="R1570" s="254">
        <f>Q1570*H1570</f>
        <v>0</v>
      </c>
      <c r="S1570" s="254">
        <v>0</v>
      </c>
      <c r="T1570" s="255">
        <f>S1570*H1570</f>
        <v>0</v>
      </c>
      <c r="U1570" s="39"/>
      <c r="V1570" s="39"/>
      <c r="W1570" s="39"/>
      <c r="X1570" s="39"/>
      <c r="Y1570" s="39"/>
      <c r="Z1570" s="39"/>
      <c r="AA1570" s="39"/>
      <c r="AB1570" s="39"/>
      <c r="AC1570" s="39"/>
      <c r="AD1570" s="39"/>
      <c r="AE1570" s="39"/>
      <c r="AR1570" s="256" t="s">
        <v>260</v>
      </c>
      <c r="AT1570" s="256" t="s">
        <v>224</v>
      </c>
      <c r="AU1570" s="256" t="s">
        <v>86</v>
      </c>
      <c r="AY1570" s="18" t="s">
        <v>222</v>
      </c>
      <c r="BE1570" s="257">
        <f>IF(N1570="základní",J1570,0)</f>
        <v>0</v>
      </c>
      <c r="BF1570" s="257">
        <f>IF(N1570="snížená",J1570,0)</f>
        <v>0</v>
      </c>
      <c r="BG1570" s="257">
        <f>IF(N1570="zákl. přenesená",J1570,0)</f>
        <v>0</v>
      </c>
      <c r="BH1570" s="257">
        <f>IF(N1570="sníž. přenesená",J1570,0)</f>
        <v>0</v>
      </c>
      <c r="BI1570" s="257">
        <f>IF(N1570="nulová",J1570,0)</f>
        <v>0</v>
      </c>
      <c r="BJ1570" s="18" t="s">
        <v>84</v>
      </c>
      <c r="BK1570" s="257">
        <f>ROUND(I1570*H1570,2)</f>
        <v>0</v>
      </c>
      <c r="BL1570" s="18" t="s">
        <v>260</v>
      </c>
      <c r="BM1570" s="256" t="s">
        <v>1968</v>
      </c>
    </row>
    <row r="1571" s="2" customFormat="1">
      <c r="A1571" s="39"/>
      <c r="B1571" s="40"/>
      <c r="C1571" s="41"/>
      <c r="D1571" s="260" t="s">
        <v>266</v>
      </c>
      <c r="E1571" s="41"/>
      <c r="F1571" s="291" t="s">
        <v>1929</v>
      </c>
      <c r="G1571" s="41"/>
      <c r="H1571" s="41"/>
      <c r="I1571" s="211"/>
      <c r="J1571" s="41"/>
      <c r="K1571" s="41"/>
      <c r="L1571" s="45"/>
      <c r="M1571" s="292"/>
      <c r="N1571" s="293"/>
      <c r="O1571" s="92"/>
      <c r="P1571" s="92"/>
      <c r="Q1571" s="92"/>
      <c r="R1571" s="92"/>
      <c r="S1571" s="92"/>
      <c r="T1571" s="93"/>
      <c r="U1571" s="39"/>
      <c r="V1571" s="39"/>
      <c r="W1571" s="39"/>
      <c r="X1571" s="39"/>
      <c r="Y1571" s="39"/>
      <c r="Z1571" s="39"/>
      <c r="AA1571" s="39"/>
      <c r="AB1571" s="39"/>
      <c r="AC1571" s="39"/>
      <c r="AD1571" s="39"/>
      <c r="AE1571" s="39"/>
      <c r="AT1571" s="18" t="s">
        <v>266</v>
      </c>
      <c r="AU1571" s="18" t="s">
        <v>86</v>
      </c>
    </row>
    <row r="1572" s="2" customFormat="1" ht="24.15" customHeight="1">
      <c r="A1572" s="39"/>
      <c r="B1572" s="40"/>
      <c r="C1572" s="244" t="s">
        <v>1174</v>
      </c>
      <c r="D1572" s="244" t="s">
        <v>224</v>
      </c>
      <c r="E1572" s="245" t="s">
        <v>1969</v>
      </c>
      <c r="F1572" s="246" t="s">
        <v>1970</v>
      </c>
      <c r="G1572" s="247" t="s">
        <v>227</v>
      </c>
      <c r="H1572" s="248">
        <v>11.353</v>
      </c>
      <c r="I1572" s="249"/>
      <c r="J1572" s="250">
        <f>ROUND(I1572*H1572,2)</f>
        <v>0</v>
      </c>
      <c r="K1572" s="251"/>
      <c r="L1572" s="45"/>
      <c r="M1572" s="252" t="s">
        <v>1</v>
      </c>
      <c r="N1572" s="253" t="s">
        <v>41</v>
      </c>
      <c r="O1572" s="92"/>
      <c r="P1572" s="254">
        <f>O1572*H1572</f>
        <v>0</v>
      </c>
      <c r="Q1572" s="254">
        <v>0</v>
      </c>
      <c r="R1572" s="254">
        <f>Q1572*H1572</f>
        <v>0</v>
      </c>
      <c r="S1572" s="254">
        <v>0</v>
      </c>
      <c r="T1572" s="255">
        <f>S1572*H1572</f>
        <v>0</v>
      </c>
      <c r="U1572" s="39"/>
      <c r="V1572" s="39"/>
      <c r="W1572" s="39"/>
      <c r="X1572" s="39"/>
      <c r="Y1572" s="39"/>
      <c r="Z1572" s="39"/>
      <c r="AA1572" s="39"/>
      <c r="AB1572" s="39"/>
      <c r="AC1572" s="39"/>
      <c r="AD1572" s="39"/>
      <c r="AE1572" s="39"/>
      <c r="AR1572" s="256" t="s">
        <v>260</v>
      </c>
      <c r="AT1572" s="256" t="s">
        <v>224</v>
      </c>
      <c r="AU1572" s="256" t="s">
        <v>86</v>
      </c>
      <c r="AY1572" s="18" t="s">
        <v>222</v>
      </c>
      <c r="BE1572" s="257">
        <f>IF(N1572="základní",J1572,0)</f>
        <v>0</v>
      </c>
      <c r="BF1572" s="257">
        <f>IF(N1572="snížená",J1572,0)</f>
        <v>0</v>
      </c>
      <c r="BG1572" s="257">
        <f>IF(N1572="zákl. přenesená",J1572,0)</f>
        <v>0</v>
      </c>
      <c r="BH1572" s="257">
        <f>IF(N1572="sníž. přenesená",J1572,0)</f>
        <v>0</v>
      </c>
      <c r="BI1572" s="257">
        <f>IF(N1572="nulová",J1572,0)</f>
        <v>0</v>
      </c>
      <c r="BJ1572" s="18" t="s">
        <v>84</v>
      </c>
      <c r="BK1572" s="257">
        <f>ROUND(I1572*H1572,2)</f>
        <v>0</v>
      </c>
      <c r="BL1572" s="18" t="s">
        <v>260</v>
      </c>
      <c r="BM1572" s="256" t="s">
        <v>1971</v>
      </c>
    </row>
    <row r="1573" s="2" customFormat="1">
      <c r="A1573" s="39"/>
      <c r="B1573" s="40"/>
      <c r="C1573" s="41"/>
      <c r="D1573" s="260" t="s">
        <v>266</v>
      </c>
      <c r="E1573" s="41"/>
      <c r="F1573" s="291" t="s">
        <v>1929</v>
      </c>
      <c r="G1573" s="41"/>
      <c r="H1573" s="41"/>
      <c r="I1573" s="211"/>
      <c r="J1573" s="41"/>
      <c r="K1573" s="41"/>
      <c r="L1573" s="45"/>
      <c r="M1573" s="292"/>
      <c r="N1573" s="293"/>
      <c r="O1573" s="92"/>
      <c r="P1573" s="92"/>
      <c r="Q1573" s="92"/>
      <c r="R1573" s="92"/>
      <c r="S1573" s="92"/>
      <c r="T1573" s="93"/>
      <c r="U1573" s="39"/>
      <c r="V1573" s="39"/>
      <c r="W1573" s="39"/>
      <c r="X1573" s="39"/>
      <c r="Y1573" s="39"/>
      <c r="Z1573" s="39"/>
      <c r="AA1573" s="39"/>
      <c r="AB1573" s="39"/>
      <c r="AC1573" s="39"/>
      <c r="AD1573" s="39"/>
      <c r="AE1573" s="39"/>
      <c r="AT1573" s="18" t="s">
        <v>266</v>
      </c>
      <c r="AU1573" s="18" t="s">
        <v>86</v>
      </c>
    </row>
    <row r="1574" s="2" customFormat="1" ht="24.15" customHeight="1">
      <c r="A1574" s="39"/>
      <c r="B1574" s="40"/>
      <c r="C1574" s="244" t="s">
        <v>1972</v>
      </c>
      <c r="D1574" s="244" t="s">
        <v>224</v>
      </c>
      <c r="E1574" s="245" t="s">
        <v>1973</v>
      </c>
      <c r="F1574" s="246" t="s">
        <v>1974</v>
      </c>
      <c r="G1574" s="247" t="s">
        <v>227</v>
      </c>
      <c r="H1574" s="248">
        <v>15.813000000000001</v>
      </c>
      <c r="I1574" s="249"/>
      <c r="J1574" s="250">
        <f>ROUND(I1574*H1574,2)</f>
        <v>0</v>
      </c>
      <c r="K1574" s="251"/>
      <c r="L1574" s="45"/>
      <c r="M1574" s="252" t="s">
        <v>1</v>
      </c>
      <c r="N1574" s="253" t="s">
        <v>41</v>
      </c>
      <c r="O1574" s="92"/>
      <c r="P1574" s="254">
        <f>O1574*H1574</f>
        <v>0</v>
      </c>
      <c r="Q1574" s="254">
        <v>0</v>
      </c>
      <c r="R1574" s="254">
        <f>Q1574*H1574</f>
        <v>0</v>
      </c>
      <c r="S1574" s="254">
        <v>0</v>
      </c>
      <c r="T1574" s="255">
        <f>S1574*H1574</f>
        <v>0</v>
      </c>
      <c r="U1574" s="39"/>
      <c r="V1574" s="39"/>
      <c r="W1574" s="39"/>
      <c r="X1574" s="39"/>
      <c r="Y1574" s="39"/>
      <c r="Z1574" s="39"/>
      <c r="AA1574" s="39"/>
      <c r="AB1574" s="39"/>
      <c r="AC1574" s="39"/>
      <c r="AD1574" s="39"/>
      <c r="AE1574" s="39"/>
      <c r="AR1574" s="256" t="s">
        <v>260</v>
      </c>
      <c r="AT1574" s="256" t="s">
        <v>224</v>
      </c>
      <c r="AU1574" s="256" t="s">
        <v>86</v>
      </c>
      <c r="AY1574" s="18" t="s">
        <v>222</v>
      </c>
      <c r="BE1574" s="257">
        <f>IF(N1574="základní",J1574,0)</f>
        <v>0</v>
      </c>
      <c r="BF1574" s="257">
        <f>IF(N1574="snížená",J1574,0)</f>
        <v>0</v>
      </c>
      <c r="BG1574" s="257">
        <f>IF(N1574="zákl. přenesená",J1574,0)</f>
        <v>0</v>
      </c>
      <c r="BH1574" s="257">
        <f>IF(N1574="sníž. přenesená",J1574,0)</f>
        <v>0</v>
      </c>
      <c r="BI1574" s="257">
        <f>IF(N1574="nulová",J1574,0)</f>
        <v>0</v>
      </c>
      <c r="BJ1574" s="18" t="s">
        <v>84</v>
      </c>
      <c r="BK1574" s="257">
        <f>ROUND(I1574*H1574,2)</f>
        <v>0</v>
      </c>
      <c r="BL1574" s="18" t="s">
        <v>260</v>
      </c>
      <c r="BM1574" s="256" t="s">
        <v>1975</v>
      </c>
    </row>
    <row r="1575" s="2" customFormat="1">
      <c r="A1575" s="39"/>
      <c r="B1575" s="40"/>
      <c r="C1575" s="41"/>
      <c r="D1575" s="260" t="s">
        <v>266</v>
      </c>
      <c r="E1575" s="41"/>
      <c r="F1575" s="291" t="s">
        <v>1929</v>
      </c>
      <c r="G1575" s="41"/>
      <c r="H1575" s="41"/>
      <c r="I1575" s="211"/>
      <c r="J1575" s="41"/>
      <c r="K1575" s="41"/>
      <c r="L1575" s="45"/>
      <c r="M1575" s="292"/>
      <c r="N1575" s="293"/>
      <c r="O1575" s="92"/>
      <c r="P1575" s="92"/>
      <c r="Q1575" s="92"/>
      <c r="R1575" s="92"/>
      <c r="S1575" s="92"/>
      <c r="T1575" s="93"/>
      <c r="U1575" s="39"/>
      <c r="V1575" s="39"/>
      <c r="W1575" s="39"/>
      <c r="X1575" s="39"/>
      <c r="Y1575" s="39"/>
      <c r="Z1575" s="39"/>
      <c r="AA1575" s="39"/>
      <c r="AB1575" s="39"/>
      <c r="AC1575" s="39"/>
      <c r="AD1575" s="39"/>
      <c r="AE1575" s="39"/>
      <c r="AT1575" s="18" t="s">
        <v>266</v>
      </c>
      <c r="AU1575" s="18" t="s">
        <v>86</v>
      </c>
    </row>
    <row r="1576" s="2" customFormat="1" ht="24.15" customHeight="1">
      <c r="A1576" s="39"/>
      <c r="B1576" s="40"/>
      <c r="C1576" s="244" t="s">
        <v>1178</v>
      </c>
      <c r="D1576" s="244" t="s">
        <v>224</v>
      </c>
      <c r="E1576" s="245" t="s">
        <v>1976</v>
      </c>
      <c r="F1576" s="246" t="s">
        <v>1977</v>
      </c>
      <c r="G1576" s="247" t="s">
        <v>1535</v>
      </c>
      <c r="H1576" s="248">
        <v>2</v>
      </c>
      <c r="I1576" s="249"/>
      <c r="J1576" s="250">
        <f>ROUND(I1576*H1576,2)</f>
        <v>0</v>
      </c>
      <c r="K1576" s="251"/>
      <c r="L1576" s="45"/>
      <c r="M1576" s="252" t="s">
        <v>1</v>
      </c>
      <c r="N1576" s="253" t="s">
        <v>41</v>
      </c>
      <c r="O1576" s="92"/>
      <c r="P1576" s="254">
        <f>O1576*H1576</f>
        <v>0</v>
      </c>
      <c r="Q1576" s="254">
        <v>0</v>
      </c>
      <c r="R1576" s="254">
        <f>Q1576*H1576</f>
        <v>0</v>
      </c>
      <c r="S1576" s="254">
        <v>0</v>
      </c>
      <c r="T1576" s="255">
        <f>S1576*H1576</f>
        <v>0</v>
      </c>
      <c r="U1576" s="39"/>
      <c r="V1576" s="39"/>
      <c r="W1576" s="39"/>
      <c r="X1576" s="39"/>
      <c r="Y1576" s="39"/>
      <c r="Z1576" s="39"/>
      <c r="AA1576" s="39"/>
      <c r="AB1576" s="39"/>
      <c r="AC1576" s="39"/>
      <c r="AD1576" s="39"/>
      <c r="AE1576" s="39"/>
      <c r="AR1576" s="256" t="s">
        <v>260</v>
      </c>
      <c r="AT1576" s="256" t="s">
        <v>224</v>
      </c>
      <c r="AU1576" s="256" t="s">
        <v>86</v>
      </c>
      <c r="AY1576" s="18" t="s">
        <v>222</v>
      </c>
      <c r="BE1576" s="257">
        <f>IF(N1576="základní",J1576,0)</f>
        <v>0</v>
      </c>
      <c r="BF1576" s="257">
        <f>IF(N1576="snížená",J1576,0)</f>
        <v>0</v>
      </c>
      <c r="BG1576" s="257">
        <f>IF(N1576="zákl. přenesená",J1576,0)</f>
        <v>0</v>
      </c>
      <c r="BH1576" s="257">
        <f>IF(N1576="sníž. přenesená",J1576,0)</f>
        <v>0</v>
      </c>
      <c r="BI1576" s="257">
        <f>IF(N1576="nulová",J1576,0)</f>
        <v>0</v>
      </c>
      <c r="BJ1576" s="18" t="s">
        <v>84</v>
      </c>
      <c r="BK1576" s="257">
        <f>ROUND(I1576*H1576,2)</f>
        <v>0</v>
      </c>
      <c r="BL1576" s="18" t="s">
        <v>260</v>
      </c>
      <c r="BM1576" s="256" t="s">
        <v>1978</v>
      </c>
    </row>
    <row r="1577" s="2" customFormat="1">
      <c r="A1577" s="39"/>
      <c r="B1577" s="40"/>
      <c r="C1577" s="41"/>
      <c r="D1577" s="260" t="s">
        <v>266</v>
      </c>
      <c r="E1577" s="41"/>
      <c r="F1577" s="291" t="s">
        <v>1929</v>
      </c>
      <c r="G1577" s="41"/>
      <c r="H1577" s="41"/>
      <c r="I1577" s="211"/>
      <c r="J1577" s="41"/>
      <c r="K1577" s="41"/>
      <c r="L1577" s="45"/>
      <c r="M1577" s="292"/>
      <c r="N1577" s="293"/>
      <c r="O1577" s="92"/>
      <c r="P1577" s="92"/>
      <c r="Q1577" s="92"/>
      <c r="R1577" s="92"/>
      <c r="S1577" s="92"/>
      <c r="T1577" s="93"/>
      <c r="U1577" s="39"/>
      <c r="V1577" s="39"/>
      <c r="W1577" s="39"/>
      <c r="X1577" s="39"/>
      <c r="Y1577" s="39"/>
      <c r="Z1577" s="39"/>
      <c r="AA1577" s="39"/>
      <c r="AB1577" s="39"/>
      <c r="AC1577" s="39"/>
      <c r="AD1577" s="39"/>
      <c r="AE1577" s="39"/>
      <c r="AT1577" s="18" t="s">
        <v>266</v>
      </c>
      <c r="AU1577" s="18" t="s">
        <v>86</v>
      </c>
    </row>
    <row r="1578" s="2" customFormat="1" ht="24.15" customHeight="1">
      <c r="A1578" s="39"/>
      <c r="B1578" s="40"/>
      <c r="C1578" s="244" t="s">
        <v>1979</v>
      </c>
      <c r="D1578" s="244" t="s">
        <v>224</v>
      </c>
      <c r="E1578" s="245" t="s">
        <v>1980</v>
      </c>
      <c r="F1578" s="246" t="s">
        <v>1981</v>
      </c>
      <c r="G1578" s="247" t="s">
        <v>1535</v>
      </c>
      <c r="H1578" s="248">
        <v>1.6000000000000001</v>
      </c>
      <c r="I1578" s="249"/>
      <c r="J1578" s="250">
        <f>ROUND(I1578*H1578,2)</f>
        <v>0</v>
      </c>
      <c r="K1578" s="251"/>
      <c r="L1578" s="45"/>
      <c r="M1578" s="252" t="s">
        <v>1</v>
      </c>
      <c r="N1578" s="253" t="s">
        <v>41</v>
      </c>
      <c r="O1578" s="92"/>
      <c r="P1578" s="254">
        <f>O1578*H1578</f>
        <v>0</v>
      </c>
      <c r="Q1578" s="254">
        <v>0</v>
      </c>
      <c r="R1578" s="254">
        <f>Q1578*H1578</f>
        <v>0</v>
      </c>
      <c r="S1578" s="254">
        <v>0</v>
      </c>
      <c r="T1578" s="255">
        <f>S1578*H1578</f>
        <v>0</v>
      </c>
      <c r="U1578" s="39"/>
      <c r="V1578" s="39"/>
      <c r="W1578" s="39"/>
      <c r="X1578" s="39"/>
      <c r="Y1578" s="39"/>
      <c r="Z1578" s="39"/>
      <c r="AA1578" s="39"/>
      <c r="AB1578" s="39"/>
      <c r="AC1578" s="39"/>
      <c r="AD1578" s="39"/>
      <c r="AE1578" s="39"/>
      <c r="AR1578" s="256" t="s">
        <v>260</v>
      </c>
      <c r="AT1578" s="256" t="s">
        <v>224</v>
      </c>
      <c r="AU1578" s="256" t="s">
        <v>86</v>
      </c>
      <c r="AY1578" s="18" t="s">
        <v>222</v>
      </c>
      <c r="BE1578" s="257">
        <f>IF(N1578="základní",J1578,0)</f>
        <v>0</v>
      </c>
      <c r="BF1578" s="257">
        <f>IF(N1578="snížená",J1578,0)</f>
        <v>0</v>
      </c>
      <c r="BG1578" s="257">
        <f>IF(N1578="zákl. přenesená",J1578,0)</f>
        <v>0</v>
      </c>
      <c r="BH1578" s="257">
        <f>IF(N1578="sníž. přenesená",J1578,0)</f>
        <v>0</v>
      </c>
      <c r="BI1578" s="257">
        <f>IF(N1578="nulová",J1578,0)</f>
        <v>0</v>
      </c>
      <c r="BJ1578" s="18" t="s">
        <v>84</v>
      </c>
      <c r="BK1578" s="257">
        <f>ROUND(I1578*H1578,2)</f>
        <v>0</v>
      </c>
      <c r="BL1578" s="18" t="s">
        <v>260</v>
      </c>
      <c r="BM1578" s="256" t="s">
        <v>1982</v>
      </c>
    </row>
    <row r="1579" s="2" customFormat="1">
      <c r="A1579" s="39"/>
      <c r="B1579" s="40"/>
      <c r="C1579" s="41"/>
      <c r="D1579" s="260" t="s">
        <v>266</v>
      </c>
      <c r="E1579" s="41"/>
      <c r="F1579" s="291" t="s">
        <v>1929</v>
      </c>
      <c r="G1579" s="41"/>
      <c r="H1579" s="41"/>
      <c r="I1579" s="211"/>
      <c r="J1579" s="41"/>
      <c r="K1579" s="41"/>
      <c r="L1579" s="45"/>
      <c r="M1579" s="292"/>
      <c r="N1579" s="293"/>
      <c r="O1579" s="92"/>
      <c r="P1579" s="92"/>
      <c r="Q1579" s="92"/>
      <c r="R1579" s="92"/>
      <c r="S1579" s="92"/>
      <c r="T1579" s="93"/>
      <c r="U1579" s="39"/>
      <c r="V1579" s="39"/>
      <c r="W1579" s="39"/>
      <c r="X1579" s="39"/>
      <c r="Y1579" s="39"/>
      <c r="Z1579" s="39"/>
      <c r="AA1579" s="39"/>
      <c r="AB1579" s="39"/>
      <c r="AC1579" s="39"/>
      <c r="AD1579" s="39"/>
      <c r="AE1579" s="39"/>
      <c r="AT1579" s="18" t="s">
        <v>266</v>
      </c>
      <c r="AU1579" s="18" t="s">
        <v>86</v>
      </c>
    </row>
    <row r="1580" s="2" customFormat="1" ht="24.15" customHeight="1">
      <c r="A1580" s="39"/>
      <c r="B1580" s="40"/>
      <c r="C1580" s="244" t="s">
        <v>1183</v>
      </c>
      <c r="D1580" s="244" t="s">
        <v>224</v>
      </c>
      <c r="E1580" s="245" t="s">
        <v>1983</v>
      </c>
      <c r="F1580" s="246" t="s">
        <v>1984</v>
      </c>
      <c r="G1580" s="247" t="s">
        <v>1535</v>
      </c>
      <c r="H1580" s="248">
        <v>3.2000000000000002</v>
      </c>
      <c r="I1580" s="249"/>
      <c r="J1580" s="250">
        <f>ROUND(I1580*H1580,2)</f>
        <v>0</v>
      </c>
      <c r="K1580" s="251"/>
      <c r="L1580" s="45"/>
      <c r="M1580" s="252" t="s">
        <v>1</v>
      </c>
      <c r="N1580" s="253" t="s">
        <v>41</v>
      </c>
      <c r="O1580" s="92"/>
      <c r="P1580" s="254">
        <f>O1580*H1580</f>
        <v>0</v>
      </c>
      <c r="Q1580" s="254">
        <v>0</v>
      </c>
      <c r="R1580" s="254">
        <f>Q1580*H1580</f>
        <v>0</v>
      </c>
      <c r="S1580" s="254">
        <v>0</v>
      </c>
      <c r="T1580" s="255">
        <f>S1580*H1580</f>
        <v>0</v>
      </c>
      <c r="U1580" s="39"/>
      <c r="V1580" s="39"/>
      <c r="W1580" s="39"/>
      <c r="X1580" s="39"/>
      <c r="Y1580" s="39"/>
      <c r="Z1580" s="39"/>
      <c r="AA1580" s="39"/>
      <c r="AB1580" s="39"/>
      <c r="AC1580" s="39"/>
      <c r="AD1580" s="39"/>
      <c r="AE1580" s="39"/>
      <c r="AR1580" s="256" t="s">
        <v>260</v>
      </c>
      <c r="AT1580" s="256" t="s">
        <v>224</v>
      </c>
      <c r="AU1580" s="256" t="s">
        <v>86</v>
      </c>
      <c r="AY1580" s="18" t="s">
        <v>222</v>
      </c>
      <c r="BE1580" s="257">
        <f>IF(N1580="základní",J1580,0)</f>
        <v>0</v>
      </c>
      <c r="BF1580" s="257">
        <f>IF(N1580="snížená",J1580,0)</f>
        <v>0</v>
      </c>
      <c r="BG1580" s="257">
        <f>IF(N1580="zákl. přenesená",J1580,0)</f>
        <v>0</v>
      </c>
      <c r="BH1580" s="257">
        <f>IF(N1580="sníž. přenesená",J1580,0)</f>
        <v>0</v>
      </c>
      <c r="BI1580" s="257">
        <f>IF(N1580="nulová",J1580,0)</f>
        <v>0</v>
      </c>
      <c r="BJ1580" s="18" t="s">
        <v>84</v>
      </c>
      <c r="BK1580" s="257">
        <f>ROUND(I1580*H1580,2)</f>
        <v>0</v>
      </c>
      <c r="BL1580" s="18" t="s">
        <v>260</v>
      </c>
      <c r="BM1580" s="256" t="s">
        <v>1985</v>
      </c>
    </row>
    <row r="1581" s="2" customFormat="1">
      <c r="A1581" s="39"/>
      <c r="B1581" s="40"/>
      <c r="C1581" s="41"/>
      <c r="D1581" s="260" t="s">
        <v>266</v>
      </c>
      <c r="E1581" s="41"/>
      <c r="F1581" s="291" t="s">
        <v>1929</v>
      </c>
      <c r="G1581" s="41"/>
      <c r="H1581" s="41"/>
      <c r="I1581" s="211"/>
      <c r="J1581" s="41"/>
      <c r="K1581" s="41"/>
      <c r="L1581" s="45"/>
      <c r="M1581" s="292"/>
      <c r="N1581" s="293"/>
      <c r="O1581" s="92"/>
      <c r="P1581" s="92"/>
      <c r="Q1581" s="92"/>
      <c r="R1581" s="92"/>
      <c r="S1581" s="92"/>
      <c r="T1581" s="93"/>
      <c r="U1581" s="39"/>
      <c r="V1581" s="39"/>
      <c r="W1581" s="39"/>
      <c r="X1581" s="39"/>
      <c r="Y1581" s="39"/>
      <c r="Z1581" s="39"/>
      <c r="AA1581" s="39"/>
      <c r="AB1581" s="39"/>
      <c r="AC1581" s="39"/>
      <c r="AD1581" s="39"/>
      <c r="AE1581" s="39"/>
      <c r="AT1581" s="18" t="s">
        <v>266</v>
      </c>
      <c r="AU1581" s="18" t="s">
        <v>86</v>
      </c>
    </row>
    <row r="1582" s="2" customFormat="1" ht="24.15" customHeight="1">
      <c r="A1582" s="39"/>
      <c r="B1582" s="40"/>
      <c r="C1582" s="244" t="s">
        <v>1986</v>
      </c>
      <c r="D1582" s="244" t="s">
        <v>224</v>
      </c>
      <c r="E1582" s="245" t="s">
        <v>1987</v>
      </c>
      <c r="F1582" s="246" t="s">
        <v>1988</v>
      </c>
      <c r="G1582" s="247" t="s">
        <v>1535</v>
      </c>
      <c r="H1582" s="248">
        <v>1.45</v>
      </c>
      <c r="I1582" s="249"/>
      <c r="J1582" s="250">
        <f>ROUND(I1582*H1582,2)</f>
        <v>0</v>
      </c>
      <c r="K1582" s="251"/>
      <c r="L1582" s="45"/>
      <c r="M1582" s="252" t="s">
        <v>1</v>
      </c>
      <c r="N1582" s="253" t="s">
        <v>41</v>
      </c>
      <c r="O1582" s="92"/>
      <c r="P1582" s="254">
        <f>O1582*H1582</f>
        <v>0</v>
      </c>
      <c r="Q1582" s="254">
        <v>0</v>
      </c>
      <c r="R1582" s="254">
        <f>Q1582*H1582</f>
        <v>0</v>
      </c>
      <c r="S1582" s="254">
        <v>0</v>
      </c>
      <c r="T1582" s="255">
        <f>S1582*H1582</f>
        <v>0</v>
      </c>
      <c r="U1582" s="39"/>
      <c r="V1582" s="39"/>
      <c r="W1582" s="39"/>
      <c r="X1582" s="39"/>
      <c r="Y1582" s="39"/>
      <c r="Z1582" s="39"/>
      <c r="AA1582" s="39"/>
      <c r="AB1582" s="39"/>
      <c r="AC1582" s="39"/>
      <c r="AD1582" s="39"/>
      <c r="AE1582" s="39"/>
      <c r="AR1582" s="256" t="s">
        <v>260</v>
      </c>
      <c r="AT1582" s="256" t="s">
        <v>224</v>
      </c>
      <c r="AU1582" s="256" t="s">
        <v>86</v>
      </c>
      <c r="AY1582" s="18" t="s">
        <v>222</v>
      </c>
      <c r="BE1582" s="257">
        <f>IF(N1582="základní",J1582,0)</f>
        <v>0</v>
      </c>
      <c r="BF1582" s="257">
        <f>IF(N1582="snížená",J1582,0)</f>
        <v>0</v>
      </c>
      <c r="BG1582" s="257">
        <f>IF(N1582="zákl. přenesená",J1582,0)</f>
        <v>0</v>
      </c>
      <c r="BH1582" s="257">
        <f>IF(N1582="sníž. přenesená",J1582,0)</f>
        <v>0</v>
      </c>
      <c r="BI1582" s="257">
        <f>IF(N1582="nulová",J1582,0)</f>
        <v>0</v>
      </c>
      <c r="BJ1582" s="18" t="s">
        <v>84</v>
      </c>
      <c r="BK1582" s="257">
        <f>ROUND(I1582*H1582,2)</f>
        <v>0</v>
      </c>
      <c r="BL1582" s="18" t="s">
        <v>260</v>
      </c>
      <c r="BM1582" s="256" t="s">
        <v>1989</v>
      </c>
    </row>
    <row r="1583" s="2" customFormat="1">
      <c r="A1583" s="39"/>
      <c r="B1583" s="40"/>
      <c r="C1583" s="41"/>
      <c r="D1583" s="260" t="s">
        <v>266</v>
      </c>
      <c r="E1583" s="41"/>
      <c r="F1583" s="291" t="s">
        <v>1929</v>
      </c>
      <c r="G1583" s="41"/>
      <c r="H1583" s="41"/>
      <c r="I1583" s="211"/>
      <c r="J1583" s="41"/>
      <c r="K1583" s="41"/>
      <c r="L1583" s="45"/>
      <c r="M1583" s="292"/>
      <c r="N1583" s="293"/>
      <c r="O1583" s="92"/>
      <c r="P1583" s="92"/>
      <c r="Q1583" s="92"/>
      <c r="R1583" s="92"/>
      <c r="S1583" s="92"/>
      <c r="T1583" s="93"/>
      <c r="U1583" s="39"/>
      <c r="V1583" s="39"/>
      <c r="W1583" s="39"/>
      <c r="X1583" s="39"/>
      <c r="Y1583" s="39"/>
      <c r="Z1583" s="39"/>
      <c r="AA1583" s="39"/>
      <c r="AB1583" s="39"/>
      <c r="AC1583" s="39"/>
      <c r="AD1583" s="39"/>
      <c r="AE1583" s="39"/>
      <c r="AT1583" s="18" t="s">
        <v>266</v>
      </c>
      <c r="AU1583" s="18" t="s">
        <v>86</v>
      </c>
    </row>
    <row r="1584" s="2" customFormat="1" ht="24.15" customHeight="1">
      <c r="A1584" s="39"/>
      <c r="B1584" s="40"/>
      <c r="C1584" s="244" t="s">
        <v>1186</v>
      </c>
      <c r="D1584" s="244" t="s">
        <v>224</v>
      </c>
      <c r="E1584" s="245" t="s">
        <v>1990</v>
      </c>
      <c r="F1584" s="246" t="s">
        <v>1991</v>
      </c>
      <c r="G1584" s="247" t="s">
        <v>1535</v>
      </c>
      <c r="H1584" s="248">
        <v>2.2000000000000002</v>
      </c>
      <c r="I1584" s="249"/>
      <c r="J1584" s="250">
        <f>ROUND(I1584*H1584,2)</f>
        <v>0</v>
      </c>
      <c r="K1584" s="251"/>
      <c r="L1584" s="45"/>
      <c r="M1584" s="252" t="s">
        <v>1</v>
      </c>
      <c r="N1584" s="253" t="s">
        <v>41</v>
      </c>
      <c r="O1584" s="92"/>
      <c r="P1584" s="254">
        <f>O1584*H1584</f>
        <v>0</v>
      </c>
      <c r="Q1584" s="254">
        <v>0</v>
      </c>
      <c r="R1584" s="254">
        <f>Q1584*H1584</f>
        <v>0</v>
      </c>
      <c r="S1584" s="254">
        <v>0</v>
      </c>
      <c r="T1584" s="255">
        <f>S1584*H1584</f>
        <v>0</v>
      </c>
      <c r="U1584" s="39"/>
      <c r="V1584" s="39"/>
      <c r="W1584" s="39"/>
      <c r="X1584" s="39"/>
      <c r="Y1584" s="39"/>
      <c r="Z1584" s="39"/>
      <c r="AA1584" s="39"/>
      <c r="AB1584" s="39"/>
      <c r="AC1584" s="39"/>
      <c r="AD1584" s="39"/>
      <c r="AE1584" s="39"/>
      <c r="AR1584" s="256" t="s">
        <v>260</v>
      </c>
      <c r="AT1584" s="256" t="s">
        <v>224</v>
      </c>
      <c r="AU1584" s="256" t="s">
        <v>86</v>
      </c>
      <c r="AY1584" s="18" t="s">
        <v>222</v>
      </c>
      <c r="BE1584" s="257">
        <f>IF(N1584="základní",J1584,0)</f>
        <v>0</v>
      </c>
      <c r="BF1584" s="257">
        <f>IF(N1584="snížená",J1584,0)</f>
        <v>0</v>
      </c>
      <c r="BG1584" s="257">
        <f>IF(N1584="zákl. přenesená",J1584,0)</f>
        <v>0</v>
      </c>
      <c r="BH1584" s="257">
        <f>IF(N1584="sníž. přenesená",J1584,0)</f>
        <v>0</v>
      </c>
      <c r="BI1584" s="257">
        <f>IF(N1584="nulová",J1584,0)</f>
        <v>0</v>
      </c>
      <c r="BJ1584" s="18" t="s">
        <v>84</v>
      </c>
      <c r="BK1584" s="257">
        <f>ROUND(I1584*H1584,2)</f>
        <v>0</v>
      </c>
      <c r="BL1584" s="18" t="s">
        <v>260</v>
      </c>
      <c r="BM1584" s="256" t="s">
        <v>1992</v>
      </c>
    </row>
    <row r="1585" s="2" customFormat="1">
      <c r="A1585" s="39"/>
      <c r="B1585" s="40"/>
      <c r="C1585" s="41"/>
      <c r="D1585" s="260" t="s">
        <v>266</v>
      </c>
      <c r="E1585" s="41"/>
      <c r="F1585" s="291" t="s">
        <v>1929</v>
      </c>
      <c r="G1585" s="41"/>
      <c r="H1585" s="41"/>
      <c r="I1585" s="211"/>
      <c r="J1585" s="41"/>
      <c r="K1585" s="41"/>
      <c r="L1585" s="45"/>
      <c r="M1585" s="292"/>
      <c r="N1585" s="293"/>
      <c r="O1585" s="92"/>
      <c r="P1585" s="92"/>
      <c r="Q1585" s="92"/>
      <c r="R1585" s="92"/>
      <c r="S1585" s="92"/>
      <c r="T1585" s="93"/>
      <c r="U1585" s="39"/>
      <c r="V1585" s="39"/>
      <c r="W1585" s="39"/>
      <c r="X1585" s="39"/>
      <c r="Y1585" s="39"/>
      <c r="Z1585" s="39"/>
      <c r="AA1585" s="39"/>
      <c r="AB1585" s="39"/>
      <c r="AC1585" s="39"/>
      <c r="AD1585" s="39"/>
      <c r="AE1585" s="39"/>
      <c r="AT1585" s="18" t="s">
        <v>266</v>
      </c>
      <c r="AU1585" s="18" t="s">
        <v>86</v>
      </c>
    </row>
    <row r="1586" s="2" customFormat="1" ht="24.15" customHeight="1">
      <c r="A1586" s="39"/>
      <c r="B1586" s="40"/>
      <c r="C1586" s="244" t="s">
        <v>1993</v>
      </c>
      <c r="D1586" s="244" t="s">
        <v>224</v>
      </c>
      <c r="E1586" s="245" t="s">
        <v>1994</v>
      </c>
      <c r="F1586" s="246" t="s">
        <v>1995</v>
      </c>
      <c r="G1586" s="247" t="s">
        <v>1535</v>
      </c>
      <c r="H1586" s="248">
        <v>1.1799999999999999</v>
      </c>
      <c r="I1586" s="249"/>
      <c r="J1586" s="250">
        <f>ROUND(I1586*H1586,2)</f>
        <v>0</v>
      </c>
      <c r="K1586" s="251"/>
      <c r="L1586" s="45"/>
      <c r="M1586" s="252" t="s">
        <v>1</v>
      </c>
      <c r="N1586" s="253" t="s">
        <v>41</v>
      </c>
      <c r="O1586" s="92"/>
      <c r="P1586" s="254">
        <f>O1586*H1586</f>
        <v>0</v>
      </c>
      <c r="Q1586" s="254">
        <v>0</v>
      </c>
      <c r="R1586" s="254">
        <f>Q1586*H1586</f>
        <v>0</v>
      </c>
      <c r="S1586" s="254">
        <v>0</v>
      </c>
      <c r="T1586" s="255">
        <f>S1586*H1586</f>
        <v>0</v>
      </c>
      <c r="U1586" s="39"/>
      <c r="V1586" s="39"/>
      <c r="W1586" s="39"/>
      <c r="X1586" s="39"/>
      <c r="Y1586" s="39"/>
      <c r="Z1586" s="39"/>
      <c r="AA1586" s="39"/>
      <c r="AB1586" s="39"/>
      <c r="AC1586" s="39"/>
      <c r="AD1586" s="39"/>
      <c r="AE1586" s="39"/>
      <c r="AR1586" s="256" t="s">
        <v>260</v>
      </c>
      <c r="AT1586" s="256" t="s">
        <v>224</v>
      </c>
      <c r="AU1586" s="256" t="s">
        <v>86</v>
      </c>
      <c r="AY1586" s="18" t="s">
        <v>222</v>
      </c>
      <c r="BE1586" s="257">
        <f>IF(N1586="základní",J1586,0)</f>
        <v>0</v>
      </c>
      <c r="BF1586" s="257">
        <f>IF(N1586="snížená",J1586,0)</f>
        <v>0</v>
      </c>
      <c r="BG1586" s="257">
        <f>IF(N1586="zákl. přenesená",J1586,0)</f>
        <v>0</v>
      </c>
      <c r="BH1586" s="257">
        <f>IF(N1586="sníž. přenesená",J1586,0)</f>
        <v>0</v>
      </c>
      <c r="BI1586" s="257">
        <f>IF(N1586="nulová",J1586,0)</f>
        <v>0</v>
      </c>
      <c r="BJ1586" s="18" t="s">
        <v>84</v>
      </c>
      <c r="BK1586" s="257">
        <f>ROUND(I1586*H1586,2)</f>
        <v>0</v>
      </c>
      <c r="BL1586" s="18" t="s">
        <v>260</v>
      </c>
      <c r="BM1586" s="256" t="s">
        <v>1996</v>
      </c>
    </row>
    <row r="1587" s="2" customFormat="1">
      <c r="A1587" s="39"/>
      <c r="B1587" s="40"/>
      <c r="C1587" s="41"/>
      <c r="D1587" s="260" t="s">
        <v>266</v>
      </c>
      <c r="E1587" s="41"/>
      <c r="F1587" s="291" t="s">
        <v>1929</v>
      </c>
      <c r="G1587" s="41"/>
      <c r="H1587" s="41"/>
      <c r="I1587" s="211"/>
      <c r="J1587" s="41"/>
      <c r="K1587" s="41"/>
      <c r="L1587" s="45"/>
      <c r="M1587" s="292"/>
      <c r="N1587" s="293"/>
      <c r="O1587" s="92"/>
      <c r="P1587" s="92"/>
      <c r="Q1587" s="92"/>
      <c r="R1587" s="92"/>
      <c r="S1587" s="92"/>
      <c r="T1587" s="93"/>
      <c r="U1587" s="39"/>
      <c r="V1587" s="39"/>
      <c r="W1587" s="39"/>
      <c r="X1587" s="39"/>
      <c r="Y1587" s="39"/>
      <c r="Z1587" s="39"/>
      <c r="AA1587" s="39"/>
      <c r="AB1587" s="39"/>
      <c r="AC1587" s="39"/>
      <c r="AD1587" s="39"/>
      <c r="AE1587" s="39"/>
      <c r="AT1587" s="18" t="s">
        <v>266</v>
      </c>
      <c r="AU1587" s="18" t="s">
        <v>86</v>
      </c>
    </row>
    <row r="1588" s="2" customFormat="1" ht="55.5" customHeight="1">
      <c r="A1588" s="39"/>
      <c r="B1588" s="40"/>
      <c r="C1588" s="244" t="s">
        <v>1191</v>
      </c>
      <c r="D1588" s="244" t="s">
        <v>224</v>
      </c>
      <c r="E1588" s="245" t="s">
        <v>1997</v>
      </c>
      <c r="F1588" s="246" t="s">
        <v>1998</v>
      </c>
      <c r="G1588" s="247" t="s">
        <v>227</v>
      </c>
      <c r="H1588" s="248">
        <v>93</v>
      </c>
      <c r="I1588" s="249"/>
      <c r="J1588" s="250">
        <f>ROUND(I1588*H1588,2)</f>
        <v>0</v>
      </c>
      <c r="K1588" s="251"/>
      <c r="L1588" s="45"/>
      <c r="M1588" s="252" t="s">
        <v>1</v>
      </c>
      <c r="N1588" s="253" t="s">
        <v>41</v>
      </c>
      <c r="O1588" s="92"/>
      <c r="P1588" s="254">
        <f>O1588*H1588</f>
        <v>0</v>
      </c>
      <c r="Q1588" s="254">
        <v>0</v>
      </c>
      <c r="R1588" s="254">
        <f>Q1588*H1588</f>
        <v>0</v>
      </c>
      <c r="S1588" s="254">
        <v>0</v>
      </c>
      <c r="T1588" s="255">
        <f>S1588*H1588</f>
        <v>0</v>
      </c>
      <c r="U1588" s="39"/>
      <c r="V1588" s="39"/>
      <c r="W1588" s="39"/>
      <c r="X1588" s="39"/>
      <c r="Y1588" s="39"/>
      <c r="Z1588" s="39"/>
      <c r="AA1588" s="39"/>
      <c r="AB1588" s="39"/>
      <c r="AC1588" s="39"/>
      <c r="AD1588" s="39"/>
      <c r="AE1588" s="39"/>
      <c r="AR1588" s="256" t="s">
        <v>260</v>
      </c>
      <c r="AT1588" s="256" t="s">
        <v>224</v>
      </c>
      <c r="AU1588" s="256" t="s">
        <v>86</v>
      </c>
      <c r="AY1588" s="18" t="s">
        <v>222</v>
      </c>
      <c r="BE1588" s="257">
        <f>IF(N1588="základní",J1588,0)</f>
        <v>0</v>
      </c>
      <c r="BF1588" s="257">
        <f>IF(N1588="snížená",J1588,0)</f>
        <v>0</v>
      </c>
      <c r="BG1588" s="257">
        <f>IF(N1588="zákl. přenesená",J1588,0)</f>
        <v>0</v>
      </c>
      <c r="BH1588" s="257">
        <f>IF(N1588="sníž. přenesená",J1588,0)</f>
        <v>0</v>
      </c>
      <c r="BI1588" s="257">
        <f>IF(N1588="nulová",J1588,0)</f>
        <v>0</v>
      </c>
      <c r="BJ1588" s="18" t="s">
        <v>84</v>
      </c>
      <c r="BK1588" s="257">
        <f>ROUND(I1588*H1588,2)</f>
        <v>0</v>
      </c>
      <c r="BL1588" s="18" t="s">
        <v>260</v>
      </c>
      <c r="BM1588" s="256" t="s">
        <v>1999</v>
      </c>
    </row>
    <row r="1589" s="2" customFormat="1">
      <c r="A1589" s="39"/>
      <c r="B1589" s="40"/>
      <c r="C1589" s="41"/>
      <c r="D1589" s="260" t="s">
        <v>266</v>
      </c>
      <c r="E1589" s="41"/>
      <c r="F1589" s="291" t="s">
        <v>2000</v>
      </c>
      <c r="G1589" s="41"/>
      <c r="H1589" s="41"/>
      <c r="I1589" s="211"/>
      <c r="J1589" s="41"/>
      <c r="K1589" s="41"/>
      <c r="L1589" s="45"/>
      <c r="M1589" s="292"/>
      <c r="N1589" s="293"/>
      <c r="O1589" s="92"/>
      <c r="P1589" s="92"/>
      <c r="Q1589" s="92"/>
      <c r="R1589" s="92"/>
      <c r="S1589" s="92"/>
      <c r="T1589" s="93"/>
      <c r="U1589" s="39"/>
      <c r="V1589" s="39"/>
      <c r="W1589" s="39"/>
      <c r="X1589" s="39"/>
      <c r="Y1589" s="39"/>
      <c r="Z1589" s="39"/>
      <c r="AA1589" s="39"/>
      <c r="AB1589" s="39"/>
      <c r="AC1589" s="39"/>
      <c r="AD1589" s="39"/>
      <c r="AE1589" s="39"/>
      <c r="AT1589" s="18" t="s">
        <v>266</v>
      </c>
      <c r="AU1589" s="18" t="s">
        <v>86</v>
      </c>
    </row>
    <row r="1590" s="13" customFormat="1">
      <c r="A1590" s="13"/>
      <c r="B1590" s="258"/>
      <c r="C1590" s="259"/>
      <c r="D1590" s="260" t="s">
        <v>229</v>
      </c>
      <c r="E1590" s="261" t="s">
        <v>1</v>
      </c>
      <c r="F1590" s="262" t="s">
        <v>249</v>
      </c>
      <c r="G1590" s="259"/>
      <c r="H1590" s="261" t="s">
        <v>1</v>
      </c>
      <c r="I1590" s="263"/>
      <c r="J1590" s="259"/>
      <c r="K1590" s="259"/>
      <c r="L1590" s="264"/>
      <c r="M1590" s="265"/>
      <c r="N1590" s="266"/>
      <c r="O1590" s="266"/>
      <c r="P1590" s="266"/>
      <c r="Q1590" s="266"/>
      <c r="R1590" s="266"/>
      <c r="S1590" s="266"/>
      <c r="T1590" s="267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T1590" s="268" t="s">
        <v>229</v>
      </c>
      <c r="AU1590" s="268" t="s">
        <v>86</v>
      </c>
      <c r="AV1590" s="13" t="s">
        <v>84</v>
      </c>
      <c r="AW1590" s="13" t="s">
        <v>32</v>
      </c>
      <c r="AX1590" s="13" t="s">
        <v>76</v>
      </c>
      <c r="AY1590" s="268" t="s">
        <v>222</v>
      </c>
    </row>
    <row r="1591" s="14" customFormat="1">
      <c r="A1591" s="14"/>
      <c r="B1591" s="269"/>
      <c r="C1591" s="270"/>
      <c r="D1591" s="260" t="s">
        <v>229</v>
      </c>
      <c r="E1591" s="271" t="s">
        <v>1</v>
      </c>
      <c r="F1591" s="272" t="s">
        <v>2001</v>
      </c>
      <c r="G1591" s="270"/>
      <c r="H1591" s="273">
        <v>93</v>
      </c>
      <c r="I1591" s="274"/>
      <c r="J1591" s="270"/>
      <c r="K1591" s="270"/>
      <c r="L1591" s="275"/>
      <c r="M1591" s="276"/>
      <c r="N1591" s="277"/>
      <c r="O1591" s="277"/>
      <c r="P1591" s="277"/>
      <c r="Q1591" s="277"/>
      <c r="R1591" s="277"/>
      <c r="S1591" s="277"/>
      <c r="T1591" s="278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T1591" s="279" t="s">
        <v>229</v>
      </c>
      <c r="AU1591" s="279" t="s">
        <v>86</v>
      </c>
      <c r="AV1591" s="14" t="s">
        <v>86</v>
      </c>
      <c r="AW1591" s="14" t="s">
        <v>32</v>
      </c>
      <c r="AX1591" s="14" t="s">
        <v>76</v>
      </c>
      <c r="AY1591" s="279" t="s">
        <v>222</v>
      </c>
    </row>
    <row r="1592" s="15" customFormat="1">
      <c r="A1592" s="15"/>
      <c r="B1592" s="280"/>
      <c r="C1592" s="281"/>
      <c r="D1592" s="260" t="s">
        <v>229</v>
      </c>
      <c r="E1592" s="282" t="s">
        <v>1</v>
      </c>
      <c r="F1592" s="283" t="s">
        <v>232</v>
      </c>
      <c r="G1592" s="281"/>
      <c r="H1592" s="284">
        <v>93</v>
      </c>
      <c r="I1592" s="285"/>
      <c r="J1592" s="281"/>
      <c r="K1592" s="281"/>
      <c r="L1592" s="286"/>
      <c r="M1592" s="287"/>
      <c r="N1592" s="288"/>
      <c r="O1592" s="288"/>
      <c r="P1592" s="288"/>
      <c r="Q1592" s="288"/>
      <c r="R1592" s="288"/>
      <c r="S1592" s="288"/>
      <c r="T1592" s="289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T1592" s="290" t="s">
        <v>229</v>
      </c>
      <c r="AU1592" s="290" t="s">
        <v>86</v>
      </c>
      <c r="AV1592" s="15" t="s">
        <v>228</v>
      </c>
      <c r="AW1592" s="15" t="s">
        <v>32</v>
      </c>
      <c r="AX1592" s="15" t="s">
        <v>84</v>
      </c>
      <c r="AY1592" s="290" t="s">
        <v>222</v>
      </c>
    </row>
    <row r="1593" s="2" customFormat="1" ht="24.15" customHeight="1">
      <c r="A1593" s="39"/>
      <c r="B1593" s="40"/>
      <c r="C1593" s="244" t="s">
        <v>2002</v>
      </c>
      <c r="D1593" s="244" t="s">
        <v>224</v>
      </c>
      <c r="E1593" s="245" t="s">
        <v>2003</v>
      </c>
      <c r="F1593" s="246" t="s">
        <v>2004</v>
      </c>
      <c r="G1593" s="247" t="s">
        <v>438</v>
      </c>
      <c r="H1593" s="248">
        <v>94.5</v>
      </c>
      <c r="I1593" s="249"/>
      <c r="J1593" s="250">
        <f>ROUND(I1593*H1593,2)</f>
        <v>0</v>
      </c>
      <c r="K1593" s="251"/>
      <c r="L1593" s="45"/>
      <c r="M1593" s="252" t="s">
        <v>1</v>
      </c>
      <c r="N1593" s="253" t="s">
        <v>41</v>
      </c>
      <c r="O1593" s="92"/>
      <c r="P1593" s="254">
        <f>O1593*H1593</f>
        <v>0</v>
      </c>
      <c r="Q1593" s="254">
        <v>0</v>
      </c>
      <c r="R1593" s="254">
        <f>Q1593*H1593</f>
        <v>0</v>
      </c>
      <c r="S1593" s="254">
        <v>0</v>
      </c>
      <c r="T1593" s="255">
        <f>S1593*H1593</f>
        <v>0</v>
      </c>
      <c r="U1593" s="39"/>
      <c r="V1593" s="39"/>
      <c r="W1593" s="39"/>
      <c r="X1593" s="39"/>
      <c r="Y1593" s="39"/>
      <c r="Z1593" s="39"/>
      <c r="AA1593" s="39"/>
      <c r="AB1593" s="39"/>
      <c r="AC1593" s="39"/>
      <c r="AD1593" s="39"/>
      <c r="AE1593" s="39"/>
      <c r="AR1593" s="256" t="s">
        <v>260</v>
      </c>
      <c r="AT1593" s="256" t="s">
        <v>224</v>
      </c>
      <c r="AU1593" s="256" t="s">
        <v>86</v>
      </c>
      <c r="AY1593" s="18" t="s">
        <v>222</v>
      </c>
      <c r="BE1593" s="257">
        <f>IF(N1593="základní",J1593,0)</f>
        <v>0</v>
      </c>
      <c r="BF1593" s="257">
        <f>IF(N1593="snížená",J1593,0)</f>
        <v>0</v>
      </c>
      <c r="BG1593" s="257">
        <f>IF(N1593="zákl. přenesená",J1593,0)</f>
        <v>0</v>
      </c>
      <c r="BH1593" s="257">
        <f>IF(N1593="sníž. přenesená",J1593,0)</f>
        <v>0</v>
      </c>
      <c r="BI1593" s="257">
        <f>IF(N1593="nulová",J1593,0)</f>
        <v>0</v>
      </c>
      <c r="BJ1593" s="18" t="s">
        <v>84</v>
      </c>
      <c r="BK1593" s="257">
        <f>ROUND(I1593*H1593,2)</f>
        <v>0</v>
      </c>
      <c r="BL1593" s="18" t="s">
        <v>260</v>
      </c>
      <c r="BM1593" s="256" t="s">
        <v>2005</v>
      </c>
    </row>
    <row r="1594" s="2" customFormat="1" ht="16.5" customHeight="1">
      <c r="A1594" s="39"/>
      <c r="B1594" s="40"/>
      <c r="C1594" s="244" t="s">
        <v>1195</v>
      </c>
      <c r="D1594" s="244" t="s">
        <v>224</v>
      </c>
      <c r="E1594" s="245" t="s">
        <v>2006</v>
      </c>
      <c r="F1594" s="246" t="s">
        <v>2007</v>
      </c>
      <c r="G1594" s="247" t="s">
        <v>1057</v>
      </c>
      <c r="H1594" s="316"/>
      <c r="I1594" s="249"/>
      <c r="J1594" s="250">
        <f>ROUND(I1594*H1594,2)</f>
        <v>0</v>
      </c>
      <c r="K1594" s="251"/>
      <c r="L1594" s="45"/>
      <c r="M1594" s="252" t="s">
        <v>1</v>
      </c>
      <c r="N1594" s="253" t="s">
        <v>41</v>
      </c>
      <c r="O1594" s="92"/>
      <c r="P1594" s="254">
        <f>O1594*H1594</f>
        <v>0</v>
      </c>
      <c r="Q1594" s="254">
        <v>0</v>
      </c>
      <c r="R1594" s="254">
        <f>Q1594*H1594</f>
        <v>0</v>
      </c>
      <c r="S1594" s="254">
        <v>0</v>
      </c>
      <c r="T1594" s="255">
        <f>S1594*H1594</f>
        <v>0</v>
      </c>
      <c r="U1594" s="39"/>
      <c r="V1594" s="39"/>
      <c r="W1594" s="39"/>
      <c r="X1594" s="39"/>
      <c r="Y1594" s="39"/>
      <c r="Z1594" s="39"/>
      <c r="AA1594" s="39"/>
      <c r="AB1594" s="39"/>
      <c r="AC1594" s="39"/>
      <c r="AD1594" s="39"/>
      <c r="AE1594" s="39"/>
      <c r="AR1594" s="256" t="s">
        <v>260</v>
      </c>
      <c r="AT1594" s="256" t="s">
        <v>224</v>
      </c>
      <c r="AU1594" s="256" t="s">
        <v>86</v>
      </c>
      <c r="AY1594" s="18" t="s">
        <v>222</v>
      </c>
      <c r="BE1594" s="257">
        <f>IF(N1594="základní",J1594,0)</f>
        <v>0</v>
      </c>
      <c r="BF1594" s="257">
        <f>IF(N1594="snížená",J1594,0)</f>
        <v>0</v>
      </c>
      <c r="BG1594" s="257">
        <f>IF(N1594="zákl. přenesená",J1594,0)</f>
        <v>0</v>
      </c>
      <c r="BH1594" s="257">
        <f>IF(N1594="sníž. přenesená",J1594,0)</f>
        <v>0</v>
      </c>
      <c r="BI1594" s="257">
        <f>IF(N1594="nulová",J1594,0)</f>
        <v>0</v>
      </c>
      <c r="BJ1594" s="18" t="s">
        <v>84</v>
      </c>
      <c r="BK1594" s="257">
        <f>ROUND(I1594*H1594,2)</f>
        <v>0</v>
      </c>
      <c r="BL1594" s="18" t="s">
        <v>260</v>
      </c>
      <c r="BM1594" s="256" t="s">
        <v>2008</v>
      </c>
    </row>
    <row r="1595" s="12" customFormat="1" ht="22.8" customHeight="1">
      <c r="A1595" s="12"/>
      <c r="B1595" s="228"/>
      <c r="C1595" s="229"/>
      <c r="D1595" s="230" t="s">
        <v>75</v>
      </c>
      <c r="E1595" s="242" t="s">
        <v>2009</v>
      </c>
      <c r="F1595" s="242" t="s">
        <v>2010</v>
      </c>
      <c r="G1595" s="229"/>
      <c r="H1595" s="229"/>
      <c r="I1595" s="232"/>
      <c r="J1595" s="243">
        <f>BK1595</f>
        <v>0</v>
      </c>
      <c r="K1595" s="229"/>
      <c r="L1595" s="234"/>
      <c r="M1595" s="235"/>
      <c r="N1595" s="236"/>
      <c r="O1595" s="236"/>
      <c r="P1595" s="237">
        <f>SUM(P1596:P1749)</f>
        <v>0</v>
      </c>
      <c r="Q1595" s="236"/>
      <c r="R1595" s="237">
        <f>SUM(R1596:R1749)</f>
        <v>0</v>
      </c>
      <c r="S1595" s="236"/>
      <c r="T1595" s="238">
        <f>SUM(T1596:T1749)</f>
        <v>0</v>
      </c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R1595" s="239" t="s">
        <v>86</v>
      </c>
      <c r="AT1595" s="240" t="s">
        <v>75</v>
      </c>
      <c r="AU1595" s="240" t="s">
        <v>84</v>
      </c>
      <c r="AY1595" s="239" t="s">
        <v>222</v>
      </c>
      <c r="BK1595" s="241">
        <f>SUM(BK1596:BK1749)</f>
        <v>0</v>
      </c>
    </row>
    <row r="1596" s="2" customFormat="1" ht="21.75" customHeight="1">
      <c r="A1596" s="39"/>
      <c r="B1596" s="40"/>
      <c r="C1596" s="244" t="s">
        <v>2011</v>
      </c>
      <c r="D1596" s="244" t="s">
        <v>224</v>
      </c>
      <c r="E1596" s="245" t="s">
        <v>2012</v>
      </c>
      <c r="F1596" s="246" t="s">
        <v>2013</v>
      </c>
      <c r="G1596" s="247" t="s">
        <v>337</v>
      </c>
      <c r="H1596" s="248">
        <v>2266.3600000000001</v>
      </c>
      <c r="I1596" s="249"/>
      <c r="J1596" s="250">
        <f>ROUND(I1596*H1596,2)</f>
        <v>0</v>
      </c>
      <c r="K1596" s="251"/>
      <c r="L1596" s="45"/>
      <c r="M1596" s="252" t="s">
        <v>1</v>
      </c>
      <c r="N1596" s="253" t="s">
        <v>41</v>
      </c>
      <c r="O1596" s="92"/>
      <c r="P1596" s="254">
        <f>O1596*H1596</f>
        <v>0</v>
      </c>
      <c r="Q1596" s="254">
        <v>0</v>
      </c>
      <c r="R1596" s="254">
        <f>Q1596*H1596</f>
        <v>0</v>
      </c>
      <c r="S1596" s="254">
        <v>0</v>
      </c>
      <c r="T1596" s="255">
        <f>S1596*H1596</f>
        <v>0</v>
      </c>
      <c r="U1596" s="39"/>
      <c r="V1596" s="39"/>
      <c r="W1596" s="39"/>
      <c r="X1596" s="39"/>
      <c r="Y1596" s="39"/>
      <c r="Z1596" s="39"/>
      <c r="AA1596" s="39"/>
      <c r="AB1596" s="39"/>
      <c r="AC1596" s="39"/>
      <c r="AD1596" s="39"/>
      <c r="AE1596" s="39"/>
      <c r="AR1596" s="256" t="s">
        <v>260</v>
      </c>
      <c r="AT1596" s="256" t="s">
        <v>224</v>
      </c>
      <c r="AU1596" s="256" t="s">
        <v>86</v>
      </c>
      <c r="AY1596" s="18" t="s">
        <v>222</v>
      </c>
      <c r="BE1596" s="257">
        <f>IF(N1596="základní",J1596,0)</f>
        <v>0</v>
      </c>
      <c r="BF1596" s="257">
        <f>IF(N1596="snížená",J1596,0)</f>
        <v>0</v>
      </c>
      <c r="BG1596" s="257">
        <f>IF(N1596="zákl. přenesená",J1596,0)</f>
        <v>0</v>
      </c>
      <c r="BH1596" s="257">
        <f>IF(N1596="sníž. přenesená",J1596,0)</f>
        <v>0</v>
      </c>
      <c r="BI1596" s="257">
        <f>IF(N1596="nulová",J1596,0)</f>
        <v>0</v>
      </c>
      <c r="BJ1596" s="18" t="s">
        <v>84</v>
      </c>
      <c r="BK1596" s="257">
        <f>ROUND(I1596*H1596,2)</f>
        <v>0</v>
      </c>
      <c r="BL1596" s="18" t="s">
        <v>260</v>
      </c>
      <c r="BM1596" s="256" t="s">
        <v>2014</v>
      </c>
    </row>
    <row r="1597" s="2" customFormat="1">
      <c r="A1597" s="39"/>
      <c r="B1597" s="40"/>
      <c r="C1597" s="41"/>
      <c r="D1597" s="260" t="s">
        <v>266</v>
      </c>
      <c r="E1597" s="41"/>
      <c r="F1597" s="291" t="s">
        <v>2015</v>
      </c>
      <c r="G1597" s="41"/>
      <c r="H1597" s="41"/>
      <c r="I1597" s="211"/>
      <c r="J1597" s="41"/>
      <c r="K1597" s="41"/>
      <c r="L1597" s="45"/>
      <c r="M1597" s="292"/>
      <c r="N1597" s="293"/>
      <c r="O1597" s="92"/>
      <c r="P1597" s="92"/>
      <c r="Q1597" s="92"/>
      <c r="R1597" s="92"/>
      <c r="S1597" s="92"/>
      <c r="T1597" s="93"/>
      <c r="U1597" s="39"/>
      <c r="V1597" s="39"/>
      <c r="W1597" s="39"/>
      <c r="X1597" s="39"/>
      <c r="Y1597" s="39"/>
      <c r="Z1597" s="39"/>
      <c r="AA1597" s="39"/>
      <c r="AB1597" s="39"/>
      <c r="AC1597" s="39"/>
      <c r="AD1597" s="39"/>
      <c r="AE1597" s="39"/>
      <c r="AT1597" s="18" t="s">
        <v>266</v>
      </c>
      <c r="AU1597" s="18" t="s">
        <v>86</v>
      </c>
    </row>
    <row r="1598" s="13" customFormat="1">
      <c r="A1598" s="13"/>
      <c r="B1598" s="258"/>
      <c r="C1598" s="259"/>
      <c r="D1598" s="260" t="s">
        <v>229</v>
      </c>
      <c r="E1598" s="261" t="s">
        <v>1</v>
      </c>
      <c r="F1598" s="262" t="s">
        <v>809</v>
      </c>
      <c r="G1598" s="259"/>
      <c r="H1598" s="261" t="s">
        <v>1</v>
      </c>
      <c r="I1598" s="263"/>
      <c r="J1598" s="259"/>
      <c r="K1598" s="259"/>
      <c r="L1598" s="264"/>
      <c r="M1598" s="265"/>
      <c r="N1598" s="266"/>
      <c r="O1598" s="266"/>
      <c r="P1598" s="266"/>
      <c r="Q1598" s="266"/>
      <c r="R1598" s="266"/>
      <c r="S1598" s="266"/>
      <c r="T1598" s="267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T1598" s="268" t="s">
        <v>229</v>
      </c>
      <c r="AU1598" s="268" t="s">
        <v>86</v>
      </c>
      <c r="AV1598" s="13" t="s">
        <v>84</v>
      </c>
      <c r="AW1598" s="13" t="s">
        <v>32</v>
      </c>
      <c r="AX1598" s="13" t="s">
        <v>76</v>
      </c>
      <c r="AY1598" s="268" t="s">
        <v>222</v>
      </c>
    </row>
    <row r="1599" s="13" customFormat="1">
      <c r="A1599" s="13"/>
      <c r="B1599" s="258"/>
      <c r="C1599" s="259"/>
      <c r="D1599" s="260" t="s">
        <v>229</v>
      </c>
      <c r="E1599" s="261" t="s">
        <v>1</v>
      </c>
      <c r="F1599" s="262" t="s">
        <v>368</v>
      </c>
      <c r="G1599" s="259"/>
      <c r="H1599" s="261" t="s">
        <v>1</v>
      </c>
      <c r="I1599" s="263"/>
      <c r="J1599" s="259"/>
      <c r="K1599" s="259"/>
      <c r="L1599" s="264"/>
      <c r="M1599" s="265"/>
      <c r="N1599" s="266"/>
      <c r="O1599" s="266"/>
      <c r="P1599" s="266"/>
      <c r="Q1599" s="266"/>
      <c r="R1599" s="266"/>
      <c r="S1599" s="266"/>
      <c r="T1599" s="267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T1599" s="268" t="s">
        <v>229</v>
      </c>
      <c r="AU1599" s="268" t="s">
        <v>86</v>
      </c>
      <c r="AV1599" s="13" t="s">
        <v>84</v>
      </c>
      <c r="AW1599" s="13" t="s">
        <v>32</v>
      </c>
      <c r="AX1599" s="13" t="s">
        <v>76</v>
      </c>
      <c r="AY1599" s="268" t="s">
        <v>222</v>
      </c>
    </row>
    <row r="1600" s="14" customFormat="1">
      <c r="A1600" s="14"/>
      <c r="B1600" s="269"/>
      <c r="C1600" s="270"/>
      <c r="D1600" s="260" t="s">
        <v>229</v>
      </c>
      <c r="E1600" s="271" t="s">
        <v>1</v>
      </c>
      <c r="F1600" s="272" t="s">
        <v>2016</v>
      </c>
      <c r="G1600" s="270"/>
      <c r="H1600" s="273">
        <v>2266.3600000000001</v>
      </c>
      <c r="I1600" s="274"/>
      <c r="J1600" s="270"/>
      <c r="K1600" s="270"/>
      <c r="L1600" s="275"/>
      <c r="M1600" s="276"/>
      <c r="N1600" s="277"/>
      <c r="O1600" s="277"/>
      <c r="P1600" s="277"/>
      <c r="Q1600" s="277"/>
      <c r="R1600" s="277"/>
      <c r="S1600" s="277"/>
      <c r="T1600" s="278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T1600" s="279" t="s">
        <v>229</v>
      </c>
      <c r="AU1600" s="279" t="s">
        <v>86</v>
      </c>
      <c r="AV1600" s="14" t="s">
        <v>86</v>
      </c>
      <c r="AW1600" s="14" t="s">
        <v>32</v>
      </c>
      <c r="AX1600" s="14" t="s">
        <v>76</v>
      </c>
      <c r="AY1600" s="279" t="s">
        <v>222</v>
      </c>
    </row>
    <row r="1601" s="15" customFormat="1">
      <c r="A1601" s="15"/>
      <c r="B1601" s="280"/>
      <c r="C1601" s="281"/>
      <c r="D1601" s="260" t="s">
        <v>229</v>
      </c>
      <c r="E1601" s="282" t="s">
        <v>1</v>
      </c>
      <c r="F1601" s="283" t="s">
        <v>232</v>
      </c>
      <c r="G1601" s="281"/>
      <c r="H1601" s="284">
        <v>2266.3600000000001</v>
      </c>
      <c r="I1601" s="285"/>
      <c r="J1601" s="281"/>
      <c r="K1601" s="281"/>
      <c r="L1601" s="286"/>
      <c r="M1601" s="287"/>
      <c r="N1601" s="288"/>
      <c r="O1601" s="288"/>
      <c r="P1601" s="288"/>
      <c r="Q1601" s="288"/>
      <c r="R1601" s="288"/>
      <c r="S1601" s="288"/>
      <c r="T1601" s="289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T1601" s="290" t="s">
        <v>229</v>
      </c>
      <c r="AU1601" s="290" t="s">
        <v>86</v>
      </c>
      <c r="AV1601" s="15" t="s">
        <v>228</v>
      </c>
      <c r="AW1601" s="15" t="s">
        <v>32</v>
      </c>
      <c r="AX1601" s="15" t="s">
        <v>84</v>
      </c>
      <c r="AY1601" s="290" t="s">
        <v>222</v>
      </c>
    </row>
    <row r="1602" s="2" customFormat="1" ht="24.15" customHeight="1">
      <c r="A1602" s="39"/>
      <c r="B1602" s="40"/>
      <c r="C1602" s="244" t="s">
        <v>1199</v>
      </c>
      <c r="D1602" s="244" t="s">
        <v>224</v>
      </c>
      <c r="E1602" s="245" t="s">
        <v>2017</v>
      </c>
      <c r="F1602" s="246" t="s">
        <v>2018</v>
      </c>
      <c r="G1602" s="247" t="s">
        <v>526</v>
      </c>
      <c r="H1602" s="248">
        <v>2</v>
      </c>
      <c r="I1602" s="249"/>
      <c r="J1602" s="250">
        <f>ROUND(I1602*H1602,2)</f>
        <v>0</v>
      </c>
      <c r="K1602" s="251"/>
      <c r="L1602" s="45"/>
      <c r="M1602" s="252" t="s">
        <v>1</v>
      </c>
      <c r="N1602" s="253" t="s">
        <v>41</v>
      </c>
      <c r="O1602" s="92"/>
      <c r="P1602" s="254">
        <f>O1602*H1602</f>
        <v>0</v>
      </c>
      <c r="Q1602" s="254">
        <v>0</v>
      </c>
      <c r="R1602" s="254">
        <f>Q1602*H1602</f>
        <v>0</v>
      </c>
      <c r="S1602" s="254">
        <v>0</v>
      </c>
      <c r="T1602" s="255">
        <f>S1602*H1602</f>
        <v>0</v>
      </c>
      <c r="U1602" s="39"/>
      <c r="V1602" s="39"/>
      <c r="W1602" s="39"/>
      <c r="X1602" s="39"/>
      <c r="Y1602" s="39"/>
      <c r="Z1602" s="39"/>
      <c r="AA1602" s="39"/>
      <c r="AB1602" s="39"/>
      <c r="AC1602" s="39"/>
      <c r="AD1602" s="39"/>
      <c r="AE1602" s="39"/>
      <c r="AR1602" s="256" t="s">
        <v>260</v>
      </c>
      <c r="AT1602" s="256" t="s">
        <v>224</v>
      </c>
      <c r="AU1602" s="256" t="s">
        <v>86</v>
      </c>
      <c r="AY1602" s="18" t="s">
        <v>222</v>
      </c>
      <c r="BE1602" s="257">
        <f>IF(N1602="základní",J1602,0)</f>
        <v>0</v>
      </c>
      <c r="BF1602" s="257">
        <f>IF(N1602="snížená",J1602,0)</f>
        <v>0</v>
      </c>
      <c r="BG1602" s="257">
        <f>IF(N1602="zákl. přenesená",J1602,0)</f>
        <v>0</v>
      </c>
      <c r="BH1602" s="257">
        <f>IF(N1602="sníž. přenesená",J1602,0)</f>
        <v>0</v>
      </c>
      <c r="BI1602" s="257">
        <f>IF(N1602="nulová",J1602,0)</f>
        <v>0</v>
      </c>
      <c r="BJ1602" s="18" t="s">
        <v>84</v>
      </c>
      <c r="BK1602" s="257">
        <f>ROUND(I1602*H1602,2)</f>
        <v>0</v>
      </c>
      <c r="BL1602" s="18" t="s">
        <v>260</v>
      </c>
      <c r="BM1602" s="256" t="s">
        <v>2019</v>
      </c>
    </row>
    <row r="1603" s="2" customFormat="1">
      <c r="A1603" s="39"/>
      <c r="B1603" s="40"/>
      <c r="C1603" s="41"/>
      <c r="D1603" s="260" t="s">
        <v>266</v>
      </c>
      <c r="E1603" s="41"/>
      <c r="F1603" s="291" t="s">
        <v>1652</v>
      </c>
      <c r="G1603" s="41"/>
      <c r="H1603" s="41"/>
      <c r="I1603" s="211"/>
      <c r="J1603" s="41"/>
      <c r="K1603" s="41"/>
      <c r="L1603" s="45"/>
      <c r="M1603" s="292"/>
      <c r="N1603" s="293"/>
      <c r="O1603" s="92"/>
      <c r="P1603" s="92"/>
      <c r="Q1603" s="92"/>
      <c r="R1603" s="92"/>
      <c r="S1603" s="92"/>
      <c r="T1603" s="93"/>
      <c r="U1603" s="39"/>
      <c r="V1603" s="39"/>
      <c r="W1603" s="39"/>
      <c r="X1603" s="39"/>
      <c r="Y1603" s="39"/>
      <c r="Z1603" s="39"/>
      <c r="AA1603" s="39"/>
      <c r="AB1603" s="39"/>
      <c r="AC1603" s="39"/>
      <c r="AD1603" s="39"/>
      <c r="AE1603" s="39"/>
      <c r="AT1603" s="18" t="s">
        <v>266</v>
      </c>
      <c r="AU1603" s="18" t="s">
        <v>86</v>
      </c>
    </row>
    <row r="1604" s="2" customFormat="1" ht="24.15" customHeight="1">
      <c r="A1604" s="39"/>
      <c r="B1604" s="40"/>
      <c r="C1604" s="244" t="s">
        <v>2020</v>
      </c>
      <c r="D1604" s="244" t="s">
        <v>224</v>
      </c>
      <c r="E1604" s="245" t="s">
        <v>2021</v>
      </c>
      <c r="F1604" s="246" t="s">
        <v>2022</v>
      </c>
      <c r="G1604" s="247" t="s">
        <v>526</v>
      </c>
      <c r="H1604" s="248">
        <v>1</v>
      </c>
      <c r="I1604" s="249"/>
      <c r="J1604" s="250">
        <f>ROUND(I1604*H1604,2)</f>
        <v>0</v>
      </c>
      <c r="K1604" s="251"/>
      <c r="L1604" s="45"/>
      <c r="M1604" s="252" t="s">
        <v>1</v>
      </c>
      <c r="N1604" s="253" t="s">
        <v>41</v>
      </c>
      <c r="O1604" s="92"/>
      <c r="P1604" s="254">
        <f>O1604*H1604</f>
        <v>0</v>
      </c>
      <c r="Q1604" s="254">
        <v>0</v>
      </c>
      <c r="R1604" s="254">
        <f>Q1604*H1604</f>
        <v>0</v>
      </c>
      <c r="S1604" s="254">
        <v>0</v>
      </c>
      <c r="T1604" s="255">
        <f>S1604*H1604</f>
        <v>0</v>
      </c>
      <c r="U1604" s="39"/>
      <c r="V1604" s="39"/>
      <c r="W1604" s="39"/>
      <c r="X1604" s="39"/>
      <c r="Y1604" s="39"/>
      <c r="Z1604" s="39"/>
      <c r="AA1604" s="39"/>
      <c r="AB1604" s="39"/>
      <c r="AC1604" s="39"/>
      <c r="AD1604" s="39"/>
      <c r="AE1604" s="39"/>
      <c r="AR1604" s="256" t="s">
        <v>260</v>
      </c>
      <c r="AT1604" s="256" t="s">
        <v>224</v>
      </c>
      <c r="AU1604" s="256" t="s">
        <v>86</v>
      </c>
      <c r="AY1604" s="18" t="s">
        <v>222</v>
      </c>
      <c r="BE1604" s="257">
        <f>IF(N1604="základní",J1604,0)</f>
        <v>0</v>
      </c>
      <c r="BF1604" s="257">
        <f>IF(N1604="snížená",J1604,0)</f>
        <v>0</v>
      </c>
      <c r="BG1604" s="257">
        <f>IF(N1604="zákl. přenesená",J1604,0)</f>
        <v>0</v>
      </c>
      <c r="BH1604" s="257">
        <f>IF(N1604="sníž. přenesená",J1604,0)</f>
        <v>0</v>
      </c>
      <c r="BI1604" s="257">
        <f>IF(N1604="nulová",J1604,0)</f>
        <v>0</v>
      </c>
      <c r="BJ1604" s="18" t="s">
        <v>84</v>
      </c>
      <c r="BK1604" s="257">
        <f>ROUND(I1604*H1604,2)</f>
        <v>0</v>
      </c>
      <c r="BL1604" s="18" t="s">
        <v>260</v>
      </c>
      <c r="BM1604" s="256" t="s">
        <v>2023</v>
      </c>
    </row>
    <row r="1605" s="2" customFormat="1">
      <c r="A1605" s="39"/>
      <c r="B1605" s="40"/>
      <c r="C1605" s="41"/>
      <c r="D1605" s="260" t="s">
        <v>266</v>
      </c>
      <c r="E1605" s="41"/>
      <c r="F1605" s="291" t="s">
        <v>1652</v>
      </c>
      <c r="G1605" s="41"/>
      <c r="H1605" s="41"/>
      <c r="I1605" s="211"/>
      <c r="J1605" s="41"/>
      <c r="K1605" s="41"/>
      <c r="L1605" s="45"/>
      <c r="M1605" s="292"/>
      <c r="N1605" s="293"/>
      <c r="O1605" s="92"/>
      <c r="P1605" s="92"/>
      <c r="Q1605" s="92"/>
      <c r="R1605" s="92"/>
      <c r="S1605" s="92"/>
      <c r="T1605" s="93"/>
      <c r="U1605" s="39"/>
      <c r="V1605" s="39"/>
      <c r="W1605" s="39"/>
      <c r="X1605" s="39"/>
      <c r="Y1605" s="39"/>
      <c r="Z1605" s="39"/>
      <c r="AA1605" s="39"/>
      <c r="AB1605" s="39"/>
      <c r="AC1605" s="39"/>
      <c r="AD1605" s="39"/>
      <c r="AE1605" s="39"/>
      <c r="AT1605" s="18" t="s">
        <v>266</v>
      </c>
      <c r="AU1605" s="18" t="s">
        <v>86</v>
      </c>
    </row>
    <row r="1606" s="2" customFormat="1" ht="37.8" customHeight="1">
      <c r="A1606" s="39"/>
      <c r="B1606" s="40"/>
      <c r="C1606" s="244" t="s">
        <v>1202</v>
      </c>
      <c r="D1606" s="244" t="s">
        <v>224</v>
      </c>
      <c r="E1606" s="245" t="s">
        <v>2024</v>
      </c>
      <c r="F1606" s="246" t="s">
        <v>2025</v>
      </c>
      <c r="G1606" s="247" t="s">
        <v>526</v>
      </c>
      <c r="H1606" s="248">
        <v>1</v>
      </c>
      <c r="I1606" s="249"/>
      <c r="J1606" s="250">
        <f>ROUND(I1606*H1606,2)</f>
        <v>0</v>
      </c>
      <c r="K1606" s="251"/>
      <c r="L1606" s="45"/>
      <c r="M1606" s="252" t="s">
        <v>1</v>
      </c>
      <c r="N1606" s="253" t="s">
        <v>41</v>
      </c>
      <c r="O1606" s="92"/>
      <c r="P1606" s="254">
        <f>O1606*H1606</f>
        <v>0</v>
      </c>
      <c r="Q1606" s="254">
        <v>0</v>
      </c>
      <c r="R1606" s="254">
        <f>Q1606*H1606</f>
        <v>0</v>
      </c>
      <c r="S1606" s="254">
        <v>0</v>
      </c>
      <c r="T1606" s="255">
        <f>S1606*H1606</f>
        <v>0</v>
      </c>
      <c r="U1606" s="39"/>
      <c r="V1606" s="39"/>
      <c r="W1606" s="39"/>
      <c r="X1606" s="39"/>
      <c r="Y1606" s="39"/>
      <c r="Z1606" s="39"/>
      <c r="AA1606" s="39"/>
      <c r="AB1606" s="39"/>
      <c r="AC1606" s="39"/>
      <c r="AD1606" s="39"/>
      <c r="AE1606" s="39"/>
      <c r="AR1606" s="256" t="s">
        <v>260</v>
      </c>
      <c r="AT1606" s="256" t="s">
        <v>224</v>
      </c>
      <c r="AU1606" s="256" t="s">
        <v>86</v>
      </c>
      <c r="AY1606" s="18" t="s">
        <v>222</v>
      </c>
      <c r="BE1606" s="257">
        <f>IF(N1606="základní",J1606,0)</f>
        <v>0</v>
      </c>
      <c r="BF1606" s="257">
        <f>IF(N1606="snížená",J1606,0)</f>
        <v>0</v>
      </c>
      <c r="BG1606" s="257">
        <f>IF(N1606="zákl. přenesená",J1606,0)</f>
        <v>0</v>
      </c>
      <c r="BH1606" s="257">
        <f>IF(N1606="sníž. přenesená",J1606,0)</f>
        <v>0</v>
      </c>
      <c r="BI1606" s="257">
        <f>IF(N1606="nulová",J1606,0)</f>
        <v>0</v>
      </c>
      <c r="BJ1606" s="18" t="s">
        <v>84</v>
      </c>
      <c r="BK1606" s="257">
        <f>ROUND(I1606*H1606,2)</f>
        <v>0</v>
      </c>
      <c r="BL1606" s="18" t="s">
        <v>260</v>
      </c>
      <c r="BM1606" s="256" t="s">
        <v>2026</v>
      </c>
    </row>
    <row r="1607" s="2" customFormat="1">
      <c r="A1607" s="39"/>
      <c r="B1607" s="40"/>
      <c r="C1607" s="41"/>
      <c r="D1607" s="260" t="s">
        <v>266</v>
      </c>
      <c r="E1607" s="41"/>
      <c r="F1607" s="291" t="s">
        <v>1652</v>
      </c>
      <c r="G1607" s="41"/>
      <c r="H1607" s="41"/>
      <c r="I1607" s="211"/>
      <c r="J1607" s="41"/>
      <c r="K1607" s="41"/>
      <c r="L1607" s="45"/>
      <c r="M1607" s="292"/>
      <c r="N1607" s="293"/>
      <c r="O1607" s="92"/>
      <c r="P1607" s="92"/>
      <c r="Q1607" s="92"/>
      <c r="R1607" s="92"/>
      <c r="S1607" s="92"/>
      <c r="T1607" s="93"/>
      <c r="U1607" s="39"/>
      <c r="V1607" s="39"/>
      <c r="W1607" s="39"/>
      <c r="X1607" s="39"/>
      <c r="Y1607" s="39"/>
      <c r="Z1607" s="39"/>
      <c r="AA1607" s="39"/>
      <c r="AB1607" s="39"/>
      <c r="AC1607" s="39"/>
      <c r="AD1607" s="39"/>
      <c r="AE1607" s="39"/>
      <c r="AT1607" s="18" t="s">
        <v>266</v>
      </c>
      <c r="AU1607" s="18" t="s">
        <v>86</v>
      </c>
    </row>
    <row r="1608" s="2" customFormat="1" ht="37.8" customHeight="1">
      <c r="A1608" s="39"/>
      <c r="B1608" s="40"/>
      <c r="C1608" s="244" t="s">
        <v>2027</v>
      </c>
      <c r="D1608" s="244" t="s">
        <v>224</v>
      </c>
      <c r="E1608" s="245" t="s">
        <v>2028</v>
      </c>
      <c r="F1608" s="246" t="s">
        <v>2029</v>
      </c>
      <c r="G1608" s="247" t="s">
        <v>526</v>
      </c>
      <c r="H1608" s="248">
        <v>1</v>
      </c>
      <c r="I1608" s="249"/>
      <c r="J1608" s="250">
        <f>ROUND(I1608*H1608,2)</f>
        <v>0</v>
      </c>
      <c r="K1608" s="251"/>
      <c r="L1608" s="45"/>
      <c r="M1608" s="252" t="s">
        <v>1</v>
      </c>
      <c r="N1608" s="253" t="s">
        <v>41</v>
      </c>
      <c r="O1608" s="92"/>
      <c r="P1608" s="254">
        <f>O1608*H1608</f>
        <v>0</v>
      </c>
      <c r="Q1608" s="254">
        <v>0</v>
      </c>
      <c r="R1608" s="254">
        <f>Q1608*H1608</f>
        <v>0</v>
      </c>
      <c r="S1608" s="254">
        <v>0</v>
      </c>
      <c r="T1608" s="255">
        <f>S1608*H1608</f>
        <v>0</v>
      </c>
      <c r="U1608" s="39"/>
      <c r="V1608" s="39"/>
      <c r="W1608" s="39"/>
      <c r="X1608" s="39"/>
      <c r="Y1608" s="39"/>
      <c r="Z1608" s="39"/>
      <c r="AA1608" s="39"/>
      <c r="AB1608" s="39"/>
      <c r="AC1608" s="39"/>
      <c r="AD1608" s="39"/>
      <c r="AE1608" s="39"/>
      <c r="AR1608" s="256" t="s">
        <v>260</v>
      </c>
      <c r="AT1608" s="256" t="s">
        <v>224</v>
      </c>
      <c r="AU1608" s="256" t="s">
        <v>86</v>
      </c>
      <c r="AY1608" s="18" t="s">
        <v>222</v>
      </c>
      <c r="BE1608" s="257">
        <f>IF(N1608="základní",J1608,0)</f>
        <v>0</v>
      </c>
      <c r="BF1608" s="257">
        <f>IF(N1608="snížená",J1608,0)</f>
        <v>0</v>
      </c>
      <c r="BG1608" s="257">
        <f>IF(N1608="zákl. přenesená",J1608,0)</f>
        <v>0</v>
      </c>
      <c r="BH1608" s="257">
        <f>IF(N1608="sníž. přenesená",J1608,0)</f>
        <v>0</v>
      </c>
      <c r="BI1608" s="257">
        <f>IF(N1608="nulová",J1608,0)</f>
        <v>0</v>
      </c>
      <c r="BJ1608" s="18" t="s">
        <v>84</v>
      </c>
      <c r="BK1608" s="257">
        <f>ROUND(I1608*H1608,2)</f>
        <v>0</v>
      </c>
      <c r="BL1608" s="18" t="s">
        <v>260</v>
      </c>
      <c r="BM1608" s="256" t="s">
        <v>2030</v>
      </c>
    </row>
    <row r="1609" s="2" customFormat="1">
      <c r="A1609" s="39"/>
      <c r="B1609" s="40"/>
      <c r="C1609" s="41"/>
      <c r="D1609" s="260" t="s">
        <v>266</v>
      </c>
      <c r="E1609" s="41"/>
      <c r="F1609" s="291" t="s">
        <v>1652</v>
      </c>
      <c r="G1609" s="41"/>
      <c r="H1609" s="41"/>
      <c r="I1609" s="211"/>
      <c r="J1609" s="41"/>
      <c r="K1609" s="41"/>
      <c r="L1609" s="45"/>
      <c r="M1609" s="292"/>
      <c r="N1609" s="293"/>
      <c r="O1609" s="92"/>
      <c r="P1609" s="92"/>
      <c r="Q1609" s="92"/>
      <c r="R1609" s="92"/>
      <c r="S1609" s="92"/>
      <c r="T1609" s="93"/>
      <c r="U1609" s="39"/>
      <c r="V1609" s="39"/>
      <c r="W1609" s="39"/>
      <c r="X1609" s="39"/>
      <c r="Y1609" s="39"/>
      <c r="Z1609" s="39"/>
      <c r="AA1609" s="39"/>
      <c r="AB1609" s="39"/>
      <c r="AC1609" s="39"/>
      <c r="AD1609" s="39"/>
      <c r="AE1609" s="39"/>
      <c r="AT1609" s="18" t="s">
        <v>266</v>
      </c>
      <c r="AU1609" s="18" t="s">
        <v>86</v>
      </c>
    </row>
    <row r="1610" s="2" customFormat="1" ht="37.8" customHeight="1">
      <c r="A1610" s="39"/>
      <c r="B1610" s="40"/>
      <c r="C1610" s="244" t="s">
        <v>1207</v>
      </c>
      <c r="D1610" s="244" t="s">
        <v>224</v>
      </c>
      <c r="E1610" s="245" t="s">
        <v>2031</v>
      </c>
      <c r="F1610" s="246" t="s">
        <v>2032</v>
      </c>
      <c r="G1610" s="247" t="s">
        <v>526</v>
      </c>
      <c r="H1610" s="248">
        <v>1</v>
      </c>
      <c r="I1610" s="249"/>
      <c r="J1610" s="250">
        <f>ROUND(I1610*H1610,2)</f>
        <v>0</v>
      </c>
      <c r="K1610" s="251"/>
      <c r="L1610" s="45"/>
      <c r="M1610" s="252" t="s">
        <v>1</v>
      </c>
      <c r="N1610" s="253" t="s">
        <v>41</v>
      </c>
      <c r="O1610" s="92"/>
      <c r="P1610" s="254">
        <f>O1610*H1610</f>
        <v>0</v>
      </c>
      <c r="Q1610" s="254">
        <v>0</v>
      </c>
      <c r="R1610" s="254">
        <f>Q1610*H1610</f>
        <v>0</v>
      </c>
      <c r="S1610" s="254">
        <v>0</v>
      </c>
      <c r="T1610" s="255">
        <f>S1610*H1610</f>
        <v>0</v>
      </c>
      <c r="U1610" s="39"/>
      <c r="V1610" s="39"/>
      <c r="W1610" s="39"/>
      <c r="X1610" s="39"/>
      <c r="Y1610" s="39"/>
      <c r="Z1610" s="39"/>
      <c r="AA1610" s="39"/>
      <c r="AB1610" s="39"/>
      <c r="AC1610" s="39"/>
      <c r="AD1610" s="39"/>
      <c r="AE1610" s="39"/>
      <c r="AR1610" s="256" t="s">
        <v>260</v>
      </c>
      <c r="AT1610" s="256" t="s">
        <v>224</v>
      </c>
      <c r="AU1610" s="256" t="s">
        <v>86</v>
      </c>
      <c r="AY1610" s="18" t="s">
        <v>222</v>
      </c>
      <c r="BE1610" s="257">
        <f>IF(N1610="základní",J1610,0)</f>
        <v>0</v>
      </c>
      <c r="BF1610" s="257">
        <f>IF(N1610="snížená",J1610,0)</f>
        <v>0</v>
      </c>
      <c r="BG1610" s="257">
        <f>IF(N1610="zákl. přenesená",J1610,0)</f>
        <v>0</v>
      </c>
      <c r="BH1610" s="257">
        <f>IF(N1610="sníž. přenesená",J1610,0)</f>
        <v>0</v>
      </c>
      <c r="BI1610" s="257">
        <f>IF(N1610="nulová",J1610,0)</f>
        <v>0</v>
      </c>
      <c r="BJ1610" s="18" t="s">
        <v>84</v>
      </c>
      <c r="BK1610" s="257">
        <f>ROUND(I1610*H1610,2)</f>
        <v>0</v>
      </c>
      <c r="BL1610" s="18" t="s">
        <v>260</v>
      </c>
      <c r="BM1610" s="256" t="s">
        <v>2033</v>
      </c>
    </row>
    <row r="1611" s="2" customFormat="1">
      <c r="A1611" s="39"/>
      <c r="B1611" s="40"/>
      <c r="C1611" s="41"/>
      <c r="D1611" s="260" t="s">
        <v>266</v>
      </c>
      <c r="E1611" s="41"/>
      <c r="F1611" s="291" t="s">
        <v>1652</v>
      </c>
      <c r="G1611" s="41"/>
      <c r="H1611" s="41"/>
      <c r="I1611" s="211"/>
      <c r="J1611" s="41"/>
      <c r="K1611" s="41"/>
      <c r="L1611" s="45"/>
      <c r="M1611" s="292"/>
      <c r="N1611" s="293"/>
      <c r="O1611" s="92"/>
      <c r="P1611" s="92"/>
      <c r="Q1611" s="92"/>
      <c r="R1611" s="92"/>
      <c r="S1611" s="92"/>
      <c r="T1611" s="93"/>
      <c r="U1611" s="39"/>
      <c r="V1611" s="39"/>
      <c r="W1611" s="39"/>
      <c r="X1611" s="39"/>
      <c r="Y1611" s="39"/>
      <c r="Z1611" s="39"/>
      <c r="AA1611" s="39"/>
      <c r="AB1611" s="39"/>
      <c r="AC1611" s="39"/>
      <c r="AD1611" s="39"/>
      <c r="AE1611" s="39"/>
      <c r="AT1611" s="18" t="s">
        <v>266</v>
      </c>
      <c r="AU1611" s="18" t="s">
        <v>86</v>
      </c>
    </row>
    <row r="1612" s="2" customFormat="1" ht="24.15" customHeight="1">
      <c r="A1612" s="39"/>
      <c r="B1612" s="40"/>
      <c r="C1612" s="244" t="s">
        <v>2034</v>
      </c>
      <c r="D1612" s="244" t="s">
        <v>224</v>
      </c>
      <c r="E1612" s="245" t="s">
        <v>2035</v>
      </c>
      <c r="F1612" s="246" t="s">
        <v>2036</v>
      </c>
      <c r="G1612" s="247" t="s">
        <v>526</v>
      </c>
      <c r="H1612" s="248">
        <v>1</v>
      </c>
      <c r="I1612" s="249"/>
      <c r="J1612" s="250">
        <f>ROUND(I1612*H1612,2)</f>
        <v>0</v>
      </c>
      <c r="K1612" s="251"/>
      <c r="L1612" s="45"/>
      <c r="M1612" s="252" t="s">
        <v>1</v>
      </c>
      <c r="N1612" s="253" t="s">
        <v>41</v>
      </c>
      <c r="O1612" s="92"/>
      <c r="P1612" s="254">
        <f>O1612*H1612</f>
        <v>0</v>
      </c>
      <c r="Q1612" s="254">
        <v>0</v>
      </c>
      <c r="R1612" s="254">
        <f>Q1612*H1612</f>
        <v>0</v>
      </c>
      <c r="S1612" s="254">
        <v>0</v>
      </c>
      <c r="T1612" s="255">
        <f>S1612*H1612</f>
        <v>0</v>
      </c>
      <c r="U1612" s="39"/>
      <c r="V1612" s="39"/>
      <c r="W1612" s="39"/>
      <c r="X1612" s="39"/>
      <c r="Y1612" s="39"/>
      <c r="Z1612" s="39"/>
      <c r="AA1612" s="39"/>
      <c r="AB1612" s="39"/>
      <c r="AC1612" s="39"/>
      <c r="AD1612" s="39"/>
      <c r="AE1612" s="39"/>
      <c r="AR1612" s="256" t="s">
        <v>260</v>
      </c>
      <c r="AT1612" s="256" t="s">
        <v>224</v>
      </c>
      <c r="AU1612" s="256" t="s">
        <v>86</v>
      </c>
      <c r="AY1612" s="18" t="s">
        <v>222</v>
      </c>
      <c r="BE1612" s="257">
        <f>IF(N1612="základní",J1612,0)</f>
        <v>0</v>
      </c>
      <c r="BF1612" s="257">
        <f>IF(N1612="snížená",J1612,0)</f>
        <v>0</v>
      </c>
      <c r="BG1612" s="257">
        <f>IF(N1612="zákl. přenesená",J1612,0)</f>
        <v>0</v>
      </c>
      <c r="BH1612" s="257">
        <f>IF(N1612="sníž. přenesená",J1612,0)</f>
        <v>0</v>
      </c>
      <c r="BI1612" s="257">
        <f>IF(N1612="nulová",J1612,0)</f>
        <v>0</v>
      </c>
      <c r="BJ1612" s="18" t="s">
        <v>84</v>
      </c>
      <c r="BK1612" s="257">
        <f>ROUND(I1612*H1612,2)</f>
        <v>0</v>
      </c>
      <c r="BL1612" s="18" t="s">
        <v>260</v>
      </c>
      <c r="BM1612" s="256" t="s">
        <v>2037</v>
      </c>
    </row>
    <row r="1613" s="2" customFormat="1">
      <c r="A1613" s="39"/>
      <c r="B1613" s="40"/>
      <c r="C1613" s="41"/>
      <c r="D1613" s="260" t="s">
        <v>266</v>
      </c>
      <c r="E1613" s="41"/>
      <c r="F1613" s="291" t="s">
        <v>1652</v>
      </c>
      <c r="G1613" s="41"/>
      <c r="H1613" s="41"/>
      <c r="I1613" s="211"/>
      <c r="J1613" s="41"/>
      <c r="K1613" s="41"/>
      <c r="L1613" s="45"/>
      <c r="M1613" s="292"/>
      <c r="N1613" s="293"/>
      <c r="O1613" s="92"/>
      <c r="P1613" s="92"/>
      <c r="Q1613" s="92"/>
      <c r="R1613" s="92"/>
      <c r="S1613" s="92"/>
      <c r="T1613" s="93"/>
      <c r="U1613" s="39"/>
      <c r="V1613" s="39"/>
      <c r="W1613" s="39"/>
      <c r="X1613" s="39"/>
      <c r="Y1613" s="39"/>
      <c r="Z1613" s="39"/>
      <c r="AA1613" s="39"/>
      <c r="AB1613" s="39"/>
      <c r="AC1613" s="39"/>
      <c r="AD1613" s="39"/>
      <c r="AE1613" s="39"/>
      <c r="AT1613" s="18" t="s">
        <v>266</v>
      </c>
      <c r="AU1613" s="18" t="s">
        <v>86</v>
      </c>
    </row>
    <row r="1614" s="2" customFormat="1" ht="24.15" customHeight="1">
      <c r="A1614" s="39"/>
      <c r="B1614" s="40"/>
      <c r="C1614" s="244" t="s">
        <v>1217</v>
      </c>
      <c r="D1614" s="244" t="s">
        <v>224</v>
      </c>
      <c r="E1614" s="245" t="s">
        <v>2038</v>
      </c>
      <c r="F1614" s="246" t="s">
        <v>2039</v>
      </c>
      <c r="G1614" s="247" t="s">
        <v>526</v>
      </c>
      <c r="H1614" s="248">
        <v>1</v>
      </c>
      <c r="I1614" s="249"/>
      <c r="J1614" s="250">
        <f>ROUND(I1614*H1614,2)</f>
        <v>0</v>
      </c>
      <c r="K1614" s="251"/>
      <c r="L1614" s="45"/>
      <c r="M1614" s="252" t="s">
        <v>1</v>
      </c>
      <c r="N1614" s="253" t="s">
        <v>41</v>
      </c>
      <c r="O1614" s="92"/>
      <c r="P1614" s="254">
        <f>O1614*H1614</f>
        <v>0</v>
      </c>
      <c r="Q1614" s="254">
        <v>0</v>
      </c>
      <c r="R1614" s="254">
        <f>Q1614*H1614</f>
        <v>0</v>
      </c>
      <c r="S1614" s="254">
        <v>0</v>
      </c>
      <c r="T1614" s="255">
        <f>S1614*H1614</f>
        <v>0</v>
      </c>
      <c r="U1614" s="39"/>
      <c r="V1614" s="39"/>
      <c r="W1614" s="39"/>
      <c r="X1614" s="39"/>
      <c r="Y1614" s="39"/>
      <c r="Z1614" s="39"/>
      <c r="AA1614" s="39"/>
      <c r="AB1614" s="39"/>
      <c r="AC1614" s="39"/>
      <c r="AD1614" s="39"/>
      <c r="AE1614" s="39"/>
      <c r="AR1614" s="256" t="s">
        <v>260</v>
      </c>
      <c r="AT1614" s="256" t="s">
        <v>224</v>
      </c>
      <c r="AU1614" s="256" t="s">
        <v>86</v>
      </c>
      <c r="AY1614" s="18" t="s">
        <v>222</v>
      </c>
      <c r="BE1614" s="257">
        <f>IF(N1614="základní",J1614,0)</f>
        <v>0</v>
      </c>
      <c r="BF1614" s="257">
        <f>IF(N1614="snížená",J1614,0)</f>
        <v>0</v>
      </c>
      <c r="BG1614" s="257">
        <f>IF(N1614="zákl. přenesená",J1614,0)</f>
        <v>0</v>
      </c>
      <c r="BH1614" s="257">
        <f>IF(N1614="sníž. přenesená",J1614,0)</f>
        <v>0</v>
      </c>
      <c r="BI1614" s="257">
        <f>IF(N1614="nulová",J1614,0)</f>
        <v>0</v>
      </c>
      <c r="BJ1614" s="18" t="s">
        <v>84</v>
      </c>
      <c r="BK1614" s="257">
        <f>ROUND(I1614*H1614,2)</f>
        <v>0</v>
      </c>
      <c r="BL1614" s="18" t="s">
        <v>260</v>
      </c>
      <c r="BM1614" s="256" t="s">
        <v>2040</v>
      </c>
    </row>
    <row r="1615" s="2" customFormat="1">
      <c r="A1615" s="39"/>
      <c r="B1615" s="40"/>
      <c r="C1615" s="41"/>
      <c r="D1615" s="260" t="s">
        <v>266</v>
      </c>
      <c r="E1615" s="41"/>
      <c r="F1615" s="291" t="s">
        <v>1652</v>
      </c>
      <c r="G1615" s="41"/>
      <c r="H1615" s="41"/>
      <c r="I1615" s="211"/>
      <c r="J1615" s="41"/>
      <c r="K1615" s="41"/>
      <c r="L1615" s="45"/>
      <c r="M1615" s="292"/>
      <c r="N1615" s="293"/>
      <c r="O1615" s="92"/>
      <c r="P1615" s="92"/>
      <c r="Q1615" s="92"/>
      <c r="R1615" s="92"/>
      <c r="S1615" s="92"/>
      <c r="T1615" s="93"/>
      <c r="U1615" s="39"/>
      <c r="V1615" s="39"/>
      <c r="W1615" s="39"/>
      <c r="X1615" s="39"/>
      <c r="Y1615" s="39"/>
      <c r="Z1615" s="39"/>
      <c r="AA1615" s="39"/>
      <c r="AB1615" s="39"/>
      <c r="AC1615" s="39"/>
      <c r="AD1615" s="39"/>
      <c r="AE1615" s="39"/>
      <c r="AT1615" s="18" t="s">
        <v>266</v>
      </c>
      <c r="AU1615" s="18" t="s">
        <v>86</v>
      </c>
    </row>
    <row r="1616" s="2" customFormat="1" ht="37.8" customHeight="1">
      <c r="A1616" s="39"/>
      <c r="B1616" s="40"/>
      <c r="C1616" s="244" t="s">
        <v>2041</v>
      </c>
      <c r="D1616" s="244" t="s">
        <v>224</v>
      </c>
      <c r="E1616" s="245" t="s">
        <v>2042</v>
      </c>
      <c r="F1616" s="246" t="s">
        <v>2043</v>
      </c>
      <c r="G1616" s="247" t="s">
        <v>526</v>
      </c>
      <c r="H1616" s="248">
        <v>1</v>
      </c>
      <c r="I1616" s="249"/>
      <c r="J1616" s="250">
        <f>ROUND(I1616*H1616,2)</f>
        <v>0</v>
      </c>
      <c r="K1616" s="251"/>
      <c r="L1616" s="45"/>
      <c r="M1616" s="252" t="s">
        <v>1</v>
      </c>
      <c r="N1616" s="253" t="s">
        <v>41</v>
      </c>
      <c r="O1616" s="92"/>
      <c r="P1616" s="254">
        <f>O1616*H1616</f>
        <v>0</v>
      </c>
      <c r="Q1616" s="254">
        <v>0</v>
      </c>
      <c r="R1616" s="254">
        <f>Q1616*H1616</f>
        <v>0</v>
      </c>
      <c r="S1616" s="254">
        <v>0</v>
      </c>
      <c r="T1616" s="255">
        <f>S1616*H1616</f>
        <v>0</v>
      </c>
      <c r="U1616" s="39"/>
      <c r="V1616" s="39"/>
      <c r="W1616" s="39"/>
      <c r="X1616" s="39"/>
      <c r="Y1616" s="39"/>
      <c r="Z1616" s="39"/>
      <c r="AA1616" s="39"/>
      <c r="AB1616" s="39"/>
      <c r="AC1616" s="39"/>
      <c r="AD1616" s="39"/>
      <c r="AE1616" s="39"/>
      <c r="AR1616" s="256" t="s">
        <v>260</v>
      </c>
      <c r="AT1616" s="256" t="s">
        <v>224</v>
      </c>
      <c r="AU1616" s="256" t="s">
        <v>86</v>
      </c>
      <c r="AY1616" s="18" t="s">
        <v>222</v>
      </c>
      <c r="BE1616" s="257">
        <f>IF(N1616="základní",J1616,0)</f>
        <v>0</v>
      </c>
      <c r="BF1616" s="257">
        <f>IF(N1616="snížená",J1616,0)</f>
        <v>0</v>
      </c>
      <c r="BG1616" s="257">
        <f>IF(N1616="zákl. přenesená",J1616,0)</f>
        <v>0</v>
      </c>
      <c r="BH1616" s="257">
        <f>IF(N1616="sníž. přenesená",J1616,0)</f>
        <v>0</v>
      </c>
      <c r="BI1616" s="257">
        <f>IF(N1616="nulová",J1616,0)</f>
        <v>0</v>
      </c>
      <c r="BJ1616" s="18" t="s">
        <v>84</v>
      </c>
      <c r="BK1616" s="257">
        <f>ROUND(I1616*H1616,2)</f>
        <v>0</v>
      </c>
      <c r="BL1616" s="18" t="s">
        <v>260</v>
      </c>
      <c r="BM1616" s="256" t="s">
        <v>2044</v>
      </c>
    </row>
    <row r="1617" s="2" customFormat="1">
      <c r="A1617" s="39"/>
      <c r="B1617" s="40"/>
      <c r="C1617" s="41"/>
      <c r="D1617" s="260" t="s">
        <v>266</v>
      </c>
      <c r="E1617" s="41"/>
      <c r="F1617" s="291" t="s">
        <v>1652</v>
      </c>
      <c r="G1617" s="41"/>
      <c r="H1617" s="41"/>
      <c r="I1617" s="211"/>
      <c r="J1617" s="41"/>
      <c r="K1617" s="41"/>
      <c r="L1617" s="45"/>
      <c r="M1617" s="292"/>
      <c r="N1617" s="293"/>
      <c r="O1617" s="92"/>
      <c r="P1617" s="92"/>
      <c r="Q1617" s="92"/>
      <c r="R1617" s="92"/>
      <c r="S1617" s="92"/>
      <c r="T1617" s="93"/>
      <c r="U1617" s="39"/>
      <c r="V1617" s="39"/>
      <c r="W1617" s="39"/>
      <c r="X1617" s="39"/>
      <c r="Y1617" s="39"/>
      <c r="Z1617" s="39"/>
      <c r="AA1617" s="39"/>
      <c r="AB1617" s="39"/>
      <c r="AC1617" s="39"/>
      <c r="AD1617" s="39"/>
      <c r="AE1617" s="39"/>
      <c r="AT1617" s="18" t="s">
        <v>266</v>
      </c>
      <c r="AU1617" s="18" t="s">
        <v>86</v>
      </c>
    </row>
    <row r="1618" s="2" customFormat="1" ht="37.8" customHeight="1">
      <c r="A1618" s="39"/>
      <c r="B1618" s="40"/>
      <c r="C1618" s="244" t="s">
        <v>1223</v>
      </c>
      <c r="D1618" s="244" t="s">
        <v>224</v>
      </c>
      <c r="E1618" s="245" t="s">
        <v>2045</v>
      </c>
      <c r="F1618" s="246" t="s">
        <v>2046</v>
      </c>
      <c r="G1618" s="247" t="s">
        <v>526</v>
      </c>
      <c r="H1618" s="248">
        <v>1</v>
      </c>
      <c r="I1618" s="249"/>
      <c r="J1618" s="250">
        <f>ROUND(I1618*H1618,2)</f>
        <v>0</v>
      </c>
      <c r="K1618" s="251"/>
      <c r="L1618" s="45"/>
      <c r="M1618" s="252" t="s">
        <v>1</v>
      </c>
      <c r="N1618" s="253" t="s">
        <v>41</v>
      </c>
      <c r="O1618" s="92"/>
      <c r="P1618" s="254">
        <f>O1618*H1618</f>
        <v>0</v>
      </c>
      <c r="Q1618" s="254">
        <v>0</v>
      </c>
      <c r="R1618" s="254">
        <f>Q1618*H1618</f>
        <v>0</v>
      </c>
      <c r="S1618" s="254">
        <v>0</v>
      </c>
      <c r="T1618" s="255">
        <f>S1618*H1618</f>
        <v>0</v>
      </c>
      <c r="U1618" s="39"/>
      <c r="V1618" s="39"/>
      <c r="W1618" s="39"/>
      <c r="X1618" s="39"/>
      <c r="Y1618" s="39"/>
      <c r="Z1618" s="39"/>
      <c r="AA1618" s="39"/>
      <c r="AB1618" s="39"/>
      <c r="AC1618" s="39"/>
      <c r="AD1618" s="39"/>
      <c r="AE1618" s="39"/>
      <c r="AR1618" s="256" t="s">
        <v>260</v>
      </c>
      <c r="AT1618" s="256" t="s">
        <v>224</v>
      </c>
      <c r="AU1618" s="256" t="s">
        <v>86</v>
      </c>
      <c r="AY1618" s="18" t="s">
        <v>222</v>
      </c>
      <c r="BE1618" s="257">
        <f>IF(N1618="základní",J1618,0)</f>
        <v>0</v>
      </c>
      <c r="BF1618" s="257">
        <f>IF(N1618="snížená",J1618,0)</f>
        <v>0</v>
      </c>
      <c r="BG1618" s="257">
        <f>IF(N1618="zákl. přenesená",J1618,0)</f>
        <v>0</v>
      </c>
      <c r="BH1618" s="257">
        <f>IF(N1618="sníž. přenesená",J1618,0)</f>
        <v>0</v>
      </c>
      <c r="BI1618" s="257">
        <f>IF(N1618="nulová",J1618,0)</f>
        <v>0</v>
      </c>
      <c r="BJ1618" s="18" t="s">
        <v>84</v>
      </c>
      <c r="BK1618" s="257">
        <f>ROUND(I1618*H1618,2)</f>
        <v>0</v>
      </c>
      <c r="BL1618" s="18" t="s">
        <v>260</v>
      </c>
      <c r="BM1618" s="256" t="s">
        <v>2047</v>
      </c>
    </row>
    <row r="1619" s="2" customFormat="1">
      <c r="A1619" s="39"/>
      <c r="B1619" s="40"/>
      <c r="C1619" s="41"/>
      <c r="D1619" s="260" t="s">
        <v>266</v>
      </c>
      <c r="E1619" s="41"/>
      <c r="F1619" s="291" t="s">
        <v>1652</v>
      </c>
      <c r="G1619" s="41"/>
      <c r="H1619" s="41"/>
      <c r="I1619" s="211"/>
      <c r="J1619" s="41"/>
      <c r="K1619" s="41"/>
      <c r="L1619" s="45"/>
      <c r="M1619" s="292"/>
      <c r="N1619" s="293"/>
      <c r="O1619" s="92"/>
      <c r="P1619" s="92"/>
      <c r="Q1619" s="92"/>
      <c r="R1619" s="92"/>
      <c r="S1619" s="92"/>
      <c r="T1619" s="93"/>
      <c r="U1619" s="39"/>
      <c r="V1619" s="39"/>
      <c r="W1619" s="39"/>
      <c r="X1619" s="39"/>
      <c r="Y1619" s="39"/>
      <c r="Z1619" s="39"/>
      <c r="AA1619" s="39"/>
      <c r="AB1619" s="39"/>
      <c r="AC1619" s="39"/>
      <c r="AD1619" s="39"/>
      <c r="AE1619" s="39"/>
      <c r="AT1619" s="18" t="s">
        <v>266</v>
      </c>
      <c r="AU1619" s="18" t="s">
        <v>86</v>
      </c>
    </row>
    <row r="1620" s="2" customFormat="1" ht="37.8" customHeight="1">
      <c r="A1620" s="39"/>
      <c r="B1620" s="40"/>
      <c r="C1620" s="244" t="s">
        <v>2048</v>
      </c>
      <c r="D1620" s="244" t="s">
        <v>224</v>
      </c>
      <c r="E1620" s="245" t="s">
        <v>2049</v>
      </c>
      <c r="F1620" s="246" t="s">
        <v>2050</v>
      </c>
      <c r="G1620" s="247" t="s">
        <v>526</v>
      </c>
      <c r="H1620" s="248">
        <v>2</v>
      </c>
      <c r="I1620" s="249"/>
      <c r="J1620" s="250">
        <f>ROUND(I1620*H1620,2)</f>
        <v>0</v>
      </c>
      <c r="K1620" s="251"/>
      <c r="L1620" s="45"/>
      <c r="M1620" s="252" t="s">
        <v>1</v>
      </c>
      <c r="N1620" s="253" t="s">
        <v>41</v>
      </c>
      <c r="O1620" s="92"/>
      <c r="P1620" s="254">
        <f>O1620*H1620</f>
        <v>0</v>
      </c>
      <c r="Q1620" s="254">
        <v>0</v>
      </c>
      <c r="R1620" s="254">
        <f>Q1620*H1620</f>
        <v>0</v>
      </c>
      <c r="S1620" s="254">
        <v>0</v>
      </c>
      <c r="T1620" s="255">
        <f>S1620*H1620</f>
        <v>0</v>
      </c>
      <c r="U1620" s="39"/>
      <c r="V1620" s="39"/>
      <c r="W1620" s="39"/>
      <c r="X1620" s="39"/>
      <c r="Y1620" s="39"/>
      <c r="Z1620" s="39"/>
      <c r="AA1620" s="39"/>
      <c r="AB1620" s="39"/>
      <c r="AC1620" s="39"/>
      <c r="AD1620" s="39"/>
      <c r="AE1620" s="39"/>
      <c r="AR1620" s="256" t="s">
        <v>260</v>
      </c>
      <c r="AT1620" s="256" t="s">
        <v>224</v>
      </c>
      <c r="AU1620" s="256" t="s">
        <v>86</v>
      </c>
      <c r="AY1620" s="18" t="s">
        <v>222</v>
      </c>
      <c r="BE1620" s="257">
        <f>IF(N1620="základní",J1620,0)</f>
        <v>0</v>
      </c>
      <c r="BF1620" s="257">
        <f>IF(N1620="snížená",J1620,0)</f>
        <v>0</v>
      </c>
      <c r="BG1620" s="257">
        <f>IF(N1620="zákl. přenesená",J1620,0)</f>
        <v>0</v>
      </c>
      <c r="BH1620" s="257">
        <f>IF(N1620="sníž. přenesená",J1620,0)</f>
        <v>0</v>
      </c>
      <c r="BI1620" s="257">
        <f>IF(N1620="nulová",J1620,0)</f>
        <v>0</v>
      </c>
      <c r="BJ1620" s="18" t="s">
        <v>84</v>
      </c>
      <c r="BK1620" s="257">
        <f>ROUND(I1620*H1620,2)</f>
        <v>0</v>
      </c>
      <c r="BL1620" s="18" t="s">
        <v>260</v>
      </c>
      <c r="BM1620" s="256" t="s">
        <v>2051</v>
      </c>
    </row>
    <row r="1621" s="2" customFormat="1">
      <c r="A1621" s="39"/>
      <c r="B1621" s="40"/>
      <c r="C1621" s="41"/>
      <c r="D1621" s="260" t="s">
        <v>266</v>
      </c>
      <c r="E1621" s="41"/>
      <c r="F1621" s="291" t="s">
        <v>1652</v>
      </c>
      <c r="G1621" s="41"/>
      <c r="H1621" s="41"/>
      <c r="I1621" s="211"/>
      <c r="J1621" s="41"/>
      <c r="K1621" s="41"/>
      <c r="L1621" s="45"/>
      <c r="M1621" s="292"/>
      <c r="N1621" s="293"/>
      <c r="O1621" s="92"/>
      <c r="P1621" s="92"/>
      <c r="Q1621" s="92"/>
      <c r="R1621" s="92"/>
      <c r="S1621" s="92"/>
      <c r="T1621" s="93"/>
      <c r="U1621" s="39"/>
      <c r="V1621" s="39"/>
      <c r="W1621" s="39"/>
      <c r="X1621" s="39"/>
      <c r="Y1621" s="39"/>
      <c r="Z1621" s="39"/>
      <c r="AA1621" s="39"/>
      <c r="AB1621" s="39"/>
      <c r="AC1621" s="39"/>
      <c r="AD1621" s="39"/>
      <c r="AE1621" s="39"/>
      <c r="AT1621" s="18" t="s">
        <v>266</v>
      </c>
      <c r="AU1621" s="18" t="s">
        <v>86</v>
      </c>
    </row>
    <row r="1622" s="2" customFormat="1" ht="24.15" customHeight="1">
      <c r="A1622" s="39"/>
      <c r="B1622" s="40"/>
      <c r="C1622" s="244" t="s">
        <v>1226</v>
      </c>
      <c r="D1622" s="244" t="s">
        <v>224</v>
      </c>
      <c r="E1622" s="245" t="s">
        <v>2052</v>
      </c>
      <c r="F1622" s="246" t="s">
        <v>2053</v>
      </c>
      <c r="G1622" s="247" t="s">
        <v>526</v>
      </c>
      <c r="H1622" s="248">
        <v>1</v>
      </c>
      <c r="I1622" s="249"/>
      <c r="J1622" s="250">
        <f>ROUND(I1622*H1622,2)</f>
        <v>0</v>
      </c>
      <c r="K1622" s="251"/>
      <c r="L1622" s="45"/>
      <c r="M1622" s="252" t="s">
        <v>1</v>
      </c>
      <c r="N1622" s="253" t="s">
        <v>41</v>
      </c>
      <c r="O1622" s="92"/>
      <c r="P1622" s="254">
        <f>O1622*H1622</f>
        <v>0</v>
      </c>
      <c r="Q1622" s="254">
        <v>0</v>
      </c>
      <c r="R1622" s="254">
        <f>Q1622*H1622</f>
        <v>0</v>
      </c>
      <c r="S1622" s="254">
        <v>0</v>
      </c>
      <c r="T1622" s="255">
        <f>S1622*H1622</f>
        <v>0</v>
      </c>
      <c r="U1622" s="39"/>
      <c r="V1622" s="39"/>
      <c r="W1622" s="39"/>
      <c r="X1622" s="39"/>
      <c r="Y1622" s="39"/>
      <c r="Z1622" s="39"/>
      <c r="AA1622" s="39"/>
      <c r="AB1622" s="39"/>
      <c r="AC1622" s="39"/>
      <c r="AD1622" s="39"/>
      <c r="AE1622" s="39"/>
      <c r="AR1622" s="256" t="s">
        <v>260</v>
      </c>
      <c r="AT1622" s="256" t="s">
        <v>224</v>
      </c>
      <c r="AU1622" s="256" t="s">
        <v>86</v>
      </c>
      <c r="AY1622" s="18" t="s">
        <v>222</v>
      </c>
      <c r="BE1622" s="257">
        <f>IF(N1622="základní",J1622,0)</f>
        <v>0</v>
      </c>
      <c r="BF1622" s="257">
        <f>IF(N1622="snížená",J1622,0)</f>
        <v>0</v>
      </c>
      <c r="BG1622" s="257">
        <f>IF(N1622="zákl. přenesená",J1622,0)</f>
        <v>0</v>
      </c>
      <c r="BH1622" s="257">
        <f>IF(N1622="sníž. přenesená",J1622,0)</f>
        <v>0</v>
      </c>
      <c r="BI1622" s="257">
        <f>IF(N1622="nulová",J1622,0)</f>
        <v>0</v>
      </c>
      <c r="BJ1622" s="18" t="s">
        <v>84</v>
      </c>
      <c r="BK1622" s="257">
        <f>ROUND(I1622*H1622,2)</f>
        <v>0</v>
      </c>
      <c r="BL1622" s="18" t="s">
        <v>260</v>
      </c>
      <c r="BM1622" s="256" t="s">
        <v>2054</v>
      </c>
    </row>
    <row r="1623" s="2" customFormat="1">
      <c r="A1623" s="39"/>
      <c r="B1623" s="40"/>
      <c r="C1623" s="41"/>
      <c r="D1623" s="260" t="s">
        <v>266</v>
      </c>
      <c r="E1623" s="41"/>
      <c r="F1623" s="291" t="s">
        <v>1652</v>
      </c>
      <c r="G1623" s="41"/>
      <c r="H1623" s="41"/>
      <c r="I1623" s="211"/>
      <c r="J1623" s="41"/>
      <c r="K1623" s="41"/>
      <c r="L1623" s="45"/>
      <c r="M1623" s="292"/>
      <c r="N1623" s="293"/>
      <c r="O1623" s="92"/>
      <c r="P1623" s="92"/>
      <c r="Q1623" s="92"/>
      <c r="R1623" s="92"/>
      <c r="S1623" s="92"/>
      <c r="T1623" s="93"/>
      <c r="U1623" s="39"/>
      <c r="V1623" s="39"/>
      <c r="W1623" s="39"/>
      <c r="X1623" s="39"/>
      <c r="Y1623" s="39"/>
      <c r="Z1623" s="39"/>
      <c r="AA1623" s="39"/>
      <c r="AB1623" s="39"/>
      <c r="AC1623" s="39"/>
      <c r="AD1623" s="39"/>
      <c r="AE1623" s="39"/>
      <c r="AT1623" s="18" t="s">
        <v>266</v>
      </c>
      <c r="AU1623" s="18" t="s">
        <v>86</v>
      </c>
    </row>
    <row r="1624" s="2" customFormat="1" ht="24.15" customHeight="1">
      <c r="A1624" s="39"/>
      <c r="B1624" s="40"/>
      <c r="C1624" s="244" t="s">
        <v>2055</v>
      </c>
      <c r="D1624" s="244" t="s">
        <v>224</v>
      </c>
      <c r="E1624" s="245" t="s">
        <v>2056</v>
      </c>
      <c r="F1624" s="246" t="s">
        <v>2057</v>
      </c>
      <c r="G1624" s="247" t="s">
        <v>526</v>
      </c>
      <c r="H1624" s="248">
        <v>1</v>
      </c>
      <c r="I1624" s="249"/>
      <c r="J1624" s="250">
        <f>ROUND(I1624*H1624,2)</f>
        <v>0</v>
      </c>
      <c r="K1624" s="251"/>
      <c r="L1624" s="45"/>
      <c r="M1624" s="252" t="s">
        <v>1</v>
      </c>
      <c r="N1624" s="253" t="s">
        <v>41</v>
      </c>
      <c r="O1624" s="92"/>
      <c r="P1624" s="254">
        <f>O1624*H1624</f>
        <v>0</v>
      </c>
      <c r="Q1624" s="254">
        <v>0</v>
      </c>
      <c r="R1624" s="254">
        <f>Q1624*H1624</f>
        <v>0</v>
      </c>
      <c r="S1624" s="254">
        <v>0</v>
      </c>
      <c r="T1624" s="255">
        <f>S1624*H1624</f>
        <v>0</v>
      </c>
      <c r="U1624" s="39"/>
      <c r="V1624" s="39"/>
      <c r="W1624" s="39"/>
      <c r="X1624" s="39"/>
      <c r="Y1624" s="39"/>
      <c r="Z1624" s="39"/>
      <c r="AA1624" s="39"/>
      <c r="AB1624" s="39"/>
      <c r="AC1624" s="39"/>
      <c r="AD1624" s="39"/>
      <c r="AE1624" s="39"/>
      <c r="AR1624" s="256" t="s">
        <v>260</v>
      </c>
      <c r="AT1624" s="256" t="s">
        <v>224</v>
      </c>
      <c r="AU1624" s="256" t="s">
        <v>86</v>
      </c>
      <c r="AY1624" s="18" t="s">
        <v>222</v>
      </c>
      <c r="BE1624" s="257">
        <f>IF(N1624="základní",J1624,0)</f>
        <v>0</v>
      </c>
      <c r="BF1624" s="257">
        <f>IF(N1624="snížená",J1624,0)</f>
        <v>0</v>
      </c>
      <c r="BG1624" s="257">
        <f>IF(N1624="zákl. přenesená",J1624,0)</f>
        <v>0</v>
      </c>
      <c r="BH1624" s="257">
        <f>IF(N1624="sníž. přenesená",J1624,0)</f>
        <v>0</v>
      </c>
      <c r="BI1624" s="257">
        <f>IF(N1624="nulová",J1624,0)</f>
        <v>0</v>
      </c>
      <c r="BJ1624" s="18" t="s">
        <v>84</v>
      </c>
      <c r="BK1624" s="257">
        <f>ROUND(I1624*H1624,2)</f>
        <v>0</v>
      </c>
      <c r="BL1624" s="18" t="s">
        <v>260</v>
      </c>
      <c r="BM1624" s="256" t="s">
        <v>2058</v>
      </c>
    </row>
    <row r="1625" s="2" customFormat="1">
      <c r="A1625" s="39"/>
      <c r="B1625" s="40"/>
      <c r="C1625" s="41"/>
      <c r="D1625" s="260" t="s">
        <v>266</v>
      </c>
      <c r="E1625" s="41"/>
      <c r="F1625" s="291" t="s">
        <v>1853</v>
      </c>
      <c r="G1625" s="41"/>
      <c r="H1625" s="41"/>
      <c r="I1625" s="211"/>
      <c r="J1625" s="41"/>
      <c r="K1625" s="41"/>
      <c r="L1625" s="45"/>
      <c r="M1625" s="292"/>
      <c r="N1625" s="293"/>
      <c r="O1625" s="92"/>
      <c r="P1625" s="92"/>
      <c r="Q1625" s="92"/>
      <c r="R1625" s="92"/>
      <c r="S1625" s="92"/>
      <c r="T1625" s="93"/>
      <c r="U1625" s="39"/>
      <c r="V1625" s="39"/>
      <c r="W1625" s="39"/>
      <c r="X1625" s="39"/>
      <c r="Y1625" s="39"/>
      <c r="Z1625" s="39"/>
      <c r="AA1625" s="39"/>
      <c r="AB1625" s="39"/>
      <c r="AC1625" s="39"/>
      <c r="AD1625" s="39"/>
      <c r="AE1625" s="39"/>
      <c r="AT1625" s="18" t="s">
        <v>266</v>
      </c>
      <c r="AU1625" s="18" t="s">
        <v>86</v>
      </c>
    </row>
    <row r="1626" s="2" customFormat="1" ht="24.15" customHeight="1">
      <c r="A1626" s="39"/>
      <c r="B1626" s="40"/>
      <c r="C1626" s="244" t="s">
        <v>1232</v>
      </c>
      <c r="D1626" s="244" t="s">
        <v>224</v>
      </c>
      <c r="E1626" s="245" t="s">
        <v>2059</v>
      </c>
      <c r="F1626" s="246" t="s">
        <v>2060</v>
      </c>
      <c r="G1626" s="247" t="s">
        <v>526</v>
      </c>
      <c r="H1626" s="248">
        <v>1</v>
      </c>
      <c r="I1626" s="249"/>
      <c r="J1626" s="250">
        <f>ROUND(I1626*H1626,2)</f>
        <v>0</v>
      </c>
      <c r="K1626" s="251"/>
      <c r="L1626" s="45"/>
      <c r="M1626" s="252" t="s">
        <v>1</v>
      </c>
      <c r="N1626" s="253" t="s">
        <v>41</v>
      </c>
      <c r="O1626" s="92"/>
      <c r="P1626" s="254">
        <f>O1626*H1626</f>
        <v>0</v>
      </c>
      <c r="Q1626" s="254">
        <v>0</v>
      </c>
      <c r="R1626" s="254">
        <f>Q1626*H1626</f>
        <v>0</v>
      </c>
      <c r="S1626" s="254">
        <v>0</v>
      </c>
      <c r="T1626" s="255">
        <f>S1626*H1626</f>
        <v>0</v>
      </c>
      <c r="U1626" s="39"/>
      <c r="V1626" s="39"/>
      <c r="W1626" s="39"/>
      <c r="X1626" s="39"/>
      <c r="Y1626" s="39"/>
      <c r="Z1626" s="39"/>
      <c r="AA1626" s="39"/>
      <c r="AB1626" s="39"/>
      <c r="AC1626" s="39"/>
      <c r="AD1626" s="39"/>
      <c r="AE1626" s="39"/>
      <c r="AR1626" s="256" t="s">
        <v>260</v>
      </c>
      <c r="AT1626" s="256" t="s">
        <v>224</v>
      </c>
      <c r="AU1626" s="256" t="s">
        <v>86</v>
      </c>
      <c r="AY1626" s="18" t="s">
        <v>222</v>
      </c>
      <c r="BE1626" s="257">
        <f>IF(N1626="základní",J1626,0)</f>
        <v>0</v>
      </c>
      <c r="BF1626" s="257">
        <f>IF(N1626="snížená",J1626,0)</f>
        <v>0</v>
      </c>
      <c r="BG1626" s="257">
        <f>IF(N1626="zákl. přenesená",J1626,0)</f>
        <v>0</v>
      </c>
      <c r="BH1626" s="257">
        <f>IF(N1626="sníž. přenesená",J1626,0)</f>
        <v>0</v>
      </c>
      <c r="BI1626" s="257">
        <f>IF(N1626="nulová",J1626,0)</f>
        <v>0</v>
      </c>
      <c r="BJ1626" s="18" t="s">
        <v>84</v>
      </c>
      <c r="BK1626" s="257">
        <f>ROUND(I1626*H1626,2)</f>
        <v>0</v>
      </c>
      <c r="BL1626" s="18" t="s">
        <v>260</v>
      </c>
      <c r="BM1626" s="256" t="s">
        <v>2061</v>
      </c>
    </row>
    <row r="1627" s="2" customFormat="1">
      <c r="A1627" s="39"/>
      <c r="B1627" s="40"/>
      <c r="C1627" s="41"/>
      <c r="D1627" s="260" t="s">
        <v>266</v>
      </c>
      <c r="E1627" s="41"/>
      <c r="F1627" s="291" t="s">
        <v>1853</v>
      </c>
      <c r="G1627" s="41"/>
      <c r="H1627" s="41"/>
      <c r="I1627" s="211"/>
      <c r="J1627" s="41"/>
      <c r="K1627" s="41"/>
      <c r="L1627" s="45"/>
      <c r="M1627" s="292"/>
      <c r="N1627" s="293"/>
      <c r="O1627" s="92"/>
      <c r="P1627" s="92"/>
      <c r="Q1627" s="92"/>
      <c r="R1627" s="92"/>
      <c r="S1627" s="92"/>
      <c r="T1627" s="93"/>
      <c r="U1627" s="39"/>
      <c r="V1627" s="39"/>
      <c r="W1627" s="39"/>
      <c r="X1627" s="39"/>
      <c r="Y1627" s="39"/>
      <c r="Z1627" s="39"/>
      <c r="AA1627" s="39"/>
      <c r="AB1627" s="39"/>
      <c r="AC1627" s="39"/>
      <c r="AD1627" s="39"/>
      <c r="AE1627" s="39"/>
      <c r="AT1627" s="18" t="s">
        <v>266</v>
      </c>
      <c r="AU1627" s="18" t="s">
        <v>86</v>
      </c>
    </row>
    <row r="1628" s="2" customFormat="1" ht="24.15" customHeight="1">
      <c r="A1628" s="39"/>
      <c r="B1628" s="40"/>
      <c r="C1628" s="244" t="s">
        <v>2062</v>
      </c>
      <c r="D1628" s="244" t="s">
        <v>224</v>
      </c>
      <c r="E1628" s="245" t="s">
        <v>2063</v>
      </c>
      <c r="F1628" s="246" t="s">
        <v>2064</v>
      </c>
      <c r="G1628" s="247" t="s">
        <v>526</v>
      </c>
      <c r="H1628" s="248">
        <v>5</v>
      </c>
      <c r="I1628" s="249"/>
      <c r="J1628" s="250">
        <f>ROUND(I1628*H1628,2)</f>
        <v>0</v>
      </c>
      <c r="K1628" s="251"/>
      <c r="L1628" s="45"/>
      <c r="M1628" s="252" t="s">
        <v>1</v>
      </c>
      <c r="N1628" s="253" t="s">
        <v>41</v>
      </c>
      <c r="O1628" s="92"/>
      <c r="P1628" s="254">
        <f>O1628*H1628</f>
        <v>0</v>
      </c>
      <c r="Q1628" s="254">
        <v>0</v>
      </c>
      <c r="R1628" s="254">
        <f>Q1628*H1628</f>
        <v>0</v>
      </c>
      <c r="S1628" s="254">
        <v>0</v>
      </c>
      <c r="T1628" s="255">
        <f>S1628*H1628</f>
        <v>0</v>
      </c>
      <c r="U1628" s="39"/>
      <c r="V1628" s="39"/>
      <c r="W1628" s="39"/>
      <c r="X1628" s="39"/>
      <c r="Y1628" s="39"/>
      <c r="Z1628" s="39"/>
      <c r="AA1628" s="39"/>
      <c r="AB1628" s="39"/>
      <c r="AC1628" s="39"/>
      <c r="AD1628" s="39"/>
      <c r="AE1628" s="39"/>
      <c r="AR1628" s="256" t="s">
        <v>260</v>
      </c>
      <c r="AT1628" s="256" t="s">
        <v>224</v>
      </c>
      <c r="AU1628" s="256" t="s">
        <v>86</v>
      </c>
      <c r="AY1628" s="18" t="s">
        <v>222</v>
      </c>
      <c r="BE1628" s="257">
        <f>IF(N1628="základní",J1628,0)</f>
        <v>0</v>
      </c>
      <c r="BF1628" s="257">
        <f>IF(N1628="snížená",J1628,0)</f>
        <v>0</v>
      </c>
      <c r="BG1628" s="257">
        <f>IF(N1628="zákl. přenesená",J1628,0)</f>
        <v>0</v>
      </c>
      <c r="BH1628" s="257">
        <f>IF(N1628="sníž. přenesená",J1628,0)</f>
        <v>0</v>
      </c>
      <c r="BI1628" s="257">
        <f>IF(N1628="nulová",J1628,0)</f>
        <v>0</v>
      </c>
      <c r="BJ1628" s="18" t="s">
        <v>84</v>
      </c>
      <c r="BK1628" s="257">
        <f>ROUND(I1628*H1628,2)</f>
        <v>0</v>
      </c>
      <c r="BL1628" s="18" t="s">
        <v>260</v>
      </c>
      <c r="BM1628" s="256" t="s">
        <v>2065</v>
      </c>
    </row>
    <row r="1629" s="2" customFormat="1">
      <c r="A1629" s="39"/>
      <c r="B1629" s="40"/>
      <c r="C1629" s="41"/>
      <c r="D1629" s="260" t="s">
        <v>266</v>
      </c>
      <c r="E1629" s="41"/>
      <c r="F1629" s="291" t="s">
        <v>2066</v>
      </c>
      <c r="G1629" s="41"/>
      <c r="H1629" s="41"/>
      <c r="I1629" s="211"/>
      <c r="J1629" s="41"/>
      <c r="K1629" s="41"/>
      <c r="L1629" s="45"/>
      <c r="M1629" s="292"/>
      <c r="N1629" s="293"/>
      <c r="O1629" s="92"/>
      <c r="P1629" s="92"/>
      <c r="Q1629" s="92"/>
      <c r="R1629" s="92"/>
      <c r="S1629" s="92"/>
      <c r="T1629" s="93"/>
      <c r="U1629" s="39"/>
      <c r="V1629" s="39"/>
      <c r="W1629" s="39"/>
      <c r="X1629" s="39"/>
      <c r="Y1629" s="39"/>
      <c r="Z1629" s="39"/>
      <c r="AA1629" s="39"/>
      <c r="AB1629" s="39"/>
      <c r="AC1629" s="39"/>
      <c r="AD1629" s="39"/>
      <c r="AE1629" s="39"/>
      <c r="AT1629" s="18" t="s">
        <v>266</v>
      </c>
      <c r="AU1629" s="18" t="s">
        <v>86</v>
      </c>
    </row>
    <row r="1630" s="2" customFormat="1" ht="24.15" customHeight="1">
      <c r="A1630" s="39"/>
      <c r="B1630" s="40"/>
      <c r="C1630" s="244" t="s">
        <v>1238</v>
      </c>
      <c r="D1630" s="244" t="s">
        <v>224</v>
      </c>
      <c r="E1630" s="245" t="s">
        <v>2067</v>
      </c>
      <c r="F1630" s="246" t="s">
        <v>2068</v>
      </c>
      <c r="G1630" s="247" t="s">
        <v>526</v>
      </c>
      <c r="H1630" s="248">
        <v>1</v>
      </c>
      <c r="I1630" s="249"/>
      <c r="J1630" s="250">
        <f>ROUND(I1630*H1630,2)</f>
        <v>0</v>
      </c>
      <c r="K1630" s="251"/>
      <c r="L1630" s="45"/>
      <c r="M1630" s="252" t="s">
        <v>1</v>
      </c>
      <c r="N1630" s="253" t="s">
        <v>41</v>
      </c>
      <c r="O1630" s="92"/>
      <c r="P1630" s="254">
        <f>O1630*H1630</f>
        <v>0</v>
      </c>
      <c r="Q1630" s="254">
        <v>0</v>
      </c>
      <c r="R1630" s="254">
        <f>Q1630*H1630</f>
        <v>0</v>
      </c>
      <c r="S1630" s="254">
        <v>0</v>
      </c>
      <c r="T1630" s="255">
        <f>S1630*H1630</f>
        <v>0</v>
      </c>
      <c r="U1630" s="39"/>
      <c r="V1630" s="39"/>
      <c r="W1630" s="39"/>
      <c r="X1630" s="39"/>
      <c r="Y1630" s="39"/>
      <c r="Z1630" s="39"/>
      <c r="AA1630" s="39"/>
      <c r="AB1630" s="39"/>
      <c r="AC1630" s="39"/>
      <c r="AD1630" s="39"/>
      <c r="AE1630" s="39"/>
      <c r="AR1630" s="256" t="s">
        <v>260</v>
      </c>
      <c r="AT1630" s="256" t="s">
        <v>224</v>
      </c>
      <c r="AU1630" s="256" t="s">
        <v>86</v>
      </c>
      <c r="AY1630" s="18" t="s">
        <v>222</v>
      </c>
      <c r="BE1630" s="257">
        <f>IF(N1630="základní",J1630,0)</f>
        <v>0</v>
      </c>
      <c r="BF1630" s="257">
        <f>IF(N1630="snížená",J1630,0)</f>
        <v>0</v>
      </c>
      <c r="BG1630" s="257">
        <f>IF(N1630="zákl. přenesená",J1630,0)</f>
        <v>0</v>
      </c>
      <c r="BH1630" s="257">
        <f>IF(N1630="sníž. přenesená",J1630,0)</f>
        <v>0</v>
      </c>
      <c r="BI1630" s="257">
        <f>IF(N1630="nulová",J1630,0)</f>
        <v>0</v>
      </c>
      <c r="BJ1630" s="18" t="s">
        <v>84</v>
      </c>
      <c r="BK1630" s="257">
        <f>ROUND(I1630*H1630,2)</f>
        <v>0</v>
      </c>
      <c r="BL1630" s="18" t="s">
        <v>260</v>
      </c>
      <c r="BM1630" s="256" t="s">
        <v>2069</v>
      </c>
    </row>
    <row r="1631" s="2" customFormat="1">
      <c r="A1631" s="39"/>
      <c r="B1631" s="40"/>
      <c r="C1631" s="41"/>
      <c r="D1631" s="260" t="s">
        <v>266</v>
      </c>
      <c r="E1631" s="41"/>
      <c r="F1631" s="291" t="s">
        <v>2066</v>
      </c>
      <c r="G1631" s="41"/>
      <c r="H1631" s="41"/>
      <c r="I1631" s="211"/>
      <c r="J1631" s="41"/>
      <c r="K1631" s="41"/>
      <c r="L1631" s="45"/>
      <c r="M1631" s="292"/>
      <c r="N1631" s="293"/>
      <c r="O1631" s="92"/>
      <c r="P1631" s="92"/>
      <c r="Q1631" s="92"/>
      <c r="R1631" s="92"/>
      <c r="S1631" s="92"/>
      <c r="T1631" s="93"/>
      <c r="U1631" s="39"/>
      <c r="V1631" s="39"/>
      <c r="W1631" s="39"/>
      <c r="X1631" s="39"/>
      <c r="Y1631" s="39"/>
      <c r="Z1631" s="39"/>
      <c r="AA1631" s="39"/>
      <c r="AB1631" s="39"/>
      <c r="AC1631" s="39"/>
      <c r="AD1631" s="39"/>
      <c r="AE1631" s="39"/>
      <c r="AT1631" s="18" t="s">
        <v>266</v>
      </c>
      <c r="AU1631" s="18" t="s">
        <v>86</v>
      </c>
    </row>
    <row r="1632" s="2" customFormat="1" ht="24.15" customHeight="1">
      <c r="A1632" s="39"/>
      <c r="B1632" s="40"/>
      <c r="C1632" s="244" t="s">
        <v>2070</v>
      </c>
      <c r="D1632" s="244" t="s">
        <v>224</v>
      </c>
      <c r="E1632" s="245" t="s">
        <v>2071</v>
      </c>
      <c r="F1632" s="246" t="s">
        <v>2072</v>
      </c>
      <c r="G1632" s="247" t="s">
        <v>526</v>
      </c>
      <c r="H1632" s="248">
        <v>1</v>
      </c>
      <c r="I1632" s="249"/>
      <c r="J1632" s="250">
        <f>ROUND(I1632*H1632,2)</f>
        <v>0</v>
      </c>
      <c r="K1632" s="251"/>
      <c r="L1632" s="45"/>
      <c r="M1632" s="252" t="s">
        <v>1</v>
      </c>
      <c r="N1632" s="253" t="s">
        <v>41</v>
      </c>
      <c r="O1632" s="92"/>
      <c r="P1632" s="254">
        <f>O1632*H1632</f>
        <v>0</v>
      </c>
      <c r="Q1632" s="254">
        <v>0</v>
      </c>
      <c r="R1632" s="254">
        <f>Q1632*H1632</f>
        <v>0</v>
      </c>
      <c r="S1632" s="254">
        <v>0</v>
      </c>
      <c r="T1632" s="255">
        <f>S1632*H1632</f>
        <v>0</v>
      </c>
      <c r="U1632" s="39"/>
      <c r="V1632" s="39"/>
      <c r="W1632" s="39"/>
      <c r="X1632" s="39"/>
      <c r="Y1632" s="39"/>
      <c r="Z1632" s="39"/>
      <c r="AA1632" s="39"/>
      <c r="AB1632" s="39"/>
      <c r="AC1632" s="39"/>
      <c r="AD1632" s="39"/>
      <c r="AE1632" s="39"/>
      <c r="AR1632" s="256" t="s">
        <v>260</v>
      </c>
      <c r="AT1632" s="256" t="s">
        <v>224</v>
      </c>
      <c r="AU1632" s="256" t="s">
        <v>86</v>
      </c>
      <c r="AY1632" s="18" t="s">
        <v>222</v>
      </c>
      <c r="BE1632" s="257">
        <f>IF(N1632="základní",J1632,0)</f>
        <v>0</v>
      </c>
      <c r="BF1632" s="257">
        <f>IF(N1632="snížená",J1632,0)</f>
        <v>0</v>
      </c>
      <c r="BG1632" s="257">
        <f>IF(N1632="zákl. přenesená",J1632,0)</f>
        <v>0</v>
      </c>
      <c r="BH1632" s="257">
        <f>IF(N1632="sníž. přenesená",J1632,0)</f>
        <v>0</v>
      </c>
      <c r="BI1632" s="257">
        <f>IF(N1632="nulová",J1632,0)</f>
        <v>0</v>
      </c>
      <c r="BJ1632" s="18" t="s">
        <v>84</v>
      </c>
      <c r="BK1632" s="257">
        <f>ROUND(I1632*H1632,2)</f>
        <v>0</v>
      </c>
      <c r="BL1632" s="18" t="s">
        <v>260</v>
      </c>
      <c r="BM1632" s="256" t="s">
        <v>2073</v>
      </c>
    </row>
    <row r="1633" s="2" customFormat="1">
      <c r="A1633" s="39"/>
      <c r="B1633" s="40"/>
      <c r="C1633" s="41"/>
      <c r="D1633" s="260" t="s">
        <v>266</v>
      </c>
      <c r="E1633" s="41"/>
      <c r="F1633" s="291" t="s">
        <v>2066</v>
      </c>
      <c r="G1633" s="41"/>
      <c r="H1633" s="41"/>
      <c r="I1633" s="211"/>
      <c r="J1633" s="41"/>
      <c r="K1633" s="41"/>
      <c r="L1633" s="45"/>
      <c r="M1633" s="292"/>
      <c r="N1633" s="293"/>
      <c r="O1633" s="92"/>
      <c r="P1633" s="92"/>
      <c r="Q1633" s="92"/>
      <c r="R1633" s="92"/>
      <c r="S1633" s="92"/>
      <c r="T1633" s="93"/>
      <c r="U1633" s="39"/>
      <c r="V1633" s="39"/>
      <c r="W1633" s="39"/>
      <c r="X1633" s="39"/>
      <c r="Y1633" s="39"/>
      <c r="Z1633" s="39"/>
      <c r="AA1633" s="39"/>
      <c r="AB1633" s="39"/>
      <c r="AC1633" s="39"/>
      <c r="AD1633" s="39"/>
      <c r="AE1633" s="39"/>
      <c r="AT1633" s="18" t="s">
        <v>266</v>
      </c>
      <c r="AU1633" s="18" t="s">
        <v>86</v>
      </c>
    </row>
    <row r="1634" s="2" customFormat="1" ht="24.15" customHeight="1">
      <c r="A1634" s="39"/>
      <c r="B1634" s="40"/>
      <c r="C1634" s="244" t="s">
        <v>1245</v>
      </c>
      <c r="D1634" s="244" t="s">
        <v>224</v>
      </c>
      <c r="E1634" s="245" t="s">
        <v>2074</v>
      </c>
      <c r="F1634" s="246" t="s">
        <v>2075</v>
      </c>
      <c r="G1634" s="247" t="s">
        <v>526</v>
      </c>
      <c r="H1634" s="248">
        <v>1</v>
      </c>
      <c r="I1634" s="249"/>
      <c r="J1634" s="250">
        <f>ROUND(I1634*H1634,2)</f>
        <v>0</v>
      </c>
      <c r="K1634" s="251"/>
      <c r="L1634" s="45"/>
      <c r="M1634" s="252" t="s">
        <v>1</v>
      </c>
      <c r="N1634" s="253" t="s">
        <v>41</v>
      </c>
      <c r="O1634" s="92"/>
      <c r="P1634" s="254">
        <f>O1634*H1634</f>
        <v>0</v>
      </c>
      <c r="Q1634" s="254">
        <v>0</v>
      </c>
      <c r="R1634" s="254">
        <f>Q1634*H1634</f>
        <v>0</v>
      </c>
      <c r="S1634" s="254">
        <v>0</v>
      </c>
      <c r="T1634" s="255">
        <f>S1634*H1634</f>
        <v>0</v>
      </c>
      <c r="U1634" s="39"/>
      <c r="V1634" s="39"/>
      <c r="W1634" s="39"/>
      <c r="X1634" s="39"/>
      <c r="Y1634" s="39"/>
      <c r="Z1634" s="39"/>
      <c r="AA1634" s="39"/>
      <c r="AB1634" s="39"/>
      <c r="AC1634" s="39"/>
      <c r="AD1634" s="39"/>
      <c r="AE1634" s="39"/>
      <c r="AR1634" s="256" t="s">
        <v>260</v>
      </c>
      <c r="AT1634" s="256" t="s">
        <v>224</v>
      </c>
      <c r="AU1634" s="256" t="s">
        <v>86</v>
      </c>
      <c r="AY1634" s="18" t="s">
        <v>222</v>
      </c>
      <c r="BE1634" s="257">
        <f>IF(N1634="základní",J1634,0)</f>
        <v>0</v>
      </c>
      <c r="BF1634" s="257">
        <f>IF(N1634="snížená",J1634,0)</f>
        <v>0</v>
      </c>
      <c r="BG1634" s="257">
        <f>IF(N1634="zákl. přenesená",J1634,0)</f>
        <v>0</v>
      </c>
      <c r="BH1634" s="257">
        <f>IF(N1634="sníž. přenesená",J1634,0)</f>
        <v>0</v>
      </c>
      <c r="BI1634" s="257">
        <f>IF(N1634="nulová",J1634,0)</f>
        <v>0</v>
      </c>
      <c r="BJ1634" s="18" t="s">
        <v>84</v>
      </c>
      <c r="BK1634" s="257">
        <f>ROUND(I1634*H1634,2)</f>
        <v>0</v>
      </c>
      <c r="BL1634" s="18" t="s">
        <v>260</v>
      </c>
      <c r="BM1634" s="256" t="s">
        <v>2076</v>
      </c>
    </row>
    <row r="1635" s="2" customFormat="1">
      <c r="A1635" s="39"/>
      <c r="B1635" s="40"/>
      <c r="C1635" s="41"/>
      <c r="D1635" s="260" t="s">
        <v>266</v>
      </c>
      <c r="E1635" s="41"/>
      <c r="F1635" s="291" t="s">
        <v>2066</v>
      </c>
      <c r="G1635" s="41"/>
      <c r="H1635" s="41"/>
      <c r="I1635" s="211"/>
      <c r="J1635" s="41"/>
      <c r="K1635" s="41"/>
      <c r="L1635" s="45"/>
      <c r="M1635" s="292"/>
      <c r="N1635" s="293"/>
      <c r="O1635" s="92"/>
      <c r="P1635" s="92"/>
      <c r="Q1635" s="92"/>
      <c r="R1635" s="92"/>
      <c r="S1635" s="92"/>
      <c r="T1635" s="93"/>
      <c r="U1635" s="39"/>
      <c r="V1635" s="39"/>
      <c r="W1635" s="39"/>
      <c r="X1635" s="39"/>
      <c r="Y1635" s="39"/>
      <c r="Z1635" s="39"/>
      <c r="AA1635" s="39"/>
      <c r="AB1635" s="39"/>
      <c r="AC1635" s="39"/>
      <c r="AD1635" s="39"/>
      <c r="AE1635" s="39"/>
      <c r="AT1635" s="18" t="s">
        <v>266</v>
      </c>
      <c r="AU1635" s="18" t="s">
        <v>86</v>
      </c>
    </row>
    <row r="1636" s="2" customFormat="1" ht="24.15" customHeight="1">
      <c r="A1636" s="39"/>
      <c r="B1636" s="40"/>
      <c r="C1636" s="244" t="s">
        <v>2077</v>
      </c>
      <c r="D1636" s="244" t="s">
        <v>224</v>
      </c>
      <c r="E1636" s="245" t="s">
        <v>2078</v>
      </c>
      <c r="F1636" s="246" t="s">
        <v>2079</v>
      </c>
      <c r="G1636" s="247" t="s">
        <v>526</v>
      </c>
      <c r="H1636" s="248">
        <v>1</v>
      </c>
      <c r="I1636" s="249"/>
      <c r="J1636" s="250">
        <f>ROUND(I1636*H1636,2)</f>
        <v>0</v>
      </c>
      <c r="K1636" s="251"/>
      <c r="L1636" s="45"/>
      <c r="M1636" s="252" t="s">
        <v>1</v>
      </c>
      <c r="N1636" s="253" t="s">
        <v>41</v>
      </c>
      <c r="O1636" s="92"/>
      <c r="P1636" s="254">
        <f>O1636*H1636</f>
        <v>0</v>
      </c>
      <c r="Q1636" s="254">
        <v>0</v>
      </c>
      <c r="R1636" s="254">
        <f>Q1636*H1636</f>
        <v>0</v>
      </c>
      <c r="S1636" s="254">
        <v>0</v>
      </c>
      <c r="T1636" s="255">
        <f>S1636*H1636</f>
        <v>0</v>
      </c>
      <c r="U1636" s="39"/>
      <c r="V1636" s="39"/>
      <c r="W1636" s="39"/>
      <c r="X1636" s="39"/>
      <c r="Y1636" s="39"/>
      <c r="Z1636" s="39"/>
      <c r="AA1636" s="39"/>
      <c r="AB1636" s="39"/>
      <c r="AC1636" s="39"/>
      <c r="AD1636" s="39"/>
      <c r="AE1636" s="39"/>
      <c r="AR1636" s="256" t="s">
        <v>260</v>
      </c>
      <c r="AT1636" s="256" t="s">
        <v>224</v>
      </c>
      <c r="AU1636" s="256" t="s">
        <v>86</v>
      </c>
      <c r="AY1636" s="18" t="s">
        <v>222</v>
      </c>
      <c r="BE1636" s="257">
        <f>IF(N1636="základní",J1636,0)</f>
        <v>0</v>
      </c>
      <c r="BF1636" s="257">
        <f>IF(N1636="snížená",J1636,0)</f>
        <v>0</v>
      </c>
      <c r="BG1636" s="257">
        <f>IF(N1636="zákl. přenesená",J1636,0)</f>
        <v>0</v>
      </c>
      <c r="BH1636" s="257">
        <f>IF(N1636="sníž. přenesená",J1636,0)</f>
        <v>0</v>
      </c>
      <c r="BI1636" s="257">
        <f>IF(N1636="nulová",J1636,0)</f>
        <v>0</v>
      </c>
      <c r="BJ1636" s="18" t="s">
        <v>84</v>
      </c>
      <c r="BK1636" s="257">
        <f>ROUND(I1636*H1636,2)</f>
        <v>0</v>
      </c>
      <c r="BL1636" s="18" t="s">
        <v>260</v>
      </c>
      <c r="BM1636" s="256" t="s">
        <v>2080</v>
      </c>
    </row>
    <row r="1637" s="2" customFormat="1">
      <c r="A1637" s="39"/>
      <c r="B1637" s="40"/>
      <c r="C1637" s="41"/>
      <c r="D1637" s="260" t="s">
        <v>266</v>
      </c>
      <c r="E1637" s="41"/>
      <c r="F1637" s="291" t="s">
        <v>2066</v>
      </c>
      <c r="G1637" s="41"/>
      <c r="H1637" s="41"/>
      <c r="I1637" s="211"/>
      <c r="J1637" s="41"/>
      <c r="K1637" s="41"/>
      <c r="L1637" s="45"/>
      <c r="M1637" s="292"/>
      <c r="N1637" s="293"/>
      <c r="O1637" s="92"/>
      <c r="P1637" s="92"/>
      <c r="Q1637" s="92"/>
      <c r="R1637" s="92"/>
      <c r="S1637" s="92"/>
      <c r="T1637" s="93"/>
      <c r="U1637" s="39"/>
      <c r="V1637" s="39"/>
      <c r="W1637" s="39"/>
      <c r="X1637" s="39"/>
      <c r="Y1637" s="39"/>
      <c r="Z1637" s="39"/>
      <c r="AA1637" s="39"/>
      <c r="AB1637" s="39"/>
      <c r="AC1637" s="39"/>
      <c r="AD1637" s="39"/>
      <c r="AE1637" s="39"/>
      <c r="AT1637" s="18" t="s">
        <v>266</v>
      </c>
      <c r="AU1637" s="18" t="s">
        <v>86</v>
      </c>
    </row>
    <row r="1638" s="2" customFormat="1" ht="24.15" customHeight="1">
      <c r="A1638" s="39"/>
      <c r="B1638" s="40"/>
      <c r="C1638" s="244" t="s">
        <v>1249</v>
      </c>
      <c r="D1638" s="244" t="s">
        <v>224</v>
      </c>
      <c r="E1638" s="245" t="s">
        <v>2081</v>
      </c>
      <c r="F1638" s="246" t="s">
        <v>2082</v>
      </c>
      <c r="G1638" s="247" t="s">
        <v>526</v>
      </c>
      <c r="H1638" s="248">
        <v>3</v>
      </c>
      <c r="I1638" s="249"/>
      <c r="J1638" s="250">
        <f>ROUND(I1638*H1638,2)</f>
        <v>0</v>
      </c>
      <c r="K1638" s="251"/>
      <c r="L1638" s="45"/>
      <c r="M1638" s="252" t="s">
        <v>1</v>
      </c>
      <c r="N1638" s="253" t="s">
        <v>41</v>
      </c>
      <c r="O1638" s="92"/>
      <c r="P1638" s="254">
        <f>O1638*H1638</f>
        <v>0</v>
      </c>
      <c r="Q1638" s="254">
        <v>0</v>
      </c>
      <c r="R1638" s="254">
        <f>Q1638*H1638</f>
        <v>0</v>
      </c>
      <c r="S1638" s="254">
        <v>0</v>
      </c>
      <c r="T1638" s="255">
        <f>S1638*H1638</f>
        <v>0</v>
      </c>
      <c r="U1638" s="39"/>
      <c r="V1638" s="39"/>
      <c r="W1638" s="39"/>
      <c r="X1638" s="39"/>
      <c r="Y1638" s="39"/>
      <c r="Z1638" s="39"/>
      <c r="AA1638" s="39"/>
      <c r="AB1638" s="39"/>
      <c r="AC1638" s="39"/>
      <c r="AD1638" s="39"/>
      <c r="AE1638" s="39"/>
      <c r="AR1638" s="256" t="s">
        <v>260</v>
      </c>
      <c r="AT1638" s="256" t="s">
        <v>224</v>
      </c>
      <c r="AU1638" s="256" t="s">
        <v>86</v>
      </c>
      <c r="AY1638" s="18" t="s">
        <v>222</v>
      </c>
      <c r="BE1638" s="257">
        <f>IF(N1638="základní",J1638,0)</f>
        <v>0</v>
      </c>
      <c r="BF1638" s="257">
        <f>IF(N1638="snížená",J1638,0)</f>
        <v>0</v>
      </c>
      <c r="BG1638" s="257">
        <f>IF(N1638="zákl. přenesená",J1638,0)</f>
        <v>0</v>
      </c>
      <c r="BH1638" s="257">
        <f>IF(N1638="sníž. přenesená",J1638,0)</f>
        <v>0</v>
      </c>
      <c r="BI1638" s="257">
        <f>IF(N1638="nulová",J1638,0)</f>
        <v>0</v>
      </c>
      <c r="BJ1638" s="18" t="s">
        <v>84</v>
      </c>
      <c r="BK1638" s="257">
        <f>ROUND(I1638*H1638,2)</f>
        <v>0</v>
      </c>
      <c r="BL1638" s="18" t="s">
        <v>260</v>
      </c>
      <c r="BM1638" s="256" t="s">
        <v>2083</v>
      </c>
    </row>
    <row r="1639" s="2" customFormat="1">
      <c r="A1639" s="39"/>
      <c r="B1639" s="40"/>
      <c r="C1639" s="41"/>
      <c r="D1639" s="260" t="s">
        <v>266</v>
      </c>
      <c r="E1639" s="41"/>
      <c r="F1639" s="291" t="s">
        <v>2066</v>
      </c>
      <c r="G1639" s="41"/>
      <c r="H1639" s="41"/>
      <c r="I1639" s="211"/>
      <c r="J1639" s="41"/>
      <c r="K1639" s="41"/>
      <c r="L1639" s="45"/>
      <c r="M1639" s="292"/>
      <c r="N1639" s="293"/>
      <c r="O1639" s="92"/>
      <c r="P1639" s="92"/>
      <c r="Q1639" s="92"/>
      <c r="R1639" s="92"/>
      <c r="S1639" s="92"/>
      <c r="T1639" s="93"/>
      <c r="U1639" s="39"/>
      <c r="V1639" s="39"/>
      <c r="W1639" s="39"/>
      <c r="X1639" s="39"/>
      <c r="Y1639" s="39"/>
      <c r="Z1639" s="39"/>
      <c r="AA1639" s="39"/>
      <c r="AB1639" s="39"/>
      <c r="AC1639" s="39"/>
      <c r="AD1639" s="39"/>
      <c r="AE1639" s="39"/>
      <c r="AT1639" s="18" t="s">
        <v>266</v>
      </c>
      <c r="AU1639" s="18" t="s">
        <v>86</v>
      </c>
    </row>
    <row r="1640" s="2" customFormat="1" ht="24.15" customHeight="1">
      <c r="A1640" s="39"/>
      <c r="B1640" s="40"/>
      <c r="C1640" s="244" t="s">
        <v>2084</v>
      </c>
      <c r="D1640" s="244" t="s">
        <v>224</v>
      </c>
      <c r="E1640" s="245" t="s">
        <v>2085</v>
      </c>
      <c r="F1640" s="246" t="s">
        <v>2086</v>
      </c>
      <c r="G1640" s="247" t="s">
        <v>526</v>
      </c>
      <c r="H1640" s="248">
        <v>3</v>
      </c>
      <c r="I1640" s="249"/>
      <c r="J1640" s="250">
        <f>ROUND(I1640*H1640,2)</f>
        <v>0</v>
      </c>
      <c r="K1640" s="251"/>
      <c r="L1640" s="45"/>
      <c r="M1640" s="252" t="s">
        <v>1</v>
      </c>
      <c r="N1640" s="253" t="s">
        <v>41</v>
      </c>
      <c r="O1640" s="92"/>
      <c r="P1640" s="254">
        <f>O1640*H1640</f>
        <v>0</v>
      </c>
      <c r="Q1640" s="254">
        <v>0</v>
      </c>
      <c r="R1640" s="254">
        <f>Q1640*H1640</f>
        <v>0</v>
      </c>
      <c r="S1640" s="254">
        <v>0</v>
      </c>
      <c r="T1640" s="255">
        <f>S1640*H1640</f>
        <v>0</v>
      </c>
      <c r="U1640" s="39"/>
      <c r="V1640" s="39"/>
      <c r="W1640" s="39"/>
      <c r="X1640" s="39"/>
      <c r="Y1640" s="39"/>
      <c r="Z1640" s="39"/>
      <c r="AA1640" s="39"/>
      <c r="AB1640" s="39"/>
      <c r="AC1640" s="39"/>
      <c r="AD1640" s="39"/>
      <c r="AE1640" s="39"/>
      <c r="AR1640" s="256" t="s">
        <v>260</v>
      </c>
      <c r="AT1640" s="256" t="s">
        <v>224</v>
      </c>
      <c r="AU1640" s="256" t="s">
        <v>86</v>
      </c>
      <c r="AY1640" s="18" t="s">
        <v>222</v>
      </c>
      <c r="BE1640" s="257">
        <f>IF(N1640="základní",J1640,0)</f>
        <v>0</v>
      </c>
      <c r="BF1640" s="257">
        <f>IF(N1640="snížená",J1640,0)</f>
        <v>0</v>
      </c>
      <c r="BG1640" s="257">
        <f>IF(N1640="zákl. přenesená",J1640,0)</f>
        <v>0</v>
      </c>
      <c r="BH1640" s="257">
        <f>IF(N1640="sníž. přenesená",J1640,0)</f>
        <v>0</v>
      </c>
      <c r="BI1640" s="257">
        <f>IF(N1640="nulová",J1640,0)</f>
        <v>0</v>
      </c>
      <c r="BJ1640" s="18" t="s">
        <v>84</v>
      </c>
      <c r="BK1640" s="257">
        <f>ROUND(I1640*H1640,2)</f>
        <v>0</v>
      </c>
      <c r="BL1640" s="18" t="s">
        <v>260</v>
      </c>
      <c r="BM1640" s="256" t="s">
        <v>2087</v>
      </c>
    </row>
    <row r="1641" s="2" customFormat="1">
      <c r="A1641" s="39"/>
      <c r="B1641" s="40"/>
      <c r="C1641" s="41"/>
      <c r="D1641" s="260" t="s">
        <v>266</v>
      </c>
      <c r="E1641" s="41"/>
      <c r="F1641" s="291" t="s">
        <v>2066</v>
      </c>
      <c r="G1641" s="41"/>
      <c r="H1641" s="41"/>
      <c r="I1641" s="211"/>
      <c r="J1641" s="41"/>
      <c r="K1641" s="41"/>
      <c r="L1641" s="45"/>
      <c r="M1641" s="292"/>
      <c r="N1641" s="293"/>
      <c r="O1641" s="92"/>
      <c r="P1641" s="92"/>
      <c r="Q1641" s="92"/>
      <c r="R1641" s="92"/>
      <c r="S1641" s="92"/>
      <c r="T1641" s="93"/>
      <c r="U1641" s="39"/>
      <c r="V1641" s="39"/>
      <c r="W1641" s="39"/>
      <c r="X1641" s="39"/>
      <c r="Y1641" s="39"/>
      <c r="Z1641" s="39"/>
      <c r="AA1641" s="39"/>
      <c r="AB1641" s="39"/>
      <c r="AC1641" s="39"/>
      <c r="AD1641" s="39"/>
      <c r="AE1641" s="39"/>
      <c r="AT1641" s="18" t="s">
        <v>266</v>
      </c>
      <c r="AU1641" s="18" t="s">
        <v>86</v>
      </c>
    </row>
    <row r="1642" s="2" customFormat="1" ht="24.15" customHeight="1">
      <c r="A1642" s="39"/>
      <c r="B1642" s="40"/>
      <c r="C1642" s="244" t="s">
        <v>1255</v>
      </c>
      <c r="D1642" s="244" t="s">
        <v>224</v>
      </c>
      <c r="E1642" s="245" t="s">
        <v>2088</v>
      </c>
      <c r="F1642" s="246" t="s">
        <v>2089</v>
      </c>
      <c r="G1642" s="247" t="s">
        <v>526</v>
      </c>
      <c r="H1642" s="248">
        <v>5</v>
      </c>
      <c r="I1642" s="249"/>
      <c r="J1642" s="250">
        <f>ROUND(I1642*H1642,2)</f>
        <v>0</v>
      </c>
      <c r="K1642" s="251"/>
      <c r="L1642" s="45"/>
      <c r="M1642" s="252" t="s">
        <v>1</v>
      </c>
      <c r="N1642" s="253" t="s">
        <v>41</v>
      </c>
      <c r="O1642" s="92"/>
      <c r="P1642" s="254">
        <f>O1642*H1642</f>
        <v>0</v>
      </c>
      <c r="Q1642" s="254">
        <v>0</v>
      </c>
      <c r="R1642" s="254">
        <f>Q1642*H1642</f>
        <v>0</v>
      </c>
      <c r="S1642" s="254">
        <v>0</v>
      </c>
      <c r="T1642" s="255">
        <f>S1642*H1642</f>
        <v>0</v>
      </c>
      <c r="U1642" s="39"/>
      <c r="V1642" s="39"/>
      <c r="W1642" s="39"/>
      <c r="X1642" s="39"/>
      <c r="Y1642" s="39"/>
      <c r="Z1642" s="39"/>
      <c r="AA1642" s="39"/>
      <c r="AB1642" s="39"/>
      <c r="AC1642" s="39"/>
      <c r="AD1642" s="39"/>
      <c r="AE1642" s="39"/>
      <c r="AR1642" s="256" t="s">
        <v>260</v>
      </c>
      <c r="AT1642" s="256" t="s">
        <v>224</v>
      </c>
      <c r="AU1642" s="256" t="s">
        <v>86</v>
      </c>
      <c r="AY1642" s="18" t="s">
        <v>222</v>
      </c>
      <c r="BE1642" s="257">
        <f>IF(N1642="základní",J1642,0)</f>
        <v>0</v>
      </c>
      <c r="BF1642" s="257">
        <f>IF(N1642="snížená",J1642,0)</f>
        <v>0</v>
      </c>
      <c r="BG1642" s="257">
        <f>IF(N1642="zákl. přenesená",J1642,0)</f>
        <v>0</v>
      </c>
      <c r="BH1642" s="257">
        <f>IF(N1642="sníž. přenesená",J1642,0)</f>
        <v>0</v>
      </c>
      <c r="BI1642" s="257">
        <f>IF(N1642="nulová",J1642,0)</f>
        <v>0</v>
      </c>
      <c r="BJ1642" s="18" t="s">
        <v>84</v>
      </c>
      <c r="BK1642" s="257">
        <f>ROUND(I1642*H1642,2)</f>
        <v>0</v>
      </c>
      <c r="BL1642" s="18" t="s">
        <v>260</v>
      </c>
      <c r="BM1642" s="256" t="s">
        <v>2090</v>
      </c>
    </row>
    <row r="1643" s="2" customFormat="1">
      <c r="A1643" s="39"/>
      <c r="B1643" s="40"/>
      <c r="C1643" s="41"/>
      <c r="D1643" s="260" t="s">
        <v>266</v>
      </c>
      <c r="E1643" s="41"/>
      <c r="F1643" s="291" t="s">
        <v>2066</v>
      </c>
      <c r="G1643" s="41"/>
      <c r="H1643" s="41"/>
      <c r="I1643" s="211"/>
      <c r="J1643" s="41"/>
      <c r="K1643" s="41"/>
      <c r="L1643" s="45"/>
      <c r="M1643" s="292"/>
      <c r="N1643" s="293"/>
      <c r="O1643" s="92"/>
      <c r="P1643" s="92"/>
      <c r="Q1643" s="92"/>
      <c r="R1643" s="92"/>
      <c r="S1643" s="92"/>
      <c r="T1643" s="93"/>
      <c r="U1643" s="39"/>
      <c r="V1643" s="39"/>
      <c r="W1643" s="39"/>
      <c r="X1643" s="39"/>
      <c r="Y1643" s="39"/>
      <c r="Z1643" s="39"/>
      <c r="AA1643" s="39"/>
      <c r="AB1643" s="39"/>
      <c r="AC1643" s="39"/>
      <c r="AD1643" s="39"/>
      <c r="AE1643" s="39"/>
      <c r="AT1643" s="18" t="s">
        <v>266</v>
      </c>
      <c r="AU1643" s="18" t="s">
        <v>86</v>
      </c>
    </row>
    <row r="1644" s="2" customFormat="1" ht="24.15" customHeight="1">
      <c r="A1644" s="39"/>
      <c r="B1644" s="40"/>
      <c r="C1644" s="244" t="s">
        <v>2091</v>
      </c>
      <c r="D1644" s="244" t="s">
        <v>224</v>
      </c>
      <c r="E1644" s="245" t="s">
        <v>2092</v>
      </c>
      <c r="F1644" s="246" t="s">
        <v>2093</v>
      </c>
      <c r="G1644" s="247" t="s">
        <v>526</v>
      </c>
      <c r="H1644" s="248">
        <v>5</v>
      </c>
      <c r="I1644" s="249"/>
      <c r="J1644" s="250">
        <f>ROUND(I1644*H1644,2)</f>
        <v>0</v>
      </c>
      <c r="K1644" s="251"/>
      <c r="L1644" s="45"/>
      <c r="M1644" s="252" t="s">
        <v>1</v>
      </c>
      <c r="N1644" s="253" t="s">
        <v>41</v>
      </c>
      <c r="O1644" s="92"/>
      <c r="P1644" s="254">
        <f>O1644*H1644</f>
        <v>0</v>
      </c>
      <c r="Q1644" s="254">
        <v>0</v>
      </c>
      <c r="R1644" s="254">
        <f>Q1644*H1644</f>
        <v>0</v>
      </c>
      <c r="S1644" s="254">
        <v>0</v>
      </c>
      <c r="T1644" s="255">
        <f>S1644*H1644</f>
        <v>0</v>
      </c>
      <c r="U1644" s="39"/>
      <c r="V1644" s="39"/>
      <c r="W1644" s="39"/>
      <c r="X1644" s="39"/>
      <c r="Y1644" s="39"/>
      <c r="Z1644" s="39"/>
      <c r="AA1644" s="39"/>
      <c r="AB1644" s="39"/>
      <c r="AC1644" s="39"/>
      <c r="AD1644" s="39"/>
      <c r="AE1644" s="39"/>
      <c r="AR1644" s="256" t="s">
        <v>260</v>
      </c>
      <c r="AT1644" s="256" t="s">
        <v>224</v>
      </c>
      <c r="AU1644" s="256" t="s">
        <v>86</v>
      </c>
      <c r="AY1644" s="18" t="s">
        <v>222</v>
      </c>
      <c r="BE1644" s="257">
        <f>IF(N1644="základní",J1644,0)</f>
        <v>0</v>
      </c>
      <c r="BF1644" s="257">
        <f>IF(N1644="snížená",J1644,0)</f>
        <v>0</v>
      </c>
      <c r="BG1644" s="257">
        <f>IF(N1644="zákl. přenesená",J1644,0)</f>
        <v>0</v>
      </c>
      <c r="BH1644" s="257">
        <f>IF(N1644="sníž. přenesená",J1644,0)</f>
        <v>0</v>
      </c>
      <c r="BI1644" s="257">
        <f>IF(N1644="nulová",J1644,0)</f>
        <v>0</v>
      </c>
      <c r="BJ1644" s="18" t="s">
        <v>84</v>
      </c>
      <c r="BK1644" s="257">
        <f>ROUND(I1644*H1644,2)</f>
        <v>0</v>
      </c>
      <c r="BL1644" s="18" t="s">
        <v>260</v>
      </c>
      <c r="BM1644" s="256" t="s">
        <v>2094</v>
      </c>
    </row>
    <row r="1645" s="2" customFormat="1">
      <c r="A1645" s="39"/>
      <c r="B1645" s="40"/>
      <c r="C1645" s="41"/>
      <c r="D1645" s="260" t="s">
        <v>266</v>
      </c>
      <c r="E1645" s="41"/>
      <c r="F1645" s="291" t="s">
        <v>2066</v>
      </c>
      <c r="G1645" s="41"/>
      <c r="H1645" s="41"/>
      <c r="I1645" s="211"/>
      <c r="J1645" s="41"/>
      <c r="K1645" s="41"/>
      <c r="L1645" s="45"/>
      <c r="M1645" s="292"/>
      <c r="N1645" s="293"/>
      <c r="O1645" s="92"/>
      <c r="P1645" s="92"/>
      <c r="Q1645" s="92"/>
      <c r="R1645" s="92"/>
      <c r="S1645" s="92"/>
      <c r="T1645" s="93"/>
      <c r="U1645" s="39"/>
      <c r="V1645" s="39"/>
      <c r="W1645" s="39"/>
      <c r="X1645" s="39"/>
      <c r="Y1645" s="39"/>
      <c r="Z1645" s="39"/>
      <c r="AA1645" s="39"/>
      <c r="AB1645" s="39"/>
      <c r="AC1645" s="39"/>
      <c r="AD1645" s="39"/>
      <c r="AE1645" s="39"/>
      <c r="AT1645" s="18" t="s">
        <v>266</v>
      </c>
      <c r="AU1645" s="18" t="s">
        <v>86</v>
      </c>
    </row>
    <row r="1646" s="2" customFormat="1" ht="24.15" customHeight="1">
      <c r="A1646" s="39"/>
      <c r="B1646" s="40"/>
      <c r="C1646" s="244" t="s">
        <v>1259</v>
      </c>
      <c r="D1646" s="244" t="s">
        <v>224</v>
      </c>
      <c r="E1646" s="245" t="s">
        <v>2095</v>
      </c>
      <c r="F1646" s="246" t="s">
        <v>2096</v>
      </c>
      <c r="G1646" s="247" t="s">
        <v>526</v>
      </c>
      <c r="H1646" s="248">
        <v>6</v>
      </c>
      <c r="I1646" s="249"/>
      <c r="J1646" s="250">
        <f>ROUND(I1646*H1646,2)</f>
        <v>0</v>
      </c>
      <c r="K1646" s="251"/>
      <c r="L1646" s="45"/>
      <c r="M1646" s="252" t="s">
        <v>1</v>
      </c>
      <c r="N1646" s="253" t="s">
        <v>41</v>
      </c>
      <c r="O1646" s="92"/>
      <c r="P1646" s="254">
        <f>O1646*H1646</f>
        <v>0</v>
      </c>
      <c r="Q1646" s="254">
        <v>0</v>
      </c>
      <c r="R1646" s="254">
        <f>Q1646*H1646</f>
        <v>0</v>
      </c>
      <c r="S1646" s="254">
        <v>0</v>
      </c>
      <c r="T1646" s="255">
        <f>S1646*H1646</f>
        <v>0</v>
      </c>
      <c r="U1646" s="39"/>
      <c r="V1646" s="39"/>
      <c r="W1646" s="39"/>
      <c r="X1646" s="39"/>
      <c r="Y1646" s="39"/>
      <c r="Z1646" s="39"/>
      <c r="AA1646" s="39"/>
      <c r="AB1646" s="39"/>
      <c r="AC1646" s="39"/>
      <c r="AD1646" s="39"/>
      <c r="AE1646" s="39"/>
      <c r="AR1646" s="256" t="s">
        <v>260</v>
      </c>
      <c r="AT1646" s="256" t="s">
        <v>224</v>
      </c>
      <c r="AU1646" s="256" t="s">
        <v>86</v>
      </c>
      <c r="AY1646" s="18" t="s">
        <v>222</v>
      </c>
      <c r="BE1646" s="257">
        <f>IF(N1646="základní",J1646,0)</f>
        <v>0</v>
      </c>
      <c r="BF1646" s="257">
        <f>IF(N1646="snížená",J1646,0)</f>
        <v>0</v>
      </c>
      <c r="BG1646" s="257">
        <f>IF(N1646="zákl. přenesená",J1646,0)</f>
        <v>0</v>
      </c>
      <c r="BH1646" s="257">
        <f>IF(N1646="sníž. přenesená",J1646,0)</f>
        <v>0</v>
      </c>
      <c r="BI1646" s="257">
        <f>IF(N1646="nulová",J1646,0)</f>
        <v>0</v>
      </c>
      <c r="BJ1646" s="18" t="s">
        <v>84</v>
      </c>
      <c r="BK1646" s="257">
        <f>ROUND(I1646*H1646,2)</f>
        <v>0</v>
      </c>
      <c r="BL1646" s="18" t="s">
        <v>260</v>
      </c>
      <c r="BM1646" s="256" t="s">
        <v>2097</v>
      </c>
    </row>
    <row r="1647" s="2" customFormat="1">
      <c r="A1647" s="39"/>
      <c r="B1647" s="40"/>
      <c r="C1647" s="41"/>
      <c r="D1647" s="260" t="s">
        <v>266</v>
      </c>
      <c r="E1647" s="41"/>
      <c r="F1647" s="291" t="s">
        <v>2066</v>
      </c>
      <c r="G1647" s="41"/>
      <c r="H1647" s="41"/>
      <c r="I1647" s="211"/>
      <c r="J1647" s="41"/>
      <c r="K1647" s="41"/>
      <c r="L1647" s="45"/>
      <c r="M1647" s="292"/>
      <c r="N1647" s="293"/>
      <c r="O1647" s="92"/>
      <c r="P1647" s="92"/>
      <c r="Q1647" s="92"/>
      <c r="R1647" s="92"/>
      <c r="S1647" s="92"/>
      <c r="T1647" s="93"/>
      <c r="U1647" s="39"/>
      <c r="V1647" s="39"/>
      <c r="W1647" s="39"/>
      <c r="X1647" s="39"/>
      <c r="Y1647" s="39"/>
      <c r="Z1647" s="39"/>
      <c r="AA1647" s="39"/>
      <c r="AB1647" s="39"/>
      <c r="AC1647" s="39"/>
      <c r="AD1647" s="39"/>
      <c r="AE1647" s="39"/>
      <c r="AT1647" s="18" t="s">
        <v>266</v>
      </c>
      <c r="AU1647" s="18" t="s">
        <v>86</v>
      </c>
    </row>
    <row r="1648" s="2" customFormat="1" ht="24.15" customHeight="1">
      <c r="A1648" s="39"/>
      <c r="B1648" s="40"/>
      <c r="C1648" s="244" t="s">
        <v>2098</v>
      </c>
      <c r="D1648" s="244" t="s">
        <v>224</v>
      </c>
      <c r="E1648" s="245" t="s">
        <v>2099</v>
      </c>
      <c r="F1648" s="246" t="s">
        <v>2100</v>
      </c>
      <c r="G1648" s="247" t="s">
        <v>526</v>
      </c>
      <c r="H1648" s="248">
        <v>6</v>
      </c>
      <c r="I1648" s="249"/>
      <c r="J1648" s="250">
        <f>ROUND(I1648*H1648,2)</f>
        <v>0</v>
      </c>
      <c r="K1648" s="251"/>
      <c r="L1648" s="45"/>
      <c r="M1648" s="252" t="s">
        <v>1</v>
      </c>
      <c r="N1648" s="253" t="s">
        <v>41</v>
      </c>
      <c r="O1648" s="92"/>
      <c r="P1648" s="254">
        <f>O1648*H1648</f>
        <v>0</v>
      </c>
      <c r="Q1648" s="254">
        <v>0</v>
      </c>
      <c r="R1648" s="254">
        <f>Q1648*H1648</f>
        <v>0</v>
      </c>
      <c r="S1648" s="254">
        <v>0</v>
      </c>
      <c r="T1648" s="255">
        <f>S1648*H1648</f>
        <v>0</v>
      </c>
      <c r="U1648" s="39"/>
      <c r="V1648" s="39"/>
      <c r="W1648" s="39"/>
      <c r="X1648" s="39"/>
      <c r="Y1648" s="39"/>
      <c r="Z1648" s="39"/>
      <c r="AA1648" s="39"/>
      <c r="AB1648" s="39"/>
      <c r="AC1648" s="39"/>
      <c r="AD1648" s="39"/>
      <c r="AE1648" s="39"/>
      <c r="AR1648" s="256" t="s">
        <v>260</v>
      </c>
      <c r="AT1648" s="256" t="s">
        <v>224</v>
      </c>
      <c r="AU1648" s="256" t="s">
        <v>86</v>
      </c>
      <c r="AY1648" s="18" t="s">
        <v>222</v>
      </c>
      <c r="BE1648" s="257">
        <f>IF(N1648="základní",J1648,0)</f>
        <v>0</v>
      </c>
      <c r="BF1648" s="257">
        <f>IF(N1648="snížená",J1648,0)</f>
        <v>0</v>
      </c>
      <c r="BG1648" s="257">
        <f>IF(N1648="zákl. přenesená",J1648,0)</f>
        <v>0</v>
      </c>
      <c r="BH1648" s="257">
        <f>IF(N1648="sníž. přenesená",J1648,0)</f>
        <v>0</v>
      </c>
      <c r="BI1648" s="257">
        <f>IF(N1648="nulová",J1648,0)</f>
        <v>0</v>
      </c>
      <c r="BJ1648" s="18" t="s">
        <v>84</v>
      </c>
      <c r="BK1648" s="257">
        <f>ROUND(I1648*H1648,2)</f>
        <v>0</v>
      </c>
      <c r="BL1648" s="18" t="s">
        <v>260</v>
      </c>
      <c r="BM1648" s="256" t="s">
        <v>2101</v>
      </c>
    </row>
    <row r="1649" s="2" customFormat="1">
      <c r="A1649" s="39"/>
      <c r="B1649" s="40"/>
      <c r="C1649" s="41"/>
      <c r="D1649" s="260" t="s">
        <v>266</v>
      </c>
      <c r="E1649" s="41"/>
      <c r="F1649" s="291" t="s">
        <v>2066</v>
      </c>
      <c r="G1649" s="41"/>
      <c r="H1649" s="41"/>
      <c r="I1649" s="211"/>
      <c r="J1649" s="41"/>
      <c r="K1649" s="41"/>
      <c r="L1649" s="45"/>
      <c r="M1649" s="292"/>
      <c r="N1649" s="293"/>
      <c r="O1649" s="92"/>
      <c r="P1649" s="92"/>
      <c r="Q1649" s="92"/>
      <c r="R1649" s="92"/>
      <c r="S1649" s="92"/>
      <c r="T1649" s="93"/>
      <c r="U1649" s="39"/>
      <c r="V1649" s="39"/>
      <c r="W1649" s="39"/>
      <c r="X1649" s="39"/>
      <c r="Y1649" s="39"/>
      <c r="Z1649" s="39"/>
      <c r="AA1649" s="39"/>
      <c r="AB1649" s="39"/>
      <c r="AC1649" s="39"/>
      <c r="AD1649" s="39"/>
      <c r="AE1649" s="39"/>
      <c r="AT1649" s="18" t="s">
        <v>266</v>
      </c>
      <c r="AU1649" s="18" t="s">
        <v>86</v>
      </c>
    </row>
    <row r="1650" s="2" customFormat="1" ht="24.15" customHeight="1">
      <c r="A1650" s="39"/>
      <c r="B1650" s="40"/>
      <c r="C1650" s="244" t="s">
        <v>1264</v>
      </c>
      <c r="D1650" s="244" t="s">
        <v>224</v>
      </c>
      <c r="E1650" s="245" t="s">
        <v>2102</v>
      </c>
      <c r="F1650" s="246" t="s">
        <v>2103</v>
      </c>
      <c r="G1650" s="247" t="s">
        <v>526</v>
      </c>
      <c r="H1650" s="248">
        <v>7</v>
      </c>
      <c r="I1650" s="249"/>
      <c r="J1650" s="250">
        <f>ROUND(I1650*H1650,2)</f>
        <v>0</v>
      </c>
      <c r="K1650" s="251"/>
      <c r="L1650" s="45"/>
      <c r="M1650" s="252" t="s">
        <v>1</v>
      </c>
      <c r="N1650" s="253" t="s">
        <v>41</v>
      </c>
      <c r="O1650" s="92"/>
      <c r="P1650" s="254">
        <f>O1650*H1650</f>
        <v>0</v>
      </c>
      <c r="Q1650" s="254">
        <v>0</v>
      </c>
      <c r="R1650" s="254">
        <f>Q1650*H1650</f>
        <v>0</v>
      </c>
      <c r="S1650" s="254">
        <v>0</v>
      </c>
      <c r="T1650" s="255">
        <f>S1650*H1650</f>
        <v>0</v>
      </c>
      <c r="U1650" s="39"/>
      <c r="V1650" s="39"/>
      <c r="W1650" s="39"/>
      <c r="X1650" s="39"/>
      <c r="Y1650" s="39"/>
      <c r="Z1650" s="39"/>
      <c r="AA1650" s="39"/>
      <c r="AB1650" s="39"/>
      <c r="AC1650" s="39"/>
      <c r="AD1650" s="39"/>
      <c r="AE1650" s="39"/>
      <c r="AR1650" s="256" t="s">
        <v>260</v>
      </c>
      <c r="AT1650" s="256" t="s">
        <v>224</v>
      </c>
      <c r="AU1650" s="256" t="s">
        <v>86</v>
      </c>
      <c r="AY1650" s="18" t="s">
        <v>222</v>
      </c>
      <c r="BE1650" s="257">
        <f>IF(N1650="základní",J1650,0)</f>
        <v>0</v>
      </c>
      <c r="BF1650" s="257">
        <f>IF(N1650="snížená",J1650,0)</f>
        <v>0</v>
      </c>
      <c r="BG1650" s="257">
        <f>IF(N1650="zákl. přenesená",J1650,0)</f>
        <v>0</v>
      </c>
      <c r="BH1650" s="257">
        <f>IF(N1650="sníž. přenesená",J1650,0)</f>
        <v>0</v>
      </c>
      <c r="BI1650" s="257">
        <f>IF(N1650="nulová",J1650,0)</f>
        <v>0</v>
      </c>
      <c r="BJ1650" s="18" t="s">
        <v>84</v>
      </c>
      <c r="BK1650" s="257">
        <f>ROUND(I1650*H1650,2)</f>
        <v>0</v>
      </c>
      <c r="BL1650" s="18" t="s">
        <v>260</v>
      </c>
      <c r="BM1650" s="256" t="s">
        <v>2104</v>
      </c>
    </row>
    <row r="1651" s="2" customFormat="1">
      <c r="A1651" s="39"/>
      <c r="B1651" s="40"/>
      <c r="C1651" s="41"/>
      <c r="D1651" s="260" t="s">
        <v>266</v>
      </c>
      <c r="E1651" s="41"/>
      <c r="F1651" s="291" t="s">
        <v>2066</v>
      </c>
      <c r="G1651" s="41"/>
      <c r="H1651" s="41"/>
      <c r="I1651" s="211"/>
      <c r="J1651" s="41"/>
      <c r="K1651" s="41"/>
      <c r="L1651" s="45"/>
      <c r="M1651" s="292"/>
      <c r="N1651" s="293"/>
      <c r="O1651" s="92"/>
      <c r="P1651" s="92"/>
      <c r="Q1651" s="92"/>
      <c r="R1651" s="92"/>
      <c r="S1651" s="92"/>
      <c r="T1651" s="93"/>
      <c r="U1651" s="39"/>
      <c r="V1651" s="39"/>
      <c r="W1651" s="39"/>
      <c r="X1651" s="39"/>
      <c r="Y1651" s="39"/>
      <c r="Z1651" s="39"/>
      <c r="AA1651" s="39"/>
      <c r="AB1651" s="39"/>
      <c r="AC1651" s="39"/>
      <c r="AD1651" s="39"/>
      <c r="AE1651" s="39"/>
      <c r="AT1651" s="18" t="s">
        <v>266</v>
      </c>
      <c r="AU1651" s="18" t="s">
        <v>86</v>
      </c>
    </row>
    <row r="1652" s="2" customFormat="1" ht="24.15" customHeight="1">
      <c r="A1652" s="39"/>
      <c r="B1652" s="40"/>
      <c r="C1652" s="244" t="s">
        <v>2105</v>
      </c>
      <c r="D1652" s="244" t="s">
        <v>224</v>
      </c>
      <c r="E1652" s="245" t="s">
        <v>2106</v>
      </c>
      <c r="F1652" s="246" t="s">
        <v>2107</v>
      </c>
      <c r="G1652" s="247" t="s">
        <v>526</v>
      </c>
      <c r="H1652" s="248">
        <v>9</v>
      </c>
      <c r="I1652" s="249"/>
      <c r="J1652" s="250">
        <f>ROUND(I1652*H1652,2)</f>
        <v>0</v>
      </c>
      <c r="K1652" s="251"/>
      <c r="L1652" s="45"/>
      <c r="M1652" s="252" t="s">
        <v>1</v>
      </c>
      <c r="N1652" s="253" t="s">
        <v>41</v>
      </c>
      <c r="O1652" s="92"/>
      <c r="P1652" s="254">
        <f>O1652*H1652</f>
        <v>0</v>
      </c>
      <c r="Q1652" s="254">
        <v>0</v>
      </c>
      <c r="R1652" s="254">
        <f>Q1652*H1652</f>
        <v>0</v>
      </c>
      <c r="S1652" s="254">
        <v>0</v>
      </c>
      <c r="T1652" s="255">
        <f>S1652*H1652</f>
        <v>0</v>
      </c>
      <c r="U1652" s="39"/>
      <c r="V1652" s="39"/>
      <c r="W1652" s="39"/>
      <c r="X1652" s="39"/>
      <c r="Y1652" s="39"/>
      <c r="Z1652" s="39"/>
      <c r="AA1652" s="39"/>
      <c r="AB1652" s="39"/>
      <c r="AC1652" s="39"/>
      <c r="AD1652" s="39"/>
      <c r="AE1652" s="39"/>
      <c r="AR1652" s="256" t="s">
        <v>260</v>
      </c>
      <c r="AT1652" s="256" t="s">
        <v>224</v>
      </c>
      <c r="AU1652" s="256" t="s">
        <v>86</v>
      </c>
      <c r="AY1652" s="18" t="s">
        <v>222</v>
      </c>
      <c r="BE1652" s="257">
        <f>IF(N1652="základní",J1652,0)</f>
        <v>0</v>
      </c>
      <c r="BF1652" s="257">
        <f>IF(N1652="snížená",J1652,0)</f>
        <v>0</v>
      </c>
      <c r="BG1652" s="257">
        <f>IF(N1652="zákl. přenesená",J1652,0)</f>
        <v>0</v>
      </c>
      <c r="BH1652" s="257">
        <f>IF(N1652="sníž. přenesená",J1652,0)</f>
        <v>0</v>
      </c>
      <c r="BI1652" s="257">
        <f>IF(N1652="nulová",J1652,0)</f>
        <v>0</v>
      </c>
      <c r="BJ1652" s="18" t="s">
        <v>84</v>
      </c>
      <c r="BK1652" s="257">
        <f>ROUND(I1652*H1652,2)</f>
        <v>0</v>
      </c>
      <c r="BL1652" s="18" t="s">
        <v>260</v>
      </c>
      <c r="BM1652" s="256" t="s">
        <v>2108</v>
      </c>
    </row>
    <row r="1653" s="2" customFormat="1">
      <c r="A1653" s="39"/>
      <c r="B1653" s="40"/>
      <c r="C1653" s="41"/>
      <c r="D1653" s="260" t="s">
        <v>266</v>
      </c>
      <c r="E1653" s="41"/>
      <c r="F1653" s="291" t="s">
        <v>2066</v>
      </c>
      <c r="G1653" s="41"/>
      <c r="H1653" s="41"/>
      <c r="I1653" s="211"/>
      <c r="J1653" s="41"/>
      <c r="K1653" s="41"/>
      <c r="L1653" s="45"/>
      <c r="M1653" s="292"/>
      <c r="N1653" s="293"/>
      <c r="O1653" s="92"/>
      <c r="P1653" s="92"/>
      <c r="Q1653" s="92"/>
      <c r="R1653" s="92"/>
      <c r="S1653" s="92"/>
      <c r="T1653" s="93"/>
      <c r="U1653" s="39"/>
      <c r="V1653" s="39"/>
      <c r="W1653" s="39"/>
      <c r="X1653" s="39"/>
      <c r="Y1653" s="39"/>
      <c r="Z1653" s="39"/>
      <c r="AA1653" s="39"/>
      <c r="AB1653" s="39"/>
      <c r="AC1653" s="39"/>
      <c r="AD1653" s="39"/>
      <c r="AE1653" s="39"/>
      <c r="AT1653" s="18" t="s">
        <v>266</v>
      </c>
      <c r="AU1653" s="18" t="s">
        <v>86</v>
      </c>
    </row>
    <row r="1654" s="2" customFormat="1" ht="24.15" customHeight="1">
      <c r="A1654" s="39"/>
      <c r="B1654" s="40"/>
      <c r="C1654" s="244" t="s">
        <v>1268</v>
      </c>
      <c r="D1654" s="244" t="s">
        <v>224</v>
      </c>
      <c r="E1654" s="245" t="s">
        <v>2109</v>
      </c>
      <c r="F1654" s="246" t="s">
        <v>2110</v>
      </c>
      <c r="G1654" s="247" t="s">
        <v>526</v>
      </c>
      <c r="H1654" s="248">
        <v>11</v>
      </c>
      <c r="I1654" s="249"/>
      <c r="J1654" s="250">
        <f>ROUND(I1654*H1654,2)</f>
        <v>0</v>
      </c>
      <c r="K1654" s="251"/>
      <c r="L1654" s="45"/>
      <c r="M1654" s="252" t="s">
        <v>1</v>
      </c>
      <c r="N1654" s="253" t="s">
        <v>41</v>
      </c>
      <c r="O1654" s="92"/>
      <c r="P1654" s="254">
        <f>O1654*H1654</f>
        <v>0</v>
      </c>
      <c r="Q1654" s="254">
        <v>0</v>
      </c>
      <c r="R1654" s="254">
        <f>Q1654*H1654</f>
        <v>0</v>
      </c>
      <c r="S1654" s="254">
        <v>0</v>
      </c>
      <c r="T1654" s="255">
        <f>S1654*H1654</f>
        <v>0</v>
      </c>
      <c r="U1654" s="39"/>
      <c r="V1654" s="39"/>
      <c r="W1654" s="39"/>
      <c r="X1654" s="39"/>
      <c r="Y1654" s="39"/>
      <c r="Z1654" s="39"/>
      <c r="AA1654" s="39"/>
      <c r="AB1654" s="39"/>
      <c r="AC1654" s="39"/>
      <c r="AD1654" s="39"/>
      <c r="AE1654" s="39"/>
      <c r="AR1654" s="256" t="s">
        <v>260</v>
      </c>
      <c r="AT1654" s="256" t="s">
        <v>224</v>
      </c>
      <c r="AU1654" s="256" t="s">
        <v>86</v>
      </c>
      <c r="AY1654" s="18" t="s">
        <v>222</v>
      </c>
      <c r="BE1654" s="257">
        <f>IF(N1654="základní",J1654,0)</f>
        <v>0</v>
      </c>
      <c r="BF1654" s="257">
        <f>IF(N1654="snížená",J1654,0)</f>
        <v>0</v>
      </c>
      <c r="BG1654" s="257">
        <f>IF(N1654="zákl. přenesená",J1654,0)</f>
        <v>0</v>
      </c>
      <c r="BH1654" s="257">
        <f>IF(N1654="sníž. přenesená",J1654,0)</f>
        <v>0</v>
      </c>
      <c r="BI1654" s="257">
        <f>IF(N1654="nulová",J1654,0)</f>
        <v>0</v>
      </c>
      <c r="BJ1654" s="18" t="s">
        <v>84</v>
      </c>
      <c r="BK1654" s="257">
        <f>ROUND(I1654*H1654,2)</f>
        <v>0</v>
      </c>
      <c r="BL1654" s="18" t="s">
        <v>260</v>
      </c>
      <c r="BM1654" s="256" t="s">
        <v>2111</v>
      </c>
    </row>
    <row r="1655" s="2" customFormat="1">
      <c r="A1655" s="39"/>
      <c r="B1655" s="40"/>
      <c r="C1655" s="41"/>
      <c r="D1655" s="260" t="s">
        <v>266</v>
      </c>
      <c r="E1655" s="41"/>
      <c r="F1655" s="291" t="s">
        <v>2066</v>
      </c>
      <c r="G1655" s="41"/>
      <c r="H1655" s="41"/>
      <c r="I1655" s="211"/>
      <c r="J1655" s="41"/>
      <c r="K1655" s="41"/>
      <c r="L1655" s="45"/>
      <c r="M1655" s="292"/>
      <c r="N1655" s="293"/>
      <c r="O1655" s="92"/>
      <c r="P1655" s="92"/>
      <c r="Q1655" s="92"/>
      <c r="R1655" s="92"/>
      <c r="S1655" s="92"/>
      <c r="T1655" s="93"/>
      <c r="U1655" s="39"/>
      <c r="V1655" s="39"/>
      <c r="W1655" s="39"/>
      <c r="X1655" s="39"/>
      <c r="Y1655" s="39"/>
      <c r="Z1655" s="39"/>
      <c r="AA1655" s="39"/>
      <c r="AB1655" s="39"/>
      <c r="AC1655" s="39"/>
      <c r="AD1655" s="39"/>
      <c r="AE1655" s="39"/>
      <c r="AT1655" s="18" t="s">
        <v>266</v>
      </c>
      <c r="AU1655" s="18" t="s">
        <v>86</v>
      </c>
    </row>
    <row r="1656" s="2" customFormat="1" ht="24.15" customHeight="1">
      <c r="A1656" s="39"/>
      <c r="B1656" s="40"/>
      <c r="C1656" s="244" t="s">
        <v>2112</v>
      </c>
      <c r="D1656" s="244" t="s">
        <v>224</v>
      </c>
      <c r="E1656" s="245" t="s">
        <v>2113</v>
      </c>
      <c r="F1656" s="246" t="s">
        <v>2114</v>
      </c>
      <c r="G1656" s="247" t="s">
        <v>526</v>
      </c>
      <c r="H1656" s="248">
        <v>1</v>
      </c>
      <c r="I1656" s="249"/>
      <c r="J1656" s="250">
        <f>ROUND(I1656*H1656,2)</f>
        <v>0</v>
      </c>
      <c r="K1656" s="251"/>
      <c r="L1656" s="45"/>
      <c r="M1656" s="252" t="s">
        <v>1</v>
      </c>
      <c r="N1656" s="253" t="s">
        <v>41</v>
      </c>
      <c r="O1656" s="92"/>
      <c r="P1656" s="254">
        <f>O1656*H1656</f>
        <v>0</v>
      </c>
      <c r="Q1656" s="254">
        <v>0</v>
      </c>
      <c r="R1656" s="254">
        <f>Q1656*H1656</f>
        <v>0</v>
      </c>
      <c r="S1656" s="254">
        <v>0</v>
      </c>
      <c r="T1656" s="255">
        <f>S1656*H1656</f>
        <v>0</v>
      </c>
      <c r="U1656" s="39"/>
      <c r="V1656" s="39"/>
      <c r="W1656" s="39"/>
      <c r="X1656" s="39"/>
      <c r="Y1656" s="39"/>
      <c r="Z1656" s="39"/>
      <c r="AA1656" s="39"/>
      <c r="AB1656" s="39"/>
      <c r="AC1656" s="39"/>
      <c r="AD1656" s="39"/>
      <c r="AE1656" s="39"/>
      <c r="AR1656" s="256" t="s">
        <v>260</v>
      </c>
      <c r="AT1656" s="256" t="s">
        <v>224</v>
      </c>
      <c r="AU1656" s="256" t="s">
        <v>86</v>
      </c>
      <c r="AY1656" s="18" t="s">
        <v>222</v>
      </c>
      <c r="BE1656" s="257">
        <f>IF(N1656="základní",J1656,0)</f>
        <v>0</v>
      </c>
      <c r="BF1656" s="257">
        <f>IF(N1656="snížená",J1656,0)</f>
        <v>0</v>
      </c>
      <c r="BG1656" s="257">
        <f>IF(N1656="zákl. přenesená",J1656,0)</f>
        <v>0</v>
      </c>
      <c r="BH1656" s="257">
        <f>IF(N1656="sníž. přenesená",J1656,0)</f>
        <v>0</v>
      </c>
      <c r="BI1656" s="257">
        <f>IF(N1656="nulová",J1656,0)</f>
        <v>0</v>
      </c>
      <c r="BJ1656" s="18" t="s">
        <v>84</v>
      </c>
      <c r="BK1656" s="257">
        <f>ROUND(I1656*H1656,2)</f>
        <v>0</v>
      </c>
      <c r="BL1656" s="18" t="s">
        <v>260</v>
      </c>
      <c r="BM1656" s="256" t="s">
        <v>2115</v>
      </c>
    </row>
    <row r="1657" s="2" customFormat="1" ht="24.15" customHeight="1">
      <c r="A1657" s="39"/>
      <c r="B1657" s="40"/>
      <c r="C1657" s="244" t="s">
        <v>1273</v>
      </c>
      <c r="D1657" s="244" t="s">
        <v>224</v>
      </c>
      <c r="E1657" s="245" t="s">
        <v>2116</v>
      </c>
      <c r="F1657" s="246" t="s">
        <v>2117</v>
      </c>
      <c r="G1657" s="247" t="s">
        <v>526</v>
      </c>
      <c r="H1657" s="248">
        <v>1</v>
      </c>
      <c r="I1657" s="249"/>
      <c r="J1657" s="250">
        <f>ROUND(I1657*H1657,2)</f>
        <v>0</v>
      </c>
      <c r="K1657" s="251"/>
      <c r="L1657" s="45"/>
      <c r="M1657" s="252" t="s">
        <v>1</v>
      </c>
      <c r="N1657" s="253" t="s">
        <v>41</v>
      </c>
      <c r="O1657" s="92"/>
      <c r="P1657" s="254">
        <f>O1657*H1657</f>
        <v>0</v>
      </c>
      <c r="Q1657" s="254">
        <v>0</v>
      </c>
      <c r="R1657" s="254">
        <f>Q1657*H1657</f>
        <v>0</v>
      </c>
      <c r="S1657" s="254">
        <v>0</v>
      </c>
      <c r="T1657" s="255">
        <f>S1657*H1657</f>
        <v>0</v>
      </c>
      <c r="U1657" s="39"/>
      <c r="V1657" s="39"/>
      <c r="W1657" s="39"/>
      <c r="X1657" s="39"/>
      <c r="Y1657" s="39"/>
      <c r="Z1657" s="39"/>
      <c r="AA1657" s="39"/>
      <c r="AB1657" s="39"/>
      <c r="AC1657" s="39"/>
      <c r="AD1657" s="39"/>
      <c r="AE1657" s="39"/>
      <c r="AR1657" s="256" t="s">
        <v>260</v>
      </c>
      <c r="AT1657" s="256" t="s">
        <v>224</v>
      </c>
      <c r="AU1657" s="256" t="s">
        <v>86</v>
      </c>
      <c r="AY1657" s="18" t="s">
        <v>222</v>
      </c>
      <c r="BE1657" s="257">
        <f>IF(N1657="základní",J1657,0)</f>
        <v>0</v>
      </c>
      <c r="BF1657" s="257">
        <f>IF(N1657="snížená",J1657,0)</f>
        <v>0</v>
      </c>
      <c r="BG1657" s="257">
        <f>IF(N1657="zákl. přenesená",J1657,0)</f>
        <v>0</v>
      </c>
      <c r="BH1657" s="257">
        <f>IF(N1657="sníž. přenesená",J1657,0)</f>
        <v>0</v>
      </c>
      <c r="BI1657" s="257">
        <f>IF(N1657="nulová",J1657,0)</f>
        <v>0</v>
      </c>
      <c r="BJ1657" s="18" t="s">
        <v>84</v>
      </c>
      <c r="BK1657" s="257">
        <f>ROUND(I1657*H1657,2)</f>
        <v>0</v>
      </c>
      <c r="BL1657" s="18" t="s">
        <v>260</v>
      </c>
      <c r="BM1657" s="256" t="s">
        <v>2118</v>
      </c>
    </row>
    <row r="1658" s="2" customFormat="1">
      <c r="A1658" s="39"/>
      <c r="B1658" s="40"/>
      <c r="C1658" s="41"/>
      <c r="D1658" s="260" t="s">
        <v>266</v>
      </c>
      <c r="E1658" s="41"/>
      <c r="F1658" s="291" t="s">
        <v>2066</v>
      </c>
      <c r="G1658" s="41"/>
      <c r="H1658" s="41"/>
      <c r="I1658" s="211"/>
      <c r="J1658" s="41"/>
      <c r="K1658" s="41"/>
      <c r="L1658" s="45"/>
      <c r="M1658" s="292"/>
      <c r="N1658" s="293"/>
      <c r="O1658" s="92"/>
      <c r="P1658" s="92"/>
      <c r="Q1658" s="92"/>
      <c r="R1658" s="92"/>
      <c r="S1658" s="92"/>
      <c r="T1658" s="93"/>
      <c r="U1658" s="39"/>
      <c r="V1658" s="39"/>
      <c r="W1658" s="39"/>
      <c r="X1658" s="39"/>
      <c r="Y1658" s="39"/>
      <c r="Z1658" s="39"/>
      <c r="AA1658" s="39"/>
      <c r="AB1658" s="39"/>
      <c r="AC1658" s="39"/>
      <c r="AD1658" s="39"/>
      <c r="AE1658" s="39"/>
      <c r="AT1658" s="18" t="s">
        <v>266</v>
      </c>
      <c r="AU1658" s="18" t="s">
        <v>86</v>
      </c>
    </row>
    <row r="1659" s="2" customFormat="1" ht="24.15" customHeight="1">
      <c r="A1659" s="39"/>
      <c r="B1659" s="40"/>
      <c r="C1659" s="244" t="s">
        <v>2119</v>
      </c>
      <c r="D1659" s="244" t="s">
        <v>224</v>
      </c>
      <c r="E1659" s="245" t="s">
        <v>2120</v>
      </c>
      <c r="F1659" s="246" t="s">
        <v>2121</v>
      </c>
      <c r="G1659" s="247" t="s">
        <v>526</v>
      </c>
      <c r="H1659" s="248">
        <v>1</v>
      </c>
      <c r="I1659" s="249"/>
      <c r="J1659" s="250">
        <f>ROUND(I1659*H1659,2)</f>
        <v>0</v>
      </c>
      <c r="K1659" s="251"/>
      <c r="L1659" s="45"/>
      <c r="M1659" s="252" t="s">
        <v>1</v>
      </c>
      <c r="N1659" s="253" t="s">
        <v>41</v>
      </c>
      <c r="O1659" s="92"/>
      <c r="P1659" s="254">
        <f>O1659*H1659</f>
        <v>0</v>
      </c>
      <c r="Q1659" s="254">
        <v>0</v>
      </c>
      <c r="R1659" s="254">
        <f>Q1659*H1659</f>
        <v>0</v>
      </c>
      <c r="S1659" s="254">
        <v>0</v>
      </c>
      <c r="T1659" s="255">
        <f>S1659*H1659</f>
        <v>0</v>
      </c>
      <c r="U1659" s="39"/>
      <c r="V1659" s="39"/>
      <c r="W1659" s="39"/>
      <c r="X1659" s="39"/>
      <c r="Y1659" s="39"/>
      <c r="Z1659" s="39"/>
      <c r="AA1659" s="39"/>
      <c r="AB1659" s="39"/>
      <c r="AC1659" s="39"/>
      <c r="AD1659" s="39"/>
      <c r="AE1659" s="39"/>
      <c r="AR1659" s="256" t="s">
        <v>260</v>
      </c>
      <c r="AT1659" s="256" t="s">
        <v>224</v>
      </c>
      <c r="AU1659" s="256" t="s">
        <v>86</v>
      </c>
      <c r="AY1659" s="18" t="s">
        <v>222</v>
      </c>
      <c r="BE1659" s="257">
        <f>IF(N1659="základní",J1659,0)</f>
        <v>0</v>
      </c>
      <c r="BF1659" s="257">
        <f>IF(N1659="snížená",J1659,0)</f>
        <v>0</v>
      </c>
      <c r="BG1659" s="257">
        <f>IF(N1659="zákl. přenesená",J1659,0)</f>
        <v>0</v>
      </c>
      <c r="BH1659" s="257">
        <f>IF(N1659="sníž. přenesená",J1659,0)</f>
        <v>0</v>
      </c>
      <c r="BI1659" s="257">
        <f>IF(N1659="nulová",J1659,0)</f>
        <v>0</v>
      </c>
      <c r="BJ1659" s="18" t="s">
        <v>84</v>
      </c>
      <c r="BK1659" s="257">
        <f>ROUND(I1659*H1659,2)</f>
        <v>0</v>
      </c>
      <c r="BL1659" s="18" t="s">
        <v>260</v>
      </c>
      <c r="BM1659" s="256" t="s">
        <v>2122</v>
      </c>
    </row>
    <row r="1660" s="2" customFormat="1">
      <c r="A1660" s="39"/>
      <c r="B1660" s="40"/>
      <c r="C1660" s="41"/>
      <c r="D1660" s="260" t="s">
        <v>266</v>
      </c>
      <c r="E1660" s="41"/>
      <c r="F1660" s="291" t="s">
        <v>2066</v>
      </c>
      <c r="G1660" s="41"/>
      <c r="H1660" s="41"/>
      <c r="I1660" s="211"/>
      <c r="J1660" s="41"/>
      <c r="K1660" s="41"/>
      <c r="L1660" s="45"/>
      <c r="M1660" s="292"/>
      <c r="N1660" s="293"/>
      <c r="O1660" s="92"/>
      <c r="P1660" s="92"/>
      <c r="Q1660" s="92"/>
      <c r="R1660" s="92"/>
      <c r="S1660" s="92"/>
      <c r="T1660" s="93"/>
      <c r="U1660" s="39"/>
      <c r="V1660" s="39"/>
      <c r="W1660" s="39"/>
      <c r="X1660" s="39"/>
      <c r="Y1660" s="39"/>
      <c r="Z1660" s="39"/>
      <c r="AA1660" s="39"/>
      <c r="AB1660" s="39"/>
      <c r="AC1660" s="39"/>
      <c r="AD1660" s="39"/>
      <c r="AE1660" s="39"/>
      <c r="AT1660" s="18" t="s">
        <v>266</v>
      </c>
      <c r="AU1660" s="18" t="s">
        <v>86</v>
      </c>
    </row>
    <row r="1661" s="2" customFormat="1" ht="24.15" customHeight="1">
      <c r="A1661" s="39"/>
      <c r="B1661" s="40"/>
      <c r="C1661" s="244" t="s">
        <v>1277</v>
      </c>
      <c r="D1661" s="244" t="s">
        <v>224</v>
      </c>
      <c r="E1661" s="245" t="s">
        <v>2123</v>
      </c>
      <c r="F1661" s="246" t="s">
        <v>2124</v>
      </c>
      <c r="G1661" s="247" t="s">
        <v>526</v>
      </c>
      <c r="H1661" s="248">
        <v>2</v>
      </c>
      <c r="I1661" s="249"/>
      <c r="J1661" s="250">
        <f>ROUND(I1661*H1661,2)</f>
        <v>0</v>
      </c>
      <c r="K1661" s="251"/>
      <c r="L1661" s="45"/>
      <c r="M1661" s="252" t="s">
        <v>1</v>
      </c>
      <c r="N1661" s="253" t="s">
        <v>41</v>
      </c>
      <c r="O1661" s="92"/>
      <c r="P1661" s="254">
        <f>O1661*H1661</f>
        <v>0</v>
      </c>
      <c r="Q1661" s="254">
        <v>0</v>
      </c>
      <c r="R1661" s="254">
        <f>Q1661*H1661</f>
        <v>0</v>
      </c>
      <c r="S1661" s="254">
        <v>0</v>
      </c>
      <c r="T1661" s="255">
        <f>S1661*H1661</f>
        <v>0</v>
      </c>
      <c r="U1661" s="39"/>
      <c r="V1661" s="39"/>
      <c r="W1661" s="39"/>
      <c r="X1661" s="39"/>
      <c r="Y1661" s="39"/>
      <c r="Z1661" s="39"/>
      <c r="AA1661" s="39"/>
      <c r="AB1661" s="39"/>
      <c r="AC1661" s="39"/>
      <c r="AD1661" s="39"/>
      <c r="AE1661" s="39"/>
      <c r="AR1661" s="256" t="s">
        <v>260</v>
      </c>
      <c r="AT1661" s="256" t="s">
        <v>224</v>
      </c>
      <c r="AU1661" s="256" t="s">
        <v>86</v>
      </c>
      <c r="AY1661" s="18" t="s">
        <v>222</v>
      </c>
      <c r="BE1661" s="257">
        <f>IF(N1661="základní",J1661,0)</f>
        <v>0</v>
      </c>
      <c r="BF1661" s="257">
        <f>IF(N1661="snížená",J1661,0)</f>
        <v>0</v>
      </c>
      <c r="BG1661" s="257">
        <f>IF(N1661="zákl. přenesená",J1661,0)</f>
        <v>0</v>
      </c>
      <c r="BH1661" s="257">
        <f>IF(N1661="sníž. přenesená",J1661,0)</f>
        <v>0</v>
      </c>
      <c r="BI1661" s="257">
        <f>IF(N1661="nulová",J1661,0)</f>
        <v>0</v>
      </c>
      <c r="BJ1661" s="18" t="s">
        <v>84</v>
      </c>
      <c r="BK1661" s="257">
        <f>ROUND(I1661*H1661,2)</f>
        <v>0</v>
      </c>
      <c r="BL1661" s="18" t="s">
        <v>260</v>
      </c>
      <c r="BM1661" s="256" t="s">
        <v>2125</v>
      </c>
    </row>
    <row r="1662" s="2" customFormat="1">
      <c r="A1662" s="39"/>
      <c r="B1662" s="40"/>
      <c r="C1662" s="41"/>
      <c r="D1662" s="260" t="s">
        <v>266</v>
      </c>
      <c r="E1662" s="41"/>
      <c r="F1662" s="291" t="s">
        <v>2066</v>
      </c>
      <c r="G1662" s="41"/>
      <c r="H1662" s="41"/>
      <c r="I1662" s="211"/>
      <c r="J1662" s="41"/>
      <c r="K1662" s="41"/>
      <c r="L1662" s="45"/>
      <c r="M1662" s="292"/>
      <c r="N1662" s="293"/>
      <c r="O1662" s="92"/>
      <c r="P1662" s="92"/>
      <c r="Q1662" s="92"/>
      <c r="R1662" s="92"/>
      <c r="S1662" s="92"/>
      <c r="T1662" s="93"/>
      <c r="U1662" s="39"/>
      <c r="V1662" s="39"/>
      <c r="W1662" s="39"/>
      <c r="X1662" s="39"/>
      <c r="Y1662" s="39"/>
      <c r="Z1662" s="39"/>
      <c r="AA1662" s="39"/>
      <c r="AB1662" s="39"/>
      <c r="AC1662" s="39"/>
      <c r="AD1662" s="39"/>
      <c r="AE1662" s="39"/>
      <c r="AT1662" s="18" t="s">
        <v>266</v>
      </c>
      <c r="AU1662" s="18" t="s">
        <v>86</v>
      </c>
    </row>
    <row r="1663" s="2" customFormat="1" ht="24.15" customHeight="1">
      <c r="A1663" s="39"/>
      <c r="B1663" s="40"/>
      <c r="C1663" s="244" t="s">
        <v>2126</v>
      </c>
      <c r="D1663" s="244" t="s">
        <v>224</v>
      </c>
      <c r="E1663" s="245" t="s">
        <v>2127</v>
      </c>
      <c r="F1663" s="246" t="s">
        <v>2128</v>
      </c>
      <c r="G1663" s="247" t="s">
        <v>526</v>
      </c>
      <c r="H1663" s="248">
        <v>1</v>
      </c>
      <c r="I1663" s="249"/>
      <c r="J1663" s="250">
        <f>ROUND(I1663*H1663,2)</f>
        <v>0</v>
      </c>
      <c r="K1663" s="251"/>
      <c r="L1663" s="45"/>
      <c r="M1663" s="252" t="s">
        <v>1</v>
      </c>
      <c r="N1663" s="253" t="s">
        <v>41</v>
      </c>
      <c r="O1663" s="92"/>
      <c r="P1663" s="254">
        <f>O1663*H1663</f>
        <v>0</v>
      </c>
      <c r="Q1663" s="254">
        <v>0</v>
      </c>
      <c r="R1663" s="254">
        <f>Q1663*H1663</f>
        <v>0</v>
      </c>
      <c r="S1663" s="254">
        <v>0</v>
      </c>
      <c r="T1663" s="255">
        <f>S1663*H1663</f>
        <v>0</v>
      </c>
      <c r="U1663" s="39"/>
      <c r="V1663" s="39"/>
      <c r="W1663" s="39"/>
      <c r="X1663" s="39"/>
      <c r="Y1663" s="39"/>
      <c r="Z1663" s="39"/>
      <c r="AA1663" s="39"/>
      <c r="AB1663" s="39"/>
      <c r="AC1663" s="39"/>
      <c r="AD1663" s="39"/>
      <c r="AE1663" s="39"/>
      <c r="AR1663" s="256" t="s">
        <v>260</v>
      </c>
      <c r="AT1663" s="256" t="s">
        <v>224</v>
      </c>
      <c r="AU1663" s="256" t="s">
        <v>86</v>
      </c>
      <c r="AY1663" s="18" t="s">
        <v>222</v>
      </c>
      <c r="BE1663" s="257">
        <f>IF(N1663="základní",J1663,0)</f>
        <v>0</v>
      </c>
      <c r="BF1663" s="257">
        <f>IF(N1663="snížená",J1663,0)</f>
        <v>0</v>
      </c>
      <c r="BG1663" s="257">
        <f>IF(N1663="zákl. přenesená",J1663,0)</f>
        <v>0</v>
      </c>
      <c r="BH1663" s="257">
        <f>IF(N1663="sníž. přenesená",J1663,0)</f>
        <v>0</v>
      </c>
      <c r="BI1663" s="257">
        <f>IF(N1663="nulová",J1663,0)</f>
        <v>0</v>
      </c>
      <c r="BJ1663" s="18" t="s">
        <v>84</v>
      </c>
      <c r="BK1663" s="257">
        <f>ROUND(I1663*H1663,2)</f>
        <v>0</v>
      </c>
      <c r="BL1663" s="18" t="s">
        <v>260</v>
      </c>
      <c r="BM1663" s="256" t="s">
        <v>2129</v>
      </c>
    </row>
    <row r="1664" s="2" customFormat="1">
      <c r="A1664" s="39"/>
      <c r="B1664" s="40"/>
      <c r="C1664" s="41"/>
      <c r="D1664" s="260" t="s">
        <v>266</v>
      </c>
      <c r="E1664" s="41"/>
      <c r="F1664" s="291" t="s">
        <v>2066</v>
      </c>
      <c r="G1664" s="41"/>
      <c r="H1664" s="41"/>
      <c r="I1664" s="211"/>
      <c r="J1664" s="41"/>
      <c r="K1664" s="41"/>
      <c r="L1664" s="45"/>
      <c r="M1664" s="292"/>
      <c r="N1664" s="293"/>
      <c r="O1664" s="92"/>
      <c r="P1664" s="92"/>
      <c r="Q1664" s="92"/>
      <c r="R1664" s="92"/>
      <c r="S1664" s="92"/>
      <c r="T1664" s="93"/>
      <c r="U1664" s="39"/>
      <c r="V1664" s="39"/>
      <c r="W1664" s="39"/>
      <c r="X1664" s="39"/>
      <c r="Y1664" s="39"/>
      <c r="Z1664" s="39"/>
      <c r="AA1664" s="39"/>
      <c r="AB1664" s="39"/>
      <c r="AC1664" s="39"/>
      <c r="AD1664" s="39"/>
      <c r="AE1664" s="39"/>
      <c r="AT1664" s="18" t="s">
        <v>266</v>
      </c>
      <c r="AU1664" s="18" t="s">
        <v>86</v>
      </c>
    </row>
    <row r="1665" s="2" customFormat="1" ht="24.15" customHeight="1">
      <c r="A1665" s="39"/>
      <c r="B1665" s="40"/>
      <c r="C1665" s="244" t="s">
        <v>1282</v>
      </c>
      <c r="D1665" s="244" t="s">
        <v>224</v>
      </c>
      <c r="E1665" s="245" t="s">
        <v>2130</v>
      </c>
      <c r="F1665" s="246" t="s">
        <v>2131</v>
      </c>
      <c r="G1665" s="247" t="s">
        <v>526</v>
      </c>
      <c r="H1665" s="248">
        <v>1</v>
      </c>
      <c r="I1665" s="249"/>
      <c r="J1665" s="250">
        <f>ROUND(I1665*H1665,2)</f>
        <v>0</v>
      </c>
      <c r="K1665" s="251"/>
      <c r="L1665" s="45"/>
      <c r="M1665" s="252" t="s">
        <v>1</v>
      </c>
      <c r="N1665" s="253" t="s">
        <v>41</v>
      </c>
      <c r="O1665" s="92"/>
      <c r="P1665" s="254">
        <f>O1665*H1665</f>
        <v>0</v>
      </c>
      <c r="Q1665" s="254">
        <v>0</v>
      </c>
      <c r="R1665" s="254">
        <f>Q1665*H1665</f>
        <v>0</v>
      </c>
      <c r="S1665" s="254">
        <v>0</v>
      </c>
      <c r="T1665" s="255">
        <f>S1665*H1665</f>
        <v>0</v>
      </c>
      <c r="U1665" s="39"/>
      <c r="V1665" s="39"/>
      <c r="W1665" s="39"/>
      <c r="X1665" s="39"/>
      <c r="Y1665" s="39"/>
      <c r="Z1665" s="39"/>
      <c r="AA1665" s="39"/>
      <c r="AB1665" s="39"/>
      <c r="AC1665" s="39"/>
      <c r="AD1665" s="39"/>
      <c r="AE1665" s="39"/>
      <c r="AR1665" s="256" t="s">
        <v>260</v>
      </c>
      <c r="AT1665" s="256" t="s">
        <v>224</v>
      </c>
      <c r="AU1665" s="256" t="s">
        <v>86</v>
      </c>
      <c r="AY1665" s="18" t="s">
        <v>222</v>
      </c>
      <c r="BE1665" s="257">
        <f>IF(N1665="základní",J1665,0)</f>
        <v>0</v>
      </c>
      <c r="BF1665" s="257">
        <f>IF(N1665="snížená",J1665,0)</f>
        <v>0</v>
      </c>
      <c r="BG1665" s="257">
        <f>IF(N1665="zákl. přenesená",J1665,0)</f>
        <v>0</v>
      </c>
      <c r="BH1665" s="257">
        <f>IF(N1665="sníž. přenesená",J1665,0)</f>
        <v>0</v>
      </c>
      <c r="BI1665" s="257">
        <f>IF(N1665="nulová",J1665,0)</f>
        <v>0</v>
      </c>
      <c r="BJ1665" s="18" t="s">
        <v>84</v>
      </c>
      <c r="BK1665" s="257">
        <f>ROUND(I1665*H1665,2)</f>
        <v>0</v>
      </c>
      <c r="BL1665" s="18" t="s">
        <v>260</v>
      </c>
      <c r="BM1665" s="256" t="s">
        <v>2132</v>
      </c>
    </row>
    <row r="1666" s="2" customFormat="1">
      <c r="A1666" s="39"/>
      <c r="B1666" s="40"/>
      <c r="C1666" s="41"/>
      <c r="D1666" s="260" t="s">
        <v>266</v>
      </c>
      <c r="E1666" s="41"/>
      <c r="F1666" s="291" t="s">
        <v>2066</v>
      </c>
      <c r="G1666" s="41"/>
      <c r="H1666" s="41"/>
      <c r="I1666" s="211"/>
      <c r="J1666" s="41"/>
      <c r="K1666" s="41"/>
      <c r="L1666" s="45"/>
      <c r="M1666" s="292"/>
      <c r="N1666" s="293"/>
      <c r="O1666" s="92"/>
      <c r="P1666" s="92"/>
      <c r="Q1666" s="92"/>
      <c r="R1666" s="92"/>
      <c r="S1666" s="92"/>
      <c r="T1666" s="93"/>
      <c r="U1666" s="39"/>
      <c r="V1666" s="39"/>
      <c r="W1666" s="39"/>
      <c r="X1666" s="39"/>
      <c r="Y1666" s="39"/>
      <c r="Z1666" s="39"/>
      <c r="AA1666" s="39"/>
      <c r="AB1666" s="39"/>
      <c r="AC1666" s="39"/>
      <c r="AD1666" s="39"/>
      <c r="AE1666" s="39"/>
      <c r="AT1666" s="18" t="s">
        <v>266</v>
      </c>
      <c r="AU1666" s="18" t="s">
        <v>86</v>
      </c>
    </row>
    <row r="1667" s="2" customFormat="1" ht="24.15" customHeight="1">
      <c r="A1667" s="39"/>
      <c r="B1667" s="40"/>
      <c r="C1667" s="244" t="s">
        <v>2133</v>
      </c>
      <c r="D1667" s="244" t="s">
        <v>224</v>
      </c>
      <c r="E1667" s="245" t="s">
        <v>2134</v>
      </c>
      <c r="F1667" s="246" t="s">
        <v>2135</v>
      </c>
      <c r="G1667" s="247" t="s">
        <v>526</v>
      </c>
      <c r="H1667" s="248">
        <v>1</v>
      </c>
      <c r="I1667" s="249"/>
      <c r="J1667" s="250">
        <f>ROUND(I1667*H1667,2)</f>
        <v>0</v>
      </c>
      <c r="K1667" s="251"/>
      <c r="L1667" s="45"/>
      <c r="M1667" s="252" t="s">
        <v>1</v>
      </c>
      <c r="N1667" s="253" t="s">
        <v>41</v>
      </c>
      <c r="O1667" s="92"/>
      <c r="P1667" s="254">
        <f>O1667*H1667</f>
        <v>0</v>
      </c>
      <c r="Q1667" s="254">
        <v>0</v>
      </c>
      <c r="R1667" s="254">
        <f>Q1667*H1667</f>
        <v>0</v>
      </c>
      <c r="S1667" s="254">
        <v>0</v>
      </c>
      <c r="T1667" s="255">
        <f>S1667*H1667</f>
        <v>0</v>
      </c>
      <c r="U1667" s="39"/>
      <c r="V1667" s="39"/>
      <c r="W1667" s="39"/>
      <c r="X1667" s="39"/>
      <c r="Y1667" s="39"/>
      <c r="Z1667" s="39"/>
      <c r="AA1667" s="39"/>
      <c r="AB1667" s="39"/>
      <c r="AC1667" s="39"/>
      <c r="AD1667" s="39"/>
      <c r="AE1667" s="39"/>
      <c r="AR1667" s="256" t="s">
        <v>260</v>
      </c>
      <c r="AT1667" s="256" t="s">
        <v>224</v>
      </c>
      <c r="AU1667" s="256" t="s">
        <v>86</v>
      </c>
      <c r="AY1667" s="18" t="s">
        <v>222</v>
      </c>
      <c r="BE1667" s="257">
        <f>IF(N1667="základní",J1667,0)</f>
        <v>0</v>
      </c>
      <c r="BF1667" s="257">
        <f>IF(N1667="snížená",J1667,0)</f>
        <v>0</v>
      </c>
      <c r="BG1667" s="257">
        <f>IF(N1667="zákl. přenesená",J1667,0)</f>
        <v>0</v>
      </c>
      <c r="BH1667" s="257">
        <f>IF(N1667="sníž. přenesená",J1667,0)</f>
        <v>0</v>
      </c>
      <c r="BI1667" s="257">
        <f>IF(N1667="nulová",J1667,0)</f>
        <v>0</v>
      </c>
      <c r="BJ1667" s="18" t="s">
        <v>84</v>
      </c>
      <c r="BK1667" s="257">
        <f>ROUND(I1667*H1667,2)</f>
        <v>0</v>
      </c>
      <c r="BL1667" s="18" t="s">
        <v>260</v>
      </c>
      <c r="BM1667" s="256" t="s">
        <v>2136</v>
      </c>
    </row>
    <row r="1668" s="2" customFormat="1">
      <c r="A1668" s="39"/>
      <c r="B1668" s="40"/>
      <c r="C1668" s="41"/>
      <c r="D1668" s="260" t="s">
        <v>266</v>
      </c>
      <c r="E1668" s="41"/>
      <c r="F1668" s="291" t="s">
        <v>2066</v>
      </c>
      <c r="G1668" s="41"/>
      <c r="H1668" s="41"/>
      <c r="I1668" s="211"/>
      <c r="J1668" s="41"/>
      <c r="K1668" s="41"/>
      <c r="L1668" s="45"/>
      <c r="M1668" s="292"/>
      <c r="N1668" s="293"/>
      <c r="O1668" s="92"/>
      <c r="P1668" s="92"/>
      <c r="Q1668" s="92"/>
      <c r="R1668" s="92"/>
      <c r="S1668" s="92"/>
      <c r="T1668" s="93"/>
      <c r="U1668" s="39"/>
      <c r="V1668" s="39"/>
      <c r="W1668" s="39"/>
      <c r="X1668" s="39"/>
      <c r="Y1668" s="39"/>
      <c r="Z1668" s="39"/>
      <c r="AA1668" s="39"/>
      <c r="AB1668" s="39"/>
      <c r="AC1668" s="39"/>
      <c r="AD1668" s="39"/>
      <c r="AE1668" s="39"/>
      <c r="AT1668" s="18" t="s">
        <v>266</v>
      </c>
      <c r="AU1668" s="18" t="s">
        <v>86</v>
      </c>
    </row>
    <row r="1669" s="2" customFormat="1" ht="24.15" customHeight="1">
      <c r="A1669" s="39"/>
      <c r="B1669" s="40"/>
      <c r="C1669" s="244" t="s">
        <v>1286</v>
      </c>
      <c r="D1669" s="244" t="s">
        <v>224</v>
      </c>
      <c r="E1669" s="245" t="s">
        <v>2137</v>
      </c>
      <c r="F1669" s="246" t="s">
        <v>2138</v>
      </c>
      <c r="G1669" s="247" t="s">
        <v>526</v>
      </c>
      <c r="H1669" s="248">
        <v>2</v>
      </c>
      <c r="I1669" s="249"/>
      <c r="J1669" s="250">
        <f>ROUND(I1669*H1669,2)</f>
        <v>0</v>
      </c>
      <c r="K1669" s="251"/>
      <c r="L1669" s="45"/>
      <c r="M1669" s="252" t="s">
        <v>1</v>
      </c>
      <c r="N1669" s="253" t="s">
        <v>41</v>
      </c>
      <c r="O1669" s="92"/>
      <c r="P1669" s="254">
        <f>O1669*H1669</f>
        <v>0</v>
      </c>
      <c r="Q1669" s="254">
        <v>0</v>
      </c>
      <c r="R1669" s="254">
        <f>Q1669*H1669</f>
        <v>0</v>
      </c>
      <c r="S1669" s="254">
        <v>0</v>
      </c>
      <c r="T1669" s="255">
        <f>S1669*H1669</f>
        <v>0</v>
      </c>
      <c r="U1669" s="39"/>
      <c r="V1669" s="39"/>
      <c r="W1669" s="39"/>
      <c r="X1669" s="39"/>
      <c r="Y1669" s="39"/>
      <c r="Z1669" s="39"/>
      <c r="AA1669" s="39"/>
      <c r="AB1669" s="39"/>
      <c r="AC1669" s="39"/>
      <c r="AD1669" s="39"/>
      <c r="AE1669" s="39"/>
      <c r="AR1669" s="256" t="s">
        <v>260</v>
      </c>
      <c r="AT1669" s="256" t="s">
        <v>224</v>
      </c>
      <c r="AU1669" s="256" t="s">
        <v>86</v>
      </c>
      <c r="AY1669" s="18" t="s">
        <v>222</v>
      </c>
      <c r="BE1669" s="257">
        <f>IF(N1669="základní",J1669,0)</f>
        <v>0</v>
      </c>
      <c r="BF1669" s="257">
        <f>IF(N1669="snížená",J1669,0)</f>
        <v>0</v>
      </c>
      <c r="BG1669" s="257">
        <f>IF(N1669="zákl. přenesená",J1669,0)</f>
        <v>0</v>
      </c>
      <c r="BH1669" s="257">
        <f>IF(N1669="sníž. přenesená",J1669,0)</f>
        <v>0</v>
      </c>
      <c r="BI1669" s="257">
        <f>IF(N1669="nulová",J1669,0)</f>
        <v>0</v>
      </c>
      <c r="BJ1669" s="18" t="s">
        <v>84</v>
      </c>
      <c r="BK1669" s="257">
        <f>ROUND(I1669*H1669,2)</f>
        <v>0</v>
      </c>
      <c r="BL1669" s="18" t="s">
        <v>260</v>
      </c>
      <c r="BM1669" s="256" t="s">
        <v>2139</v>
      </c>
    </row>
    <row r="1670" s="2" customFormat="1">
      <c r="A1670" s="39"/>
      <c r="B1670" s="40"/>
      <c r="C1670" s="41"/>
      <c r="D1670" s="260" t="s">
        <v>266</v>
      </c>
      <c r="E1670" s="41"/>
      <c r="F1670" s="291" t="s">
        <v>2066</v>
      </c>
      <c r="G1670" s="41"/>
      <c r="H1670" s="41"/>
      <c r="I1670" s="211"/>
      <c r="J1670" s="41"/>
      <c r="K1670" s="41"/>
      <c r="L1670" s="45"/>
      <c r="M1670" s="292"/>
      <c r="N1670" s="293"/>
      <c r="O1670" s="92"/>
      <c r="P1670" s="92"/>
      <c r="Q1670" s="92"/>
      <c r="R1670" s="92"/>
      <c r="S1670" s="92"/>
      <c r="T1670" s="93"/>
      <c r="U1670" s="39"/>
      <c r="V1670" s="39"/>
      <c r="W1670" s="39"/>
      <c r="X1670" s="39"/>
      <c r="Y1670" s="39"/>
      <c r="Z1670" s="39"/>
      <c r="AA1670" s="39"/>
      <c r="AB1670" s="39"/>
      <c r="AC1670" s="39"/>
      <c r="AD1670" s="39"/>
      <c r="AE1670" s="39"/>
      <c r="AT1670" s="18" t="s">
        <v>266</v>
      </c>
      <c r="AU1670" s="18" t="s">
        <v>86</v>
      </c>
    </row>
    <row r="1671" s="2" customFormat="1" ht="24.15" customHeight="1">
      <c r="A1671" s="39"/>
      <c r="B1671" s="40"/>
      <c r="C1671" s="244" t="s">
        <v>2140</v>
      </c>
      <c r="D1671" s="244" t="s">
        <v>224</v>
      </c>
      <c r="E1671" s="245" t="s">
        <v>2141</v>
      </c>
      <c r="F1671" s="246" t="s">
        <v>2142</v>
      </c>
      <c r="G1671" s="247" t="s">
        <v>526</v>
      </c>
      <c r="H1671" s="248">
        <v>1</v>
      </c>
      <c r="I1671" s="249"/>
      <c r="J1671" s="250">
        <f>ROUND(I1671*H1671,2)</f>
        <v>0</v>
      </c>
      <c r="K1671" s="251"/>
      <c r="L1671" s="45"/>
      <c r="M1671" s="252" t="s">
        <v>1</v>
      </c>
      <c r="N1671" s="253" t="s">
        <v>41</v>
      </c>
      <c r="O1671" s="92"/>
      <c r="P1671" s="254">
        <f>O1671*H1671</f>
        <v>0</v>
      </c>
      <c r="Q1671" s="254">
        <v>0</v>
      </c>
      <c r="R1671" s="254">
        <f>Q1671*H1671</f>
        <v>0</v>
      </c>
      <c r="S1671" s="254">
        <v>0</v>
      </c>
      <c r="T1671" s="255">
        <f>S1671*H1671</f>
        <v>0</v>
      </c>
      <c r="U1671" s="39"/>
      <c r="V1671" s="39"/>
      <c r="W1671" s="39"/>
      <c r="X1671" s="39"/>
      <c r="Y1671" s="39"/>
      <c r="Z1671" s="39"/>
      <c r="AA1671" s="39"/>
      <c r="AB1671" s="39"/>
      <c r="AC1671" s="39"/>
      <c r="AD1671" s="39"/>
      <c r="AE1671" s="39"/>
      <c r="AR1671" s="256" t="s">
        <v>260</v>
      </c>
      <c r="AT1671" s="256" t="s">
        <v>224</v>
      </c>
      <c r="AU1671" s="256" t="s">
        <v>86</v>
      </c>
      <c r="AY1671" s="18" t="s">
        <v>222</v>
      </c>
      <c r="BE1671" s="257">
        <f>IF(N1671="základní",J1671,0)</f>
        <v>0</v>
      </c>
      <c r="BF1671" s="257">
        <f>IF(N1671="snížená",J1671,0)</f>
        <v>0</v>
      </c>
      <c r="BG1671" s="257">
        <f>IF(N1671="zákl. přenesená",J1671,0)</f>
        <v>0</v>
      </c>
      <c r="BH1671" s="257">
        <f>IF(N1671="sníž. přenesená",J1671,0)</f>
        <v>0</v>
      </c>
      <c r="BI1671" s="257">
        <f>IF(N1671="nulová",J1671,0)</f>
        <v>0</v>
      </c>
      <c r="BJ1671" s="18" t="s">
        <v>84</v>
      </c>
      <c r="BK1671" s="257">
        <f>ROUND(I1671*H1671,2)</f>
        <v>0</v>
      </c>
      <c r="BL1671" s="18" t="s">
        <v>260</v>
      </c>
      <c r="BM1671" s="256" t="s">
        <v>2143</v>
      </c>
    </row>
    <row r="1672" s="2" customFormat="1">
      <c r="A1672" s="39"/>
      <c r="B1672" s="40"/>
      <c r="C1672" s="41"/>
      <c r="D1672" s="260" t="s">
        <v>266</v>
      </c>
      <c r="E1672" s="41"/>
      <c r="F1672" s="291" t="s">
        <v>2066</v>
      </c>
      <c r="G1672" s="41"/>
      <c r="H1672" s="41"/>
      <c r="I1672" s="211"/>
      <c r="J1672" s="41"/>
      <c r="K1672" s="41"/>
      <c r="L1672" s="45"/>
      <c r="M1672" s="292"/>
      <c r="N1672" s="293"/>
      <c r="O1672" s="92"/>
      <c r="P1672" s="92"/>
      <c r="Q1672" s="92"/>
      <c r="R1672" s="92"/>
      <c r="S1672" s="92"/>
      <c r="T1672" s="93"/>
      <c r="U1672" s="39"/>
      <c r="V1672" s="39"/>
      <c r="W1672" s="39"/>
      <c r="X1672" s="39"/>
      <c r="Y1672" s="39"/>
      <c r="Z1672" s="39"/>
      <c r="AA1672" s="39"/>
      <c r="AB1672" s="39"/>
      <c r="AC1672" s="39"/>
      <c r="AD1672" s="39"/>
      <c r="AE1672" s="39"/>
      <c r="AT1672" s="18" t="s">
        <v>266</v>
      </c>
      <c r="AU1672" s="18" t="s">
        <v>86</v>
      </c>
    </row>
    <row r="1673" s="2" customFormat="1" ht="24.15" customHeight="1">
      <c r="A1673" s="39"/>
      <c r="B1673" s="40"/>
      <c r="C1673" s="244" t="s">
        <v>1290</v>
      </c>
      <c r="D1673" s="244" t="s">
        <v>224</v>
      </c>
      <c r="E1673" s="245" t="s">
        <v>2144</v>
      </c>
      <c r="F1673" s="246" t="s">
        <v>2145</v>
      </c>
      <c r="G1673" s="247" t="s">
        <v>526</v>
      </c>
      <c r="H1673" s="248">
        <v>1</v>
      </c>
      <c r="I1673" s="249"/>
      <c r="J1673" s="250">
        <f>ROUND(I1673*H1673,2)</f>
        <v>0</v>
      </c>
      <c r="K1673" s="251"/>
      <c r="L1673" s="45"/>
      <c r="M1673" s="252" t="s">
        <v>1</v>
      </c>
      <c r="N1673" s="253" t="s">
        <v>41</v>
      </c>
      <c r="O1673" s="92"/>
      <c r="P1673" s="254">
        <f>O1673*H1673</f>
        <v>0</v>
      </c>
      <c r="Q1673" s="254">
        <v>0</v>
      </c>
      <c r="R1673" s="254">
        <f>Q1673*H1673</f>
        <v>0</v>
      </c>
      <c r="S1673" s="254">
        <v>0</v>
      </c>
      <c r="T1673" s="255">
        <f>S1673*H1673</f>
        <v>0</v>
      </c>
      <c r="U1673" s="39"/>
      <c r="V1673" s="39"/>
      <c r="W1673" s="39"/>
      <c r="X1673" s="39"/>
      <c r="Y1673" s="39"/>
      <c r="Z1673" s="39"/>
      <c r="AA1673" s="39"/>
      <c r="AB1673" s="39"/>
      <c r="AC1673" s="39"/>
      <c r="AD1673" s="39"/>
      <c r="AE1673" s="39"/>
      <c r="AR1673" s="256" t="s">
        <v>260</v>
      </c>
      <c r="AT1673" s="256" t="s">
        <v>224</v>
      </c>
      <c r="AU1673" s="256" t="s">
        <v>86</v>
      </c>
      <c r="AY1673" s="18" t="s">
        <v>222</v>
      </c>
      <c r="BE1673" s="257">
        <f>IF(N1673="základní",J1673,0)</f>
        <v>0</v>
      </c>
      <c r="BF1673" s="257">
        <f>IF(N1673="snížená",J1673,0)</f>
        <v>0</v>
      </c>
      <c r="BG1673" s="257">
        <f>IF(N1673="zákl. přenesená",J1673,0)</f>
        <v>0</v>
      </c>
      <c r="BH1673" s="257">
        <f>IF(N1673="sníž. přenesená",J1673,0)</f>
        <v>0</v>
      </c>
      <c r="BI1673" s="257">
        <f>IF(N1673="nulová",J1673,0)</f>
        <v>0</v>
      </c>
      <c r="BJ1673" s="18" t="s">
        <v>84</v>
      </c>
      <c r="BK1673" s="257">
        <f>ROUND(I1673*H1673,2)</f>
        <v>0</v>
      </c>
      <c r="BL1673" s="18" t="s">
        <v>260</v>
      </c>
      <c r="BM1673" s="256" t="s">
        <v>2146</v>
      </c>
    </row>
    <row r="1674" s="2" customFormat="1">
      <c r="A1674" s="39"/>
      <c r="B1674" s="40"/>
      <c r="C1674" s="41"/>
      <c r="D1674" s="260" t="s">
        <v>266</v>
      </c>
      <c r="E1674" s="41"/>
      <c r="F1674" s="291" t="s">
        <v>2066</v>
      </c>
      <c r="G1674" s="41"/>
      <c r="H1674" s="41"/>
      <c r="I1674" s="211"/>
      <c r="J1674" s="41"/>
      <c r="K1674" s="41"/>
      <c r="L1674" s="45"/>
      <c r="M1674" s="292"/>
      <c r="N1674" s="293"/>
      <c r="O1674" s="92"/>
      <c r="P1674" s="92"/>
      <c r="Q1674" s="92"/>
      <c r="R1674" s="92"/>
      <c r="S1674" s="92"/>
      <c r="T1674" s="93"/>
      <c r="U1674" s="39"/>
      <c r="V1674" s="39"/>
      <c r="W1674" s="39"/>
      <c r="X1674" s="39"/>
      <c r="Y1674" s="39"/>
      <c r="Z1674" s="39"/>
      <c r="AA1674" s="39"/>
      <c r="AB1674" s="39"/>
      <c r="AC1674" s="39"/>
      <c r="AD1674" s="39"/>
      <c r="AE1674" s="39"/>
      <c r="AT1674" s="18" t="s">
        <v>266</v>
      </c>
      <c r="AU1674" s="18" t="s">
        <v>86</v>
      </c>
    </row>
    <row r="1675" s="2" customFormat="1" ht="24.15" customHeight="1">
      <c r="A1675" s="39"/>
      <c r="B1675" s="40"/>
      <c r="C1675" s="244" t="s">
        <v>2147</v>
      </c>
      <c r="D1675" s="244" t="s">
        <v>224</v>
      </c>
      <c r="E1675" s="245" t="s">
        <v>2148</v>
      </c>
      <c r="F1675" s="246" t="s">
        <v>2149</v>
      </c>
      <c r="G1675" s="247" t="s">
        <v>526</v>
      </c>
      <c r="H1675" s="248">
        <v>2</v>
      </c>
      <c r="I1675" s="249"/>
      <c r="J1675" s="250">
        <f>ROUND(I1675*H1675,2)</f>
        <v>0</v>
      </c>
      <c r="K1675" s="251"/>
      <c r="L1675" s="45"/>
      <c r="M1675" s="252" t="s">
        <v>1</v>
      </c>
      <c r="N1675" s="253" t="s">
        <v>41</v>
      </c>
      <c r="O1675" s="92"/>
      <c r="P1675" s="254">
        <f>O1675*H1675</f>
        <v>0</v>
      </c>
      <c r="Q1675" s="254">
        <v>0</v>
      </c>
      <c r="R1675" s="254">
        <f>Q1675*H1675</f>
        <v>0</v>
      </c>
      <c r="S1675" s="254">
        <v>0</v>
      </c>
      <c r="T1675" s="255">
        <f>S1675*H1675</f>
        <v>0</v>
      </c>
      <c r="U1675" s="39"/>
      <c r="V1675" s="39"/>
      <c r="W1675" s="39"/>
      <c r="X1675" s="39"/>
      <c r="Y1675" s="39"/>
      <c r="Z1675" s="39"/>
      <c r="AA1675" s="39"/>
      <c r="AB1675" s="39"/>
      <c r="AC1675" s="39"/>
      <c r="AD1675" s="39"/>
      <c r="AE1675" s="39"/>
      <c r="AR1675" s="256" t="s">
        <v>260</v>
      </c>
      <c r="AT1675" s="256" t="s">
        <v>224</v>
      </c>
      <c r="AU1675" s="256" t="s">
        <v>86</v>
      </c>
      <c r="AY1675" s="18" t="s">
        <v>222</v>
      </c>
      <c r="BE1675" s="257">
        <f>IF(N1675="základní",J1675,0)</f>
        <v>0</v>
      </c>
      <c r="BF1675" s="257">
        <f>IF(N1675="snížená",J1675,0)</f>
        <v>0</v>
      </c>
      <c r="BG1675" s="257">
        <f>IF(N1675="zákl. přenesená",J1675,0)</f>
        <v>0</v>
      </c>
      <c r="BH1675" s="257">
        <f>IF(N1675="sníž. přenesená",J1675,0)</f>
        <v>0</v>
      </c>
      <c r="BI1675" s="257">
        <f>IF(N1675="nulová",J1675,0)</f>
        <v>0</v>
      </c>
      <c r="BJ1675" s="18" t="s">
        <v>84</v>
      </c>
      <c r="BK1675" s="257">
        <f>ROUND(I1675*H1675,2)</f>
        <v>0</v>
      </c>
      <c r="BL1675" s="18" t="s">
        <v>260</v>
      </c>
      <c r="BM1675" s="256" t="s">
        <v>2150</v>
      </c>
    </row>
    <row r="1676" s="2" customFormat="1">
      <c r="A1676" s="39"/>
      <c r="B1676" s="40"/>
      <c r="C1676" s="41"/>
      <c r="D1676" s="260" t="s">
        <v>266</v>
      </c>
      <c r="E1676" s="41"/>
      <c r="F1676" s="291" t="s">
        <v>2151</v>
      </c>
      <c r="G1676" s="41"/>
      <c r="H1676" s="41"/>
      <c r="I1676" s="211"/>
      <c r="J1676" s="41"/>
      <c r="K1676" s="41"/>
      <c r="L1676" s="45"/>
      <c r="M1676" s="292"/>
      <c r="N1676" s="293"/>
      <c r="O1676" s="92"/>
      <c r="P1676" s="92"/>
      <c r="Q1676" s="92"/>
      <c r="R1676" s="92"/>
      <c r="S1676" s="92"/>
      <c r="T1676" s="93"/>
      <c r="U1676" s="39"/>
      <c r="V1676" s="39"/>
      <c r="W1676" s="39"/>
      <c r="X1676" s="39"/>
      <c r="Y1676" s="39"/>
      <c r="Z1676" s="39"/>
      <c r="AA1676" s="39"/>
      <c r="AB1676" s="39"/>
      <c r="AC1676" s="39"/>
      <c r="AD1676" s="39"/>
      <c r="AE1676" s="39"/>
      <c r="AT1676" s="18" t="s">
        <v>266</v>
      </c>
      <c r="AU1676" s="18" t="s">
        <v>86</v>
      </c>
    </row>
    <row r="1677" s="2" customFormat="1" ht="24.15" customHeight="1">
      <c r="A1677" s="39"/>
      <c r="B1677" s="40"/>
      <c r="C1677" s="244" t="s">
        <v>1294</v>
      </c>
      <c r="D1677" s="244" t="s">
        <v>224</v>
      </c>
      <c r="E1677" s="245" t="s">
        <v>2152</v>
      </c>
      <c r="F1677" s="246" t="s">
        <v>2153</v>
      </c>
      <c r="G1677" s="247" t="s">
        <v>526</v>
      </c>
      <c r="H1677" s="248">
        <v>4</v>
      </c>
      <c r="I1677" s="249"/>
      <c r="J1677" s="250">
        <f>ROUND(I1677*H1677,2)</f>
        <v>0</v>
      </c>
      <c r="K1677" s="251"/>
      <c r="L1677" s="45"/>
      <c r="M1677" s="252" t="s">
        <v>1</v>
      </c>
      <c r="N1677" s="253" t="s">
        <v>41</v>
      </c>
      <c r="O1677" s="92"/>
      <c r="P1677" s="254">
        <f>O1677*H1677</f>
        <v>0</v>
      </c>
      <c r="Q1677" s="254">
        <v>0</v>
      </c>
      <c r="R1677" s="254">
        <f>Q1677*H1677</f>
        <v>0</v>
      </c>
      <c r="S1677" s="254">
        <v>0</v>
      </c>
      <c r="T1677" s="255">
        <f>S1677*H1677</f>
        <v>0</v>
      </c>
      <c r="U1677" s="39"/>
      <c r="V1677" s="39"/>
      <c r="W1677" s="39"/>
      <c r="X1677" s="39"/>
      <c r="Y1677" s="39"/>
      <c r="Z1677" s="39"/>
      <c r="AA1677" s="39"/>
      <c r="AB1677" s="39"/>
      <c r="AC1677" s="39"/>
      <c r="AD1677" s="39"/>
      <c r="AE1677" s="39"/>
      <c r="AR1677" s="256" t="s">
        <v>260</v>
      </c>
      <c r="AT1677" s="256" t="s">
        <v>224</v>
      </c>
      <c r="AU1677" s="256" t="s">
        <v>86</v>
      </c>
      <c r="AY1677" s="18" t="s">
        <v>222</v>
      </c>
      <c r="BE1677" s="257">
        <f>IF(N1677="základní",J1677,0)</f>
        <v>0</v>
      </c>
      <c r="BF1677" s="257">
        <f>IF(N1677="snížená",J1677,0)</f>
        <v>0</v>
      </c>
      <c r="BG1677" s="257">
        <f>IF(N1677="zákl. přenesená",J1677,0)</f>
        <v>0</v>
      </c>
      <c r="BH1677" s="257">
        <f>IF(N1677="sníž. přenesená",J1677,0)</f>
        <v>0</v>
      </c>
      <c r="BI1677" s="257">
        <f>IF(N1677="nulová",J1677,0)</f>
        <v>0</v>
      </c>
      <c r="BJ1677" s="18" t="s">
        <v>84</v>
      </c>
      <c r="BK1677" s="257">
        <f>ROUND(I1677*H1677,2)</f>
        <v>0</v>
      </c>
      <c r="BL1677" s="18" t="s">
        <v>260</v>
      </c>
      <c r="BM1677" s="256" t="s">
        <v>2154</v>
      </c>
    </row>
    <row r="1678" s="2" customFormat="1">
      <c r="A1678" s="39"/>
      <c r="B1678" s="40"/>
      <c r="C1678" s="41"/>
      <c r="D1678" s="260" t="s">
        <v>266</v>
      </c>
      <c r="E1678" s="41"/>
      <c r="F1678" s="291" t="s">
        <v>2151</v>
      </c>
      <c r="G1678" s="41"/>
      <c r="H1678" s="41"/>
      <c r="I1678" s="211"/>
      <c r="J1678" s="41"/>
      <c r="K1678" s="41"/>
      <c r="L1678" s="45"/>
      <c r="M1678" s="292"/>
      <c r="N1678" s="293"/>
      <c r="O1678" s="92"/>
      <c r="P1678" s="92"/>
      <c r="Q1678" s="92"/>
      <c r="R1678" s="92"/>
      <c r="S1678" s="92"/>
      <c r="T1678" s="93"/>
      <c r="U1678" s="39"/>
      <c r="V1678" s="39"/>
      <c r="W1678" s="39"/>
      <c r="X1678" s="39"/>
      <c r="Y1678" s="39"/>
      <c r="Z1678" s="39"/>
      <c r="AA1678" s="39"/>
      <c r="AB1678" s="39"/>
      <c r="AC1678" s="39"/>
      <c r="AD1678" s="39"/>
      <c r="AE1678" s="39"/>
      <c r="AT1678" s="18" t="s">
        <v>266</v>
      </c>
      <c r="AU1678" s="18" t="s">
        <v>86</v>
      </c>
    </row>
    <row r="1679" s="2" customFormat="1" ht="24.15" customHeight="1">
      <c r="A1679" s="39"/>
      <c r="B1679" s="40"/>
      <c r="C1679" s="244" t="s">
        <v>2155</v>
      </c>
      <c r="D1679" s="244" t="s">
        <v>224</v>
      </c>
      <c r="E1679" s="245" t="s">
        <v>2156</v>
      </c>
      <c r="F1679" s="246" t="s">
        <v>2157</v>
      </c>
      <c r="G1679" s="247" t="s">
        <v>526</v>
      </c>
      <c r="H1679" s="248">
        <v>4</v>
      </c>
      <c r="I1679" s="249"/>
      <c r="J1679" s="250">
        <f>ROUND(I1679*H1679,2)</f>
        <v>0</v>
      </c>
      <c r="K1679" s="251"/>
      <c r="L1679" s="45"/>
      <c r="M1679" s="252" t="s">
        <v>1</v>
      </c>
      <c r="N1679" s="253" t="s">
        <v>41</v>
      </c>
      <c r="O1679" s="92"/>
      <c r="P1679" s="254">
        <f>O1679*H1679</f>
        <v>0</v>
      </c>
      <c r="Q1679" s="254">
        <v>0</v>
      </c>
      <c r="R1679" s="254">
        <f>Q1679*H1679</f>
        <v>0</v>
      </c>
      <c r="S1679" s="254">
        <v>0</v>
      </c>
      <c r="T1679" s="255">
        <f>S1679*H1679</f>
        <v>0</v>
      </c>
      <c r="U1679" s="39"/>
      <c r="V1679" s="39"/>
      <c r="W1679" s="39"/>
      <c r="X1679" s="39"/>
      <c r="Y1679" s="39"/>
      <c r="Z1679" s="39"/>
      <c r="AA1679" s="39"/>
      <c r="AB1679" s="39"/>
      <c r="AC1679" s="39"/>
      <c r="AD1679" s="39"/>
      <c r="AE1679" s="39"/>
      <c r="AR1679" s="256" t="s">
        <v>260</v>
      </c>
      <c r="AT1679" s="256" t="s">
        <v>224</v>
      </c>
      <c r="AU1679" s="256" t="s">
        <v>86</v>
      </c>
      <c r="AY1679" s="18" t="s">
        <v>222</v>
      </c>
      <c r="BE1679" s="257">
        <f>IF(N1679="základní",J1679,0)</f>
        <v>0</v>
      </c>
      <c r="BF1679" s="257">
        <f>IF(N1679="snížená",J1679,0)</f>
        <v>0</v>
      </c>
      <c r="BG1679" s="257">
        <f>IF(N1679="zákl. přenesená",J1679,0)</f>
        <v>0</v>
      </c>
      <c r="BH1679" s="257">
        <f>IF(N1679="sníž. přenesená",J1679,0)</f>
        <v>0</v>
      </c>
      <c r="BI1679" s="257">
        <f>IF(N1679="nulová",J1679,0)</f>
        <v>0</v>
      </c>
      <c r="BJ1679" s="18" t="s">
        <v>84</v>
      </c>
      <c r="BK1679" s="257">
        <f>ROUND(I1679*H1679,2)</f>
        <v>0</v>
      </c>
      <c r="BL1679" s="18" t="s">
        <v>260</v>
      </c>
      <c r="BM1679" s="256" t="s">
        <v>2158</v>
      </c>
    </row>
    <row r="1680" s="2" customFormat="1">
      <c r="A1680" s="39"/>
      <c r="B1680" s="40"/>
      <c r="C1680" s="41"/>
      <c r="D1680" s="260" t="s">
        <v>266</v>
      </c>
      <c r="E1680" s="41"/>
      <c r="F1680" s="291" t="s">
        <v>2151</v>
      </c>
      <c r="G1680" s="41"/>
      <c r="H1680" s="41"/>
      <c r="I1680" s="211"/>
      <c r="J1680" s="41"/>
      <c r="K1680" s="41"/>
      <c r="L1680" s="45"/>
      <c r="M1680" s="292"/>
      <c r="N1680" s="293"/>
      <c r="O1680" s="92"/>
      <c r="P1680" s="92"/>
      <c r="Q1680" s="92"/>
      <c r="R1680" s="92"/>
      <c r="S1680" s="92"/>
      <c r="T1680" s="93"/>
      <c r="U1680" s="39"/>
      <c r="V1680" s="39"/>
      <c r="W1680" s="39"/>
      <c r="X1680" s="39"/>
      <c r="Y1680" s="39"/>
      <c r="Z1680" s="39"/>
      <c r="AA1680" s="39"/>
      <c r="AB1680" s="39"/>
      <c r="AC1680" s="39"/>
      <c r="AD1680" s="39"/>
      <c r="AE1680" s="39"/>
      <c r="AT1680" s="18" t="s">
        <v>266</v>
      </c>
      <c r="AU1680" s="18" t="s">
        <v>86</v>
      </c>
    </row>
    <row r="1681" s="2" customFormat="1" ht="24.15" customHeight="1">
      <c r="A1681" s="39"/>
      <c r="B1681" s="40"/>
      <c r="C1681" s="244" t="s">
        <v>1298</v>
      </c>
      <c r="D1681" s="244" t="s">
        <v>224</v>
      </c>
      <c r="E1681" s="245" t="s">
        <v>2159</v>
      </c>
      <c r="F1681" s="246" t="s">
        <v>2160</v>
      </c>
      <c r="G1681" s="247" t="s">
        <v>526</v>
      </c>
      <c r="H1681" s="248">
        <v>5</v>
      </c>
      <c r="I1681" s="249"/>
      <c r="J1681" s="250">
        <f>ROUND(I1681*H1681,2)</f>
        <v>0</v>
      </c>
      <c r="K1681" s="251"/>
      <c r="L1681" s="45"/>
      <c r="M1681" s="252" t="s">
        <v>1</v>
      </c>
      <c r="N1681" s="253" t="s">
        <v>41</v>
      </c>
      <c r="O1681" s="92"/>
      <c r="P1681" s="254">
        <f>O1681*H1681</f>
        <v>0</v>
      </c>
      <c r="Q1681" s="254">
        <v>0</v>
      </c>
      <c r="R1681" s="254">
        <f>Q1681*H1681</f>
        <v>0</v>
      </c>
      <c r="S1681" s="254">
        <v>0</v>
      </c>
      <c r="T1681" s="255">
        <f>S1681*H1681</f>
        <v>0</v>
      </c>
      <c r="U1681" s="39"/>
      <c r="V1681" s="39"/>
      <c r="W1681" s="39"/>
      <c r="X1681" s="39"/>
      <c r="Y1681" s="39"/>
      <c r="Z1681" s="39"/>
      <c r="AA1681" s="39"/>
      <c r="AB1681" s="39"/>
      <c r="AC1681" s="39"/>
      <c r="AD1681" s="39"/>
      <c r="AE1681" s="39"/>
      <c r="AR1681" s="256" t="s">
        <v>260</v>
      </c>
      <c r="AT1681" s="256" t="s">
        <v>224</v>
      </c>
      <c r="AU1681" s="256" t="s">
        <v>86</v>
      </c>
      <c r="AY1681" s="18" t="s">
        <v>222</v>
      </c>
      <c r="BE1681" s="257">
        <f>IF(N1681="základní",J1681,0)</f>
        <v>0</v>
      </c>
      <c r="BF1681" s="257">
        <f>IF(N1681="snížená",J1681,0)</f>
        <v>0</v>
      </c>
      <c r="BG1681" s="257">
        <f>IF(N1681="zákl. přenesená",J1681,0)</f>
        <v>0</v>
      </c>
      <c r="BH1681" s="257">
        <f>IF(N1681="sníž. přenesená",J1681,0)</f>
        <v>0</v>
      </c>
      <c r="BI1681" s="257">
        <f>IF(N1681="nulová",J1681,0)</f>
        <v>0</v>
      </c>
      <c r="BJ1681" s="18" t="s">
        <v>84</v>
      </c>
      <c r="BK1681" s="257">
        <f>ROUND(I1681*H1681,2)</f>
        <v>0</v>
      </c>
      <c r="BL1681" s="18" t="s">
        <v>260</v>
      </c>
      <c r="BM1681" s="256" t="s">
        <v>2161</v>
      </c>
    </row>
    <row r="1682" s="2" customFormat="1">
      <c r="A1682" s="39"/>
      <c r="B1682" s="40"/>
      <c r="C1682" s="41"/>
      <c r="D1682" s="260" t="s">
        <v>266</v>
      </c>
      <c r="E1682" s="41"/>
      <c r="F1682" s="291" t="s">
        <v>2151</v>
      </c>
      <c r="G1682" s="41"/>
      <c r="H1682" s="41"/>
      <c r="I1682" s="211"/>
      <c r="J1682" s="41"/>
      <c r="K1682" s="41"/>
      <c r="L1682" s="45"/>
      <c r="M1682" s="292"/>
      <c r="N1682" s="293"/>
      <c r="O1682" s="92"/>
      <c r="P1682" s="92"/>
      <c r="Q1682" s="92"/>
      <c r="R1682" s="92"/>
      <c r="S1682" s="92"/>
      <c r="T1682" s="93"/>
      <c r="U1682" s="39"/>
      <c r="V1682" s="39"/>
      <c r="W1682" s="39"/>
      <c r="X1682" s="39"/>
      <c r="Y1682" s="39"/>
      <c r="Z1682" s="39"/>
      <c r="AA1682" s="39"/>
      <c r="AB1682" s="39"/>
      <c r="AC1682" s="39"/>
      <c r="AD1682" s="39"/>
      <c r="AE1682" s="39"/>
      <c r="AT1682" s="18" t="s">
        <v>266</v>
      </c>
      <c r="AU1682" s="18" t="s">
        <v>86</v>
      </c>
    </row>
    <row r="1683" s="2" customFormat="1" ht="24.15" customHeight="1">
      <c r="A1683" s="39"/>
      <c r="B1683" s="40"/>
      <c r="C1683" s="244" t="s">
        <v>2162</v>
      </c>
      <c r="D1683" s="244" t="s">
        <v>224</v>
      </c>
      <c r="E1683" s="245" t="s">
        <v>2163</v>
      </c>
      <c r="F1683" s="246" t="s">
        <v>2164</v>
      </c>
      <c r="G1683" s="247" t="s">
        <v>526</v>
      </c>
      <c r="H1683" s="248">
        <v>9</v>
      </c>
      <c r="I1683" s="249"/>
      <c r="J1683" s="250">
        <f>ROUND(I1683*H1683,2)</f>
        <v>0</v>
      </c>
      <c r="K1683" s="251"/>
      <c r="L1683" s="45"/>
      <c r="M1683" s="252" t="s">
        <v>1</v>
      </c>
      <c r="N1683" s="253" t="s">
        <v>41</v>
      </c>
      <c r="O1683" s="92"/>
      <c r="P1683" s="254">
        <f>O1683*H1683</f>
        <v>0</v>
      </c>
      <c r="Q1683" s="254">
        <v>0</v>
      </c>
      <c r="R1683" s="254">
        <f>Q1683*H1683</f>
        <v>0</v>
      </c>
      <c r="S1683" s="254">
        <v>0</v>
      </c>
      <c r="T1683" s="255">
        <f>S1683*H1683</f>
        <v>0</v>
      </c>
      <c r="U1683" s="39"/>
      <c r="V1683" s="39"/>
      <c r="W1683" s="39"/>
      <c r="X1683" s="39"/>
      <c r="Y1683" s="39"/>
      <c r="Z1683" s="39"/>
      <c r="AA1683" s="39"/>
      <c r="AB1683" s="39"/>
      <c r="AC1683" s="39"/>
      <c r="AD1683" s="39"/>
      <c r="AE1683" s="39"/>
      <c r="AR1683" s="256" t="s">
        <v>260</v>
      </c>
      <c r="AT1683" s="256" t="s">
        <v>224</v>
      </c>
      <c r="AU1683" s="256" t="s">
        <v>86</v>
      </c>
      <c r="AY1683" s="18" t="s">
        <v>222</v>
      </c>
      <c r="BE1683" s="257">
        <f>IF(N1683="základní",J1683,0)</f>
        <v>0</v>
      </c>
      <c r="BF1683" s="257">
        <f>IF(N1683="snížená",J1683,0)</f>
        <v>0</v>
      </c>
      <c r="BG1683" s="257">
        <f>IF(N1683="zákl. přenesená",J1683,0)</f>
        <v>0</v>
      </c>
      <c r="BH1683" s="257">
        <f>IF(N1683="sníž. přenesená",J1683,0)</f>
        <v>0</v>
      </c>
      <c r="BI1683" s="257">
        <f>IF(N1683="nulová",J1683,0)</f>
        <v>0</v>
      </c>
      <c r="BJ1683" s="18" t="s">
        <v>84</v>
      </c>
      <c r="BK1683" s="257">
        <f>ROUND(I1683*H1683,2)</f>
        <v>0</v>
      </c>
      <c r="BL1683" s="18" t="s">
        <v>260</v>
      </c>
      <c r="BM1683" s="256" t="s">
        <v>2165</v>
      </c>
    </row>
    <row r="1684" s="2" customFormat="1">
      <c r="A1684" s="39"/>
      <c r="B1684" s="40"/>
      <c r="C1684" s="41"/>
      <c r="D1684" s="260" t="s">
        <v>266</v>
      </c>
      <c r="E1684" s="41"/>
      <c r="F1684" s="291" t="s">
        <v>2151</v>
      </c>
      <c r="G1684" s="41"/>
      <c r="H1684" s="41"/>
      <c r="I1684" s="211"/>
      <c r="J1684" s="41"/>
      <c r="K1684" s="41"/>
      <c r="L1684" s="45"/>
      <c r="M1684" s="292"/>
      <c r="N1684" s="293"/>
      <c r="O1684" s="92"/>
      <c r="P1684" s="92"/>
      <c r="Q1684" s="92"/>
      <c r="R1684" s="92"/>
      <c r="S1684" s="92"/>
      <c r="T1684" s="93"/>
      <c r="U1684" s="39"/>
      <c r="V1684" s="39"/>
      <c r="W1684" s="39"/>
      <c r="X1684" s="39"/>
      <c r="Y1684" s="39"/>
      <c r="Z1684" s="39"/>
      <c r="AA1684" s="39"/>
      <c r="AB1684" s="39"/>
      <c r="AC1684" s="39"/>
      <c r="AD1684" s="39"/>
      <c r="AE1684" s="39"/>
      <c r="AT1684" s="18" t="s">
        <v>266</v>
      </c>
      <c r="AU1684" s="18" t="s">
        <v>86</v>
      </c>
    </row>
    <row r="1685" s="2" customFormat="1" ht="24.15" customHeight="1">
      <c r="A1685" s="39"/>
      <c r="B1685" s="40"/>
      <c r="C1685" s="244" t="s">
        <v>1303</v>
      </c>
      <c r="D1685" s="244" t="s">
        <v>224</v>
      </c>
      <c r="E1685" s="245" t="s">
        <v>2166</v>
      </c>
      <c r="F1685" s="246" t="s">
        <v>2167</v>
      </c>
      <c r="G1685" s="247" t="s">
        <v>526</v>
      </c>
      <c r="H1685" s="248">
        <v>20</v>
      </c>
      <c r="I1685" s="249"/>
      <c r="J1685" s="250">
        <f>ROUND(I1685*H1685,2)</f>
        <v>0</v>
      </c>
      <c r="K1685" s="251"/>
      <c r="L1685" s="45"/>
      <c r="M1685" s="252" t="s">
        <v>1</v>
      </c>
      <c r="N1685" s="253" t="s">
        <v>41</v>
      </c>
      <c r="O1685" s="92"/>
      <c r="P1685" s="254">
        <f>O1685*H1685</f>
        <v>0</v>
      </c>
      <c r="Q1685" s="254">
        <v>0</v>
      </c>
      <c r="R1685" s="254">
        <f>Q1685*H1685</f>
        <v>0</v>
      </c>
      <c r="S1685" s="254">
        <v>0</v>
      </c>
      <c r="T1685" s="255">
        <f>S1685*H1685</f>
        <v>0</v>
      </c>
      <c r="U1685" s="39"/>
      <c r="V1685" s="39"/>
      <c r="W1685" s="39"/>
      <c r="X1685" s="39"/>
      <c r="Y1685" s="39"/>
      <c r="Z1685" s="39"/>
      <c r="AA1685" s="39"/>
      <c r="AB1685" s="39"/>
      <c r="AC1685" s="39"/>
      <c r="AD1685" s="39"/>
      <c r="AE1685" s="39"/>
      <c r="AR1685" s="256" t="s">
        <v>260</v>
      </c>
      <c r="AT1685" s="256" t="s">
        <v>224</v>
      </c>
      <c r="AU1685" s="256" t="s">
        <v>86</v>
      </c>
      <c r="AY1685" s="18" t="s">
        <v>222</v>
      </c>
      <c r="BE1685" s="257">
        <f>IF(N1685="základní",J1685,0)</f>
        <v>0</v>
      </c>
      <c r="BF1685" s="257">
        <f>IF(N1685="snížená",J1685,0)</f>
        <v>0</v>
      </c>
      <c r="BG1685" s="257">
        <f>IF(N1685="zákl. přenesená",J1685,0)</f>
        <v>0</v>
      </c>
      <c r="BH1685" s="257">
        <f>IF(N1685="sníž. přenesená",J1685,0)</f>
        <v>0</v>
      </c>
      <c r="BI1685" s="257">
        <f>IF(N1685="nulová",J1685,0)</f>
        <v>0</v>
      </c>
      <c r="BJ1685" s="18" t="s">
        <v>84</v>
      </c>
      <c r="BK1685" s="257">
        <f>ROUND(I1685*H1685,2)</f>
        <v>0</v>
      </c>
      <c r="BL1685" s="18" t="s">
        <v>260</v>
      </c>
      <c r="BM1685" s="256" t="s">
        <v>2168</v>
      </c>
    </row>
    <row r="1686" s="2" customFormat="1">
      <c r="A1686" s="39"/>
      <c r="B1686" s="40"/>
      <c r="C1686" s="41"/>
      <c r="D1686" s="260" t="s">
        <v>266</v>
      </c>
      <c r="E1686" s="41"/>
      <c r="F1686" s="291" t="s">
        <v>2151</v>
      </c>
      <c r="G1686" s="41"/>
      <c r="H1686" s="41"/>
      <c r="I1686" s="211"/>
      <c r="J1686" s="41"/>
      <c r="K1686" s="41"/>
      <c r="L1686" s="45"/>
      <c r="M1686" s="292"/>
      <c r="N1686" s="293"/>
      <c r="O1686" s="92"/>
      <c r="P1686" s="92"/>
      <c r="Q1686" s="92"/>
      <c r="R1686" s="92"/>
      <c r="S1686" s="92"/>
      <c r="T1686" s="93"/>
      <c r="U1686" s="39"/>
      <c r="V1686" s="39"/>
      <c r="W1686" s="39"/>
      <c r="X1686" s="39"/>
      <c r="Y1686" s="39"/>
      <c r="Z1686" s="39"/>
      <c r="AA1686" s="39"/>
      <c r="AB1686" s="39"/>
      <c r="AC1686" s="39"/>
      <c r="AD1686" s="39"/>
      <c r="AE1686" s="39"/>
      <c r="AT1686" s="18" t="s">
        <v>266</v>
      </c>
      <c r="AU1686" s="18" t="s">
        <v>86</v>
      </c>
    </row>
    <row r="1687" s="2" customFormat="1" ht="24.15" customHeight="1">
      <c r="A1687" s="39"/>
      <c r="B1687" s="40"/>
      <c r="C1687" s="244" t="s">
        <v>2169</v>
      </c>
      <c r="D1687" s="244" t="s">
        <v>224</v>
      </c>
      <c r="E1687" s="245" t="s">
        <v>2170</v>
      </c>
      <c r="F1687" s="246" t="s">
        <v>2171</v>
      </c>
      <c r="G1687" s="247" t="s">
        <v>526</v>
      </c>
      <c r="H1687" s="248">
        <v>8</v>
      </c>
      <c r="I1687" s="249"/>
      <c r="J1687" s="250">
        <f>ROUND(I1687*H1687,2)</f>
        <v>0</v>
      </c>
      <c r="K1687" s="251"/>
      <c r="L1687" s="45"/>
      <c r="M1687" s="252" t="s">
        <v>1</v>
      </c>
      <c r="N1687" s="253" t="s">
        <v>41</v>
      </c>
      <c r="O1687" s="92"/>
      <c r="P1687" s="254">
        <f>O1687*H1687</f>
        <v>0</v>
      </c>
      <c r="Q1687" s="254">
        <v>0</v>
      </c>
      <c r="R1687" s="254">
        <f>Q1687*H1687</f>
        <v>0</v>
      </c>
      <c r="S1687" s="254">
        <v>0</v>
      </c>
      <c r="T1687" s="255">
        <f>S1687*H1687</f>
        <v>0</v>
      </c>
      <c r="U1687" s="39"/>
      <c r="V1687" s="39"/>
      <c r="W1687" s="39"/>
      <c r="X1687" s="39"/>
      <c r="Y1687" s="39"/>
      <c r="Z1687" s="39"/>
      <c r="AA1687" s="39"/>
      <c r="AB1687" s="39"/>
      <c r="AC1687" s="39"/>
      <c r="AD1687" s="39"/>
      <c r="AE1687" s="39"/>
      <c r="AR1687" s="256" t="s">
        <v>260</v>
      </c>
      <c r="AT1687" s="256" t="s">
        <v>224</v>
      </c>
      <c r="AU1687" s="256" t="s">
        <v>86</v>
      </c>
      <c r="AY1687" s="18" t="s">
        <v>222</v>
      </c>
      <c r="BE1687" s="257">
        <f>IF(N1687="základní",J1687,0)</f>
        <v>0</v>
      </c>
      <c r="BF1687" s="257">
        <f>IF(N1687="snížená",J1687,0)</f>
        <v>0</v>
      </c>
      <c r="BG1687" s="257">
        <f>IF(N1687="zákl. přenesená",J1687,0)</f>
        <v>0</v>
      </c>
      <c r="BH1687" s="257">
        <f>IF(N1687="sníž. přenesená",J1687,0)</f>
        <v>0</v>
      </c>
      <c r="BI1687" s="257">
        <f>IF(N1687="nulová",J1687,0)</f>
        <v>0</v>
      </c>
      <c r="BJ1687" s="18" t="s">
        <v>84</v>
      </c>
      <c r="BK1687" s="257">
        <f>ROUND(I1687*H1687,2)</f>
        <v>0</v>
      </c>
      <c r="BL1687" s="18" t="s">
        <v>260</v>
      </c>
      <c r="BM1687" s="256" t="s">
        <v>2172</v>
      </c>
    </row>
    <row r="1688" s="2" customFormat="1">
      <c r="A1688" s="39"/>
      <c r="B1688" s="40"/>
      <c r="C1688" s="41"/>
      <c r="D1688" s="260" t="s">
        <v>266</v>
      </c>
      <c r="E1688" s="41"/>
      <c r="F1688" s="291" t="s">
        <v>2151</v>
      </c>
      <c r="G1688" s="41"/>
      <c r="H1688" s="41"/>
      <c r="I1688" s="211"/>
      <c r="J1688" s="41"/>
      <c r="K1688" s="41"/>
      <c r="L1688" s="45"/>
      <c r="M1688" s="292"/>
      <c r="N1688" s="293"/>
      <c r="O1688" s="92"/>
      <c r="P1688" s="92"/>
      <c r="Q1688" s="92"/>
      <c r="R1688" s="92"/>
      <c r="S1688" s="92"/>
      <c r="T1688" s="93"/>
      <c r="U1688" s="39"/>
      <c r="V1688" s="39"/>
      <c r="W1688" s="39"/>
      <c r="X1688" s="39"/>
      <c r="Y1688" s="39"/>
      <c r="Z1688" s="39"/>
      <c r="AA1688" s="39"/>
      <c r="AB1688" s="39"/>
      <c r="AC1688" s="39"/>
      <c r="AD1688" s="39"/>
      <c r="AE1688" s="39"/>
      <c r="AT1688" s="18" t="s">
        <v>266</v>
      </c>
      <c r="AU1688" s="18" t="s">
        <v>86</v>
      </c>
    </row>
    <row r="1689" s="2" customFormat="1" ht="24.15" customHeight="1">
      <c r="A1689" s="39"/>
      <c r="B1689" s="40"/>
      <c r="C1689" s="244" t="s">
        <v>1308</v>
      </c>
      <c r="D1689" s="244" t="s">
        <v>224</v>
      </c>
      <c r="E1689" s="245" t="s">
        <v>2173</v>
      </c>
      <c r="F1689" s="246" t="s">
        <v>2174</v>
      </c>
      <c r="G1689" s="247" t="s">
        <v>526</v>
      </c>
      <c r="H1689" s="248">
        <v>5</v>
      </c>
      <c r="I1689" s="249"/>
      <c r="J1689" s="250">
        <f>ROUND(I1689*H1689,2)</f>
        <v>0</v>
      </c>
      <c r="K1689" s="251"/>
      <c r="L1689" s="45"/>
      <c r="M1689" s="252" t="s">
        <v>1</v>
      </c>
      <c r="N1689" s="253" t="s">
        <v>41</v>
      </c>
      <c r="O1689" s="92"/>
      <c r="P1689" s="254">
        <f>O1689*H1689</f>
        <v>0</v>
      </c>
      <c r="Q1689" s="254">
        <v>0</v>
      </c>
      <c r="R1689" s="254">
        <f>Q1689*H1689</f>
        <v>0</v>
      </c>
      <c r="S1689" s="254">
        <v>0</v>
      </c>
      <c r="T1689" s="255">
        <f>S1689*H1689</f>
        <v>0</v>
      </c>
      <c r="U1689" s="39"/>
      <c r="V1689" s="39"/>
      <c r="W1689" s="39"/>
      <c r="X1689" s="39"/>
      <c r="Y1689" s="39"/>
      <c r="Z1689" s="39"/>
      <c r="AA1689" s="39"/>
      <c r="AB1689" s="39"/>
      <c r="AC1689" s="39"/>
      <c r="AD1689" s="39"/>
      <c r="AE1689" s="39"/>
      <c r="AR1689" s="256" t="s">
        <v>260</v>
      </c>
      <c r="AT1689" s="256" t="s">
        <v>224</v>
      </c>
      <c r="AU1689" s="256" t="s">
        <v>86</v>
      </c>
      <c r="AY1689" s="18" t="s">
        <v>222</v>
      </c>
      <c r="BE1689" s="257">
        <f>IF(N1689="základní",J1689,0)</f>
        <v>0</v>
      </c>
      <c r="BF1689" s="257">
        <f>IF(N1689="snížená",J1689,0)</f>
        <v>0</v>
      </c>
      <c r="BG1689" s="257">
        <f>IF(N1689="zákl. přenesená",J1689,0)</f>
        <v>0</v>
      </c>
      <c r="BH1689" s="257">
        <f>IF(N1689="sníž. přenesená",J1689,0)</f>
        <v>0</v>
      </c>
      <c r="BI1689" s="257">
        <f>IF(N1689="nulová",J1689,0)</f>
        <v>0</v>
      </c>
      <c r="BJ1689" s="18" t="s">
        <v>84</v>
      </c>
      <c r="BK1689" s="257">
        <f>ROUND(I1689*H1689,2)</f>
        <v>0</v>
      </c>
      <c r="BL1689" s="18" t="s">
        <v>260</v>
      </c>
      <c r="BM1689" s="256" t="s">
        <v>2175</v>
      </c>
    </row>
    <row r="1690" s="2" customFormat="1">
      <c r="A1690" s="39"/>
      <c r="B1690" s="40"/>
      <c r="C1690" s="41"/>
      <c r="D1690" s="260" t="s">
        <v>266</v>
      </c>
      <c r="E1690" s="41"/>
      <c r="F1690" s="291" t="s">
        <v>2176</v>
      </c>
      <c r="G1690" s="41"/>
      <c r="H1690" s="41"/>
      <c r="I1690" s="211"/>
      <c r="J1690" s="41"/>
      <c r="K1690" s="41"/>
      <c r="L1690" s="45"/>
      <c r="M1690" s="292"/>
      <c r="N1690" s="293"/>
      <c r="O1690" s="92"/>
      <c r="P1690" s="92"/>
      <c r="Q1690" s="92"/>
      <c r="R1690" s="92"/>
      <c r="S1690" s="92"/>
      <c r="T1690" s="93"/>
      <c r="U1690" s="39"/>
      <c r="V1690" s="39"/>
      <c r="W1690" s="39"/>
      <c r="X1690" s="39"/>
      <c r="Y1690" s="39"/>
      <c r="Z1690" s="39"/>
      <c r="AA1690" s="39"/>
      <c r="AB1690" s="39"/>
      <c r="AC1690" s="39"/>
      <c r="AD1690" s="39"/>
      <c r="AE1690" s="39"/>
      <c r="AT1690" s="18" t="s">
        <v>266</v>
      </c>
      <c r="AU1690" s="18" t="s">
        <v>86</v>
      </c>
    </row>
    <row r="1691" s="2" customFormat="1" ht="24.15" customHeight="1">
      <c r="A1691" s="39"/>
      <c r="B1691" s="40"/>
      <c r="C1691" s="244" t="s">
        <v>2177</v>
      </c>
      <c r="D1691" s="244" t="s">
        <v>224</v>
      </c>
      <c r="E1691" s="245" t="s">
        <v>2178</v>
      </c>
      <c r="F1691" s="246" t="s">
        <v>2179</v>
      </c>
      <c r="G1691" s="247" t="s">
        <v>526</v>
      </c>
      <c r="H1691" s="248">
        <v>5</v>
      </c>
      <c r="I1691" s="249"/>
      <c r="J1691" s="250">
        <f>ROUND(I1691*H1691,2)</f>
        <v>0</v>
      </c>
      <c r="K1691" s="251"/>
      <c r="L1691" s="45"/>
      <c r="M1691" s="252" t="s">
        <v>1</v>
      </c>
      <c r="N1691" s="253" t="s">
        <v>41</v>
      </c>
      <c r="O1691" s="92"/>
      <c r="P1691" s="254">
        <f>O1691*H1691</f>
        <v>0</v>
      </c>
      <c r="Q1691" s="254">
        <v>0</v>
      </c>
      <c r="R1691" s="254">
        <f>Q1691*H1691</f>
        <v>0</v>
      </c>
      <c r="S1691" s="254">
        <v>0</v>
      </c>
      <c r="T1691" s="255">
        <f>S1691*H1691</f>
        <v>0</v>
      </c>
      <c r="U1691" s="39"/>
      <c r="V1691" s="39"/>
      <c r="W1691" s="39"/>
      <c r="X1691" s="39"/>
      <c r="Y1691" s="39"/>
      <c r="Z1691" s="39"/>
      <c r="AA1691" s="39"/>
      <c r="AB1691" s="39"/>
      <c r="AC1691" s="39"/>
      <c r="AD1691" s="39"/>
      <c r="AE1691" s="39"/>
      <c r="AR1691" s="256" t="s">
        <v>260</v>
      </c>
      <c r="AT1691" s="256" t="s">
        <v>224</v>
      </c>
      <c r="AU1691" s="256" t="s">
        <v>86</v>
      </c>
      <c r="AY1691" s="18" t="s">
        <v>222</v>
      </c>
      <c r="BE1691" s="257">
        <f>IF(N1691="základní",J1691,0)</f>
        <v>0</v>
      </c>
      <c r="BF1691" s="257">
        <f>IF(N1691="snížená",J1691,0)</f>
        <v>0</v>
      </c>
      <c r="BG1691" s="257">
        <f>IF(N1691="zákl. přenesená",J1691,0)</f>
        <v>0</v>
      </c>
      <c r="BH1691" s="257">
        <f>IF(N1691="sníž. přenesená",J1691,0)</f>
        <v>0</v>
      </c>
      <c r="BI1691" s="257">
        <f>IF(N1691="nulová",J1691,0)</f>
        <v>0</v>
      </c>
      <c r="BJ1691" s="18" t="s">
        <v>84</v>
      </c>
      <c r="BK1691" s="257">
        <f>ROUND(I1691*H1691,2)</f>
        <v>0</v>
      </c>
      <c r="BL1691" s="18" t="s">
        <v>260</v>
      </c>
      <c r="BM1691" s="256" t="s">
        <v>2180</v>
      </c>
    </row>
    <row r="1692" s="2" customFormat="1">
      <c r="A1692" s="39"/>
      <c r="B1692" s="40"/>
      <c r="C1692" s="41"/>
      <c r="D1692" s="260" t="s">
        <v>266</v>
      </c>
      <c r="E1692" s="41"/>
      <c r="F1692" s="291" t="s">
        <v>2176</v>
      </c>
      <c r="G1692" s="41"/>
      <c r="H1692" s="41"/>
      <c r="I1692" s="211"/>
      <c r="J1692" s="41"/>
      <c r="K1692" s="41"/>
      <c r="L1692" s="45"/>
      <c r="M1692" s="292"/>
      <c r="N1692" s="293"/>
      <c r="O1692" s="92"/>
      <c r="P1692" s="92"/>
      <c r="Q1692" s="92"/>
      <c r="R1692" s="92"/>
      <c r="S1692" s="92"/>
      <c r="T1692" s="93"/>
      <c r="U1692" s="39"/>
      <c r="V1692" s="39"/>
      <c r="W1692" s="39"/>
      <c r="X1692" s="39"/>
      <c r="Y1692" s="39"/>
      <c r="Z1692" s="39"/>
      <c r="AA1692" s="39"/>
      <c r="AB1692" s="39"/>
      <c r="AC1692" s="39"/>
      <c r="AD1692" s="39"/>
      <c r="AE1692" s="39"/>
      <c r="AT1692" s="18" t="s">
        <v>266</v>
      </c>
      <c r="AU1692" s="18" t="s">
        <v>86</v>
      </c>
    </row>
    <row r="1693" s="2" customFormat="1" ht="24.15" customHeight="1">
      <c r="A1693" s="39"/>
      <c r="B1693" s="40"/>
      <c r="C1693" s="244" t="s">
        <v>1315</v>
      </c>
      <c r="D1693" s="244" t="s">
        <v>224</v>
      </c>
      <c r="E1693" s="245" t="s">
        <v>2181</v>
      </c>
      <c r="F1693" s="246" t="s">
        <v>2182</v>
      </c>
      <c r="G1693" s="247" t="s">
        <v>526</v>
      </c>
      <c r="H1693" s="248">
        <v>1</v>
      </c>
      <c r="I1693" s="249"/>
      <c r="J1693" s="250">
        <f>ROUND(I1693*H1693,2)</f>
        <v>0</v>
      </c>
      <c r="K1693" s="251"/>
      <c r="L1693" s="45"/>
      <c r="M1693" s="252" t="s">
        <v>1</v>
      </c>
      <c r="N1693" s="253" t="s">
        <v>41</v>
      </c>
      <c r="O1693" s="92"/>
      <c r="P1693" s="254">
        <f>O1693*H1693</f>
        <v>0</v>
      </c>
      <c r="Q1693" s="254">
        <v>0</v>
      </c>
      <c r="R1693" s="254">
        <f>Q1693*H1693</f>
        <v>0</v>
      </c>
      <c r="S1693" s="254">
        <v>0</v>
      </c>
      <c r="T1693" s="255">
        <f>S1693*H1693</f>
        <v>0</v>
      </c>
      <c r="U1693" s="39"/>
      <c r="V1693" s="39"/>
      <c r="W1693" s="39"/>
      <c r="X1693" s="39"/>
      <c r="Y1693" s="39"/>
      <c r="Z1693" s="39"/>
      <c r="AA1693" s="39"/>
      <c r="AB1693" s="39"/>
      <c r="AC1693" s="39"/>
      <c r="AD1693" s="39"/>
      <c r="AE1693" s="39"/>
      <c r="AR1693" s="256" t="s">
        <v>260</v>
      </c>
      <c r="AT1693" s="256" t="s">
        <v>224</v>
      </c>
      <c r="AU1693" s="256" t="s">
        <v>86</v>
      </c>
      <c r="AY1693" s="18" t="s">
        <v>222</v>
      </c>
      <c r="BE1693" s="257">
        <f>IF(N1693="základní",J1693,0)</f>
        <v>0</v>
      </c>
      <c r="BF1693" s="257">
        <f>IF(N1693="snížená",J1693,0)</f>
        <v>0</v>
      </c>
      <c r="BG1693" s="257">
        <f>IF(N1693="zákl. přenesená",J1693,0)</f>
        <v>0</v>
      </c>
      <c r="BH1693" s="257">
        <f>IF(N1693="sníž. přenesená",J1693,0)</f>
        <v>0</v>
      </c>
      <c r="BI1693" s="257">
        <f>IF(N1693="nulová",J1693,0)</f>
        <v>0</v>
      </c>
      <c r="BJ1693" s="18" t="s">
        <v>84</v>
      </c>
      <c r="BK1693" s="257">
        <f>ROUND(I1693*H1693,2)</f>
        <v>0</v>
      </c>
      <c r="BL1693" s="18" t="s">
        <v>260</v>
      </c>
      <c r="BM1693" s="256" t="s">
        <v>2183</v>
      </c>
    </row>
    <row r="1694" s="2" customFormat="1">
      <c r="A1694" s="39"/>
      <c r="B1694" s="40"/>
      <c r="C1694" s="41"/>
      <c r="D1694" s="260" t="s">
        <v>266</v>
      </c>
      <c r="E1694" s="41"/>
      <c r="F1694" s="291" t="s">
        <v>2176</v>
      </c>
      <c r="G1694" s="41"/>
      <c r="H1694" s="41"/>
      <c r="I1694" s="211"/>
      <c r="J1694" s="41"/>
      <c r="K1694" s="41"/>
      <c r="L1694" s="45"/>
      <c r="M1694" s="292"/>
      <c r="N1694" s="293"/>
      <c r="O1694" s="92"/>
      <c r="P1694" s="92"/>
      <c r="Q1694" s="92"/>
      <c r="R1694" s="92"/>
      <c r="S1694" s="92"/>
      <c r="T1694" s="93"/>
      <c r="U1694" s="39"/>
      <c r="V1694" s="39"/>
      <c r="W1694" s="39"/>
      <c r="X1694" s="39"/>
      <c r="Y1694" s="39"/>
      <c r="Z1694" s="39"/>
      <c r="AA1694" s="39"/>
      <c r="AB1694" s="39"/>
      <c r="AC1694" s="39"/>
      <c r="AD1694" s="39"/>
      <c r="AE1694" s="39"/>
      <c r="AT1694" s="18" t="s">
        <v>266</v>
      </c>
      <c r="AU1694" s="18" t="s">
        <v>86</v>
      </c>
    </row>
    <row r="1695" s="2" customFormat="1" ht="24.15" customHeight="1">
      <c r="A1695" s="39"/>
      <c r="B1695" s="40"/>
      <c r="C1695" s="244" t="s">
        <v>2184</v>
      </c>
      <c r="D1695" s="244" t="s">
        <v>224</v>
      </c>
      <c r="E1695" s="245" t="s">
        <v>2185</v>
      </c>
      <c r="F1695" s="246" t="s">
        <v>2186</v>
      </c>
      <c r="G1695" s="247" t="s">
        <v>526</v>
      </c>
      <c r="H1695" s="248">
        <v>1</v>
      </c>
      <c r="I1695" s="249"/>
      <c r="J1695" s="250">
        <f>ROUND(I1695*H1695,2)</f>
        <v>0</v>
      </c>
      <c r="K1695" s="251"/>
      <c r="L1695" s="45"/>
      <c r="M1695" s="252" t="s">
        <v>1</v>
      </c>
      <c r="N1695" s="253" t="s">
        <v>41</v>
      </c>
      <c r="O1695" s="92"/>
      <c r="P1695" s="254">
        <f>O1695*H1695</f>
        <v>0</v>
      </c>
      <c r="Q1695" s="254">
        <v>0</v>
      </c>
      <c r="R1695" s="254">
        <f>Q1695*H1695</f>
        <v>0</v>
      </c>
      <c r="S1695" s="254">
        <v>0</v>
      </c>
      <c r="T1695" s="255">
        <f>S1695*H1695</f>
        <v>0</v>
      </c>
      <c r="U1695" s="39"/>
      <c r="V1695" s="39"/>
      <c r="W1695" s="39"/>
      <c r="X1695" s="39"/>
      <c r="Y1695" s="39"/>
      <c r="Z1695" s="39"/>
      <c r="AA1695" s="39"/>
      <c r="AB1695" s="39"/>
      <c r="AC1695" s="39"/>
      <c r="AD1695" s="39"/>
      <c r="AE1695" s="39"/>
      <c r="AR1695" s="256" t="s">
        <v>260</v>
      </c>
      <c r="AT1695" s="256" t="s">
        <v>224</v>
      </c>
      <c r="AU1695" s="256" t="s">
        <v>86</v>
      </c>
      <c r="AY1695" s="18" t="s">
        <v>222</v>
      </c>
      <c r="BE1695" s="257">
        <f>IF(N1695="základní",J1695,0)</f>
        <v>0</v>
      </c>
      <c r="BF1695" s="257">
        <f>IF(N1695="snížená",J1695,0)</f>
        <v>0</v>
      </c>
      <c r="BG1695" s="257">
        <f>IF(N1695="zákl. přenesená",J1695,0)</f>
        <v>0</v>
      </c>
      <c r="BH1695" s="257">
        <f>IF(N1695="sníž. přenesená",J1695,0)</f>
        <v>0</v>
      </c>
      <c r="BI1695" s="257">
        <f>IF(N1695="nulová",J1695,0)</f>
        <v>0</v>
      </c>
      <c r="BJ1695" s="18" t="s">
        <v>84</v>
      </c>
      <c r="BK1695" s="257">
        <f>ROUND(I1695*H1695,2)</f>
        <v>0</v>
      </c>
      <c r="BL1695" s="18" t="s">
        <v>260</v>
      </c>
      <c r="BM1695" s="256" t="s">
        <v>2187</v>
      </c>
    </row>
    <row r="1696" s="2" customFormat="1" ht="24.15" customHeight="1">
      <c r="A1696" s="39"/>
      <c r="B1696" s="40"/>
      <c r="C1696" s="244" t="s">
        <v>1323</v>
      </c>
      <c r="D1696" s="244" t="s">
        <v>224</v>
      </c>
      <c r="E1696" s="245" t="s">
        <v>2188</v>
      </c>
      <c r="F1696" s="246" t="s">
        <v>2189</v>
      </c>
      <c r="G1696" s="247" t="s">
        <v>526</v>
      </c>
      <c r="H1696" s="248">
        <v>1</v>
      </c>
      <c r="I1696" s="249"/>
      <c r="J1696" s="250">
        <f>ROUND(I1696*H1696,2)</f>
        <v>0</v>
      </c>
      <c r="K1696" s="251"/>
      <c r="L1696" s="45"/>
      <c r="M1696" s="252" t="s">
        <v>1</v>
      </c>
      <c r="N1696" s="253" t="s">
        <v>41</v>
      </c>
      <c r="O1696" s="92"/>
      <c r="P1696" s="254">
        <f>O1696*H1696</f>
        <v>0</v>
      </c>
      <c r="Q1696" s="254">
        <v>0</v>
      </c>
      <c r="R1696" s="254">
        <f>Q1696*H1696</f>
        <v>0</v>
      </c>
      <c r="S1696" s="254">
        <v>0</v>
      </c>
      <c r="T1696" s="255">
        <f>S1696*H1696</f>
        <v>0</v>
      </c>
      <c r="U1696" s="39"/>
      <c r="V1696" s="39"/>
      <c r="W1696" s="39"/>
      <c r="X1696" s="39"/>
      <c r="Y1696" s="39"/>
      <c r="Z1696" s="39"/>
      <c r="AA1696" s="39"/>
      <c r="AB1696" s="39"/>
      <c r="AC1696" s="39"/>
      <c r="AD1696" s="39"/>
      <c r="AE1696" s="39"/>
      <c r="AR1696" s="256" t="s">
        <v>260</v>
      </c>
      <c r="AT1696" s="256" t="s">
        <v>224</v>
      </c>
      <c r="AU1696" s="256" t="s">
        <v>86</v>
      </c>
      <c r="AY1696" s="18" t="s">
        <v>222</v>
      </c>
      <c r="BE1696" s="257">
        <f>IF(N1696="základní",J1696,0)</f>
        <v>0</v>
      </c>
      <c r="BF1696" s="257">
        <f>IF(N1696="snížená",J1696,0)</f>
        <v>0</v>
      </c>
      <c r="BG1696" s="257">
        <f>IF(N1696="zákl. přenesená",J1696,0)</f>
        <v>0</v>
      </c>
      <c r="BH1696" s="257">
        <f>IF(N1696="sníž. přenesená",J1696,0)</f>
        <v>0</v>
      </c>
      <c r="BI1696" s="257">
        <f>IF(N1696="nulová",J1696,0)</f>
        <v>0</v>
      </c>
      <c r="BJ1696" s="18" t="s">
        <v>84</v>
      </c>
      <c r="BK1696" s="257">
        <f>ROUND(I1696*H1696,2)</f>
        <v>0</v>
      </c>
      <c r="BL1696" s="18" t="s">
        <v>260</v>
      </c>
      <c r="BM1696" s="256" t="s">
        <v>2190</v>
      </c>
    </row>
    <row r="1697" s="2" customFormat="1" ht="24.15" customHeight="1">
      <c r="A1697" s="39"/>
      <c r="B1697" s="40"/>
      <c r="C1697" s="244" t="s">
        <v>2191</v>
      </c>
      <c r="D1697" s="244" t="s">
        <v>224</v>
      </c>
      <c r="E1697" s="245" t="s">
        <v>2192</v>
      </c>
      <c r="F1697" s="246" t="s">
        <v>2193</v>
      </c>
      <c r="G1697" s="247" t="s">
        <v>526</v>
      </c>
      <c r="H1697" s="248">
        <v>1</v>
      </c>
      <c r="I1697" s="249"/>
      <c r="J1697" s="250">
        <f>ROUND(I1697*H1697,2)</f>
        <v>0</v>
      </c>
      <c r="K1697" s="251"/>
      <c r="L1697" s="45"/>
      <c r="M1697" s="252" t="s">
        <v>1</v>
      </c>
      <c r="N1697" s="253" t="s">
        <v>41</v>
      </c>
      <c r="O1697" s="92"/>
      <c r="P1697" s="254">
        <f>O1697*H1697</f>
        <v>0</v>
      </c>
      <c r="Q1697" s="254">
        <v>0</v>
      </c>
      <c r="R1697" s="254">
        <f>Q1697*H1697</f>
        <v>0</v>
      </c>
      <c r="S1697" s="254">
        <v>0</v>
      </c>
      <c r="T1697" s="255">
        <f>S1697*H1697</f>
        <v>0</v>
      </c>
      <c r="U1697" s="39"/>
      <c r="V1697" s="39"/>
      <c r="W1697" s="39"/>
      <c r="X1697" s="39"/>
      <c r="Y1697" s="39"/>
      <c r="Z1697" s="39"/>
      <c r="AA1697" s="39"/>
      <c r="AB1697" s="39"/>
      <c r="AC1697" s="39"/>
      <c r="AD1697" s="39"/>
      <c r="AE1697" s="39"/>
      <c r="AR1697" s="256" t="s">
        <v>260</v>
      </c>
      <c r="AT1697" s="256" t="s">
        <v>224</v>
      </c>
      <c r="AU1697" s="256" t="s">
        <v>86</v>
      </c>
      <c r="AY1697" s="18" t="s">
        <v>222</v>
      </c>
      <c r="BE1697" s="257">
        <f>IF(N1697="základní",J1697,0)</f>
        <v>0</v>
      </c>
      <c r="BF1697" s="257">
        <f>IF(N1697="snížená",J1697,0)</f>
        <v>0</v>
      </c>
      <c r="BG1697" s="257">
        <f>IF(N1697="zákl. přenesená",J1697,0)</f>
        <v>0</v>
      </c>
      <c r="BH1697" s="257">
        <f>IF(N1697="sníž. přenesená",J1697,0)</f>
        <v>0</v>
      </c>
      <c r="BI1697" s="257">
        <f>IF(N1697="nulová",J1697,0)</f>
        <v>0</v>
      </c>
      <c r="BJ1697" s="18" t="s">
        <v>84</v>
      </c>
      <c r="BK1697" s="257">
        <f>ROUND(I1697*H1697,2)</f>
        <v>0</v>
      </c>
      <c r="BL1697" s="18" t="s">
        <v>260</v>
      </c>
      <c r="BM1697" s="256" t="s">
        <v>2194</v>
      </c>
    </row>
    <row r="1698" s="2" customFormat="1" ht="24.15" customHeight="1">
      <c r="A1698" s="39"/>
      <c r="B1698" s="40"/>
      <c r="C1698" s="244" t="s">
        <v>1328</v>
      </c>
      <c r="D1698" s="244" t="s">
        <v>224</v>
      </c>
      <c r="E1698" s="245" t="s">
        <v>2195</v>
      </c>
      <c r="F1698" s="246" t="s">
        <v>2196</v>
      </c>
      <c r="G1698" s="247" t="s">
        <v>526</v>
      </c>
      <c r="H1698" s="248">
        <v>1</v>
      </c>
      <c r="I1698" s="249"/>
      <c r="J1698" s="250">
        <f>ROUND(I1698*H1698,2)</f>
        <v>0</v>
      </c>
      <c r="K1698" s="251"/>
      <c r="L1698" s="45"/>
      <c r="M1698" s="252" t="s">
        <v>1</v>
      </c>
      <c r="N1698" s="253" t="s">
        <v>41</v>
      </c>
      <c r="O1698" s="92"/>
      <c r="P1698" s="254">
        <f>O1698*H1698</f>
        <v>0</v>
      </c>
      <c r="Q1698" s="254">
        <v>0</v>
      </c>
      <c r="R1698" s="254">
        <f>Q1698*H1698</f>
        <v>0</v>
      </c>
      <c r="S1698" s="254">
        <v>0</v>
      </c>
      <c r="T1698" s="255">
        <f>S1698*H1698</f>
        <v>0</v>
      </c>
      <c r="U1698" s="39"/>
      <c r="V1698" s="39"/>
      <c r="W1698" s="39"/>
      <c r="X1698" s="39"/>
      <c r="Y1698" s="39"/>
      <c r="Z1698" s="39"/>
      <c r="AA1698" s="39"/>
      <c r="AB1698" s="39"/>
      <c r="AC1698" s="39"/>
      <c r="AD1698" s="39"/>
      <c r="AE1698" s="39"/>
      <c r="AR1698" s="256" t="s">
        <v>260</v>
      </c>
      <c r="AT1698" s="256" t="s">
        <v>224</v>
      </c>
      <c r="AU1698" s="256" t="s">
        <v>86</v>
      </c>
      <c r="AY1698" s="18" t="s">
        <v>222</v>
      </c>
      <c r="BE1698" s="257">
        <f>IF(N1698="základní",J1698,0)</f>
        <v>0</v>
      </c>
      <c r="BF1698" s="257">
        <f>IF(N1698="snížená",J1698,0)</f>
        <v>0</v>
      </c>
      <c r="BG1698" s="257">
        <f>IF(N1698="zákl. přenesená",J1698,0)</f>
        <v>0</v>
      </c>
      <c r="BH1698" s="257">
        <f>IF(N1698="sníž. přenesená",J1698,0)</f>
        <v>0</v>
      </c>
      <c r="BI1698" s="257">
        <f>IF(N1698="nulová",J1698,0)</f>
        <v>0</v>
      </c>
      <c r="BJ1698" s="18" t="s">
        <v>84</v>
      </c>
      <c r="BK1698" s="257">
        <f>ROUND(I1698*H1698,2)</f>
        <v>0</v>
      </c>
      <c r="BL1698" s="18" t="s">
        <v>260</v>
      </c>
      <c r="BM1698" s="256" t="s">
        <v>2197</v>
      </c>
    </row>
    <row r="1699" s="2" customFormat="1" ht="24.15" customHeight="1">
      <c r="A1699" s="39"/>
      <c r="B1699" s="40"/>
      <c r="C1699" s="244" t="s">
        <v>2198</v>
      </c>
      <c r="D1699" s="244" t="s">
        <v>224</v>
      </c>
      <c r="E1699" s="245" t="s">
        <v>2199</v>
      </c>
      <c r="F1699" s="246" t="s">
        <v>2200</v>
      </c>
      <c r="G1699" s="247" t="s">
        <v>526</v>
      </c>
      <c r="H1699" s="248">
        <v>10</v>
      </c>
      <c r="I1699" s="249"/>
      <c r="J1699" s="250">
        <f>ROUND(I1699*H1699,2)</f>
        <v>0</v>
      </c>
      <c r="K1699" s="251"/>
      <c r="L1699" s="45"/>
      <c r="M1699" s="252" t="s">
        <v>1</v>
      </c>
      <c r="N1699" s="253" t="s">
        <v>41</v>
      </c>
      <c r="O1699" s="92"/>
      <c r="P1699" s="254">
        <f>O1699*H1699</f>
        <v>0</v>
      </c>
      <c r="Q1699" s="254">
        <v>0</v>
      </c>
      <c r="R1699" s="254">
        <f>Q1699*H1699</f>
        <v>0</v>
      </c>
      <c r="S1699" s="254">
        <v>0</v>
      </c>
      <c r="T1699" s="255">
        <f>S1699*H1699</f>
        <v>0</v>
      </c>
      <c r="U1699" s="39"/>
      <c r="V1699" s="39"/>
      <c r="W1699" s="39"/>
      <c r="X1699" s="39"/>
      <c r="Y1699" s="39"/>
      <c r="Z1699" s="39"/>
      <c r="AA1699" s="39"/>
      <c r="AB1699" s="39"/>
      <c r="AC1699" s="39"/>
      <c r="AD1699" s="39"/>
      <c r="AE1699" s="39"/>
      <c r="AR1699" s="256" t="s">
        <v>260</v>
      </c>
      <c r="AT1699" s="256" t="s">
        <v>224</v>
      </c>
      <c r="AU1699" s="256" t="s">
        <v>86</v>
      </c>
      <c r="AY1699" s="18" t="s">
        <v>222</v>
      </c>
      <c r="BE1699" s="257">
        <f>IF(N1699="základní",J1699,0)</f>
        <v>0</v>
      </c>
      <c r="BF1699" s="257">
        <f>IF(N1699="snížená",J1699,0)</f>
        <v>0</v>
      </c>
      <c r="BG1699" s="257">
        <f>IF(N1699="zákl. přenesená",J1699,0)</f>
        <v>0</v>
      </c>
      <c r="BH1699" s="257">
        <f>IF(N1699="sníž. přenesená",J1699,0)</f>
        <v>0</v>
      </c>
      <c r="BI1699" s="257">
        <f>IF(N1699="nulová",J1699,0)</f>
        <v>0</v>
      </c>
      <c r="BJ1699" s="18" t="s">
        <v>84</v>
      </c>
      <c r="BK1699" s="257">
        <f>ROUND(I1699*H1699,2)</f>
        <v>0</v>
      </c>
      <c r="BL1699" s="18" t="s">
        <v>260</v>
      </c>
      <c r="BM1699" s="256" t="s">
        <v>2201</v>
      </c>
    </row>
    <row r="1700" s="2" customFormat="1">
      <c r="A1700" s="39"/>
      <c r="B1700" s="40"/>
      <c r="C1700" s="41"/>
      <c r="D1700" s="260" t="s">
        <v>266</v>
      </c>
      <c r="E1700" s="41"/>
      <c r="F1700" s="291" t="s">
        <v>2151</v>
      </c>
      <c r="G1700" s="41"/>
      <c r="H1700" s="41"/>
      <c r="I1700" s="211"/>
      <c r="J1700" s="41"/>
      <c r="K1700" s="41"/>
      <c r="L1700" s="45"/>
      <c r="M1700" s="292"/>
      <c r="N1700" s="293"/>
      <c r="O1700" s="92"/>
      <c r="P1700" s="92"/>
      <c r="Q1700" s="92"/>
      <c r="R1700" s="92"/>
      <c r="S1700" s="92"/>
      <c r="T1700" s="93"/>
      <c r="U1700" s="39"/>
      <c r="V1700" s="39"/>
      <c r="W1700" s="39"/>
      <c r="X1700" s="39"/>
      <c r="Y1700" s="39"/>
      <c r="Z1700" s="39"/>
      <c r="AA1700" s="39"/>
      <c r="AB1700" s="39"/>
      <c r="AC1700" s="39"/>
      <c r="AD1700" s="39"/>
      <c r="AE1700" s="39"/>
      <c r="AT1700" s="18" t="s">
        <v>266</v>
      </c>
      <c r="AU1700" s="18" t="s">
        <v>86</v>
      </c>
    </row>
    <row r="1701" s="2" customFormat="1" ht="24.15" customHeight="1">
      <c r="A1701" s="39"/>
      <c r="B1701" s="40"/>
      <c r="C1701" s="244" t="s">
        <v>1334</v>
      </c>
      <c r="D1701" s="244" t="s">
        <v>224</v>
      </c>
      <c r="E1701" s="245" t="s">
        <v>2202</v>
      </c>
      <c r="F1701" s="246" t="s">
        <v>2203</v>
      </c>
      <c r="G1701" s="247" t="s">
        <v>526</v>
      </c>
      <c r="H1701" s="248">
        <v>19</v>
      </c>
      <c r="I1701" s="249"/>
      <c r="J1701" s="250">
        <f>ROUND(I1701*H1701,2)</f>
        <v>0</v>
      </c>
      <c r="K1701" s="251"/>
      <c r="L1701" s="45"/>
      <c r="M1701" s="252" t="s">
        <v>1</v>
      </c>
      <c r="N1701" s="253" t="s">
        <v>41</v>
      </c>
      <c r="O1701" s="92"/>
      <c r="P1701" s="254">
        <f>O1701*H1701</f>
        <v>0</v>
      </c>
      <c r="Q1701" s="254">
        <v>0</v>
      </c>
      <c r="R1701" s="254">
        <f>Q1701*H1701</f>
        <v>0</v>
      </c>
      <c r="S1701" s="254">
        <v>0</v>
      </c>
      <c r="T1701" s="255">
        <f>S1701*H1701</f>
        <v>0</v>
      </c>
      <c r="U1701" s="39"/>
      <c r="V1701" s="39"/>
      <c r="W1701" s="39"/>
      <c r="X1701" s="39"/>
      <c r="Y1701" s="39"/>
      <c r="Z1701" s="39"/>
      <c r="AA1701" s="39"/>
      <c r="AB1701" s="39"/>
      <c r="AC1701" s="39"/>
      <c r="AD1701" s="39"/>
      <c r="AE1701" s="39"/>
      <c r="AR1701" s="256" t="s">
        <v>260</v>
      </c>
      <c r="AT1701" s="256" t="s">
        <v>224</v>
      </c>
      <c r="AU1701" s="256" t="s">
        <v>86</v>
      </c>
      <c r="AY1701" s="18" t="s">
        <v>222</v>
      </c>
      <c r="BE1701" s="257">
        <f>IF(N1701="základní",J1701,0)</f>
        <v>0</v>
      </c>
      <c r="BF1701" s="257">
        <f>IF(N1701="snížená",J1701,0)</f>
        <v>0</v>
      </c>
      <c r="BG1701" s="257">
        <f>IF(N1701="zákl. přenesená",J1701,0)</f>
        <v>0</v>
      </c>
      <c r="BH1701" s="257">
        <f>IF(N1701="sníž. přenesená",J1701,0)</f>
        <v>0</v>
      </c>
      <c r="BI1701" s="257">
        <f>IF(N1701="nulová",J1701,0)</f>
        <v>0</v>
      </c>
      <c r="BJ1701" s="18" t="s">
        <v>84</v>
      </c>
      <c r="BK1701" s="257">
        <f>ROUND(I1701*H1701,2)</f>
        <v>0</v>
      </c>
      <c r="BL1701" s="18" t="s">
        <v>260</v>
      </c>
      <c r="BM1701" s="256" t="s">
        <v>2204</v>
      </c>
    </row>
    <row r="1702" s="2" customFormat="1">
      <c r="A1702" s="39"/>
      <c r="B1702" s="40"/>
      <c r="C1702" s="41"/>
      <c r="D1702" s="260" t="s">
        <v>266</v>
      </c>
      <c r="E1702" s="41"/>
      <c r="F1702" s="291" t="s">
        <v>2151</v>
      </c>
      <c r="G1702" s="41"/>
      <c r="H1702" s="41"/>
      <c r="I1702" s="211"/>
      <c r="J1702" s="41"/>
      <c r="K1702" s="41"/>
      <c r="L1702" s="45"/>
      <c r="M1702" s="292"/>
      <c r="N1702" s="293"/>
      <c r="O1702" s="92"/>
      <c r="P1702" s="92"/>
      <c r="Q1702" s="92"/>
      <c r="R1702" s="92"/>
      <c r="S1702" s="92"/>
      <c r="T1702" s="93"/>
      <c r="U1702" s="39"/>
      <c r="V1702" s="39"/>
      <c r="W1702" s="39"/>
      <c r="X1702" s="39"/>
      <c r="Y1702" s="39"/>
      <c r="Z1702" s="39"/>
      <c r="AA1702" s="39"/>
      <c r="AB1702" s="39"/>
      <c r="AC1702" s="39"/>
      <c r="AD1702" s="39"/>
      <c r="AE1702" s="39"/>
      <c r="AT1702" s="18" t="s">
        <v>266</v>
      </c>
      <c r="AU1702" s="18" t="s">
        <v>86</v>
      </c>
    </row>
    <row r="1703" s="2" customFormat="1" ht="24.15" customHeight="1">
      <c r="A1703" s="39"/>
      <c r="B1703" s="40"/>
      <c r="C1703" s="244" t="s">
        <v>2205</v>
      </c>
      <c r="D1703" s="244" t="s">
        <v>224</v>
      </c>
      <c r="E1703" s="245" t="s">
        <v>2206</v>
      </c>
      <c r="F1703" s="246" t="s">
        <v>2207</v>
      </c>
      <c r="G1703" s="247" t="s">
        <v>526</v>
      </c>
      <c r="H1703" s="248">
        <v>9</v>
      </c>
      <c r="I1703" s="249"/>
      <c r="J1703" s="250">
        <f>ROUND(I1703*H1703,2)</f>
        <v>0</v>
      </c>
      <c r="K1703" s="251"/>
      <c r="L1703" s="45"/>
      <c r="M1703" s="252" t="s">
        <v>1</v>
      </c>
      <c r="N1703" s="253" t="s">
        <v>41</v>
      </c>
      <c r="O1703" s="92"/>
      <c r="P1703" s="254">
        <f>O1703*H1703</f>
        <v>0</v>
      </c>
      <c r="Q1703" s="254">
        <v>0</v>
      </c>
      <c r="R1703" s="254">
        <f>Q1703*H1703</f>
        <v>0</v>
      </c>
      <c r="S1703" s="254">
        <v>0</v>
      </c>
      <c r="T1703" s="255">
        <f>S1703*H1703</f>
        <v>0</v>
      </c>
      <c r="U1703" s="39"/>
      <c r="V1703" s="39"/>
      <c r="W1703" s="39"/>
      <c r="X1703" s="39"/>
      <c r="Y1703" s="39"/>
      <c r="Z1703" s="39"/>
      <c r="AA1703" s="39"/>
      <c r="AB1703" s="39"/>
      <c r="AC1703" s="39"/>
      <c r="AD1703" s="39"/>
      <c r="AE1703" s="39"/>
      <c r="AR1703" s="256" t="s">
        <v>260</v>
      </c>
      <c r="AT1703" s="256" t="s">
        <v>224</v>
      </c>
      <c r="AU1703" s="256" t="s">
        <v>86</v>
      </c>
      <c r="AY1703" s="18" t="s">
        <v>222</v>
      </c>
      <c r="BE1703" s="257">
        <f>IF(N1703="základní",J1703,0)</f>
        <v>0</v>
      </c>
      <c r="BF1703" s="257">
        <f>IF(N1703="snížená",J1703,0)</f>
        <v>0</v>
      </c>
      <c r="BG1703" s="257">
        <f>IF(N1703="zákl. přenesená",J1703,0)</f>
        <v>0</v>
      </c>
      <c r="BH1703" s="257">
        <f>IF(N1703="sníž. přenesená",J1703,0)</f>
        <v>0</v>
      </c>
      <c r="BI1703" s="257">
        <f>IF(N1703="nulová",J1703,0)</f>
        <v>0</v>
      </c>
      <c r="BJ1703" s="18" t="s">
        <v>84</v>
      </c>
      <c r="BK1703" s="257">
        <f>ROUND(I1703*H1703,2)</f>
        <v>0</v>
      </c>
      <c r="BL1703" s="18" t="s">
        <v>260</v>
      </c>
      <c r="BM1703" s="256" t="s">
        <v>2208</v>
      </c>
    </row>
    <row r="1704" s="2" customFormat="1">
      <c r="A1704" s="39"/>
      <c r="B1704" s="40"/>
      <c r="C1704" s="41"/>
      <c r="D1704" s="260" t="s">
        <v>266</v>
      </c>
      <c r="E1704" s="41"/>
      <c r="F1704" s="291" t="s">
        <v>2151</v>
      </c>
      <c r="G1704" s="41"/>
      <c r="H1704" s="41"/>
      <c r="I1704" s="211"/>
      <c r="J1704" s="41"/>
      <c r="K1704" s="41"/>
      <c r="L1704" s="45"/>
      <c r="M1704" s="292"/>
      <c r="N1704" s="293"/>
      <c r="O1704" s="92"/>
      <c r="P1704" s="92"/>
      <c r="Q1704" s="92"/>
      <c r="R1704" s="92"/>
      <c r="S1704" s="92"/>
      <c r="T1704" s="93"/>
      <c r="U1704" s="39"/>
      <c r="V1704" s="39"/>
      <c r="W1704" s="39"/>
      <c r="X1704" s="39"/>
      <c r="Y1704" s="39"/>
      <c r="Z1704" s="39"/>
      <c r="AA1704" s="39"/>
      <c r="AB1704" s="39"/>
      <c r="AC1704" s="39"/>
      <c r="AD1704" s="39"/>
      <c r="AE1704" s="39"/>
      <c r="AT1704" s="18" t="s">
        <v>266</v>
      </c>
      <c r="AU1704" s="18" t="s">
        <v>86</v>
      </c>
    </row>
    <row r="1705" s="2" customFormat="1" ht="24.15" customHeight="1">
      <c r="A1705" s="39"/>
      <c r="B1705" s="40"/>
      <c r="C1705" s="244" t="s">
        <v>1339</v>
      </c>
      <c r="D1705" s="244" t="s">
        <v>224</v>
      </c>
      <c r="E1705" s="245" t="s">
        <v>2209</v>
      </c>
      <c r="F1705" s="246" t="s">
        <v>2210</v>
      </c>
      <c r="G1705" s="247" t="s">
        <v>526</v>
      </c>
      <c r="H1705" s="248">
        <v>1</v>
      </c>
      <c r="I1705" s="249"/>
      <c r="J1705" s="250">
        <f>ROUND(I1705*H1705,2)</f>
        <v>0</v>
      </c>
      <c r="K1705" s="251"/>
      <c r="L1705" s="45"/>
      <c r="M1705" s="252" t="s">
        <v>1</v>
      </c>
      <c r="N1705" s="253" t="s">
        <v>41</v>
      </c>
      <c r="O1705" s="92"/>
      <c r="P1705" s="254">
        <f>O1705*H1705</f>
        <v>0</v>
      </c>
      <c r="Q1705" s="254">
        <v>0</v>
      </c>
      <c r="R1705" s="254">
        <f>Q1705*H1705</f>
        <v>0</v>
      </c>
      <c r="S1705" s="254">
        <v>0</v>
      </c>
      <c r="T1705" s="255">
        <f>S1705*H1705</f>
        <v>0</v>
      </c>
      <c r="U1705" s="39"/>
      <c r="V1705" s="39"/>
      <c r="W1705" s="39"/>
      <c r="X1705" s="39"/>
      <c r="Y1705" s="39"/>
      <c r="Z1705" s="39"/>
      <c r="AA1705" s="39"/>
      <c r="AB1705" s="39"/>
      <c r="AC1705" s="39"/>
      <c r="AD1705" s="39"/>
      <c r="AE1705" s="39"/>
      <c r="AR1705" s="256" t="s">
        <v>260</v>
      </c>
      <c r="AT1705" s="256" t="s">
        <v>224</v>
      </c>
      <c r="AU1705" s="256" t="s">
        <v>86</v>
      </c>
      <c r="AY1705" s="18" t="s">
        <v>222</v>
      </c>
      <c r="BE1705" s="257">
        <f>IF(N1705="základní",J1705,0)</f>
        <v>0</v>
      </c>
      <c r="BF1705" s="257">
        <f>IF(N1705="snížená",J1705,0)</f>
        <v>0</v>
      </c>
      <c r="BG1705" s="257">
        <f>IF(N1705="zákl. přenesená",J1705,0)</f>
        <v>0</v>
      </c>
      <c r="BH1705" s="257">
        <f>IF(N1705="sníž. přenesená",J1705,0)</f>
        <v>0</v>
      </c>
      <c r="BI1705" s="257">
        <f>IF(N1705="nulová",J1705,0)</f>
        <v>0</v>
      </c>
      <c r="BJ1705" s="18" t="s">
        <v>84</v>
      </c>
      <c r="BK1705" s="257">
        <f>ROUND(I1705*H1705,2)</f>
        <v>0</v>
      </c>
      <c r="BL1705" s="18" t="s">
        <v>260</v>
      </c>
      <c r="BM1705" s="256" t="s">
        <v>2211</v>
      </c>
    </row>
    <row r="1706" s="2" customFormat="1">
      <c r="A1706" s="39"/>
      <c r="B1706" s="40"/>
      <c r="C1706" s="41"/>
      <c r="D1706" s="260" t="s">
        <v>266</v>
      </c>
      <c r="E1706" s="41"/>
      <c r="F1706" s="291" t="s">
        <v>2151</v>
      </c>
      <c r="G1706" s="41"/>
      <c r="H1706" s="41"/>
      <c r="I1706" s="211"/>
      <c r="J1706" s="41"/>
      <c r="K1706" s="41"/>
      <c r="L1706" s="45"/>
      <c r="M1706" s="292"/>
      <c r="N1706" s="293"/>
      <c r="O1706" s="92"/>
      <c r="P1706" s="92"/>
      <c r="Q1706" s="92"/>
      <c r="R1706" s="92"/>
      <c r="S1706" s="92"/>
      <c r="T1706" s="93"/>
      <c r="U1706" s="39"/>
      <c r="V1706" s="39"/>
      <c r="W1706" s="39"/>
      <c r="X1706" s="39"/>
      <c r="Y1706" s="39"/>
      <c r="Z1706" s="39"/>
      <c r="AA1706" s="39"/>
      <c r="AB1706" s="39"/>
      <c r="AC1706" s="39"/>
      <c r="AD1706" s="39"/>
      <c r="AE1706" s="39"/>
      <c r="AT1706" s="18" t="s">
        <v>266</v>
      </c>
      <c r="AU1706" s="18" t="s">
        <v>86</v>
      </c>
    </row>
    <row r="1707" s="2" customFormat="1" ht="24.15" customHeight="1">
      <c r="A1707" s="39"/>
      <c r="B1707" s="40"/>
      <c r="C1707" s="244" t="s">
        <v>2212</v>
      </c>
      <c r="D1707" s="244" t="s">
        <v>224</v>
      </c>
      <c r="E1707" s="245" t="s">
        <v>2213</v>
      </c>
      <c r="F1707" s="246" t="s">
        <v>2214</v>
      </c>
      <c r="G1707" s="247" t="s">
        <v>526</v>
      </c>
      <c r="H1707" s="248">
        <v>1</v>
      </c>
      <c r="I1707" s="249"/>
      <c r="J1707" s="250">
        <f>ROUND(I1707*H1707,2)</f>
        <v>0</v>
      </c>
      <c r="K1707" s="251"/>
      <c r="L1707" s="45"/>
      <c r="M1707" s="252" t="s">
        <v>1</v>
      </c>
      <c r="N1707" s="253" t="s">
        <v>41</v>
      </c>
      <c r="O1707" s="92"/>
      <c r="P1707" s="254">
        <f>O1707*H1707</f>
        <v>0</v>
      </c>
      <c r="Q1707" s="254">
        <v>0</v>
      </c>
      <c r="R1707" s="254">
        <f>Q1707*H1707</f>
        <v>0</v>
      </c>
      <c r="S1707" s="254">
        <v>0</v>
      </c>
      <c r="T1707" s="255">
        <f>S1707*H1707</f>
        <v>0</v>
      </c>
      <c r="U1707" s="39"/>
      <c r="V1707" s="39"/>
      <c r="W1707" s="39"/>
      <c r="X1707" s="39"/>
      <c r="Y1707" s="39"/>
      <c r="Z1707" s="39"/>
      <c r="AA1707" s="39"/>
      <c r="AB1707" s="39"/>
      <c r="AC1707" s="39"/>
      <c r="AD1707" s="39"/>
      <c r="AE1707" s="39"/>
      <c r="AR1707" s="256" t="s">
        <v>260</v>
      </c>
      <c r="AT1707" s="256" t="s">
        <v>224</v>
      </c>
      <c r="AU1707" s="256" t="s">
        <v>86</v>
      </c>
      <c r="AY1707" s="18" t="s">
        <v>222</v>
      </c>
      <c r="BE1707" s="257">
        <f>IF(N1707="základní",J1707,0)</f>
        <v>0</v>
      </c>
      <c r="BF1707" s="257">
        <f>IF(N1707="snížená",J1707,0)</f>
        <v>0</v>
      </c>
      <c r="BG1707" s="257">
        <f>IF(N1707="zákl. přenesená",J1707,0)</f>
        <v>0</v>
      </c>
      <c r="BH1707" s="257">
        <f>IF(N1707="sníž. přenesená",J1707,0)</f>
        <v>0</v>
      </c>
      <c r="BI1707" s="257">
        <f>IF(N1707="nulová",J1707,0)</f>
        <v>0</v>
      </c>
      <c r="BJ1707" s="18" t="s">
        <v>84</v>
      </c>
      <c r="BK1707" s="257">
        <f>ROUND(I1707*H1707,2)</f>
        <v>0</v>
      </c>
      <c r="BL1707" s="18" t="s">
        <v>260</v>
      </c>
      <c r="BM1707" s="256" t="s">
        <v>2215</v>
      </c>
    </row>
    <row r="1708" s="2" customFormat="1">
      <c r="A1708" s="39"/>
      <c r="B1708" s="40"/>
      <c r="C1708" s="41"/>
      <c r="D1708" s="260" t="s">
        <v>266</v>
      </c>
      <c r="E1708" s="41"/>
      <c r="F1708" s="291" t="s">
        <v>2151</v>
      </c>
      <c r="G1708" s="41"/>
      <c r="H1708" s="41"/>
      <c r="I1708" s="211"/>
      <c r="J1708" s="41"/>
      <c r="K1708" s="41"/>
      <c r="L1708" s="45"/>
      <c r="M1708" s="292"/>
      <c r="N1708" s="293"/>
      <c r="O1708" s="92"/>
      <c r="P1708" s="92"/>
      <c r="Q1708" s="92"/>
      <c r="R1708" s="92"/>
      <c r="S1708" s="92"/>
      <c r="T1708" s="93"/>
      <c r="U1708" s="39"/>
      <c r="V1708" s="39"/>
      <c r="W1708" s="39"/>
      <c r="X1708" s="39"/>
      <c r="Y1708" s="39"/>
      <c r="Z1708" s="39"/>
      <c r="AA1708" s="39"/>
      <c r="AB1708" s="39"/>
      <c r="AC1708" s="39"/>
      <c r="AD1708" s="39"/>
      <c r="AE1708" s="39"/>
      <c r="AT1708" s="18" t="s">
        <v>266</v>
      </c>
      <c r="AU1708" s="18" t="s">
        <v>86</v>
      </c>
    </row>
    <row r="1709" s="2" customFormat="1" ht="24.15" customHeight="1">
      <c r="A1709" s="39"/>
      <c r="B1709" s="40"/>
      <c r="C1709" s="244" t="s">
        <v>1343</v>
      </c>
      <c r="D1709" s="244" t="s">
        <v>224</v>
      </c>
      <c r="E1709" s="245" t="s">
        <v>2216</v>
      </c>
      <c r="F1709" s="246" t="s">
        <v>2217</v>
      </c>
      <c r="G1709" s="247" t="s">
        <v>526</v>
      </c>
      <c r="H1709" s="248">
        <v>6</v>
      </c>
      <c r="I1709" s="249"/>
      <c r="J1709" s="250">
        <f>ROUND(I1709*H1709,2)</f>
        <v>0</v>
      </c>
      <c r="K1709" s="251"/>
      <c r="L1709" s="45"/>
      <c r="M1709" s="252" t="s">
        <v>1</v>
      </c>
      <c r="N1709" s="253" t="s">
        <v>41</v>
      </c>
      <c r="O1709" s="92"/>
      <c r="P1709" s="254">
        <f>O1709*H1709</f>
        <v>0</v>
      </c>
      <c r="Q1709" s="254">
        <v>0</v>
      </c>
      <c r="R1709" s="254">
        <f>Q1709*H1709</f>
        <v>0</v>
      </c>
      <c r="S1709" s="254">
        <v>0</v>
      </c>
      <c r="T1709" s="255">
        <f>S1709*H1709</f>
        <v>0</v>
      </c>
      <c r="U1709" s="39"/>
      <c r="V1709" s="39"/>
      <c r="W1709" s="39"/>
      <c r="X1709" s="39"/>
      <c r="Y1709" s="39"/>
      <c r="Z1709" s="39"/>
      <c r="AA1709" s="39"/>
      <c r="AB1709" s="39"/>
      <c r="AC1709" s="39"/>
      <c r="AD1709" s="39"/>
      <c r="AE1709" s="39"/>
      <c r="AR1709" s="256" t="s">
        <v>260</v>
      </c>
      <c r="AT1709" s="256" t="s">
        <v>224</v>
      </c>
      <c r="AU1709" s="256" t="s">
        <v>86</v>
      </c>
      <c r="AY1709" s="18" t="s">
        <v>222</v>
      </c>
      <c r="BE1709" s="257">
        <f>IF(N1709="základní",J1709,0)</f>
        <v>0</v>
      </c>
      <c r="BF1709" s="257">
        <f>IF(N1709="snížená",J1709,0)</f>
        <v>0</v>
      </c>
      <c r="BG1709" s="257">
        <f>IF(N1709="zákl. přenesená",J1709,0)</f>
        <v>0</v>
      </c>
      <c r="BH1709" s="257">
        <f>IF(N1709="sníž. přenesená",J1709,0)</f>
        <v>0</v>
      </c>
      <c r="BI1709" s="257">
        <f>IF(N1709="nulová",J1709,0)</f>
        <v>0</v>
      </c>
      <c r="BJ1709" s="18" t="s">
        <v>84</v>
      </c>
      <c r="BK1709" s="257">
        <f>ROUND(I1709*H1709,2)</f>
        <v>0</v>
      </c>
      <c r="BL1709" s="18" t="s">
        <v>260</v>
      </c>
      <c r="BM1709" s="256" t="s">
        <v>2218</v>
      </c>
    </row>
    <row r="1710" s="2" customFormat="1">
      <c r="A1710" s="39"/>
      <c r="B1710" s="40"/>
      <c r="C1710" s="41"/>
      <c r="D1710" s="260" t="s">
        <v>266</v>
      </c>
      <c r="E1710" s="41"/>
      <c r="F1710" s="291" t="s">
        <v>2151</v>
      </c>
      <c r="G1710" s="41"/>
      <c r="H1710" s="41"/>
      <c r="I1710" s="211"/>
      <c r="J1710" s="41"/>
      <c r="K1710" s="41"/>
      <c r="L1710" s="45"/>
      <c r="M1710" s="292"/>
      <c r="N1710" s="293"/>
      <c r="O1710" s="92"/>
      <c r="P1710" s="92"/>
      <c r="Q1710" s="92"/>
      <c r="R1710" s="92"/>
      <c r="S1710" s="92"/>
      <c r="T1710" s="93"/>
      <c r="U1710" s="39"/>
      <c r="V1710" s="39"/>
      <c r="W1710" s="39"/>
      <c r="X1710" s="39"/>
      <c r="Y1710" s="39"/>
      <c r="Z1710" s="39"/>
      <c r="AA1710" s="39"/>
      <c r="AB1710" s="39"/>
      <c r="AC1710" s="39"/>
      <c r="AD1710" s="39"/>
      <c r="AE1710" s="39"/>
      <c r="AT1710" s="18" t="s">
        <v>266</v>
      </c>
      <c r="AU1710" s="18" t="s">
        <v>86</v>
      </c>
    </row>
    <row r="1711" s="2" customFormat="1" ht="24.15" customHeight="1">
      <c r="A1711" s="39"/>
      <c r="B1711" s="40"/>
      <c r="C1711" s="244" t="s">
        <v>2219</v>
      </c>
      <c r="D1711" s="244" t="s">
        <v>224</v>
      </c>
      <c r="E1711" s="245" t="s">
        <v>2220</v>
      </c>
      <c r="F1711" s="246" t="s">
        <v>2221</v>
      </c>
      <c r="G1711" s="247" t="s">
        <v>526</v>
      </c>
      <c r="H1711" s="248">
        <v>9</v>
      </c>
      <c r="I1711" s="249"/>
      <c r="J1711" s="250">
        <f>ROUND(I1711*H1711,2)</f>
        <v>0</v>
      </c>
      <c r="K1711" s="251"/>
      <c r="L1711" s="45"/>
      <c r="M1711" s="252" t="s">
        <v>1</v>
      </c>
      <c r="N1711" s="253" t="s">
        <v>41</v>
      </c>
      <c r="O1711" s="92"/>
      <c r="P1711" s="254">
        <f>O1711*H1711</f>
        <v>0</v>
      </c>
      <c r="Q1711" s="254">
        <v>0</v>
      </c>
      <c r="R1711" s="254">
        <f>Q1711*H1711</f>
        <v>0</v>
      </c>
      <c r="S1711" s="254">
        <v>0</v>
      </c>
      <c r="T1711" s="255">
        <f>S1711*H1711</f>
        <v>0</v>
      </c>
      <c r="U1711" s="39"/>
      <c r="V1711" s="39"/>
      <c r="W1711" s="39"/>
      <c r="X1711" s="39"/>
      <c r="Y1711" s="39"/>
      <c r="Z1711" s="39"/>
      <c r="AA1711" s="39"/>
      <c r="AB1711" s="39"/>
      <c r="AC1711" s="39"/>
      <c r="AD1711" s="39"/>
      <c r="AE1711" s="39"/>
      <c r="AR1711" s="256" t="s">
        <v>260</v>
      </c>
      <c r="AT1711" s="256" t="s">
        <v>224</v>
      </c>
      <c r="AU1711" s="256" t="s">
        <v>86</v>
      </c>
      <c r="AY1711" s="18" t="s">
        <v>222</v>
      </c>
      <c r="BE1711" s="257">
        <f>IF(N1711="základní",J1711,0)</f>
        <v>0</v>
      </c>
      <c r="BF1711" s="257">
        <f>IF(N1711="snížená",J1711,0)</f>
        <v>0</v>
      </c>
      <c r="BG1711" s="257">
        <f>IF(N1711="zákl. přenesená",J1711,0)</f>
        <v>0</v>
      </c>
      <c r="BH1711" s="257">
        <f>IF(N1711="sníž. přenesená",J1711,0)</f>
        <v>0</v>
      </c>
      <c r="BI1711" s="257">
        <f>IF(N1711="nulová",J1711,0)</f>
        <v>0</v>
      </c>
      <c r="BJ1711" s="18" t="s">
        <v>84</v>
      </c>
      <c r="BK1711" s="257">
        <f>ROUND(I1711*H1711,2)</f>
        <v>0</v>
      </c>
      <c r="BL1711" s="18" t="s">
        <v>260</v>
      </c>
      <c r="BM1711" s="256" t="s">
        <v>2222</v>
      </c>
    </row>
    <row r="1712" s="2" customFormat="1">
      <c r="A1712" s="39"/>
      <c r="B1712" s="40"/>
      <c r="C1712" s="41"/>
      <c r="D1712" s="260" t="s">
        <v>266</v>
      </c>
      <c r="E1712" s="41"/>
      <c r="F1712" s="291" t="s">
        <v>2151</v>
      </c>
      <c r="G1712" s="41"/>
      <c r="H1712" s="41"/>
      <c r="I1712" s="211"/>
      <c r="J1712" s="41"/>
      <c r="K1712" s="41"/>
      <c r="L1712" s="45"/>
      <c r="M1712" s="292"/>
      <c r="N1712" s="293"/>
      <c r="O1712" s="92"/>
      <c r="P1712" s="92"/>
      <c r="Q1712" s="92"/>
      <c r="R1712" s="92"/>
      <c r="S1712" s="92"/>
      <c r="T1712" s="93"/>
      <c r="U1712" s="39"/>
      <c r="V1712" s="39"/>
      <c r="W1712" s="39"/>
      <c r="X1712" s="39"/>
      <c r="Y1712" s="39"/>
      <c r="Z1712" s="39"/>
      <c r="AA1712" s="39"/>
      <c r="AB1712" s="39"/>
      <c r="AC1712" s="39"/>
      <c r="AD1712" s="39"/>
      <c r="AE1712" s="39"/>
      <c r="AT1712" s="18" t="s">
        <v>266</v>
      </c>
      <c r="AU1712" s="18" t="s">
        <v>86</v>
      </c>
    </row>
    <row r="1713" s="2" customFormat="1" ht="24.15" customHeight="1">
      <c r="A1713" s="39"/>
      <c r="B1713" s="40"/>
      <c r="C1713" s="244" t="s">
        <v>1353</v>
      </c>
      <c r="D1713" s="244" t="s">
        <v>224</v>
      </c>
      <c r="E1713" s="245" t="s">
        <v>2223</v>
      </c>
      <c r="F1713" s="246" t="s">
        <v>2224</v>
      </c>
      <c r="G1713" s="247" t="s">
        <v>526</v>
      </c>
      <c r="H1713" s="248">
        <v>5</v>
      </c>
      <c r="I1713" s="249"/>
      <c r="J1713" s="250">
        <f>ROUND(I1713*H1713,2)</f>
        <v>0</v>
      </c>
      <c r="K1713" s="251"/>
      <c r="L1713" s="45"/>
      <c r="M1713" s="252" t="s">
        <v>1</v>
      </c>
      <c r="N1713" s="253" t="s">
        <v>41</v>
      </c>
      <c r="O1713" s="92"/>
      <c r="P1713" s="254">
        <f>O1713*H1713</f>
        <v>0</v>
      </c>
      <c r="Q1713" s="254">
        <v>0</v>
      </c>
      <c r="R1713" s="254">
        <f>Q1713*H1713</f>
        <v>0</v>
      </c>
      <c r="S1713" s="254">
        <v>0</v>
      </c>
      <c r="T1713" s="255">
        <f>S1713*H1713</f>
        <v>0</v>
      </c>
      <c r="U1713" s="39"/>
      <c r="V1713" s="39"/>
      <c r="W1713" s="39"/>
      <c r="X1713" s="39"/>
      <c r="Y1713" s="39"/>
      <c r="Z1713" s="39"/>
      <c r="AA1713" s="39"/>
      <c r="AB1713" s="39"/>
      <c r="AC1713" s="39"/>
      <c r="AD1713" s="39"/>
      <c r="AE1713" s="39"/>
      <c r="AR1713" s="256" t="s">
        <v>260</v>
      </c>
      <c r="AT1713" s="256" t="s">
        <v>224</v>
      </c>
      <c r="AU1713" s="256" t="s">
        <v>86</v>
      </c>
      <c r="AY1713" s="18" t="s">
        <v>222</v>
      </c>
      <c r="BE1713" s="257">
        <f>IF(N1713="základní",J1713,0)</f>
        <v>0</v>
      </c>
      <c r="BF1713" s="257">
        <f>IF(N1713="snížená",J1713,0)</f>
        <v>0</v>
      </c>
      <c r="BG1713" s="257">
        <f>IF(N1713="zákl. přenesená",J1713,0)</f>
        <v>0</v>
      </c>
      <c r="BH1713" s="257">
        <f>IF(N1713="sníž. přenesená",J1713,0)</f>
        <v>0</v>
      </c>
      <c r="BI1713" s="257">
        <f>IF(N1713="nulová",J1713,0)</f>
        <v>0</v>
      </c>
      <c r="BJ1713" s="18" t="s">
        <v>84</v>
      </c>
      <c r="BK1713" s="257">
        <f>ROUND(I1713*H1713,2)</f>
        <v>0</v>
      </c>
      <c r="BL1713" s="18" t="s">
        <v>260</v>
      </c>
      <c r="BM1713" s="256" t="s">
        <v>2225</v>
      </c>
    </row>
    <row r="1714" s="2" customFormat="1">
      <c r="A1714" s="39"/>
      <c r="B1714" s="40"/>
      <c r="C1714" s="41"/>
      <c r="D1714" s="260" t="s">
        <v>266</v>
      </c>
      <c r="E1714" s="41"/>
      <c r="F1714" s="291" t="s">
        <v>2151</v>
      </c>
      <c r="G1714" s="41"/>
      <c r="H1714" s="41"/>
      <c r="I1714" s="211"/>
      <c r="J1714" s="41"/>
      <c r="K1714" s="41"/>
      <c r="L1714" s="45"/>
      <c r="M1714" s="292"/>
      <c r="N1714" s="293"/>
      <c r="O1714" s="92"/>
      <c r="P1714" s="92"/>
      <c r="Q1714" s="92"/>
      <c r="R1714" s="92"/>
      <c r="S1714" s="92"/>
      <c r="T1714" s="93"/>
      <c r="U1714" s="39"/>
      <c r="V1714" s="39"/>
      <c r="W1714" s="39"/>
      <c r="X1714" s="39"/>
      <c r="Y1714" s="39"/>
      <c r="Z1714" s="39"/>
      <c r="AA1714" s="39"/>
      <c r="AB1714" s="39"/>
      <c r="AC1714" s="39"/>
      <c r="AD1714" s="39"/>
      <c r="AE1714" s="39"/>
      <c r="AT1714" s="18" t="s">
        <v>266</v>
      </c>
      <c r="AU1714" s="18" t="s">
        <v>86</v>
      </c>
    </row>
    <row r="1715" s="2" customFormat="1" ht="37.8" customHeight="1">
      <c r="A1715" s="39"/>
      <c r="B1715" s="40"/>
      <c r="C1715" s="244" t="s">
        <v>2226</v>
      </c>
      <c r="D1715" s="244" t="s">
        <v>224</v>
      </c>
      <c r="E1715" s="245" t="s">
        <v>2227</v>
      </c>
      <c r="F1715" s="246" t="s">
        <v>2228</v>
      </c>
      <c r="G1715" s="247" t="s">
        <v>526</v>
      </c>
      <c r="H1715" s="248">
        <v>1</v>
      </c>
      <c r="I1715" s="249"/>
      <c r="J1715" s="250">
        <f>ROUND(I1715*H1715,2)</f>
        <v>0</v>
      </c>
      <c r="K1715" s="251"/>
      <c r="L1715" s="45"/>
      <c r="M1715" s="252" t="s">
        <v>1</v>
      </c>
      <c r="N1715" s="253" t="s">
        <v>41</v>
      </c>
      <c r="O1715" s="92"/>
      <c r="P1715" s="254">
        <f>O1715*H1715</f>
        <v>0</v>
      </c>
      <c r="Q1715" s="254">
        <v>0</v>
      </c>
      <c r="R1715" s="254">
        <f>Q1715*H1715</f>
        <v>0</v>
      </c>
      <c r="S1715" s="254">
        <v>0</v>
      </c>
      <c r="T1715" s="255">
        <f>S1715*H1715</f>
        <v>0</v>
      </c>
      <c r="U1715" s="39"/>
      <c r="V1715" s="39"/>
      <c r="W1715" s="39"/>
      <c r="X1715" s="39"/>
      <c r="Y1715" s="39"/>
      <c r="Z1715" s="39"/>
      <c r="AA1715" s="39"/>
      <c r="AB1715" s="39"/>
      <c r="AC1715" s="39"/>
      <c r="AD1715" s="39"/>
      <c r="AE1715" s="39"/>
      <c r="AR1715" s="256" t="s">
        <v>260</v>
      </c>
      <c r="AT1715" s="256" t="s">
        <v>224</v>
      </c>
      <c r="AU1715" s="256" t="s">
        <v>86</v>
      </c>
      <c r="AY1715" s="18" t="s">
        <v>222</v>
      </c>
      <c r="BE1715" s="257">
        <f>IF(N1715="základní",J1715,0)</f>
        <v>0</v>
      </c>
      <c r="BF1715" s="257">
        <f>IF(N1715="snížená",J1715,0)</f>
        <v>0</v>
      </c>
      <c r="BG1715" s="257">
        <f>IF(N1715="zákl. přenesená",J1715,0)</f>
        <v>0</v>
      </c>
      <c r="BH1715" s="257">
        <f>IF(N1715="sníž. přenesená",J1715,0)</f>
        <v>0</v>
      </c>
      <c r="BI1715" s="257">
        <f>IF(N1715="nulová",J1715,0)</f>
        <v>0</v>
      </c>
      <c r="BJ1715" s="18" t="s">
        <v>84</v>
      </c>
      <c r="BK1715" s="257">
        <f>ROUND(I1715*H1715,2)</f>
        <v>0</v>
      </c>
      <c r="BL1715" s="18" t="s">
        <v>260</v>
      </c>
      <c r="BM1715" s="256" t="s">
        <v>2229</v>
      </c>
    </row>
    <row r="1716" s="2" customFormat="1">
      <c r="A1716" s="39"/>
      <c r="B1716" s="40"/>
      <c r="C1716" s="41"/>
      <c r="D1716" s="260" t="s">
        <v>266</v>
      </c>
      <c r="E1716" s="41"/>
      <c r="F1716" s="291" t="s">
        <v>2151</v>
      </c>
      <c r="G1716" s="41"/>
      <c r="H1716" s="41"/>
      <c r="I1716" s="211"/>
      <c r="J1716" s="41"/>
      <c r="K1716" s="41"/>
      <c r="L1716" s="45"/>
      <c r="M1716" s="292"/>
      <c r="N1716" s="293"/>
      <c r="O1716" s="92"/>
      <c r="P1716" s="92"/>
      <c r="Q1716" s="92"/>
      <c r="R1716" s="92"/>
      <c r="S1716" s="92"/>
      <c r="T1716" s="93"/>
      <c r="U1716" s="39"/>
      <c r="V1716" s="39"/>
      <c r="W1716" s="39"/>
      <c r="X1716" s="39"/>
      <c r="Y1716" s="39"/>
      <c r="Z1716" s="39"/>
      <c r="AA1716" s="39"/>
      <c r="AB1716" s="39"/>
      <c r="AC1716" s="39"/>
      <c r="AD1716" s="39"/>
      <c r="AE1716" s="39"/>
      <c r="AT1716" s="18" t="s">
        <v>266</v>
      </c>
      <c r="AU1716" s="18" t="s">
        <v>86</v>
      </c>
    </row>
    <row r="1717" s="2" customFormat="1" ht="24.15" customHeight="1">
      <c r="A1717" s="39"/>
      <c r="B1717" s="40"/>
      <c r="C1717" s="244" t="s">
        <v>1359</v>
      </c>
      <c r="D1717" s="244" t="s">
        <v>224</v>
      </c>
      <c r="E1717" s="245" t="s">
        <v>2230</v>
      </c>
      <c r="F1717" s="246" t="s">
        <v>2231</v>
      </c>
      <c r="G1717" s="247" t="s">
        <v>1535</v>
      </c>
      <c r="H1717" s="248">
        <v>3.3100000000000001</v>
      </c>
      <c r="I1717" s="249"/>
      <c r="J1717" s="250">
        <f>ROUND(I1717*H1717,2)</f>
        <v>0</v>
      </c>
      <c r="K1717" s="251"/>
      <c r="L1717" s="45"/>
      <c r="M1717" s="252" t="s">
        <v>1</v>
      </c>
      <c r="N1717" s="253" t="s">
        <v>41</v>
      </c>
      <c r="O1717" s="92"/>
      <c r="P1717" s="254">
        <f>O1717*H1717</f>
        <v>0</v>
      </c>
      <c r="Q1717" s="254">
        <v>0</v>
      </c>
      <c r="R1717" s="254">
        <f>Q1717*H1717</f>
        <v>0</v>
      </c>
      <c r="S1717" s="254">
        <v>0</v>
      </c>
      <c r="T1717" s="255">
        <f>S1717*H1717</f>
        <v>0</v>
      </c>
      <c r="U1717" s="39"/>
      <c r="V1717" s="39"/>
      <c r="W1717" s="39"/>
      <c r="X1717" s="39"/>
      <c r="Y1717" s="39"/>
      <c r="Z1717" s="39"/>
      <c r="AA1717" s="39"/>
      <c r="AB1717" s="39"/>
      <c r="AC1717" s="39"/>
      <c r="AD1717" s="39"/>
      <c r="AE1717" s="39"/>
      <c r="AR1717" s="256" t="s">
        <v>260</v>
      </c>
      <c r="AT1717" s="256" t="s">
        <v>224</v>
      </c>
      <c r="AU1717" s="256" t="s">
        <v>86</v>
      </c>
      <c r="AY1717" s="18" t="s">
        <v>222</v>
      </c>
      <c r="BE1717" s="257">
        <f>IF(N1717="základní",J1717,0)</f>
        <v>0</v>
      </c>
      <c r="BF1717" s="257">
        <f>IF(N1717="snížená",J1717,0)</f>
        <v>0</v>
      </c>
      <c r="BG1717" s="257">
        <f>IF(N1717="zákl. přenesená",J1717,0)</f>
        <v>0</v>
      </c>
      <c r="BH1717" s="257">
        <f>IF(N1717="sníž. přenesená",J1717,0)</f>
        <v>0</v>
      </c>
      <c r="BI1717" s="257">
        <f>IF(N1717="nulová",J1717,0)</f>
        <v>0</v>
      </c>
      <c r="BJ1717" s="18" t="s">
        <v>84</v>
      </c>
      <c r="BK1717" s="257">
        <f>ROUND(I1717*H1717,2)</f>
        <v>0</v>
      </c>
      <c r="BL1717" s="18" t="s">
        <v>260</v>
      </c>
      <c r="BM1717" s="256" t="s">
        <v>2232</v>
      </c>
    </row>
    <row r="1718" s="2" customFormat="1">
      <c r="A1718" s="39"/>
      <c r="B1718" s="40"/>
      <c r="C1718" s="41"/>
      <c r="D1718" s="260" t="s">
        <v>266</v>
      </c>
      <c r="E1718" s="41"/>
      <c r="F1718" s="291" t="s">
        <v>2151</v>
      </c>
      <c r="G1718" s="41"/>
      <c r="H1718" s="41"/>
      <c r="I1718" s="211"/>
      <c r="J1718" s="41"/>
      <c r="K1718" s="41"/>
      <c r="L1718" s="45"/>
      <c r="M1718" s="292"/>
      <c r="N1718" s="293"/>
      <c r="O1718" s="92"/>
      <c r="P1718" s="92"/>
      <c r="Q1718" s="92"/>
      <c r="R1718" s="92"/>
      <c r="S1718" s="92"/>
      <c r="T1718" s="93"/>
      <c r="U1718" s="39"/>
      <c r="V1718" s="39"/>
      <c r="W1718" s="39"/>
      <c r="X1718" s="39"/>
      <c r="Y1718" s="39"/>
      <c r="Z1718" s="39"/>
      <c r="AA1718" s="39"/>
      <c r="AB1718" s="39"/>
      <c r="AC1718" s="39"/>
      <c r="AD1718" s="39"/>
      <c r="AE1718" s="39"/>
      <c r="AT1718" s="18" t="s">
        <v>266</v>
      </c>
      <c r="AU1718" s="18" t="s">
        <v>86</v>
      </c>
    </row>
    <row r="1719" s="2" customFormat="1" ht="24.15" customHeight="1">
      <c r="A1719" s="39"/>
      <c r="B1719" s="40"/>
      <c r="C1719" s="244" t="s">
        <v>2233</v>
      </c>
      <c r="D1719" s="244" t="s">
        <v>224</v>
      </c>
      <c r="E1719" s="245" t="s">
        <v>2234</v>
      </c>
      <c r="F1719" s="246" t="s">
        <v>2235</v>
      </c>
      <c r="G1719" s="247" t="s">
        <v>1535</v>
      </c>
      <c r="H1719" s="248">
        <v>3.6400000000000001</v>
      </c>
      <c r="I1719" s="249"/>
      <c r="J1719" s="250">
        <f>ROUND(I1719*H1719,2)</f>
        <v>0</v>
      </c>
      <c r="K1719" s="251"/>
      <c r="L1719" s="45"/>
      <c r="M1719" s="252" t="s">
        <v>1</v>
      </c>
      <c r="N1719" s="253" t="s">
        <v>41</v>
      </c>
      <c r="O1719" s="92"/>
      <c r="P1719" s="254">
        <f>O1719*H1719</f>
        <v>0</v>
      </c>
      <c r="Q1719" s="254">
        <v>0</v>
      </c>
      <c r="R1719" s="254">
        <f>Q1719*H1719</f>
        <v>0</v>
      </c>
      <c r="S1719" s="254">
        <v>0</v>
      </c>
      <c r="T1719" s="255">
        <f>S1719*H1719</f>
        <v>0</v>
      </c>
      <c r="U1719" s="39"/>
      <c r="V1719" s="39"/>
      <c r="W1719" s="39"/>
      <c r="X1719" s="39"/>
      <c r="Y1719" s="39"/>
      <c r="Z1719" s="39"/>
      <c r="AA1719" s="39"/>
      <c r="AB1719" s="39"/>
      <c r="AC1719" s="39"/>
      <c r="AD1719" s="39"/>
      <c r="AE1719" s="39"/>
      <c r="AR1719" s="256" t="s">
        <v>260</v>
      </c>
      <c r="AT1719" s="256" t="s">
        <v>224</v>
      </c>
      <c r="AU1719" s="256" t="s">
        <v>86</v>
      </c>
      <c r="AY1719" s="18" t="s">
        <v>222</v>
      </c>
      <c r="BE1719" s="257">
        <f>IF(N1719="základní",J1719,0)</f>
        <v>0</v>
      </c>
      <c r="BF1719" s="257">
        <f>IF(N1719="snížená",J1719,0)</f>
        <v>0</v>
      </c>
      <c r="BG1719" s="257">
        <f>IF(N1719="zákl. přenesená",J1719,0)</f>
        <v>0</v>
      </c>
      <c r="BH1719" s="257">
        <f>IF(N1719="sníž. přenesená",J1719,0)</f>
        <v>0</v>
      </c>
      <c r="BI1719" s="257">
        <f>IF(N1719="nulová",J1719,0)</f>
        <v>0</v>
      </c>
      <c r="BJ1719" s="18" t="s">
        <v>84</v>
      </c>
      <c r="BK1719" s="257">
        <f>ROUND(I1719*H1719,2)</f>
        <v>0</v>
      </c>
      <c r="BL1719" s="18" t="s">
        <v>260</v>
      </c>
      <c r="BM1719" s="256" t="s">
        <v>2236</v>
      </c>
    </row>
    <row r="1720" s="2" customFormat="1">
      <c r="A1720" s="39"/>
      <c r="B1720" s="40"/>
      <c r="C1720" s="41"/>
      <c r="D1720" s="260" t="s">
        <v>266</v>
      </c>
      <c r="E1720" s="41"/>
      <c r="F1720" s="291" t="s">
        <v>2151</v>
      </c>
      <c r="G1720" s="41"/>
      <c r="H1720" s="41"/>
      <c r="I1720" s="211"/>
      <c r="J1720" s="41"/>
      <c r="K1720" s="41"/>
      <c r="L1720" s="45"/>
      <c r="M1720" s="292"/>
      <c r="N1720" s="293"/>
      <c r="O1720" s="92"/>
      <c r="P1720" s="92"/>
      <c r="Q1720" s="92"/>
      <c r="R1720" s="92"/>
      <c r="S1720" s="92"/>
      <c r="T1720" s="93"/>
      <c r="U1720" s="39"/>
      <c r="V1720" s="39"/>
      <c r="W1720" s="39"/>
      <c r="X1720" s="39"/>
      <c r="Y1720" s="39"/>
      <c r="Z1720" s="39"/>
      <c r="AA1720" s="39"/>
      <c r="AB1720" s="39"/>
      <c r="AC1720" s="39"/>
      <c r="AD1720" s="39"/>
      <c r="AE1720" s="39"/>
      <c r="AT1720" s="18" t="s">
        <v>266</v>
      </c>
      <c r="AU1720" s="18" t="s">
        <v>86</v>
      </c>
    </row>
    <row r="1721" s="2" customFormat="1" ht="24.15" customHeight="1">
      <c r="A1721" s="39"/>
      <c r="B1721" s="40"/>
      <c r="C1721" s="244" t="s">
        <v>1366</v>
      </c>
      <c r="D1721" s="244" t="s">
        <v>224</v>
      </c>
      <c r="E1721" s="245" t="s">
        <v>2237</v>
      </c>
      <c r="F1721" s="246" t="s">
        <v>2238</v>
      </c>
      <c r="G1721" s="247" t="s">
        <v>1535</v>
      </c>
      <c r="H1721" s="248">
        <v>8.8249999999999993</v>
      </c>
      <c r="I1721" s="249"/>
      <c r="J1721" s="250">
        <f>ROUND(I1721*H1721,2)</f>
        <v>0</v>
      </c>
      <c r="K1721" s="251"/>
      <c r="L1721" s="45"/>
      <c r="M1721" s="252" t="s">
        <v>1</v>
      </c>
      <c r="N1721" s="253" t="s">
        <v>41</v>
      </c>
      <c r="O1721" s="92"/>
      <c r="P1721" s="254">
        <f>O1721*H1721</f>
        <v>0</v>
      </c>
      <c r="Q1721" s="254">
        <v>0</v>
      </c>
      <c r="R1721" s="254">
        <f>Q1721*H1721</f>
        <v>0</v>
      </c>
      <c r="S1721" s="254">
        <v>0</v>
      </c>
      <c r="T1721" s="255">
        <f>S1721*H1721</f>
        <v>0</v>
      </c>
      <c r="U1721" s="39"/>
      <c r="V1721" s="39"/>
      <c r="W1721" s="39"/>
      <c r="X1721" s="39"/>
      <c r="Y1721" s="39"/>
      <c r="Z1721" s="39"/>
      <c r="AA1721" s="39"/>
      <c r="AB1721" s="39"/>
      <c r="AC1721" s="39"/>
      <c r="AD1721" s="39"/>
      <c r="AE1721" s="39"/>
      <c r="AR1721" s="256" t="s">
        <v>260</v>
      </c>
      <c r="AT1721" s="256" t="s">
        <v>224</v>
      </c>
      <c r="AU1721" s="256" t="s">
        <v>86</v>
      </c>
      <c r="AY1721" s="18" t="s">
        <v>222</v>
      </c>
      <c r="BE1721" s="257">
        <f>IF(N1721="základní",J1721,0)</f>
        <v>0</v>
      </c>
      <c r="BF1721" s="257">
        <f>IF(N1721="snížená",J1721,0)</f>
        <v>0</v>
      </c>
      <c r="BG1721" s="257">
        <f>IF(N1721="zákl. přenesená",J1721,0)</f>
        <v>0</v>
      </c>
      <c r="BH1721" s="257">
        <f>IF(N1721="sníž. přenesená",J1721,0)</f>
        <v>0</v>
      </c>
      <c r="BI1721" s="257">
        <f>IF(N1721="nulová",J1721,0)</f>
        <v>0</v>
      </c>
      <c r="BJ1721" s="18" t="s">
        <v>84</v>
      </c>
      <c r="BK1721" s="257">
        <f>ROUND(I1721*H1721,2)</f>
        <v>0</v>
      </c>
      <c r="BL1721" s="18" t="s">
        <v>260</v>
      </c>
      <c r="BM1721" s="256" t="s">
        <v>2239</v>
      </c>
    </row>
    <row r="1722" s="2" customFormat="1">
      <c r="A1722" s="39"/>
      <c r="B1722" s="40"/>
      <c r="C1722" s="41"/>
      <c r="D1722" s="260" t="s">
        <v>266</v>
      </c>
      <c r="E1722" s="41"/>
      <c r="F1722" s="291" t="s">
        <v>2151</v>
      </c>
      <c r="G1722" s="41"/>
      <c r="H1722" s="41"/>
      <c r="I1722" s="211"/>
      <c r="J1722" s="41"/>
      <c r="K1722" s="41"/>
      <c r="L1722" s="45"/>
      <c r="M1722" s="292"/>
      <c r="N1722" s="293"/>
      <c r="O1722" s="92"/>
      <c r="P1722" s="92"/>
      <c r="Q1722" s="92"/>
      <c r="R1722" s="92"/>
      <c r="S1722" s="92"/>
      <c r="T1722" s="93"/>
      <c r="U1722" s="39"/>
      <c r="V1722" s="39"/>
      <c r="W1722" s="39"/>
      <c r="X1722" s="39"/>
      <c r="Y1722" s="39"/>
      <c r="Z1722" s="39"/>
      <c r="AA1722" s="39"/>
      <c r="AB1722" s="39"/>
      <c r="AC1722" s="39"/>
      <c r="AD1722" s="39"/>
      <c r="AE1722" s="39"/>
      <c r="AT1722" s="18" t="s">
        <v>266</v>
      </c>
      <c r="AU1722" s="18" t="s">
        <v>86</v>
      </c>
    </row>
    <row r="1723" s="2" customFormat="1" ht="24.15" customHeight="1">
      <c r="A1723" s="39"/>
      <c r="B1723" s="40"/>
      <c r="C1723" s="244" t="s">
        <v>2240</v>
      </c>
      <c r="D1723" s="244" t="s">
        <v>224</v>
      </c>
      <c r="E1723" s="245" t="s">
        <v>2241</v>
      </c>
      <c r="F1723" s="246" t="s">
        <v>2242</v>
      </c>
      <c r="G1723" s="247" t="s">
        <v>1535</v>
      </c>
      <c r="H1723" s="248">
        <v>9.9299999999999997</v>
      </c>
      <c r="I1723" s="249"/>
      <c r="J1723" s="250">
        <f>ROUND(I1723*H1723,2)</f>
        <v>0</v>
      </c>
      <c r="K1723" s="251"/>
      <c r="L1723" s="45"/>
      <c r="M1723" s="252" t="s">
        <v>1</v>
      </c>
      <c r="N1723" s="253" t="s">
        <v>41</v>
      </c>
      <c r="O1723" s="92"/>
      <c r="P1723" s="254">
        <f>O1723*H1723</f>
        <v>0</v>
      </c>
      <c r="Q1723" s="254">
        <v>0</v>
      </c>
      <c r="R1723" s="254">
        <f>Q1723*H1723</f>
        <v>0</v>
      </c>
      <c r="S1723" s="254">
        <v>0</v>
      </c>
      <c r="T1723" s="255">
        <f>S1723*H1723</f>
        <v>0</v>
      </c>
      <c r="U1723" s="39"/>
      <c r="V1723" s="39"/>
      <c r="W1723" s="39"/>
      <c r="X1723" s="39"/>
      <c r="Y1723" s="39"/>
      <c r="Z1723" s="39"/>
      <c r="AA1723" s="39"/>
      <c r="AB1723" s="39"/>
      <c r="AC1723" s="39"/>
      <c r="AD1723" s="39"/>
      <c r="AE1723" s="39"/>
      <c r="AR1723" s="256" t="s">
        <v>260</v>
      </c>
      <c r="AT1723" s="256" t="s">
        <v>224</v>
      </c>
      <c r="AU1723" s="256" t="s">
        <v>86</v>
      </c>
      <c r="AY1723" s="18" t="s">
        <v>222</v>
      </c>
      <c r="BE1723" s="257">
        <f>IF(N1723="základní",J1723,0)</f>
        <v>0</v>
      </c>
      <c r="BF1723" s="257">
        <f>IF(N1723="snížená",J1723,0)</f>
        <v>0</v>
      </c>
      <c r="BG1723" s="257">
        <f>IF(N1723="zákl. přenesená",J1723,0)</f>
        <v>0</v>
      </c>
      <c r="BH1723" s="257">
        <f>IF(N1723="sníž. přenesená",J1723,0)</f>
        <v>0</v>
      </c>
      <c r="BI1723" s="257">
        <f>IF(N1723="nulová",J1723,0)</f>
        <v>0</v>
      </c>
      <c r="BJ1723" s="18" t="s">
        <v>84</v>
      </c>
      <c r="BK1723" s="257">
        <f>ROUND(I1723*H1723,2)</f>
        <v>0</v>
      </c>
      <c r="BL1723" s="18" t="s">
        <v>260</v>
      </c>
      <c r="BM1723" s="256" t="s">
        <v>2243</v>
      </c>
    </row>
    <row r="1724" s="2" customFormat="1">
      <c r="A1724" s="39"/>
      <c r="B1724" s="40"/>
      <c r="C1724" s="41"/>
      <c r="D1724" s="260" t="s">
        <v>266</v>
      </c>
      <c r="E1724" s="41"/>
      <c r="F1724" s="291" t="s">
        <v>2151</v>
      </c>
      <c r="G1724" s="41"/>
      <c r="H1724" s="41"/>
      <c r="I1724" s="211"/>
      <c r="J1724" s="41"/>
      <c r="K1724" s="41"/>
      <c r="L1724" s="45"/>
      <c r="M1724" s="292"/>
      <c r="N1724" s="293"/>
      <c r="O1724" s="92"/>
      <c r="P1724" s="92"/>
      <c r="Q1724" s="92"/>
      <c r="R1724" s="92"/>
      <c r="S1724" s="92"/>
      <c r="T1724" s="93"/>
      <c r="U1724" s="39"/>
      <c r="V1724" s="39"/>
      <c r="W1724" s="39"/>
      <c r="X1724" s="39"/>
      <c r="Y1724" s="39"/>
      <c r="Z1724" s="39"/>
      <c r="AA1724" s="39"/>
      <c r="AB1724" s="39"/>
      <c r="AC1724" s="39"/>
      <c r="AD1724" s="39"/>
      <c r="AE1724" s="39"/>
      <c r="AT1724" s="18" t="s">
        <v>266</v>
      </c>
      <c r="AU1724" s="18" t="s">
        <v>86</v>
      </c>
    </row>
    <row r="1725" s="2" customFormat="1" ht="24.15" customHeight="1">
      <c r="A1725" s="39"/>
      <c r="B1725" s="40"/>
      <c r="C1725" s="244" t="s">
        <v>1373</v>
      </c>
      <c r="D1725" s="244" t="s">
        <v>224</v>
      </c>
      <c r="E1725" s="245" t="s">
        <v>2244</v>
      </c>
      <c r="F1725" s="246" t="s">
        <v>2245</v>
      </c>
      <c r="G1725" s="247" t="s">
        <v>1535</v>
      </c>
      <c r="H1725" s="248">
        <v>8.875</v>
      </c>
      <c r="I1725" s="249"/>
      <c r="J1725" s="250">
        <f>ROUND(I1725*H1725,2)</f>
        <v>0</v>
      </c>
      <c r="K1725" s="251"/>
      <c r="L1725" s="45"/>
      <c r="M1725" s="252" t="s">
        <v>1</v>
      </c>
      <c r="N1725" s="253" t="s">
        <v>41</v>
      </c>
      <c r="O1725" s="92"/>
      <c r="P1725" s="254">
        <f>O1725*H1725</f>
        <v>0</v>
      </c>
      <c r="Q1725" s="254">
        <v>0</v>
      </c>
      <c r="R1725" s="254">
        <f>Q1725*H1725</f>
        <v>0</v>
      </c>
      <c r="S1725" s="254">
        <v>0</v>
      </c>
      <c r="T1725" s="255">
        <f>S1725*H1725</f>
        <v>0</v>
      </c>
      <c r="U1725" s="39"/>
      <c r="V1725" s="39"/>
      <c r="W1725" s="39"/>
      <c r="X1725" s="39"/>
      <c r="Y1725" s="39"/>
      <c r="Z1725" s="39"/>
      <c r="AA1725" s="39"/>
      <c r="AB1725" s="39"/>
      <c r="AC1725" s="39"/>
      <c r="AD1725" s="39"/>
      <c r="AE1725" s="39"/>
      <c r="AR1725" s="256" t="s">
        <v>260</v>
      </c>
      <c r="AT1725" s="256" t="s">
        <v>224</v>
      </c>
      <c r="AU1725" s="256" t="s">
        <v>86</v>
      </c>
      <c r="AY1725" s="18" t="s">
        <v>222</v>
      </c>
      <c r="BE1725" s="257">
        <f>IF(N1725="základní",J1725,0)</f>
        <v>0</v>
      </c>
      <c r="BF1725" s="257">
        <f>IF(N1725="snížená",J1725,0)</f>
        <v>0</v>
      </c>
      <c r="BG1725" s="257">
        <f>IF(N1725="zákl. přenesená",J1725,0)</f>
        <v>0</v>
      </c>
      <c r="BH1725" s="257">
        <f>IF(N1725="sníž. přenesená",J1725,0)</f>
        <v>0</v>
      </c>
      <c r="BI1725" s="257">
        <f>IF(N1725="nulová",J1725,0)</f>
        <v>0</v>
      </c>
      <c r="BJ1725" s="18" t="s">
        <v>84</v>
      </c>
      <c r="BK1725" s="257">
        <f>ROUND(I1725*H1725,2)</f>
        <v>0</v>
      </c>
      <c r="BL1725" s="18" t="s">
        <v>260</v>
      </c>
      <c r="BM1725" s="256" t="s">
        <v>2246</v>
      </c>
    </row>
    <row r="1726" s="2" customFormat="1">
      <c r="A1726" s="39"/>
      <c r="B1726" s="40"/>
      <c r="C1726" s="41"/>
      <c r="D1726" s="260" t="s">
        <v>266</v>
      </c>
      <c r="E1726" s="41"/>
      <c r="F1726" s="291" t="s">
        <v>2151</v>
      </c>
      <c r="G1726" s="41"/>
      <c r="H1726" s="41"/>
      <c r="I1726" s="211"/>
      <c r="J1726" s="41"/>
      <c r="K1726" s="41"/>
      <c r="L1726" s="45"/>
      <c r="M1726" s="292"/>
      <c r="N1726" s="293"/>
      <c r="O1726" s="92"/>
      <c r="P1726" s="92"/>
      <c r="Q1726" s="92"/>
      <c r="R1726" s="92"/>
      <c r="S1726" s="92"/>
      <c r="T1726" s="93"/>
      <c r="U1726" s="39"/>
      <c r="V1726" s="39"/>
      <c r="W1726" s="39"/>
      <c r="X1726" s="39"/>
      <c r="Y1726" s="39"/>
      <c r="Z1726" s="39"/>
      <c r="AA1726" s="39"/>
      <c r="AB1726" s="39"/>
      <c r="AC1726" s="39"/>
      <c r="AD1726" s="39"/>
      <c r="AE1726" s="39"/>
      <c r="AT1726" s="18" t="s">
        <v>266</v>
      </c>
      <c r="AU1726" s="18" t="s">
        <v>86</v>
      </c>
    </row>
    <row r="1727" s="2" customFormat="1" ht="24.15" customHeight="1">
      <c r="A1727" s="39"/>
      <c r="B1727" s="40"/>
      <c r="C1727" s="244" t="s">
        <v>2247</v>
      </c>
      <c r="D1727" s="244" t="s">
        <v>224</v>
      </c>
      <c r="E1727" s="245" t="s">
        <v>2248</v>
      </c>
      <c r="F1727" s="246" t="s">
        <v>2249</v>
      </c>
      <c r="G1727" s="247" t="s">
        <v>1535</v>
      </c>
      <c r="H1727" s="248">
        <v>13.109999999999999</v>
      </c>
      <c r="I1727" s="249"/>
      <c r="J1727" s="250">
        <f>ROUND(I1727*H1727,2)</f>
        <v>0</v>
      </c>
      <c r="K1727" s="251"/>
      <c r="L1727" s="45"/>
      <c r="M1727" s="252" t="s">
        <v>1</v>
      </c>
      <c r="N1727" s="253" t="s">
        <v>41</v>
      </c>
      <c r="O1727" s="92"/>
      <c r="P1727" s="254">
        <f>O1727*H1727</f>
        <v>0</v>
      </c>
      <c r="Q1727" s="254">
        <v>0</v>
      </c>
      <c r="R1727" s="254">
        <f>Q1727*H1727</f>
        <v>0</v>
      </c>
      <c r="S1727" s="254">
        <v>0</v>
      </c>
      <c r="T1727" s="255">
        <f>S1727*H1727</f>
        <v>0</v>
      </c>
      <c r="U1727" s="39"/>
      <c r="V1727" s="39"/>
      <c r="W1727" s="39"/>
      <c r="X1727" s="39"/>
      <c r="Y1727" s="39"/>
      <c r="Z1727" s="39"/>
      <c r="AA1727" s="39"/>
      <c r="AB1727" s="39"/>
      <c r="AC1727" s="39"/>
      <c r="AD1727" s="39"/>
      <c r="AE1727" s="39"/>
      <c r="AR1727" s="256" t="s">
        <v>260</v>
      </c>
      <c r="AT1727" s="256" t="s">
        <v>224</v>
      </c>
      <c r="AU1727" s="256" t="s">
        <v>86</v>
      </c>
      <c r="AY1727" s="18" t="s">
        <v>222</v>
      </c>
      <c r="BE1727" s="257">
        <f>IF(N1727="základní",J1727,0)</f>
        <v>0</v>
      </c>
      <c r="BF1727" s="257">
        <f>IF(N1727="snížená",J1727,0)</f>
        <v>0</v>
      </c>
      <c r="BG1727" s="257">
        <f>IF(N1727="zákl. přenesená",J1727,0)</f>
        <v>0</v>
      </c>
      <c r="BH1727" s="257">
        <f>IF(N1727="sníž. přenesená",J1727,0)</f>
        <v>0</v>
      </c>
      <c r="BI1727" s="257">
        <f>IF(N1727="nulová",J1727,0)</f>
        <v>0</v>
      </c>
      <c r="BJ1727" s="18" t="s">
        <v>84</v>
      </c>
      <c r="BK1727" s="257">
        <f>ROUND(I1727*H1727,2)</f>
        <v>0</v>
      </c>
      <c r="BL1727" s="18" t="s">
        <v>260</v>
      </c>
      <c r="BM1727" s="256" t="s">
        <v>2250</v>
      </c>
    </row>
    <row r="1728" s="2" customFormat="1">
      <c r="A1728" s="39"/>
      <c r="B1728" s="40"/>
      <c r="C1728" s="41"/>
      <c r="D1728" s="260" t="s">
        <v>266</v>
      </c>
      <c r="E1728" s="41"/>
      <c r="F1728" s="291" t="s">
        <v>2251</v>
      </c>
      <c r="G1728" s="41"/>
      <c r="H1728" s="41"/>
      <c r="I1728" s="211"/>
      <c r="J1728" s="41"/>
      <c r="K1728" s="41"/>
      <c r="L1728" s="45"/>
      <c r="M1728" s="292"/>
      <c r="N1728" s="293"/>
      <c r="O1728" s="92"/>
      <c r="P1728" s="92"/>
      <c r="Q1728" s="92"/>
      <c r="R1728" s="92"/>
      <c r="S1728" s="92"/>
      <c r="T1728" s="93"/>
      <c r="U1728" s="39"/>
      <c r="V1728" s="39"/>
      <c r="W1728" s="39"/>
      <c r="X1728" s="39"/>
      <c r="Y1728" s="39"/>
      <c r="Z1728" s="39"/>
      <c r="AA1728" s="39"/>
      <c r="AB1728" s="39"/>
      <c r="AC1728" s="39"/>
      <c r="AD1728" s="39"/>
      <c r="AE1728" s="39"/>
      <c r="AT1728" s="18" t="s">
        <v>266</v>
      </c>
      <c r="AU1728" s="18" t="s">
        <v>86</v>
      </c>
    </row>
    <row r="1729" s="2" customFormat="1" ht="37.8" customHeight="1">
      <c r="A1729" s="39"/>
      <c r="B1729" s="40"/>
      <c r="C1729" s="244" t="s">
        <v>1379</v>
      </c>
      <c r="D1729" s="244" t="s">
        <v>224</v>
      </c>
      <c r="E1729" s="245" t="s">
        <v>2252</v>
      </c>
      <c r="F1729" s="246" t="s">
        <v>2253</v>
      </c>
      <c r="G1729" s="247" t="s">
        <v>526</v>
      </c>
      <c r="H1729" s="248">
        <v>4</v>
      </c>
      <c r="I1729" s="249"/>
      <c r="J1729" s="250">
        <f>ROUND(I1729*H1729,2)</f>
        <v>0</v>
      </c>
      <c r="K1729" s="251"/>
      <c r="L1729" s="45"/>
      <c r="M1729" s="252" t="s">
        <v>1</v>
      </c>
      <c r="N1729" s="253" t="s">
        <v>41</v>
      </c>
      <c r="O1729" s="92"/>
      <c r="P1729" s="254">
        <f>O1729*H1729</f>
        <v>0</v>
      </c>
      <c r="Q1729" s="254">
        <v>0</v>
      </c>
      <c r="R1729" s="254">
        <f>Q1729*H1729</f>
        <v>0</v>
      </c>
      <c r="S1729" s="254">
        <v>0</v>
      </c>
      <c r="T1729" s="255">
        <f>S1729*H1729</f>
        <v>0</v>
      </c>
      <c r="U1729" s="39"/>
      <c r="V1729" s="39"/>
      <c r="W1729" s="39"/>
      <c r="X1729" s="39"/>
      <c r="Y1729" s="39"/>
      <c r="Z1729" s="39"/>
      <c r="AA1729" s="39"/>
      <c r="AB1729" s="39"/>
      <c r="AC1729" s="39"/>
      <c r="AD1729" s="39"/>
      <c r="AE1729" s="39"/>
      <c r="AR1729" s="256" t="s">
        <v>260</v>
      </c>
      <c r="AT1729" s="256" t="s">
        <v>224</v>
      </c>
      <c r="AU1729" s="256" t="s">
        <v>86</v>
      </c>
      <c r="AY1729" s="18" t="s">
        <v>222</v>
      </c>
      <c r="BE1729" s="257">
        <f>IF(N1729="základní",J1729,0)</f>
        <v>0</v>
      </c>
      <c r="BF1729" s="257">
        <f>IF(N1729="snížená",J1729,0)</f>
        <v>0</v>
      </c>
      <c r="BG1729" s="257">
        <f>IF(N1729="zákl. přenesená",J1729,0)</f>
        <v>0</v>
      </c>
      <c r="BH1729" s="257">
        <f>IF(N1729="sníž. přenesená",J1729,0)</f>
        <v>0</v>
      </c>
      <c r="BI1729" s="257">
        <f>IF(N1729="nulová",J1729,0)</f>
        <v>0</v>
      </c>
      <c r="BJ1729" s="18" t="s">
        <v>84</v>
      </c>
      <c r="BK1729" s="257">
        <f>ROUND(I1729*H1729,2)</f>
        <v>0</v>
      </c>
      <c r="BL1729" s="18" t="s">
        <v>260</v>
      </c>
      <c r="BM1729" s="256" t="s">
        <v>2254</v>
      </c>
    </row>
    <row r="1730" s="2" customFormat="1">
      <c r="A1730" s="39"/>
      <c r="B1730" s="40"/>
      <c r="C1730" s="41"/>
      <c r="D1730" s="260" t="s">
        <v>266</v>
      </c>
      <c r="E1730" s="41"/>
      <c r="F1730" s="291" t="s">
        <v>2251</v>
      </c>
      <c r="G1730" s="41"/>
      <c r="H1730" s="41"/>
      <c r="I1730" s="211"/>
      <c r="J1730" s="41"/>
      <c r="K1730" s="41"/>
      <c r="L1730" s="45"/>
      <c r="M1730" s="292"/>
      <c r="N1730" s="293"/>
      <c r="O1730" s="92"/>
      <c r="P1730" s="92"/>
      <c r="Q1730" s="92"/>
      <c r="R1730" s="92"/>
      <c r="S1730" s="92"/>
      <c r="T1730" s="93"/>
      <c r="U1730" s="39"/>
      <c r="V1730" s="39"/>
      <c r="W1730" s="39"/>
      <c r="X1730" s="39"/>
      <c r="Y1730" s="39"/>
      <c r="Z1730" s="39"/>
      <c r="AA1730" s="39"/>
      <c r="AB1730" s="39"/>
      <c r="AC1730" s="39"/>
      <c r="AD1730" s="39"/>
      <c r="AE1730" s="39"/>
      <c r="AT1730" s="18" t="s">
        <v>266</v>
      </c>
      <c r="AU1730" s="18" t="s">
        <v>86</v>
      </c>
    </row>
    <row r="1731" s="2" customFormat="1" ht="37.8" customHeight="1">
      <c r="A1731" s="39"/>
      <c r="B1731" s="40"/>
      <c r="C1731" s="244" t="s">
        <v>2255</v>
      </c>
      <c r="D1731" s="244" t="s">
        <v>224</v>
      </c>
      <c r="E1731" s="245" t="s">
        <v>2256</v>
      </c>
      <c r="F1731" s="246" t="s">
        <v>2257</v>
      </c>
      <c r="G1731" s="247" t="s">
        <v>526</v>
      </c>
      <c r="H1731" s="248">
        <v>1</v>
      </c>
      <c r="I1731" s="249"/>
      <c r="J1731" s="250">
        <f>ROUND(I1731*H1731,2)</f>
        <v>0</v>
      </c>
      <c r="K1731" s="251"/>
      <c r="L1731" s="45"/>
      <c r="M1731" s="252" t="s">
        <v>1</v>
      </c>
      <c r="N1731" s="253" t="s">
        <v>41</v>
      </c>
      <c r="O1731" s="92"/>
      <c r="P1731" s="254">
        <f>O1731*H1731</f>
        <v>0</v>
      </c>
      <c r="Q1731" s="254">
        <v>0</v>
      </c>
      <c r="R1731" s="254">
        <f>Q1731*H1731</f>
        <v>0</v>
      </c>
      <c r="S1731" s="254">
        <v>0</v>
      </c>
      <c r="T1731" s="255">
        <f>S1731*H1731</f>
        <v>0</v>
      </c>
      <c r="U1731" s="39"/>
      <c r="V1731" s="39"/>
      <c r="W1731" s="39"/>
      <c r="X1731" s="39"/>
      <c r="Y1731" s="39"/>
      <c r="Z1731" s="39"/>
      <c r="AA1731" s="39"/>
      <c r="AB1731" s="39"/>
      <c r="AC1731" s="39"/>
      <c r="AD1731" s="39"/>
      <c r="AE1731" s="39"/>
      <c r="AR1731" s="256" t="s">
        <v>260</v>
      </c>
      <c r="AT1731" s="256" t="s">
        <v>224</v>
      </c>
      <c r="AU1731" s="256" t="s">
        <v>86</v>
      </c>
      <c r="AY1731" s="18" t="s">
        <v>222</v>
      </c>
      <c r="BE1731" s="257">
        <f>IF(N1731="základní",J1731,0)</f>
        <v>0</v>
      </c>
      <c r="BF1731" s="257">
        <f>IF(N1731="snížená",J1731,0)</f>
        <v>0</v>
      </c>
      <c r="BG1731" s="257">
        <f>IF(N1731="zákl. přenesená",J1731,0)</f>
        <v>0</v>
      </c>
      <c r="BH1731" s="257">
        <f>IF(N1731="sníž. přenesená",J1731,0)</f>
        <v>0</v>
      </c>
      <c r="BI1731" s="257">
        <f>IF(N1731="nulová",J1731,0)</f>
        <v>0</v>
      </c>
      <c r="BJ1731" s="18" t="s">
        <v>84</v>
      </c>
      <c r="BK1731" s="257">
        <f>ROUND(I1731*H1731,2)</f>
        <v>0</v>
      </c>
      <c r="BL1731" s="18" t="s">
        <v>260</v>
      </c>
      <c r="BM1731" s="256" t="s">
        <v>2258</v>
      </c>
    </row>
    <row r="1732" s="2" customFormat="1">
      <c r="A1732" s="39"/>
      <c r="B1732" s="40"/>
      <c r="C1732" s="41"/>
      <c r="D1732" s="260" t="s">
        <v>266</v>
      </c>
      <c r="E1732" s="41"/>
      <c r="F1732" s="291" t="s">
        <v>2251</v>
      </c>
      <c r="G1732" s="41"/>
      <c r="H1732" s="41"/>
      <c r="I1732" s="211"/>
      <c r="J1732" s="41"/>
      <c r="K1732" s="41"/>
      <c r="L1732" s="45"/>
      <c r="M1732" s="292"/>
      <c r="N1732" s="293"/>
      <c r="O1732" s="92"/>
      <c r="P1732" s="92"/>
      <c r="Q1732" s="92"/>
      <c r="R1732" s="92"/>
      <c r="S1732" s="92"/>
      <c r="T1732" s="93"/>
      <c r="U1732" s="39"/>
      <c r="V1732" s="39"/>
      <c r="W1732" s="39"/>
      <c r="X1732" s="39"/>
      <c r="Y1732" s="39"/>
      <c r="Z1732" s="39"/>
      <c r="AA1732" s="39"/>
      <c r="AB1732" s="39"/>
      <c r="AC1732" s="39"/>
      <c r="AD1732" s="39"/>
      <c r="AE1732" s="39"/>
      <c r="AT1732" s="18" t="s">
        <v>266</v>
      </c>
      <c r="AU1732" s="18" t="s">
        <v>86</v>
      </c>
    </row>
    <row r="1733" s="2" customFormat="1" ht="37.8" customHeight="1">
      <c r="A1733" s="39"/>
      <c r="B1733" s="40"/>
      <c r="C1733" s="244" t="s">
        <v>1386</v>
      </c>
      <c r="D1733" s="244" t="s">
        <v>224</v>
      </c>
      <c r="E1733" s="245" t="s">
        <v>2259</v>
      </c>
      <c r="F1733" s="246" t="s">
        <v>2260</v>
      </c>
      <c r="G1733" s="247" t="s">
        <v>526</v>
      </c>
      <c r="H1733" s="248">
        <v>2</v>
      </c>
      <c r="I1733" s="249"/>
      <c r="J1733" s="250">
        <f>ROUND(I1733*H1733,2)</f>
        <v>0</v>
      </c>
      <c r="K1733" s="251"/>
      <c r="L1733" s="45"/>
      <c r="M1733" s="252" t="s">
        <v>1</v>
      </c>
      <c r="N1733" s="253" t="s">
        <v>41</v>
      </c>
      <c r="O1733" s="92"/>
      <c r="P1733" s="254">
        <f>O1733*H1733</f>
        <v>0</v>
      </c>
      <c r="Q1733" s="254">
        <v>0</v>
      </c>
      <c r="R1733" s="254">
        <f>Q1733*H1733</f>
        <v>0</v>
      </c>
      <c r="S1733" s="254">
        <v>0</v>
      </c>
      <c r="T1733" s="255">
        <f>S1733*H1733</f>
        <v>0</v>
      </c>
      <c r="U1733" s="39"/>
      <c r="V1733" s="39"/>
      <c r="W1733" s="39"/>
      <c r="X1733" s="39"/>
      <c r="Y1733" s="39"/>
      <c r="Z1733" s="39"/>
      <c r="AA1733" s="39"/>
      <c r="AB1733" s="39"/>
      <c r="AC1733" s="39"/>
      <c r="AD1733" s="39"/>
      <c r="AE1733" s="39"/>
      <c r="AR1733" s="256" t="s">
        <v>260</v>
      </c>
      <c r="AT1733" s="256" t="s">
        <v>224</v>
      </c>
      <c r="AU1733" s="256" t="s">
        <v>86</v>
      </c>
      <c r="AY1733" s="18" t="s">
        <v>222</v>
      </c>
      <c r="BE1733" s="257">
        <f>IF(N1733="základní",J1733,0)</f>
        <v>0</v>
      </c>
      <c r="BF1733" s="257">
        <f>IF(N1733="snížená",J1733,0)</f>
        <v>0</v>
      </c>
      <c r="BG1733" s="257">
        <f>IF(N1733="zákl. přenesená",J1733,0)</f>
        <v>0</v>
      </c>
      <c r="BH1733" s="257">
        <f>IF(N1733="sníž. přenesená",J1733,0)</f>
        <v>0</v>
      </c>
      <c r="BI1733" s="257">
        <f>IF(N1733="nulová",J1733,0)</f>
        <v>0</v>
      </c>
      <c r="BJ1733" s="18" t="s">
        <v>84</v>
      </c>
      <c r="BK1733" s="257">
        <f>ROUND(I1733*H1733,2)</f>
        <v>0</v>
      </c>
      <c r="BL1733" s="18" t="s">
        <v>260</v>
      </c>
      <c r="BM1733" s="256" t="s">
        <v>2261</v>
      </c>
    </row>
    <row r="1734" s="2" customFormat="1">
      <c r="A1734" s="39"/>
      <c r="B1734" s="40"/>
      <c r="C1734" s="41"/>
      <c r="D1734" s="260" t="s">
        <v>266</v>
      </c>
      <c r="E1734" s="41"/>
      <c r="F1734" s="291" t="s">
        <v>2251</v>
      </c>
      <c r="G1734" s="41"/>
      <c r="H1734" s="41"/>
      <c r="I1734" s="211"/>
      <c r="J1734" s="41"/>
      <c r="K1734" s="41"/>
      <c r="L1734" s="45"/>
      <c r="M1734" s="292"/>
      <c r="N1734" s="293"/>
      <c r="O1734" s="92"/>
      <c r="P1734" s="92"/>
      <c r="Q1734" s="92"/>
      <c r="R1734" s="92"/>
      <c r="S1734" s="92"/>
      <c r="T1734" s="93"/>
      <c r="U1734" s="39"/>
      <c r="V1734" s="39"/>
      <c r="W1734" s="39"/>
      <c r="X1734" s="39"/>
      <c r="Y1734" s="39"/>
      <c r="Z1734" s="39"/>
      <c r="AA1734" s="39"/>
      <c r="AB1734" s="39"/>
      <c r="AC1734" s="39"/>
      <c r="AD1734" s="39"/>
      <c r="AE1734" s="39"/>
      <c r="AT1734" s="18" t="s">
        <v>266</v>
      </c>
      <c r="AU1734" s="18" t="s">
        <v>86</v>
      </c>
    </row>
    <row r="1735" s="2" customFormat="1" ht="37.8" customHeight="1">
      <c r="A1735" s="39"/>
      <c r="B1735" s="40"/>
      <c r="C1735" s="244" t="s">
        <v>2262</v>
      </c>
      <c r="D1735" s="244" t="s">
        <v>224</v>
      </c>
      <c r="E1735" s="245" t="s">
        <v>2263</v>
      </c>
      <c r="F1735" s="246" t="s">
        <v>2264</v>
      </c>
      <c r="G1735" s="247" t="s">
        <v>526</v>
      </c>
      <c r="H1735" s="248">
        <v>1</v>
      </c>
      <c r="I1735" s="249"/>
      <c r="J1735" s="250">
        <f>ROUND(I1735*H1735,2)</f>
        <v>0</v>
      </c>
      <c r="K1735" s="251"/>
      <c r="L1735" s="45"/>
      <c r="M1735" s="252" t="s">
        <v>1</v>
      </c>
      <c r="N1735" s="253" t="s">
        <v>41</v>
      </c>
      <c r="O1735" s="92"/>
      <c r="P1735" s="254">
        <f>O1735*H1735</f>
        <v>0</v>
      </c>
      <c r="Q1735" s="254">
        <v>0</v>
      </c>
      <c r="R1735" s="254">
        <f>Q1735*H1735</f>
        <v>0</v>
      </c>
      <c r="S1735" s="254">
        <v>0</v>
      </c>
      <c r="T1735" s="255">
        <f>S1735*H1735</f>
        <v>0</v>
      </c>
      <c r="U1735" s="39"/>
      <c r="V1735" s="39"/>
      <c r="W1735" s="39"/>
      <c r="X1735" s="39"/>
      <c r="Y1735" s="39"/>
      <c r="Z1735" s="39"/>
      <c r="AA1735" s="39"/>
      <c r="AB1735" s="39"/>
      <c r="AC1735" s="39"/>
      <c r="AD1735" s="39"/>
      <c r="AE1735" s="39"/>
      <c r="AR1735" s="256" t="s">
        <v>260</v>
      </c>
      <c r="AT1735" s="256" t="s">
        <v>224</v>
      </c>
      <c r="AU1735" s="256" t="s">
        <v>86</v>
      </c>
      <c r="AY1735" s="18" t="s">
        <v>222</v>
      </c>
      <c r="BE1735" s="257">
        <f>IF(N1735="základní",J1735,0)</f>
        <v>0</v>
      </c>
      <c r="BF1735" s="257">
        <f>IF(N1735="snížená",J1735,0)</f>
        <v>0</v>
      </c>
      <c r="BG1735" s="257">
        <f>IF(N1735="zákl. přenesená",J1735,0)</f>
        <v>0</v>
      </c>
      <c r="BH1735" s="257">
        <f>IF(N1735="sníž. přenesená",J1735,0)</f>
        <v>0</v>
      </c>
      <c r="BI1735" s="257">
        <f>IF(N1735="nulová",J1735,0)</f>
        <v>0</v>
      </c>
      <c r="BJ1735" s="18" t="s">
        <v>84</v>
      </c>
      <c r="BK1735" s="257">
        <f>ROUND(I1735*H1735,2)</f>
        <v>0</v>
      </c>
      <c r="BL1735" s="18" t="s">
        <v>260</v>
      </c>
      <c r="BM1735" s="256" t="s">
        <v>2265</v>
      </c>
    </row>
    <row r="1736" s="2" customFormat="1">
      <c r="A1736" s="39"/>
      <c r="B1736" s="40"/>
      <c r="C1736" s="41"/>
      <c r="D1736" s="260" t="s">
        <v>266</v>
      </c>
      <c r="E1736" s="41"/>
      <c r="F1736" s="291" t="s">
        <v>2251</v>
      </c>
      <c r="G1736" s="41"/>
      <c r="H1736" s="41"/>
      <c r="I1736" s="211"/>
      <c r="J1736" s="41"/>
      <c r="K1736" s="41"/>
      <c r="L1736" s="45"/>
      <c r="M1736" s="292"/>
      <c r="N1736" s="293"/>
      <c r="O1736" s="92"/>
      <c r="P1736" s="92"/>
      <c r="Q1736" s="92"/>
      <c r="R1736" s="92"/>
      <c r="S1736" s="92"/>
      <c r="T1736" s="93"/>
      <c r="U1736" s="39"/>
      <c r="V1736" s="39"/>
      <c r="W1736" s="39"/>
      <c r="X1736" s="39"/>
      <c r="Y1736" s="39"/>
      <c r="Z1736" s="39"/>
      <c r="AA1736" s="39"/>
      <c r="AB1736" s="39"/>
      <c r="AC1736" s="39"/>
      <c r="AD1736" s="39"/>
      <c r="AE1736" s="39"/>
      <c r="AT1736" s="18" t="s">
        <v>266</v>
      </c>
      <c r="AU1736" s="18" t="s">
        <v>86</v>
      </c>
    </row>
    <row r="1737" s="2" customFormat="1" ht="24.15" customHeight="1">
      <c r="A1737" s="39"/>
      <c r="B1737" s="40"/>
      <c r="C1737" s="244" t="s">
        <v>1391</v>
      </c>
      <c r="D1737" s="244" t="s">
        <v>224</v>
      </c>
      <c r="E1737" s="245" t="s">
        <v>2266</v>
      </c>
      <c r="F1737" s="246" t="s">
        <v>2267</v>
      </c>
      <c r="G1737" s="247" t="s">
        <v>526</v>
      </c>
      <c r="H1737" s="248">
        <v>1</v>
      </c>
      <c r="I1737" s="249"/>
      <c r="J1737" s="250">
        <f>ROUND(I1737*H1737,2)</f>
        <v>0</v>
      </c>
      <c r="K1737" s="251"/>
      <c r="L1737" s="45"/>
      <c r="M1737" s="252" t="s">
        <v>1</v>
      </c>
      <c r="N1737" s="253" t="s">
        <v>41</v>
      </c>
      <c r="O1737" s="92"/>
      <c r="P1737" s="254">
        <f>O1737*H1737</f>
        <v>0</v>
      </c>
      <c r="Q1737" s="254">
        <v>0</v>
      </c>
      <c r="R1737" s="254">
        <f>Q1737*H1737</f>
        <v>0</v>
      </c>
      <c r="S1737" s="254">
        <v>0</v>
      </c>
      <c r="T1737" s="255">
        <f>S1737*H1737</f>
        <v>0</v>
      </c>
      <c r="U1737" s="39"/>
      <c r="V1737" s="39"/>
      <c r="W1737" s="39"/>
      <c r="X1737" s="39"/>
      <c r="Y1737" s="39"/>
      <c r="Z1737" s="39"/>
      <c r="AA1737" s="39"/>
      <c r="AB1737" s="39"/>
      <c r="AC1737" s="39"/>
      <c r="AD1737" s="39"/>
      <c r="AE1737" s="39"/>
      <c r="AR1737" s="256" t="s">
        <v>260</v>
      </c>
      <c r="AT1737" s="256" t="s">
        <v>224</v>
      </c>
      <c r="AU1737" s="256" t="s">
        <v>86</v>
      </c>
      <c r="AY1737" s="18" t="s">
        <v>222</v>
      </c>
      <c r="BE1737" s="257">
        <f>IF(N1737="základní",J1737,0)</f>
        <v>0</v>
      </c>
      <c r="BF1737" s="257">
        <f>IF(N1737="snížená",J1737,0)</f>
        <v>0</v>
      </c>
      <c r="BG1737" s="257">
        <f>IF(N1737="zákl. přenesená",J1737,0)</f>
        <v>0</v>
      </c>
      <c r="BH1737" s="257">
        <f>IF(N1737="sníž. přenesená",J1737,0)</f>
        <v>0</v>
      </c>
      <c r="BI1737" s="257">
        <f>IF(N1737="nulová",J1737,0)</f>
        <v>0</v>
      </c>
      <c r="BJ1737" s="18" t="s">
        <v>84</v>
      </c>
      <c r="BK1737" s="257">
        <f>ROUND(I1737*H1737,2)</f>
        <v>0</v>
      </c>
      <c r="BL1737" s="18" t="s">
        <v>260</v>
      </c>
      <c r="BM1737" s="256" t="s">
        <v>2268</v>
      </c>
    </row>
    <row r="1738" s="2" customFormat="1">
      <c r="A1738" s="39"/>
      <c r="B1738" s="40"/>
      <c r="C1738" s="41"/>
      <c r="D1738" s="260" t="s">
        <v>266</v>
      </c>
      <c r="E1738" s="41"/>
      <c r="F1738" s="291" t="s">
        <v>2251</v>
      </c>
      <c r="G1738" s="41"/>
      <c r="H1738" s="41"/>
      <c r="I1738" s="211"/>
      <c r="J1738" s="41"/>
      <c r="K1738" s="41"/>
      <c r="L1738" s="45"/>
      <c r="M1738" s="292"/>
      <c r="N1738" s="293"/>
      <c r="O1738" s="92"/>
      <c r="P1738" s="92"/>
      <c r="Q1738" s="92"/>
      <c r="R1738" s="92"/>
      <c r="S1738" s="92"/>
      <c r="T1738" s="93"/>
      <c r="U1738" s="39"/>
      <c r="V1738" s="39"/>
      <c r="W1738" s="39"/>
      <c r="X1738" s="39"/>
      <c r="Y1738" s="39"/>
      <c r="Z1738" s="39"/>
      <c r="AA1738" s="39"/>
      <c r="AB1738" s="39"/>
      <c r="AC1738" s="39"/>
      <c r="AD1738" s="39"/>
      <c r="AE1738" s="39"/>
      <c r="AT1738" s="18" t="s">
        <v>266</v>
      </c>
      <c r="AU1738" s="18" t="s">
        <v>86</v>
      </c>
    </row>
    <row r="1739" s="2" customFormat="1" ht="16.5" customHeight="1">
      <c r="A1739" s="39"/>
      <c r="B1739" s="40"/>
      <c r="C1739" s="244" t="s">
        <v>2269</v>
      </c>
      <c r="D1739" s="244" t="s">
        <v>224</v>
      </c>
      <c r="E1739" s="245" t="s">
        <v>2270</v>
      </c>
      <c r="F1739" s="246" t="s">
        <v>2271</v>
      </c>
      <c r="G1739" s="247" t="s">
        <v>526</v>
      </c>
      <c r="H1739" s="248">
        <v>1</v>
      </c>
      <c r="I1739" s="249"/>
      <c r="J1739" s="250">
        <f>ROUND(I1739*H1739,2)</f>
        <v>0</v>
      </c>
      <c r="K1739" s="251"/>
      <c r="L1739" s="45"/>
      <c r="M1739" s="252" t="s">
        <v>1</v>
      </c>
      <c r="N1739" s="253" t="s">
        <v>41</v>
      </c>
      <c r="O1739" s="92"/>
      <c r="P1739" s="254">
        <f>O1739*H1739</f>
        <v>0</v>
      </c>
      <c r="Q1739" s="254">
        <v>0</v>
      </c>
      <c r="R1739" s="254">
        <f>Q1739*H1739</f>
        <v>0</v>
      </c>
      <c r="S1739" s="254">
        <v>0</v>
      </c>
      <c r="T1739" s="255">
        <f>S1739*H1739</f>
        <v>0</v>
      </c>
      <c r="U1739" s="39"/>
      <c r="V1739" s="39"/>
      <c r="W1739" s="39"/>
      <c r="X1739" s="39"/>
      <c r="Y1739" s="39"/>
      <c r="Z1739" s="39"/>
      <c r="AA1739" s="39"/>
      <c r="AB1739" s="39"/>
      <c r="AC1739" s="39"/>
      <c r="AD1739" s="39"/>
      <c r="AE1739" s="39"/>
      <c r="AR1739" s="256" t="s">
        <v>260</v>
      </c>
      <c r="AT1739" s="256" t="s">
        <v>224</v>
      </c>
      <c r="AU1739" s="256" t="s">
        <v>86</v>
      </c>
      <c r="AY1739" s="18" t="s">
        <v>222</v>
      </c>
      <c r="BE1739" s="257">
        <f>IF(N1739="základní",J1739,0)</f>
        <v>0</v>
      </c>
      <c r="BF1739" s="257">
        <f>IF(N1739="snížená",J1739,0)</f>
        <v>0</v>
      </c>
      <c r="BG1739" s="257">
        <f>IF(N1739="zákl. přenesená",J1739,0)</f>
        <v>0</v>
      </c>
      <c r="BH1739" s="257">
        <f>IF(N1739="sníž. přenesená",J1739,0)</f>
        <v>0</v>
      </c>
      <c r="BI1739" s="257">
        <f>IF(N1739="nulová",J1739,0)</f>
        <v>0</v>
      </c>
      <c r="BJ1739" s="18" t="s">
        <v>84</v>
      </c>
      <c r="BK1739" s="257">
        <f>ROUND(I1739*H1739,2)</f>
        <v>0</v>
      </c>
      <c r="BL1739" s="18" t="s">
        <v>260</v>
      </c>
      <c r="BM1739" s="256" t="s">
        <v>2272</v>
      </c>
    </row>
    <row r="1740" s="2" customFormat="1">
      <c r="A1740" s="39"/>
      <c r="B1740" s="40"/>
      <c r="C1740" s="41"/>
      <c r="D1740" s="260" t="s">
        <v>266</v>
      </c>
      <c r="E1740" s="41"/>
      <c r="F1740" s="291" t="s">
        <v>2251</v>
      </c>
      <c r="G1740" s="41"/>
      <c r="H1740" s="41"/>
      <c r="I1740" s="211"/>
      <c r="J1740" s="41"/>
      <c r="K1740" s="41"/>
      <c r="L1740" s="45"/>
      <c r="M1740" s="292"/>
      <c r="N1740" s="293"/>
      <c r="O1740" s="92"/>
      <c r="P1740" s="92"/>
      <c r="Q1740" s="92"/>
      <c r="R1740" s="92"/>
      <c r="S1740" s="92"/>
      <c r="T1740" s="93"/>
      <c r="U1740" s="39"/>
      <c r="V1740" s="39"/>
      <c r="W1740" s="39"/>
      <c r="X1740" s="39"/>
      <c r="Y1740" s="39"/>
      <c r="Z1740" s="39"/>
      <c r="AA1740" s="39"/>
      <c r="AB1740" s="39"/>
      <c r="AC1740" s="39"/>
      <c r="AD1740" s="39"/>
      <c r="AE1740" s="39"/>
      <c r="AT1740" s="18" t="s">
        <v>266</v>
      </c>
      <c r="AU1740" s="18" t="s">
        <v>86</v>
      </c>
    </row>
    <row r="1741" s="2" customFormat="1" ht="24.15" customHeight="1">
      <c r="A1741" s="39"/>
      <c r="B1741" s="40"/>
      <c r="C1741" s="244" t="s">
        <v>1397</v>
      </c>
      <c r="D1741" s="244" t="s">
        <v>224</v>
      </c>
      <c r="E1741" s="245" t="s">
        <v>2273</v>
      </c>
      <c r="F1741" s="246" t="s">
        <v>2274</v>
      </c>
      <c r="G1741" s="247" t="s">
        <v>526</v>
      </c>
      <c r="H1741" s="248">
        <v>1</v>
      </c>
      <c r="I1741" s="249"/>
      <c r="J1741" s="250">
        <f>ROUND(I1741*H1741,2)</f>
        <v>0</v>
      </c>
      <c r="K1741" s="251"/>
      <c r="L1741" s="45"/>
      <c r="M1741" s="252" t="s">
        <v>1</v>
      </c>
      <c r="N1741" s="253" t="s">
        <v>41</v>
      </c>
      <c r="O1741" s="92"/>
      <c r="P1741" s="254">
        <f>O1741*H1741</f>
        <v>0</v>
      </c>
      <c r="Q1741" s="254">
        <v>0</v>
      </c>
      <c r="R1741" s="254">
        <f>Q1741*H1741</f>
        <v>0</v>
      </c>
      <c r="S1741" s="254">
        <v>0</v>
      </c>
      <c r="T1741" s="255">
        <f>S1741*H1741</f>
        <v>0</v>
      </c>
      <c r="U1741" s="39"/>
      <c r="V1741" s="39"/>
      <c r="W1741" s="39"/>
      <c r="X1741" s="39"/>
      <c r="Y1741" s="39"/>
      <c r="Z1741" s="39"/>
      <c r="AA1741" s="39"/>
      <c r="AB1741" s="39"/>
      <c r="AC1741" s="39"/>
      <c r="AD1741" s="39"/>
      <c r="AE1741" s="39"/>
      <c r="AR1741" s="256" t="s">
        <v>260</v>
      </c>
      <c r="AT1741" s="256" t="s">
        <v>224</v>
      </c>
      <c r="AU1741" s="256" t="s">
        <v>86</v>
      </c>
      <c r="AY1741" s="18" t="s">
        <v>222</v>
      </c>
      <c r="BE1741" s="257">
        <f>IF(N1741="základní",J1741,0)</f>
        <v>0</v>
      </c>
      <c r="BF1741" s="257">
        <f>IF(N1741="snížená",J1741,0)</f>
        <v>0</v>
      </c>
      <c r="BG1741" s="257">
        <f>IF(N1741="zákl. přenesená",J1741,0)</f>
        <v>0</v>
      </c>
      <c r="BH1741" s="257">
        <f>IF(N1741="sníž. přenesená",J1741,0)</f>
        <v>0</v>
      </c>
      <c r="BI1741" s="257">
        <f>IF(N1741="nulová",J1741,0)</f>
        <v>0</v>
      </c>
      <c r="BJ1741" s="18" t="s">
        <v>84</v>
      </c>
      <c r="BK1741" s="257">
        <f>ROUND(I1741*H1741,2)</f>
        <v>0</v>
      </c>
      <c r="BL1741" s="18" t="s">
        <v>260</v>
      </c>
      <c r="BM1741" s="256" t="s">
        <v>2275</v>
      </c>
    </row>
    <row r="1742" s="2" customFormat="1">
      <c r="A1742" s="39"/>
      <c r="B1742" s="40"/>
      <c r="C1742" s="41"/>
      <c r="D1742" s="260" t="s">
        <v>266</v>
      </c>
      <c r="E1742" s="41"/>
      <c r="F1742" s="291" t="s">
        <v>2251</v>
      </c>
      <c r="G1742" s="41"/>
      <c r="H1742" s="41"/>
      <c r="I1742" s="211"/>
      <c r="J1742" s="41"/>
      <c r="K1742" s="41"/>
      <c r="L1742" s="45"/>
      <c r="M1742" s="292"/>
      <c r="N1742" s="293"/>
      <c r="O1742" s="92"/>
      <c r="P1742" s="92"/>
      <c r="Q1742" s="92"/>
      <c r="R1742" s="92"/>
      <c r="S1742" s="92"/>
      <c r="T1742" s="93"/>
      <c r="U1742" s="39"/>
      <c r="V1742" s="39"/>
      <c r="W1742" s="39"/>
      <c r="X1742" s="39"/>
      <c r="Y1742" s="39"/>
      <c r="Z1742" s="39"/>
      <c r="AA1742" s="39"/>
      <c r="AB1742" s="39"/>
      <c r="AC1742" s="39"/>
      <c r="AD1742" s="39"/>
      <c r="AE1742" s="39"/>
      <c r="AT1742" s="18" t="s">
        <v>266</v>
      </c>
      <c r="AU1742" s="18" t="s">
        <v>86</v>
      </c>
    </row>
    <row r="1743" s="2" customFormat="1" ht="24.15" customHeight="1">
      <c r="A1743" s="39"/>
      <c r="B1743" s="40"/>
      <c r="C1743" s="244" t="s">
        <v>2276</v>
      </c>
      <c r="D1743" s="244" t="s">
        <v>224</v>
      </c>
      <c r="E1743" s="245" t="s">
        <v>2277</v>
      </c>
      <c r="F1743" s="246" t="s">
        <v>2278</v>
      </c>
      <c r="G1743" s="247" t="s">
        <v>337</v>
      </c>
      <c r="H1743" s="248">
        <v>75</v>
      </c>
      <c r="I1743" s="249"/>
      <c r="J1743" s="250">
        <f>ROUND(I1743*H1743,2)</f>
        <v>0</v>
      </c>
      <c r="K1743" s="251"/>
      <c r="L1743" s="45"/>
      <c r="M1743" s="252" t="s">
        <v>1</v>
      </c>
      <c r="N1743" s="253" t="s">
        <v>41</v>
      </c>
      <c r="O1743" s="92"/>
      <c r="P1743" s="254">
        <f>O1743*H1743</f>
        <v>0</v>
      </c>
      <c r="Q1743" s="254">
        <v>0</v>
      </c>
      <c r="R1743" s="254">
        <f>Q1743*H1743</f>
        <v>0</v>
      </c>
      <c r="S1743" s="254">
        <v>0</v>
      </c>
      <c r="T1743" s="255">
        <f>S1743*H1743</f>
        <v>0</v>
      </c>
      <c r="U1743" s="39"/>
      <c r="V1743" s="39"/>
      <c r="W1743" s="39"/>
      <c r="X1743" s="39"/>
      <c r="Y1743" s="39"/>
      <c r="Z1743" s="39"/>
      <c r="AA1743" s="39"/>
      <c r="AB1743" s="39"/>
      <c r="AC1743" s="39"/>
      <c r="AD1743" s="39"/>
      <c r="AE1743" s="39"/>
      <c r="AR1743" s="256" t="s">
        <v>260</v>
      </c>
      <c r="AT1743" s="256" t="s">
        <v>224</v>
      </c>
      <c r="AU1743" s="256" t="s">
        <v>86</v>
      </c>
      <c r="AY1743" s="18" t="s">
        <v>222</v>
      </c>
      <c r="BE1743" s="257">
        <f>IF(N1743="základní",J1743,0)</f>
        <v>0</v>
      </c>
      <c r="BF1743" s="257">
        <f>IF(N1743="snížená",J1743,0)</f>
        <v>0</v>
      </c>
      <c r="BG1743" s="257">
        <f>IF(N1743="zákl. přenesená",J1743,0)</f>
        <v>0</v>
      </c>
      <c r="BH1743" s="257">
        <f>IF(N1743="sníž. přenesená",J1743,0)</f>
        <v>0</v>
      </c>
      <c r="BI1743" s="257">
        <f>IF(N1743="nulová",J1743,0)</f>
        <v>0</v>
      </c>
      <c r="BJ1743" s="18" t="s">
        <v>84</v>
      </c>
      <c r="BK1743" s="257">
        <f>ROUND(I1743*H1743,2)</f>
        <v>0</v>
      </c>
      <c r="BL1743" s="18" t="s">
        <v>260</v>
      </c>
      <c r="BM1743" s="256" t="s">
        <v>2279</v>
      </c>
    </row>
    <row r="1744" s="2" customFormat="1">
      <c r="A1744" s="39"/>
      <c r="B1744" s="40"/>
      <c r="C1744" s="41"/>
      <c r="D1744" s="260" t="s">
        <v>266</v>
      </c>
      <c r="E1744" s="41"/>
      <c r="F1744" s="291" t="s">
        <v>2251</v>
      </c>
      <c r="G1744" s="41"/>
      <c r="H1744" s="41"/>
      <c r="I1744" s="211"/>
      <c r="J1744" s="41"/>
      <c r="K1744" s="41"/>
      <c r="L1744" s="45"/>
      <c r="M1744" s="292"/>
      <c r="N1744" s="293"/>
      <c r="O1744" s="92"/>
      <c r="P1744" s="92"/>
      <c r="Q1744" s="92"/>
      <c r="R1744" s="92"/>
      <c r="S1744" s="92"/>
      <c r="T1744" s="93"/>
      <c r="U1744" s="39"/>
      <c r="V1744" s="39"/>
      <c r="W1744" s="39"/>
      <c r="X1744" s="39"/>
      <c r="Y1744" s="39"/>
      <c r="Z1744" s="39"/>
      <c r="AA1744" s="39"/>
      <c r="AB1744" s="39"/>
      <c r="AC1744" s="39"/>
      <c r="AD1744" s="39"/>
      <c r="AE1744" s="39"/>
      <c r="AT1744" s="18" t="s">
        <v>266</v>
      </c>
      <c r="AU1744" s="18" t="s">
        <v>86</v>
      </c>
    </row>
    <row r="1745" s="2" customFormat="1" ht="44.25" customHeight="1">
      <c r="A1745" s="39"/>
      <c r="B1745" s="40"/>
      <c r="C1745" s="244" t="s">
        <v>1402</v>
      </c>
      <c r="D1745" s="244" t="s">
        <v>224</v>
      </c>
      <c r="E1745" s="245" t="s">
        <v>2280</v>
      </c>
      <c r="F1745" s="246" t="s">
        <v>2281</v>
      </c>
      <c r="G1745" s="247" t="s">
        <v>2282</v>
      </c>
      <c r="H1745" s="248">
        <v>1</v>
      </c>
      <c r="I1745" s="249"/>
      <c r="J1745" s="250">
        <f>ROUND(I1745*H1745,2)</f>
        <v>0</v>
      </c>
      <c r="K1745" s="251"/>
      <c r="L1745" s="45"/>
      <c r="M1745" s="252" t="s">
        <v>1</v>
      </c>
      <c r="N1745" s="253" t="s">
        <v>41</v>
      </c>
      <c r="O1745" s="92"/>
      <c r="P1745" s="254">
        <f>O1745*H1745</f>
        <v>0</v>
      </c>
      <c r="Q1745" s="254">
        <v>0</v>
      </c>
      <c r="R1745" s="254">
        <f>Q1745*H1745</f>
        <v>0</v>
      </c>
      <c r="S1745" s="254">
        <v>0</v>
      </c>
      <c r="T1745" s="255">
        <f>S1745*H1745</f>
        <v>0</v>
      </c>
      <c r="U1745" s="39"/>
      <c r="V1745" s="39"/>
      <c r="W1745" s="39"/>
      <c r="X1745" s="39"/>
      <c r="Y1745" s="39"/>
      <c r="Z1745" s="39"/>
      <c r="AA1745" s="39"/>
      <c r="AB1745" s="39"/>
      <c r="AC1745" s="39"/>
      <c r="AD1745" s="39"/>
      <c r="AE1745" s="39"/>
      <c r="AR1745" s="256" t="s">
        <v>260</v>
      </c>
      <c r="AT1745" s="256" t="s">
        <v>224</v>
      </c>
      <c r="AU1745" s="256" t="s">
        <v>86</v>
      </c>
      <c r="AY1745" s="18" t="s">
        <v>222</v>
      </c>
      <c r="BE1745" s="257">
        <f>IF(N1745="základní",J1745,0)</f>
        <v>0</v>
      </c>
      <c r="BF1745" s="257">
        <f>IF(N1745="snížená",J1745,0)</f>
        <v>0</v>
      </c>
      <c r="BG1745" s="257">
        <f>IF(N1745="zákl. přenesená",J1745,0)</f>
        <v>0</v>
      </c>
      <c r="BH1745" s="257">
        <f>IF(N1745="sníž. přenesená",J1745,0)</f>
        <v>0</v>
      </c>
      <c r="BI1745" s="257">
        <f>IF(N1745="nulová",J1745,0)</f>
        <v>0</v>
      </c>
      <c r="BJ1745" s="18" t="s">
        <v>84</v>
      </c>
      <c r="BK1745" s="257">
        <f>ROUND(I1745*H1745,2)</f>
        <v>0</v>
      </c>
      <c r="BL1745" s="18" t="s">
        <v>260</v>
      </c>
      <c r="BM1745" s="256" t="s">
        <v>2283</v>
      </c>
    </row>
    <row r="1746" s="2" customFormat="1">
      <c r="A1746" s="39"/>
      <c r="B1746" s="40"/>
      <c r="C1746" s="41"/>
      <c r="D1746" s="260" t="s">
        <v>266</v>
      </c>
      <c r="E1746" s="41"/>
      <c r="F1746" s="291" t="s">
        <v>2251</v>
      </c>
      <c r="G1746" s="41"/>
      <c r="H1746" s="41"/>
      <c r="I1746" s="211"/>
      <c r="J1746" s="41"/>
      <c r="K1746" s="41"/>
      <c r="L1746" s="45"/>
      <c r="M1746" s="292"/>
      <c r="N1746" s="293"/>
      <c r="O1746" s="92"/>
      <c r="P1746" s="92"/>
      <c r="Q1746" s="92"/>
      <c r="R1746" s="92"/>
      <c r="S1746" s="92"/>
      <c r="T1746" s="93"/>
      <c r="U1746" s="39"/>
      <c r="V1746" s="39"/>
      <c r="W1746" s="39"/>
      <c r="X1746" s="39"/>
      <c r="Y1746" s="39"/>
      <c r="Z1746" s="39"/>
      <c r="AA1746" s="39"/>
      <c r="AB1746" s="39"/>
      <c r="AC1746" s="39"/>
      <c r="AD1746" s="39"/>
      <c r="AE1746" s="39"/>
      <c r="AT1746" s="18" t="s">
        <v>266</v>
      </c>
      <c r="AU1746" s="18" t="s">
        <v>86</v>
      </c>
    </row>
    <row r="1747" s="2" customFormat="1" ht="44.25" customHeight="1">
      <c r="A1747" s="39"/>
      <c r="B1747" s="40"/>
      <c r="C1747" s="244" t="s">
        <v>2284</v>
      </c>
      <c r="D1747" s="244" t="s">
        <v>224</v>
      </c>
      <c r="E1747" s="245" t="s">
        <v>2285</v>
      </c>
      <c r="F1747" s="246" t="s">
        <v>2286</v>
      </c>
      <c r="G1747" s="247" t="s">
        <v>2282</v>
      </c>
      <c r="H1747" s="248">
        <v>1</v>
      </c>
      <c r="I1747" s="249"/>
      <c r="J1747" s="250">
        <f>ROUND(I1747*H1747,2)</f>
        <v>0</v>
      </c>
      <c r="K1747" s="251"/>
      <c r="L1747" s="45"/>
      <c r="M1747" s="252" t="s">
        <v>1</v>
      </c>
      <c r="N1747" s="253" t="s">
        <v>41</v>
      </c>
      <c r="O1747" s="92"/>
      <c r="P1747" s="254">
        <f>O1747*H1747</f>
        <v>0</v>
      </c>
      <c r="Q1747" s="254">
        <v>0</v>
      </c>
      <c r="R1747" s="254">
        <f>Q1747*H1747</f>
        <v>0</v>
      </c>
      <c r="S1747" s="254">
        <v>0</v>
      </c>
      <c r="T1747" s="255">
        <f>S1747*H1747</f>
        <v>0</v>
      </c>
      <c r="U1747" s="39"/>
      <c r="V1747" s="39"/>
      <c r="W1747" s="39"/>
      <c r="X1747" s="39"/>
      <c r="Y1747" s="39"/>
      <c r="Z1747" s="39"/>
      <c r="AA1747" s="39"/>
      <c r="AB1747" s="39"/>
      <c r="AC1747" s="39"/>
      <c r="AD1747" s="39"/>
      <c r="AE1747" s="39"/>
      <c r="AR1747" s="256" t="s">
        <v>260</v>
      </c>
      <c r="AT1747" s="256" t="s">
        <v>224</v>
      </c>
      <c r="AU1747" s="256" t="s">
        <v>86</v>
      </c>
      <c r="AY1747" s="18" t="s">
        <v>222</v>
      </c>
      <c r="BE1747" s="257">
        <f>IF(N1747="základní",J1747,0)</f>
        <v>0</v>
      </c>
      <c r="BF1747" s="257">
        <f>IF(N1747="snížená",J1747,0)</f>
        <v>0</v>
      </c>
      <c r="BG1747" s="257">
        <f>IF(N1747="zákl. přenesená",J1747,0)</f>
        <v>0</v>
      </c>
      <c r="BH1747" s="257">
        <f>IF(N1747="sníž. přenesená",J1747,0)</f>
        <v>0</v>
      </c>
      <c r="BI1747" s="257">
        <f>IF(N1747="nulová",J1747,0)</f>
        <v>0</v>
      </c>
      <c r="BJ1747" s="18" t="s">
        <v>84</v>
      </c>
      <c r="BK1747" s="257">
        <f>ROUND(I1747*H1747,2)</f>
        <v>0</v>
      </c>
      <c r="BL1747" s="18" t="s">
        <v>260</v>
      </c>
      <c r="BM1747" s="256" t="s">
        <v>2287</v>
      </c>
    </row>
    <row r="1748" s="2" customFormat="1">
      <c r="A1748" s="39"/>
      <c r="B1748" s="40"/>
      <c r="C1748" s="41"/>
      <c r="D1748" s="260" t="s">
        <v>266</v>
      </c>
      <c r="E1748" s="41"/>
      <c r="F1748" s="291" t="s">
        <v>2251</v>
      </c>
      <c r="G1748" s="41"/>
      <c r="H1748" s="41"/>
      <c r="I1748" s="211"/>
      <c r="J1748" s="41"/>
      <c r="K1748" s="41"/>
      <c r="L1748" s="45"/>
      <c r="M1748" s="292"/>
      <c r="N1748" s="293"/>
      <c r="O1748" s="92"/>
      <c r="P1748" s="92"/>
      <c r="Q1748" s="92"/>
      <c r="R1748" s="92"/>
      <c r="S1748" s="92"/>
      <c r="T1748" s="93"/>
      <c r="U1748" s="39"/>
      <c r="V1748" s="39"/>
      <c r="W1748" s="39"/>
      <c r="X1748" s="39"/>
      <c r="Y1748" s="39"/>
      <c r="Z1748" s="39"/>
      <c r="AA1748" s="39"/>
      <c r="AB1748" s="39"/>
      <c r="AC1748" s="39"/>
      <c r="AD1748" s="39"/>
      <c r="AE1748" s="39"/>
      <c r="AT1748" s="18" t="s">
        <v>266</v>
      </c>
      <c r="AU1748" s="18" t="s">
        <v>86</v>
      </c>
    </row>
    <row r="1749" s="2" customFormat="1" ht="21.75" customHeight="1">
      <c r="A1749" s="39"/>
      <c r="B1749" s="40"/>
      <c r="C1749" s="244" t="s">
        <v>1416</v>
      </c>
      <c r="D1749" s="244" t="s">
        <v>224</v>
      </c>
      <c r="E1749" s="245" t="s">
        <v>2288</v>
      </c>
      <c r="F1749" s="246" t="s">
        <v>2289</v>
      </c>
      <c r="G1749" s="247" t="s">
        <v>1057</v>
      </c>
      <c r="H1749" s="316"/>
      <c r="I1749" s="249"/>
      <c r="J1749" s="250">
        <f>ROUND(I1749*H1749,2)</f>
        <v>0</v>
      </c>
      <c r="K1749" s="251"/>
      <c r="L1749" s="45"/>
      <c r="M1749" s="252" t="s">
        <v>1</v>
      </c>
      <c r="N1749" s="253" t="s">
        <v>41</v>
      </c>
      <c r="O1749" s="92"/>
      <c r="P1749" s="254">
        <f>O1749*H1749</f>
        <v>0</v>
      </c>
      <c r="Q1749" s="254">
        <v>0</v>
      </c>
      <c r="R1749" s="254">
        <f>Q1749*H1749</f>
        <v>0</v>
      </c>
      <c r="S1749" s="254">
        <v>0</v>
      </c>
      <c r="T1749" s="255">
        <f>S1749*H1749</f>
        <v>0</v>
      </c>
      <c r="U1749" s="39"/>
      <c r="V1749" s="39"/>
      <c r="W1749" s="39"/>
      <c r="X1749" s="39"/>
      <c r="Y1749" s="39"/>
      <c r="Z1749" s="39"/>
      <c r="AA1749" s="39"/>
      <c r="AB1749" s="39"/>
      <c r="AC1749" s="39"/>
      <c r="AD1749" s="39"/>
      <c r="AE1749" s="39"/>
      <c r="AR1749" s="256" t="s">
        <v>260</v>
      </c>
      <c r="AT1749" s="256" t="s">
        <v>224</v>
      </c>
      <c r="AU1749" s="256" t="s">
        <v>86</v>
      </c>
      <c r="AY1749" s="18" t="s">
        <v>222</v>
      </c>
      <c r="BE1749" s="257">
        <f>IF(N1749="základní",J1749,0)</f>
        <v>0</v>
      </c>
      <c r="BF1749" s="257">
        <f>IF(N1749="snížená",J1749,0)</f>
        <v>0</v>
      </c>
      <c r="BG1749" s="257">
        <f>IF(N1749="zákl. přenesená",J1749,0)</f>
        <v>0</v>
      </c>
      <c r="BH1749" s="257">
        <f>IF(N1749="sníž. přenesená",J1749,0)</f>
        <v>0</v>
      </c>
      <c r="BI1749" s="257">
        <f>IF(N1749="nulová",J1749,0)</f>
        <v>0</v>
      </c>
      <c r="BJ1749" s="18" t="s">
        <v>84</v>
      </c>
      <c r="BK1749" s="257">
        <f>ROUND(I1749*H1749,2)</f>
        <v>0</v>
      </c>
      <c r="BL1749" s="18" t="s">
        <v>260</v>
      </c>
      <c r="BM1749" s="256" t="s">
        <v>2290</v>
      </c>
    </row>
    <row r="1750" s="12" customFormat="1" ht="22.8" customHeight="1">
      <c r="A1750" s="12"/>
      <c r="B1750" s="228"/>
      <c r="C1750" s="229"/>
      <c r="D1750" s="230" t="s">
        <v>75</v>
      </c>
      <c r="E1750" s="242" t="s">
        <v>2291</v>
      </c>
      <c r="F1750" s="242" t="s">
        <v>2292</v>
      </c>
      <c r="G1750" s="229"/>
      <c r="H1750" s="229"/>
      <c r="I1750" s="232"/>
      <c r="J1750" s="243">
        <f>BK1750</f>
        <v>0</v>
      </c>
      <c r="K1750" s="229"/>
      <c r="L1750" s="234"/>
      <c r="M1750" s="235"/>
      <c r="N1750" s="236"/>
      <c r="O1750" s="236"/>
      <c r="P1750" s="237">
        <f>SUM(P1751:P1797)</f>
        <v>0</v>
      </c>
      <c r="Q1750" s="236"/>
      <c r="R1750" s="237">
        <f>SUM(R1751:R1797)</f>
        <v>0</v>
      </c>
      <c r="S1750" s="236"/>
      <c r="T1750" s="238">
        <f>SUM(T1751:T1797)</f>
        <v>0</v>
      </c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R1750" s="239" t="s">
        <v>86</v>
      </c>
      <c r="AT1750" s="240" t="s">
        <v>75</v>
      </c>
      <c r="AU1750" s="240" t="s">
        <v>84</v>
      </c>
      <c r="AY1750" s="239" t="s">
        <v>222</v>
      </c>
      <c r="BK1750" s="241">
        <f>SUM(BK1751:BK1797)</f>
        <v>0</v>
      </c>
    </row>
    <row r="1751" s="2" customFormat="1" ht="16.5" customHeight="1">
      <c r="A1751" s="39"/>
      <c r="B1751" s="40"/>
      <c r="C1751" s="244" t="s">
        <v>2293</v>
      </c>
      <c r="D1751" s="244" t="s">
        <v>224</v>
      </c>
      <c r="E1751" s="245" t="s">
        <v>2294</v>
      </c>
      <c r="F1751" s="246" t="s">
        <v>2295</v>
      </c>
      <c r="G1751" s="247" t="s">
        <v>227</v>
      </c>
      <c r="H1751" s="248">
        <v>302.17000000000002</v>
      </c>
      <c r="I1751" s="249"/>
      <c r="J1751" s="250">
        <f>ROUND(I1751*H1751,2)</f>
        <v>0</v>
      </c>
      <c r="K1751" s="251"/>
      <c r="L1751" s="45"/>
      <c r="M1751" s="252" t="s">
        <v>1</v>
      </c>
      <c r="N1751" s="253" t="s">
        <v>41</v>
      </c>
      <c r="O1751" s="92"/>
      <c r="P1751" s="254">
        <f>O1751*H1751</f>
        <v>0</v>
      </c>
      <c r="Q1751" s="254">
        <v>0</v>
      </c>
      <c r="R1751" s="254">
        <f>Q1751*H1751</f>
        <v>0</v>
      </c>
      <c r="S1751" s="254">
        <v>0</v>
      </c>
      <c r="T1751" s="255">
        <f>S1751*H1751</f>
        <v>0</v>
      </c>
      <c r="U1751" s="39"/>
      <c r="V1751" s="39"/>
      <c r="W1751" s="39"/>
      <c r="X1751" s="39"/>
      <c r="Y1751" s="39"/>
      <c r="Z1751" s="39"/>
      <c r="AA1751" s="39"/>
      <c r="AB1751" s="39"/>
      <c r="AC1751" s="39"/>
      <c r="AD1751" s="39"/>
      <c r="AE1751" s="39"/>
      <c r="AR1751" s="256" t="s">
        <v>260</v>
      </c>
      <c r="AT1751" s="256" t="s">
        <v>224</v>
      </c>
      <c r="AU1751" s="256" t="s">
        <v>86</v>
      </c>
      <c r="AY1751" s="18" t="s">
        <v>222</v>
      </c>
      <c r="BE1751" s="257">
        <f>IF(N1751="základní",J1751,0)</f>
        <v>0</v>
      </c>
      <c r="BF1751" s="257">
        <f>IF(N1751="snížená",J1751,0)</f>
        <v>0</v>
      </c>
      <c r="BG1751" s="257">
        <f>IF(N1751="zákl. přenesená",J1751,0)</f>
        <v>0</v>
      </c>
      <c r="BH1751" s="257">
        <f>IF(N1751="sníž. přenesená",J1751,0)</f>
        <v>0</v>
      </c>
      <c r="BI1751" s="257">
        <f>IF(N1751="nulová",J1751,0)</f>
        <v>0</v>
      </c>
      <c r="BJ1751" s="18" t="s">
        <v>84</v>
      </c>
      <c r="BK1751" s="257">
        <f>ROUND(I1751*H1751,2)</f>
        <v>0</v>
      </c>
      <c r="BL1751" s="18" t="s">
        <v>260</v>
      </c>
      <c r="BM1751" s="256" t="s">
        <v>2296</v>
      </c>
    </row>
    <row r="1752" s="13" customFormat="1">
      <c r="A1752" s="13"/>
      <c r="B1752" s="258"/>
      <c r="C1752" s="259"/>
      <c r="D1752" s="260" t="s">
        <v>229</v>
      </c>
      <c r="E1752" s="261" t="s">
        <v>1</v>
      </c>
      <c r="F1752" s="262" t="s">
        <v>249</v>
      </c>
      <c r="G1752" s="259"/>
      <c r="H1752" s="261" t="s">
        <v>1</v>
      </c>
      <c r="I1752" s="263"/>
      <c r="J1752" s="259"/>
      <c r="K1752" s="259"/>
      <c r="L1752" s="264"/>
      <c r="M1752" s="265"/>
      <c r="N1752" s="266"/>
      <c r="O1752" s="266"/>
      <c r="P1752" s="266"/>
      <c r="Q1752" s="266"/>
      <c r="R1752" s="266"/>
      <c r="S1752" s="266"/>
      <c r="T1752" s="267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T1752" s="268" t="s">
        <v>229</v>
      </c>
      <c r="AU1752" s="268" t="s">
        <v>86</v>
      </c>
      <c r="AV1752" s="13" t="s">
        <v>84</v>
      </c>
      <c r="AW1752" s="13" t="s">
        <v>32</v>
      </c>
      <c r="AX1752" s="13" t="s">
        <v>76</v>
      </c>
      <c r="AY1752" s="268" t="s">
        <v>222</v>
      </c>
    </row>
    <row r="1753" s="14" customFormat="1">
      <c r="A1753" s="14"/>
      <c r="B1753" s="269"/>
      <c r="C1753" s="270"/>
      <c r="D1753" s="260" t="s">
        <v>229</v>
      </c>
      <c r="E1753" s="271" t="s">
        <v>1</v>
      </c>
      <c r="F1753" s="272" t="s">
        <v>1051</v>
      </c>
      <c r="G1753" s="270"/>
      <c r="H1753" s="273">
        <v>80.700000000000003</v>
      </c>
      <c r="I1753" s="274"/>
      <c r="J1753" s="270"/>
      <c r="K1753" s="270"/>
      <c r="L1753" s="275"/>
      <c r="M1753" s="276"/>
      <c r="N1753" s="277"/>
      <c r="O1753" s="277"/>
      <c r="P1753" s="277"/>
      <c r="Q1753" s="277"/>
      <c r="R1753" s="277"/>
      <c r="S1753" s="277"/>
      <c r="T1753" s="278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279" t="s">
        <v>229</v>
      </c>
      <c r="AU1753" s="279" t="s">
        <v>86</v>
      </c>
      <c r="AV1753" s="14" t="s">
        <v>86</v>
      </c>
      <c r="AW1753" s="14" t="s">
        <v>32</v>
      </c>
      <c r="AX1753" s="14" t="s">
        <v>76</v>
      </c>
      <c r="AY1753" s="279" t="s">
        <v>222</v>
      </c>
    </row>
    <row r="1754" s="14" customFormat="1">
      <c r="A1754" s="14"/>
      <c r="B1754" s="269"/>
      <c r="C1754" s="270"/>
      <c r="D1754" s="260" t="s">
        <v>229</v>
      </c>
      <c r="E1754" s="271" t="s">
        <v>1</v>
      </c>
      <c r="F1754" s="272" t="s">
        <v>1052</v>
      </c>
      <c r="G1754" s="270"/>
      <c r="H1754" s="273">
        <v>94.5</v>
      </c>
      <c r="I1754" s="274"/>
      <c r="J1754" s="270"/>
      <c r="K1754" s="270"/>
      <c r="L1754" s="275"/>
      <c r="M1754" s="276"/>
      <c r="N1754" s="277"/>
      <c r="O1754" s="277"/>
      <c r="P1754" s="277"/>
      <c r="Q1754" s="277"/>
      <c r="R1754" s="277"/>
      <c r="S1754" s="277"/>
      <c r="T1754" s="278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T1754" s="279" t="s">
        <v>229</v>
      </c>
      <c r="AU1754" s="279" t="s">
        <v>86</v>
      </c>
      <c r="AV1754" s="14" t="s">
        <v>86</v>
      </c>
      <c r="AW1754" s="14" t="s">
        <v>32</v>
      </c>
      <c r="AX1754" s="14" t="s">
        <v>76</v>
      </c>
      <c r="AY1754" s="279" t="s">
        <v>222</v>
      </c>
    </row>
    <row r="1755" s="14" customFormat="1">
      <c r="A1755" s="14"/>
      <c r="B1755" s="269"/>
      <c r="C1755" s="270"/>
      <c r="D1755" s="260" t="s">
        <v>229</v>
      </c>
      <c r="E1755" s="271" t="s">
        <v>1</v>
      </c>
      <c r="F1755" s="272" t="s">
        <v>1053</v>
      </c>
      <c r="G1755" s="270"/>
      <c r="H1755" s="273">
        <v>99.5</v>
      </c>
      <c r="I1755" s="274"/>
      <c r="J1755" s="270"/>
      <c r="K1755" s="270"/>
      <c r="L1755" s="275"/>
      <c r="M1755" s="276"/>
      <c r="N1755" s="277"/>
      <c r="O1755" s="277"/>
      <c r="P1755" s="277"/>
      <c r="Q1755" s="277"/>
      <c r="R1755" s="277"/>
      <c r="S1755" s="277"/>
      <c r="T1755" s="278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T1755" s="279" t="s">
        <v>229</v>
      </c>
      <c r="AU1755" s="279" t="s">
        <v>86</v>
      </c>
      <c r="AV1755" s="14" t="s">
        <v>86</v>
      </c>
      <c r="AW1755" s="14" t="s">
        <v>32</v>
      </c>
      <c r="AX1755" s="14" t="s">
        <v>76</v>
      </c>
      <c r="AY1755" s="279" t="s">
        <v>222</v>
      </c>
    </row>
    <row r="1756" s="16" customFormat="1">
      <c r="A1756" s="16"/>
      <c r="B1756" s="305"/>
      <c r="C1756" s="306"/>
      <c r="D1756" s="260" t="s">
        <v>229</v>
      </c>
      <c r="E1756" s="307" t="s">
        <v>1</v>
      </c>
      <c r="F1756" s="308" t="s">
        <v>373</v>
      </c>
      <c r="G1756" s="306"/>
      <c r="H1756" s="309">
        <v>274.69999999999999</v>
      </c>
      <c r="I1756" s="310"/>
      <c r="J1756" s="306"/>
      <c r="K1756" s="306"/>
      <c r="L1756" s="311"/>
      <c r="M1756" s="312"/>
      <c r="N1756" s="313"/>
      <c r="O1756" s="313"/>
      <c r="P1756" s="313"/>
      <c r="Q1756" s="313"/>
      <c r="R1756" s="313"/>
      <c r="S1756" s="313"/>
      <c r="T1756" s="314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T1756" s="315" t="s">
        <v>229</v>
      </c>
      <c r="AU1756" s="315" t="s">
        <v>86</v>
      </c>
      <c r="AV1756" s="16" t="s">
        <v>107</v>
      </c>
      <c r="AW1756" s="16" t="s">
        <v>32</v>
      </c>
      <c r="AX1756" s="16" t="s">
        <v>76</v>
      </c>
      <c r="AY1756" s="315" t="s">
        <v>222</v>
      </c>
    </row>
    <row r="1757" s="14" customFormat="1">
      <c r="A1757" s="14"/>
      <c r="B1757" s="269"/>
      <c r="C1757" s="270"/>
      <c r="D1757" s="260" t="s">
        <v>229</v>
      </c>
      <c r="E1757" s="271" t="s">
        <v>1</v>
      </c>
      <c r="F1757" s="272" t="s">
        <v>1054</v>
      </c>
      <c r="G1757" s="270"/>
      <c r="H1757" s="273">
        <v>27.469999999999999</v>
      </c>
      <c r="I1757" s="274"/>
      <c r="J1757" s="270"/>
      <c r="K1757" s="270"/>
      <c r="L1757" s="275"/>
      <c r="M1757" s="276"/>
      <c r="N1757" s="277"/>
      <c r="O1757" s="277"/>
      <c r="P1757" s="277"/>
      <c r="Q1757" s="277"/>
      <c r="R1757" s="277"/>
      <c r="S1757" s="277"/>
      <c r="T1757" s="278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T1757" s="279" t="s">
        <v>229</v>
      </c>
      <c r="AU1757" s="279" t="s">
        <v>86</v>
      </c>
      <c r="AV1757" s="14" t="s">
        <v>86</v>
      </c>
      <c r="AW1757" s="14" t="s">
        <v>32</v>
      </c>
      <c r="AX1757" s="14" t="s">
        <v>76</v>
      </c>
      <c r="AY1757" s="279" t="s">
        <v>222</v>
      </c>
    </row>
    <row r="1758" s="15" customFormat="1">
      <c r="A1758" s="15"/>
      <c r="B1758" s="280"/>
      <c r="C1758" s="281"/>
      <c r="D1758" s="260" t="s">
        <v>229</v>
      </c>
      <c r="E1758" s="282" t="s">
        <v>1</v>
      </c>
      <c r="F1758" s="283" t="s">
        <v>232</v>
      </c>
      <c r="G1758" s="281"/>
      <c r="H1758" s="284">
        <v>302.17000000000002</v>
      </c>
      <c r="I1758" s="285"/>
      <c r="J1758" s="281"/>
      <c r="K1758" s="281"/>
      <c r="L1758" s="286"/>
      <c r="M1758" s="287"/>
      <c r="N1758" s="288"/>
      <c r="O1758" s="288"/>
      <c r="P1758" s="288"/>
      <c r="Q1758" s="288"/>
      <c r="R1758" s="288"/>
      <c r="S1758" s="288"/>
      <c r="T1758" s="289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T1758" s="290" t="s">
        <v>229</v>
      </c>
      <c r="AU1758" s="290" t="s">
        <v>86</v>
      </c>
      <c r="AV1758" s="15" t="s">
        <v>228</v>
      </c>
      <c r="AW1758" s="15" t="s">
        <v>32</v>
      </c>
      <c r="AX1758" s="15" t="s">
        <v>84</v>
      </c>
      <c r="AY1758" s="290" t="s">
        <v>222</v>
      </c>
    </row>
    <row r="1759" s="2" customFormat="1" ht="16.5" customHeight="1">
      <c r="A1759" s="39"/>
      <c r="B1759" s="40"/>
      <c r="C1759" s="244" t="s">
        <v>1422</v>
      </c>
      <c r="D1759" s="244" t="s">
        <v>224</v>
      </c>
      <c r="E1759" s="245" t="s">
        <v>2297</v>
      </c>
      <c r="F1759" s="246" t="s">
        <v>2298</v>
      </c>
      <c r="G1759" s="247" t="s">
        <v>227</v>
      </c>
      <c r="H1759" s="248">
        <v>302.17000000000002</v>
      </c>
      <c r="I1759" s="249"/>
      <c r="J1759" s="250">
        <f>ROUND(I1759*H1759,2)</f>
        <v>0</v>
      </c>
      <c r="K1759" s="251"/>
      <c r="L1759" s="45"/>
      <c r="M1759" s="252" t="s">
        <v>1</v>
      </c>
      <c r="N1759" s="253" t="s">
        <v>41</v>
      </c>
      <c r="O1759" s="92"/>
      <c r="P1759" s="254">
        <f>O1759*H1759</f>
        <v>0</v>
      </c>
      <c r="Q1759" s="254">
        <v>0</v>
      </c>
      <c r="R1759" s="254">
        <f>Q1759*H1759</f>
        <v>0</v>
      </c>
      <c r="S1759" s="254">
        <v>0</v>
      </c>
      <c r="T1759" s="255">
        <f>S1759*H1759</f>
        <v>0</v>
      </c>
      <c r="U1759" s="39"/>
      <c r="V1759" s="39"/>
      <c r="W1759" s="39"/>
      <c r="X1759" s="39"/>
      <c r="Y1759" s="39"/>
      <c r="Z1759" s="39"/>
      <c r="AA1759" s="39"/>
      <c r="AB1759" s="39"/>
      <c r="AC1759" s="39"/>
      <c r="AD1759" s="39"/>
      <c r="AE1759" s="39"/>
      <c r="AR1759" s="256" t="s">
        <v>260</v>
      </c>
      <c r="AT1759" s="256" t="s">
        <v>224</v>
      </c>
      <c r="AU1759" s="256" t="s">
        <v>86</v>
      </c>
      <c r="AY1759" s="18" t="s">
        <v>222</v>
      </c>
      <c r="BE1759" s="257">
        <f>IF(N1759="základní",J1759,0)</f>
        <v>0</v>
      </c>
      <c r="BF1759" s="257">
        <f>IF(N1759="snížená",J1759,0)</f>
        <v>0</v>
      </c>
      <c r="BG1759" s="257">
        <f>IF(N1759="zákl. přenesená",J1759,0)</f>
        <v>0</v>
      </c>
      <c r="BH1759" s="257">
        <f>IF(N1759="sníž. přenesená",J1759,0)</f>
        <v>0</v>
      </c>
      <c r="BI1759" s="257">
        <f>IF(N1759="nulová",J1759,0)</f>
        <v>0</v>
      </c>
      <c r="BJ1759" s="18" t="s">
        <v>84</v>
      </c>
      <c r="BK1759" s="257">
        <f>ROUND(I1759*H1759,2)</f>
        <v>0</v>
      </c>
      <c r="BL1759" s="18" t="s">
        <v>260</v>
      </c>
      <c r="BM1759" s="256" t="s">
        <v>2299</v>
      </c>
    </row>
    <row r="1760" s="13" customFormat="1">
      <c r="A1760" s="13"/>
      <c r="B1760" s="258"/>
      <c r="C1760" s="259"/>
      <c r="D1760" s="260" t="s">
        <v>229</v>
      </c>
      <c r="E1760" s="261" t="s">
        <v>1</v>
      </c>
      <c r="F1760" s="262" t="s">
        <v>249</v>
      </c>
      <c r="G1760" s="259"/>
      <c r="H1760" s="261" t="s">
        <v>1</v>
      </c>
      <c r="I1760" s="263"/>
      <c r="J1760" s="259"/>
      <c r="K1760" s="259"/>
      <c r="L1760" s="264"/>
      <c r="M1760" s="265"/>
      <c r="N1760" s="266"/>
      <c r="O1760" s="266"/>
      <c r="P1760" s="266"/>
      <c r="Q1760" s="266"/>
      <c r="R1760" s="266"/>
      <c r="S1760" s="266"/>
      <c r="T1760" s="267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T1760" s="268" t="s">
        <v>229</v>
      </c>
      <c r="AU1760" s="268" t="s">
        <v>86</v>
      </c>
      <c r="AV1760" s="13" t="s">
        <v>84</v>
      </c>
      <c r="AW1760" s="13" t="s">
        <v>32</v>
      </c>
      <c r="AX1760" s="13" t="s">
        <v>76</v>
      </c>
      <c r="AY1760" s="268" t="s">
        <v>222</v>
      </c>
    </row>
    <row r="1761" s="14" customFormat="1">
      <c r="A1761" s="14"/>
      <c r="B1761" s="269"/>
      <c r="C1761" s="270"/>
      <c r="D1761" s="260" t="s">
        <v>229</v>
      </c>
      <c r="E1761" s="271" t="s">
        <v>1</v>
      </c>
      <c r="F1761" s="272" t="s">
        <v>1051</v>
      </c>
      <c r="G1761" s="270"/>
      <c r="H1761" s="273">
        <v>80.700000000000003</v>
      </c>
      <c r="I1761" s="274"/>
      <c r="J1761" s="270"/>
      <c r="K1761" s="270"/>
      <c r="L1761" s="275"/>
      <c r="M1761" s="276"/>
      <c r="N1761" s="277"/>
      <c r="O1761" s="277"/>
      <c r="P1761" s="277"/>
      <c r="Q1761" s="277"/>
      <c r="R1761" s="277"/>
      <c r="S1761" s="277"/>
      <c r="T1761" s="278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T1761" s="279" t="s">
        <v>229</v>
      </c>
      <c r="AU1761" s="279" t="s">
        <v>86</v>
      </c>
      <c r="AV1761" s="14" t="s">
        <v>86</v>
      </c>
      <c r="AW1761" s="14" t="s">
        <v>32</v>
      </c>
      <c r="AX1761" s="14" t="s">
        <v>76</v>
      </c>
      <c r="AY1761" s="279" t="s">
        <v>222</v>
      </c>
    </row>
    <row r="1762" s="14" customFormat="1">
      <c r="A1762" s="14"/>
      <c r="B1762" s="269"/>
      <c r="C1762" s="270"/>
      <c r="D1762" s="260" t="s">
        <v>229</v>
      </c>
      <c r="E1762" s="271" t="s">
        <v>1</v>
      </c>
      <c r="F1762" s="272" t="s">
        <v>1052</v>
      </c>
      <c r="G1762" s="270"/>
      <c r="H1762" s="273">
        <v>94.5</v>
      </c>
      <c r="I1762" s="274"/>
      <c r="J1762" s="270"/>
      <c r="K1762" s="270"/>
      <c r="L1762" s="275"/>
      <c r="M1762" s="276"/>
      <c r="N1762" s="277"/>
      <c r="O1762" s="277"/>
      <c r="P1762" s="277"/>
      <c r="Q1762" s="277"/>
      <c r="R1762" s="277"/>
      <c r="S1762" s="277"/>
      <c r="T1762" s="278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T1762" s="279" t="s">
        <v>229</v>
      </c>
      <c r="AU1762" s="279" t="s">
        <v>86</v>
      </c>
      <c r="AV1762" s="14" t="s">
        <v>86</v>
      </c>
      <c r="AW1762" s="14" t="s">
        <v>32</v>
      </c>
      <c r="AX1762" s="14" t="s">
        <v>76</v>
      </c>
      <c r="AY1762" s="279" t="s">
        <v>222</v>
      </c>
    </row>
    <row r="1763" s="14" customFormat="1">
      <c r="A1763" s="14"/>
      <c r="B1763" s="269"/>
      <c r="C1763" s="270"/>
      <c r="D1763" s="260" t="s">
        <v>229</v>
      </c>
      <c r="E1763" s="271" t="s">
        <v>1</v>
      </c>
      <c r="F1763" s="272" t="s">
        <v>1053</v>
      </c>
      <c r="G1763" s="270"/>
      <c r="H1763" s="273">
        <v>99.5</v>
      </c>
      <c r="I1763" s="274"/>
      <c r="J1763" s="270"/>
      <c r="K1763" s="270"/>
      <c r="L1763" s="275"/>
      <c r="M1763" s="276"/>
      <c r="N1763" s="277"/>
      <c r="O1763" s="277"/>
      <c r="P1763" s="277"/>
      <c r="Q1763" s="277"/>
      <c r="R1763" s="277"/>
      <c r="S1763" s="277"/>
      <c r="T1763" s="278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T1763" s="279" t="s">
        <v>229</v>
      </c>
      <c r="AU1763" s="279" t="s">
        <v>86</v>
      </c>
      <c r="AV1763" s="14" t="s">
        <v>86</v>
      </c>
      <c r="AW1763" s="14" t="s">
        <v>32</v>
      </c>
      <c r="AX1763" s="14" t="s">
        <v>76</v>
      </c>
      <c r="AY1763" s="279" t="s">
        <v>222</v>
      </c>
    </row>
    <row r="1764" s="16" customFormat="1">
      <c r="A1764" s="16"/>
      <c r="B1764" s="305"/>
      <c r="C1764" s="306"/>
      <c r="D1764" s="260" t="s">
        <v>229</v>
      </c>
      <c r="E1764" s="307" t="s">
        <v>1</v>
      </c>
      <c r="F1764" s="308" t="s">
        <v>373</v>
      </c>
      <c r="G1764" s="306"/>
      <c r="H1764" s="309">
        <v>274.69999999999999</v>
      </c>
      <c r="I1764" s="310"/>
      <c r="J1764" s="306"/>
      <c r="K1764" s="306"/>
      <c r="L1764" s="311"/>
      <c r="M1764" s="312"/>
      <c r="N1764" s="313"/>
      <c r="O1764" s="313"/>
      <c r="P1764" s="313"/>
      <c r="Q1764" s="313"/>
      <c r="R1764" s="313"/>
      <c r="S1764" s="313"/>
      <c r="T1764" s="314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T1764" s="315" t="s">
        <v>229</v>
      </c>
      <c r="AU1764" s="315" t="s">
        <v>86</v>
      </c>
      <c r="AV1764" s="16" t="s">
        <v>107</v>
      </c>
      <c r="AW1764" s="16" t="s">
        <v>32</v>
      </c>
      <c r="AX1764" s="16" t="s">
        <v>76</v>
      </c>
      <c r="AY1764" s="315" t="s">
        <v>222</v>
      </c>
    </row>
    <row r="1765" s="14" customFormat="1">
      <c r="A1765" s="14"/>
      <c r="B1765" s="269"/>
      <c r="C1765" s="270"/>
      <c r="D1765" s="260" t="s">
        <v>229</v>
      </c>
      <c r="E1765" s="271" t="s">
        <v>1</v>
      </c>
      <c r="F1765" s="272" t="s">
        <v>1054</v>
      </c>
      <c r="G1765" s="270"/>
      <c r="H1765" s="273">
        <v>27.469999999999999</v>
      </c>
      <c r="I1765" s="274"/>
      <c r="J1765" s="270"/>
      <c r="K1765" s="270"/>
      <c r="L1765" s="275"/>
      <c r="M1765" s="276"/>
      <c r="N1765" s="277"/>
      <c r="O1765" s="277"/>
      <c r="P1765" s="277"/>
      <c r="Q1765" s="277"/>
      <c r="R1765" s="277"/>
      <c r="S1765" s="277"/>
      <c r="T1765" s="278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T1765" s="279" t="s">
        <v>229</v>
      </c>
      <c r="AU1765" s="279" t="s">
        <v>86</v>
      </c>
      <c r="AV1765" s="14" t="s">
        <v>86</v>
      </c>
      <c r="AW1765" s="14" t="s">
        <v>32</v>
      </c>
      <c r="AX1765" s="14" t="s">
        <v>76</v>
      </c>
      <c r="AY1765" s="279" t="s">
        <v>222</v>
      </c>
    </row>
    <row r="1766" s="15" customFormat="1">
      <c r="A1766" s="15"/>
      <c r="B1766" s="280"/>
      <c r="C1766" s="281"/>
      <c r="D1766" s="260" t="s">
        <v>229</v>
      </c>
      <c r="E1766" s="282" t="s">
        <v>1</v>
      </c>
      <c r="F1766" s="283" t="s">
        <v>232</v>
      </c>
      <c r="G1766" s="281"/>
      <c r="H1766" s="284">
        <v>302.17000000000002</v>
      </c>
      <c r="I1766" s="285"/>
      <c r="J1766" s="281"/>
      <c r="K1766" s="281"/>
      <c r="L1766" s="286"/>
      <c r="M1766" s="287"/>
      <c r="N1766" s="288"/>
      <c r="O1766" s="288"/>
      <c r="P1766" s="288"/>
      <c r="Q1766" s="288"/>
      <c r="R1766" s="288"/>
      <c r="S1766" s="288"/>
      <c r="T1766" s="289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T1766" s="290" t="s">
        <v>229</v>
      </c>
      <c r="AU1766" s="290" t="s">
        <v>86</v>
      </c>
      <c r="AV1766" s="15" t="s">
        <v>228</v>
      </c>
      <c r="AW1766" s="15" t="s">
        <v>32</v>
      </c>
      <c r="AX1766" s="15" t="s">
        <v>84</v>
      </c>
      <c r="AY1766" s="290" t="s">
        <v>222</v>
      </c>
    </row>
    <row r="1767" s="2" customFormat="1" ht="21.75" customHeight="1">
      <c r="A1767" s="39"/>
      <c r="B1767" s="40"/>
      <c r="C1767" s="244" t="s">
        <v>2300</v>
      </c>
      <c r="D1767" s="244" t="s">
        <v>224</v>
      </c>
      <c r="E1767" s="245" t="s">
        <v>2301</v>
      </c>
      <c r="F1767" s="246" t="s">
        <v>2302</v>
      </c>
      <c r="G1767" s="247" t="s">
        <v>227</v>
      </c>
      <c r="H1767" s="248">
        <v>302.17000000000002</v>
      </c>
      <c r="I1767" s="249"/>
      <c r="J1767" s="250">
        <f>ROUND(I1767*H1767,2)</f>
        <v>0</v>
      </c>
      <c r="K1767" s="251"/>
      <c r="L1767" s="45"/>
      <c r="M1767" s="252" t="s">
        <v>1</v>
      </c>
      <c r="N1767" s="253" t="s">
        <v>41</v>
      </c>
      <c r="O1767" s="92"/>
      <c r="P1767" s="254">
        <f>O1767*H1767</f>
        <v>0</v>
      </c>
      <c r="Q1767" s="254">
        <v>0</v>
      </c>
      <c r="R1767" s="254">
        <f>Q1767*H1767</f>
        <v>0</v>
      </c>
      <c r="S1767" s="254">
        <v>0</v>
      </c>
      <c r="T1767" s="255">
        <f>S1767*H1767</f>
        <v>0</v>
      </c>
      <c r="U1767" s="39"/>
      <c r="V1767" s="39"/>
      <c r="W1767" s="39"/>
      <c r="X1767" s="39"/>
      <c r="Y1767" s="39"/>
      <c r="Z1767" s="39"/>
      <c r="AA1767" s="39"/>
      <c r="AB1767" s="39"/>
      <c r="AC1767" s="39"/>
      <c r="AD1767" s="39"/>
      <c r="AE1767" s="39"/>
      <c r="AR1767" s="256" t="s">
        <v>260</v>
      </c>
      <c r="AT1767" s="256" t="s">
        <v>224</v>
      </c>
      <c r="AU1767" s="256" t="s">
        <v>86</v>
      </c>
      <c r="AY1767" s="18" t="s">
        <v>222</v>
      </c>
      <c r="BE1767" s="257">
        <f>IF(N1767="základní",J1767,0)</f>
        <v>0</v>
      </c>
      <c r="BF1767" s="257">
        <f>IF(N1767="snížená",J1767,0)</f>
        <v>0</v>
      </c>
      <c r="BG1767" s="257">
        <f>IF(N1767="zákl. přenesená",J1767,0)</f>
        <v>0</v>
      </c>
      <c r="BH1767" s="257">
        <f>IF(N1767="sníž. přenesená",J1767,0)</f>
        <v>0</v>
      </c>
      <c r="BI1767" s="257">
        <f>IF(N1767="nulová",J1767,0)</f>
        <v>0</v>
      </c>
      <c r="BJ1767" s="18" t="s">
        <v>84</v>
      </c>
      <c r="BK1767" s="257">
        <f>ROUND(I1767*H1767,2)</f>
        <v>0</v>
      </c>
      <c r="BL1767" s="18" t="s">
        <v>260</v>
      </c>
      <c r="BM1767" s="256" t="s">
        <v>2303</v>
      </c>
    </row>
    <row r="1768" s="13" customFormat="1">
      <c r="A1768" s="13"/>
      <c r="B1768" s="258"/>
      <c r="C1768" s="259"/>
      <c r="D1768" s="260" t="s">
        <v>229</v>
      </c>
      <c r="E1768" s="261" t="s">
        <v>1</v>
      </c>
      <c r="F1768" s="262" t="s">
        <v>249</v>
      </c>
      <c r="G1768" s="259"/>
      <c r="H1768" s="261" t="s">
        <v>1</v>
      </c>
      <c r="I1768" s="263"/>
      <c r="J1768" s="259"/>
      <c r="K1768" s="259"/>
      <c r="L1768" s="264"/>
      <c r="M1768" s="265"/>
      <c r="N1768" s="266"/>
      <c r="O1768" s="266"/>
      <c r="P1768" s="266"/>
      <c r="Q1768" s="266"/>
      <c r="R1768" s="266"/>
      <c r="S1768" s="266"/>
      <c r="T1768" s="267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T1768" s="268" t="s">
        <v>229</v>
      </c>
      <c r="AU1768" s="268" t="s">
        <v>86</v>
      </c>
      <c r="AV1768" s="13" t="s">
        <v>84</v>
      </c>
      <c r="AW1768" s="13" t="s">
        <v>32</v>
      </c>
      <c r="AX1768" s="13" t="s">
        <v>76</v>
      </c>
      <c r="AY1768" s="268" t="s">
        <v>222</v>
      </c>
    </row>
    <row r="1769" s="14" customFormat="1">
      <c r="A1769" s="14"/>
      <c r="B1769" s="269"/>
      <c r="C1769" s="270"/>
      <c r="D1769" s="260" t="s">
        <v>229</v>
      </c>
      <c r="E1769" s="271" t="s">
        <v>1</v>
      </c>
      <c r="F1769" s="272" t="s">
        <v>1051</v>
      </c>
      <c r="G1769" s="270"/>
      <c r="H1769" s="273">
        <v>80.700000000000003</v>
      </c>
      <c r="I1769" s="274"/>
      <c r="J1769" s="270"/>
      <c r="K1769" s="270"/>
      <c r="L1769" s="275"/>
      <c r="M1769" s="276"/>
      <c r="N1769" s="277"/>
      <c r="O1769" s="277"/>
      <c r="P1769" s="277"/>
      <c r="Q1769" s="277"/>
      <c r="R1769" s="277"/>
      <c r="S1769" s="277"/>
      <c r="T1769" s="278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T1769" s="279" t="s">
        <v>229</v>
      </c>
      <c r="AU1769" s="279" t="s">
        <v>86</v>
      </c>
      <c r="AV1769" s="14" t="s">
        <v>86</v>
      </c>
      <c r="AW1769" s="14" t="s">
        <v>32</v>
      </c>
      <c r="AX1769" s="14" t="s">
        <v>76</v>
      </c>
      <c r="AY1769" s="279" t="s">
        <v>222</v>
      </c>
    </row>
    <row r="1770" s="14" customFormat="1">
      <c r="A1770" s="14"/>
      <c r="B1770" s="269"/>
      <c r="C1770" s="270"/>
      <c r="D1770" s="260" t="s">
        <v>229</v>
      </c>
      <c r="E1770" s="271" t="s">
        <v>1</v>
      </c>
      <c r="F1770" s="272" t="s">
        <v>1052</v>
      </c>
      <c r="G1770" s="270"/>
      <c r="H1770" s="273">
        <v>94.5</v>
      </c>
      <c r="I1770" s="274"/>
      <c r="J1770" s="270"/>
      <c r="K1770" s="270"/>
      <c r="L1770" s="275"/>
      <c r="M1770" s="276"/>
      <c r="N1770" s="277"/>
      <c r="O1770" s="277"/>
      <c r="P1770" s="277"/>
      <c r="Q1770" s="277"/>
      <c r="R1770" s="277"/>
      <c r="S1770" s="277"/>
      <c r="T1770" s="278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T1770" s="279" t="s">
        <v>229</v>
      </c>
      <c r="AU1770" s="279" t="s">
        <v>86</v>
      </c>
      <c r="AV1770" s="14" t="s">
        <v>86</v>
      </c>
      <c r="AW1770" s="14" t="s">
        <v>32</v>
      </c>
      <c r="AX1770" s="14" t="s">
        <v>76</v>
      </c>
      <c r="AY1770" s="279" t="s">
        <v>222</v>
      </c>
    </row>
    <row r="1771" s="14" customFormat="1">
      <c r="A1771" s="14"/>
      <c r="B1771" s="269"/>
      <c r="C1771" s="270"/>
      <c r="D1771" s="260" t="s">
        <v>229</v>
      </c>
      <c r="E1771" s="271" t="s">
        <v>1</v>
      </c>
      <c r="F1771" s="272" t="s">
        <v>1053</v>
      </c>
      <c r="G1771" s="270"/>
      <c r="H1771" s="273">
        <v>99.5</v>
      </c>
      <c r="I1771" s="274"/>
      <c r="J1771" s="270"/>
      <c r="K1771" s="270"/>
      <c r="L1771" s="275"/>
      <c r="M1771" s="276"/>
      <c r="N1771" s="277"/>
      <c r="O1771" s="277"/>
      <c r="P1771" s="277"/>
      <c r="Q1771" s="277"/>
      <c r="R1771" s="277"/>
      <c r="S1771" s="277"/>
      <c r="T1771" s="278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T1771" s="279" t="s">
        <v>229</v>
      </c>
      <c r="AU1771" s="279" t="s">
        <v>86</v>
      </c>
      <c r="AV1771" s="14" t="s">
        <v>86</v>
      </c>
      <c r="AW1771" s="14" t="s">
        <v>32</v>
      </c>
      <c r="AX1771" s="14" t="s">
        <v>76</v>
      </c>
      <c r="AY1771" s="279" t="s">
        <v>222</v>
      </c>
    </row>
    <row r="1772" s="16" customFormat="1">
      <c r="A1772" s="16"/>
      <c r="B1772" s="305"/>
      <c r="C1772" s="306"/>
      <c r="D1772" s="260" t="s">
        <v>229</v>
      </c>
      <c r="E1772" s="307" t="s">
        <v>1</v>
      </c>
      <c r="F1772" s="308" t="s">
        <v>373</v>
      </c>
      <c r="G1772" s="306"/>
      <c r="H1772" s="309">
        <v>274.69999999999999</v>
      </c>
      <c r="I1772" s="310"/>
      <c r="J1772" s="306"/>
      <c r="K1772" s="306"/>
      <c r="L1772" s="311"/>
      <c r="M1772" s="312"/>
      <c r="N1772" s="313"/>
      <c r="O1772" s="313"/>
      <c r="P1772" s="313"/>
      <c r="Q1772" s="313"/>
      <c r="R1772" s="313"/>
      <c r="S1772" s="313"/>
      <c r="T1772" s="314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T1772" s="315" t="s">
        <v>229</v>
      </c>
      <c r="AU1772" s="315" t="s">
        <v>86</v>
      </c>
      <c r="AV1772" s="16" t="s">
        <v>107</v>
      </c>
      <c r="AW1772" s="16" t="s">
        <v>32</v>
      </c>
      <c r="AX1772" s="16" t="s">
        <v>76</v>
      </c>
      <c r="AY1772" s="315" t="s">
        <v>222</v>
      </c>
    </row>
    <row r="1773" s="14" customFormat="1">
      <c r="A1773" s="14"/>
      <c r="B1773" s="269"/>
      <c r="C1773" s="270"/>
      <c r="D1773" s="260" t="s">
        <v>229</v>
      </c>
      <c r="E1773" s="271" t="s">
        <v>1</v>
      </c>
      <c r="F1773" s="272" t="s">
        <v>1054</v>
      </c>
      <c r="G1773" s="270"/>
      <c r="H1773" s="273">
        <v>27.469999999999999</v>
      </c>
      <c r="I1773" s="274"/>
      <c r="J1773" s="270"/>
      <c r="K1773" s="270"/>
      <c r="L1773" s="275"/>
      <c r="M1773" s="276"/>
      <c r="N1773" s="277"/>
      <c r="O1773" s="277"/>
      <c r="P1773" s="277"/>
      <c r="Q1773" s="277"/>
      <c r="R1773" s="277"/>
      <c r="S1773" s="277"/>
      <c r="T1773" s="278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T1773" s="279" t="s">
        <v>229</v>
      </c>
      <c r="AU1773" s="279" t="s">
        <v>86</v>
      </c>
      <c r="AV1773" s="14" t="s">
        <v>86</v>
      </c>
      <c r="AW1773" s="14" t="s">
        <v>32</v>
      </c>
      <c r="AX1773" s="14" t="s">
        <v>76</v>
      </c>
      <c r="AY1773" s="279" t="s">
        <v>222</v>
      </c>
    </row>
    <row r="1774" s="15" customFormat="1">
      <c r="A1774" s="15"/>
      <c r="B1774" s="280"/>
      <c r="C1774" s="281"/>
      <c r="D1774" s="260" t="s">
        <v>229</v>
      </c>
      <c r="E1774" s="282" t="s">
        <v>1</v>
      </c>
      <c r="F1774" s="283" t="s">
        <v>232</v>
      </c>
      <c r="G1774" s="281"/>
      <c r="H1774" s="284">
        <v>302.17000000000002</v>
      </c>
      <c r="I1774" s="285"/>
      <c r="J1774" s="281"/>
      <c r="K1774" s="281"/>
      <c r="L1774" s="286"/>
      <c r="M1774" s="287"/>
      <c r="N1774" s="288"/>
      <c r="O1774" s="288"/>
      <c r="P1774" s="288"/>
      <c r="Q1774" s="288"/>
      <c r="R1774" s="288"/>
      <c r="S1774" s="288"/>
      <c r="T1774" s="289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T1774" s="290" t="s">
        <v>229</v>
      </c>
      <c r="AU1774" s="290" t="s">
        <v>86</v>
      </c>
      <c r="AV1774" s="15" t="s">
        <v>228</v>
      </c>
      <c r="AW1774" s="15" t="s">
        <v>32</v>
      </c>
      <c r="AX1774" s="15" t="s">
        <v>84</v>
      </c>
      <c r="AY1774" s="290" t="s">
        <v>222</v>
      </c>
    </row>
    <row r="1775" s="2" customFormat="1" ht="24.15" customHeight="1">
      <c r="A1775" s="39"/>
      <c r="B1775" s="40"/>
      <c r="C1775" s="244" t="s">
        <v>1427</v>
      </c>
      <c r="D1775" s="244" t="s">
        <v>224</v>
      </c>
      <c r="E1775" s="245" t="s">
        <v>2304</v>
      </c>
      <c r="F1775" s="246" t="s">
        <v>2305</v>
      </c>
      <c r="G1775" s="247" t="s">
        <v>227</v>
      </c>
      <c r="H1775" s="248">
        <v>302.17000000000002</v>
      </c>
      <c r="I1775" s="249"/>
      <c r="J1775" s="250">
        <f>ROUND(I1775*H1775,2)</f>
        <v>0</v>
      </c>
      <c r="K1775" s="251"/>
      <c r="L1775" s="45"/>
      <c r="M1775" s="252" t="s">
        <v>1</v>
      </c>
      <c r="N1775" s="253" t="s">
        <v>41</v>
      </c>
      <c r="O1775" s="92"/>
      <c r="P1775" s="254">
        <f>O1775*H1775</f>
        <v>0</v>
      </c>
      <c r="Q1775" s="254">
        <v>0</v>
      </c>
      <c r="R1775" s="254">
        <f>Q1775*H1775</f>
        <v>0</v>
      </c>
      <c r="S1775" s="254">
        <v>0</v>
      </c>
      <c r="T1775" s="255">
        <f>S1775*H1775</f>
        <v>0</v>
      </c>
      <c r="U1775" s="39"/>
      <c r="V1775" s="39"/>
      <c r="W1775" s="39"/>
      <c r="X1775" s="39"/>
      <c r="Y1775" s="39"/>
      <c r="Z1775" s="39"/>
      <c r="AA1775" s="39"/>
      <c r="AB1775" s="39"/>
      <c r="AC1775" s="39"/>
      <c r="AD1775" s="39"/>
      <c r="AE1775" s="39"/>
      <c r="AR1775" s="256" t="s">
        <v>260</v>
      </c>
      <c r="AT1775" s="256" t="s">
        <v>224</v>
      </c>
      <c r="AU1775" s="256" t="s">
        <v>86</v>
      </c>
      <c r="AY1775" s="18" t="s">
        <v>222</v>
      </c>
      <c r="BE1775" s="257">
        <f>IF(N1775="základní",J1775,0)</f>
        <v>0</v>
      </c>
      <c r="BF1775" s="257">
        <f>IF(N1775="snížená",J1775,0)</f>
        <v>0</v>
      </c>
      <c r="BG1775" s="257">
        <f>IF(N1775="zákl. přenesená",J1775,0)</f>
        <v>0</v>
      </c>
      <c r="BH1775" s="257">
        <f>IF(N1775="sníž. přenesená",J1775,0)</f>
        <v>0</v>
      </c>
      <c r="BI1775" s="257">
        <f>IF(N1775="nulová",J1775,0)</f>
        <v>0</v>
      </c>
      <c r="BJ1775" s="18" t="s">
        <v>84</v>
      </c>
      <c r="BK1775" s="257">
        <f>ROUND(I1775*H1775,2)</f>
        <v>0</v>
      </c>
      <c r="BL1775" s="18" t="s">
        <v>260</v>
      </c>
      <c r="BM1775" s="256" t="s">
        <v>2306</v>
      </c>
    </row>
    <row r="1776" s="2" customFormat="1">
      <c r="A1776" s="39"/>
      <c r="B1776" s="40"/>
      <c r="C1776" s="41"/>
      <c r="D1776" s="260" t="s">
        <v>266</v>
      </c>
      <c r="E1776" s="41"/>
      <c r="F1776" s="291" t="s">
        <v>2307</v>
      </c>
      <c r="G1776" s="41"/>
      <c r="H1776" s="41"/>
      <c r="I1776" s="211"/>
      <c r="J1776" s="41"/>
      <c r="K1776" s="41"/>
      <c r="L1776" s="45"/>
      <c r="M1776" s="292"/>
      <c r="N1776" s="293"/>
      <c r="O1776" s="92"/>
      <c r="P1776" s="92"/>
      <c r="Q1776" s="92"/>
      <c r="R1776" s="92"/>
      <c r="S1776" s="92"/>
      <c r="T1776" s="93"/>
      <c r="U1776" s="39"/>
      <c r="V1776" s="39"/>
      <c r="W1776" s="39"/>
      <c r="X1776" s="39"/>
      <c r="Y1776" s="39"/>
      <c r="Z1776" s="39"/>
      <c r="AA1776" s="39"/>
      <c r="AB1776" s="39"/>
      <c r="AC1776" s="39"/>
      <c r="AD1776" s="39"/>
      <c r="AE1776" s="39"/>
      <c r="AT1776" s="18" t="s">
        <v>266</v>
      </c>
      <c r="AU1776" s="18" t="s">
        <v>86</v>
      </c>
    </row>
    <row r="1777" s="13" customFormat="1">
      <c r="A1777" s="13"/>
      <c r="B1777" s="258"/>
      <c r="C1777" s="259"/>
      <c r="D1777" s="260" t="s">
        <v>229</v>
      </c>
      <c r="E1777" s="261" t="s">
        <v>1</v>
      </c>
      <c r="F1777" s="262" t="s">
        <v>249</v>
      </c>
      <c r="G1777" s="259"/>
      <c r="H1777" s="261" t="s">
        <v>1</v>
      </c>
      <c r="I1777" s="263"/>
      <c r="J1777" s="259"/>
      <c r="K1777" s="259"/>
      <c r="L1777" s="264"/>
      <c r="M1777" s="265"/>
      <c r="N1777" s="266"/>
      <c r="O1777" s="266"/>
      <c r="P1777" s="266"/>
      <c r="Q1777" s="266"/>
      <c r="R1777" s="266"/>
      <c r="S1777" s="266"/>
      <c r="T1777" s="267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T1777" s="268" t="s">
        <v>229</v>
      </c>
      <c r="AU1777" s="268" t="s">
        <v>86</v>
      </c>
      <c r="AV1777" s="13" t="s">
        <v>84</v>
      </c>
      <c r="AW1777" s="13" t="s">
        <v>32</v>
      </c>
      <c r="AX1777" s="13" t="s">
        <v>76</v>
      </c>
      <c r="AY1777" s="268" t="s">
        <v>222</v>
      </c>
    </row>
    <row r="1778" s="14" customFormat="1">
      <c r="A1778" s="14"/>
      <c r="B1778" s="269"/>
      <c r="C1778" s="270"/>
      <c r="D1778" s="260" t="s">
        <v>229</v>
      </c>
      <c r="E1778" s="271" t="s">
        <v>1</v>
      </c>
      <c r="F1778" s="272" t="s">
        <v>1051</v>
      </c>
      <c r="G1778" s="270"/>
      <c r="H1778" s="273">
        <v>80.700000000000003</v>
      </c>
      <c r="I1778" s="274"/>
      <c r="J1778" s="270"/>
      <c r="K1778" s="270"/>
      <c r="L1778" s="275"/>
      <c r="M1778" s="276"/>
      <c r="N1778" s="277"/>
      <c r="O1778" s="277"/>
      <c r="P1778" s="277"/>
      <c r="Q1778" s="277"/>
      <c r="R1778" s="277"/>
      <c r="S1778" s="277"/>
      <c r="T1778" s="278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T1778" s="279" t="s">
        <v>229</v>
      </c>
      <c r="AU1778" s="279" t="s">
        <v>86</v>
      </c>
      <c r="AV1778" s="14" t="s">
        <v>86</v>
      </c>
      <c r="AW1778" s="14" t="s">
        <v>32</v>
      </c>
      <c r="AX1778" s="14" t="s">
        <v>76</v>
      </c>
      <c r="AY1778" s="279" t="s">
        <v>222</v>
      </c>
    </row>
    <row r="1779" s="14" customFormat="1">
      <c r="A1779" s="14"/>
      <c r="B1779" s="269"/>
      <c r="C1779" s="270"/>
      <c r="D1779" s="260" t="s">
        <v>229</v>
      </c>
      <c r="E1779" s="271" t="s">
        <v>1</v>
      </c>
      <c r="F1779" s="272" t="s">
        <v>1052</v>
      </c>
      <c r="G1779" s="270"/>
      <c r="H1779" s="273">
        <v>94.5</v>
      </c>
      <c r="I1779" s="274"/>
      <c r="J1779" s="270"/>
      <c r="K1779" s="270"/>
      <c r="L1779" s="275"/>
      <c r="M1779" s="276"/>
      <c r="N1779" s="277"/>
      <c r="O1779" s="277"/>
      <c r="P1779" s="277"/>
      <c r="Q1779" s="277"/>
      <c r="R1779" s="277"/>
      <c r="S1779" s="277"/>
      <c r="T1779" s="278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T1779" s="279" t="s">
        <v>229</v>
      </c>
      <c r="AU1779" s="279" t="s">
        <v>86</v>
      </c>
      <c r="AV1779" s="14" t="s">
        <v>86</v>
      </c>
      <c r="AW1779" s="14" t="s">
        <v>32</v>
      </c>
      <c r="AX1779" s="14" t="s">
        <v>76</v>
      </c>
      <c r="AY1779" s="279" t="s">
        <v>222</v>
      </c>
    </row>
    <row r="1780" s="14" customFormat="1">
      <c r="A1780" s="14"/>
      <c r="B1780" s="269"/>
      <c r="C1780" s="270"/>
      <c r="D1780" s="260" t="s">
        <v>229</v>
      </c>
      <c r="E1780" s="271" t="s">
        <v>1</v>
      </c>
      <c r="F1780" s="272" t="s">
        <v>1053</v>
      </c>
      <c r="G1780" s="270"/>
      <c r="H1780" s="273">
        <v>99.5</v>
      </c>
      <c r="I1780" s="274"/>
      <c r="J1780" s="270"/>
      <c r="K1780" s="270"/>
      <c r="L1780" s="275"/>
      <c r="M1780" s="276"/>
      <c r="N1780" s="277"/>
      <c r="O1780" s="277"/>
      <c r="P1780" s="277"/>
      <c r="Q1780" s="277"/>
      <c r="R1780" s="277"/>
      <c r="S1780" s="277"/>
      <c r="T1780" s="278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T1780" s="279" t="s">
        <v>229</v>
      </c>
      <c r="AU1780" s="279" t="s">
        <v>86</v>
      </c>
      <c r="AV1780" s="14" t="s">
        <v>86</v>
      </c>
      <c r="AW1780" s="14" t="s">
        <v>32</v>
      </c>
      <c r="AX1780" s="14" t="s">
        <v>76</v>
      </c>
      <c r="AY1780" s="279" t="s">
        <v>222</v>
      </c>
    </row>
    <row r="1781" s="16" customFormat="1">
      <c r="A1781" s="16"/>
      <c r="B1781" s="305"/>
      <c r="C1781" s="306"/>
      <c r="D1781" s="260" t="s">
        <v>229</v>
      </c>
      <c r="E1781" s="307" t="s">
        <v>1</v>
      </c>
      <c r="F1781" s="308" t="s">
        <v>373</v>
      </c>
      <c r="G1781" s="306"/>
      <c r="H1781" s="309">
        <v>274.69999999999999</v>
      </c>
      <c r="I1781" s="310"/>
      <c r="J1781" s="306"/>
      <c r="K1781" s="306"/>
      <c r="L1781" s="311"/>
      <c r="M1781" s="312"/>
      <c r="N1781" s="313"/>
      <c r="O1781" s="313"/>
      <c r="P1781" s="313"/>
      <c r="Q1781" s="313"/>
      <c r="R1781" s="313"/>
      <c r="S1781" s="313"/>
      <c r="T1781" s="314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T1781" s="315" t="s">
        <v>229</v>
      </c>
      <c r="AU1781" s="315" t="s">
        <v>86</v>
      </c>
      <c r="AV1781" s="16" t="s">
        <v>107</v>
      </c>
      <c r="AW1781" s="16" t="s">
        <v>32</v>
      </c>
      <c r="AX1781" s="16" t="s">
        <v>76</v>
      </c>
      <c r="AY1781" s="315" t="s">
        <v>222</v>
      </c>
    </row>
    <row r="1782" s="14" customFormat="1">
      <c r="A1782" s="14"/>
      <c r="B1782" s="269"/>
      <c r="C1782" s="270"/>
      <c r="D1782" s="260" t="s">
        <v>229</v>
      </c>
      <c r="E1782" s="271" t="s">
        <v>1</v>
      </c>
      <c r="F1782" s="272" t="s">
        <v>1054</v>
      </c>
      <c r="G1782" s="270"/>
      <c r="H1782" s="273">
        <v>27.469999999999999</v>
      </c>
      <c r="I1782" s="274"/>
      <c r="J1782" s="270"/>
      <c r="K1782" s="270"/>
      <c r="L1782" s="275"/>
      <c r="M1782" s="276"/>
      <c r="N1782" s="277"/>
      <c r="O1782" s="277"/>
      <c r="P1782" s="277"/>
      <c r="Q1782" s="277"/>
      <c r="R1782" s="277"/>
      <c r="S1782" s="277"/>
      <c r="T1782" s="278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T1782" s="279" t="s">
        <v>229</v>
      </c>
      <c r="AU1782" s="279" t="s">
        <v>86</v>
      </c>
      <c r="AV1782" s="14" t="s">
        <v>86</v>
      </c>
      <c r="AW1782" s="14" t="s">
        <v>32</v>
      </c>
      <c r="AX1782" s="14" t="s">
        <v>76</v>
      </c>
      <c r="AY1782" s="279" t="s">
        <v>222</v>
      </c>
    </row>
    <row r="1783" s="15" customFormat="1">
      <c r="A1783" s="15"/>
      <c r="B1783" s="280"/>
      <c r="C1783" s="281"/>
      <c r="D1783" s="260" t="s">
        <v>229</v>
      </c>
      <c r="E1783" s="282" t="s">
        <v>1</v>
      </c>
      <c r="F1783" s="283" t="s">
        <v>232</v>
      </c>
      <c r="G1783" s="281"/>
      <c r="H1783" s="284">
        <v>302.17000000000002</v>
      </c>
      <c r="I1783" s="285"/>
      <c r="J1783" s="281"/>
      <c r="K1783" s="281"/>
      <c r="L1783" s="286"/>
      <c r="M1783" s="287"/>
      <c r="N1783" s="288"/>
      <c r="O1783" s="288"/>
      <c r="P1783" s="288"/>
      <c r="Q1783" s="288"/>
      <c r="R1783" s="288"/>
      <c r="S1783" s="288"/>
      <c r="T1783" s="289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T1783" s="290" t="s">
        <v>229</v>
      </c>
      <c r="AU1783" s="290" t="s">
        <v>86</v>
      </c>
      <c r="AV1783" s="15" t="s">
        <v>228</v>
      </c>
      <c r="AW1783" s="15" t="s">
        <v>32</v>
      </c>
      <c r="AX1783" s="15" t="s">
        <v>84</v>
      </c>
      <c r="AY1783" s="290" t="s">
        <v>222</v>
      </c>
    </row>
    <row r="1784" s="2" customFormat="1" ht="16.5" customHeight="1">
      <c r="A1784" s="39"/>
      <c r="B1784" s="40"/>
      <c r="C1784" s="294" t="s">
        <v>2308</v>
      </c>
      <c r="D1784" s="294" t="s">
        <v>300</v>
      </c>
      <c r="E1784" s="295" t="s">
        <v>2309</v>
      </c>
      <c r="F1784" s="296" t="s">
        <v>2310</v>
      </c>
      <c r="G1784" s="297" t="s">
        <v>227</v>
      </c>
      <c r="H1784" s="298">
        <v>347.49599999999998</v>
      </c>
      <c r="I1784" s="299"/>
      <c r="J1784" s="300">
        <f>ROUND(I1784*H1784,2)</f>
        <v>0</v>
      </c>
      <c r="K1784" s="301"/>
      <c r="L1784" s="302"/>
      <c r="M1784" s="303" t="s">
        <v>1</v>
      </c>
      <c r="N1784" s="304" t="s">
        <v>41</v>
      </c>
      <c r="O1784" s="92"/>
      <c r="P1784" s="254">
        <f>O1784*H1784</f>
        <v>0</v>
      </c>
      <c r="Q1784" s="254">
        <v>0</v>
      </c>
      <c r="R1784" s="254">
        <f>Q1784*H1784</f>
        <v>0</v>
      </c>
      <c r="S1784" s="254">
        <v>0</v>
      </c>
      <c r="T1784" s="255">
        <f>S1784*H1784</f>
        <v>0</v>
      </c>
      <c r="U1784" s="39"/>
      <c r="V1784" s="39"/>
      <c r="W1784" s="39"/>
      <c r="X1784" s="39"/>
      <c r="Y1784" s="39"/>
      <c r="Z1784" s="39"/>
      <c r="AA1784" s="39"/>
      <c r="AB1784" s="39"/>
      <c r="AC1784" s="39"/>
      <c r="AD1784" s="39"/>
      <c r="AE1784" s="39"/>
      <c r="AR1784" s="256" t="s">
        <v>290</v>
      </c>
      <c r="AT1784" s="256" t="s">
        <v>300</v>
      </c>
      <c r="AU1784" s="256" t="s">
        <v>86</v>
      </c>
      <c r="AY1784" s="18" t="s">
        <v>222</v>
      </c>
      <c r="BE1784" s="257">
        <f>IF(N1784="základní",J1784,0)</f>
        <v>0</v>
      </c>
      <c r="BF1784" s="257">
        <f>IF(N1784="snížená",J1784,0)</f>
        <v>0</v>
      </c>
      <c r="BG1784" s="257">
        <f>IF(N1784="zákl. přenesená",J1784,0)</f>
        <v>0</v>
      </c>
      <c r="BH1784" s="257">
        <f>IF(N1784="sníž. přenesená",J1784,0)</f>
        <v>0</v>
      </c>
      <c r="BI1784" s="257">
        <f>IF(N1784="nulová",J1784,0)</f>
        <v>0</v>
      </c>
      <c r="BJ1784" s="18" t="s">
        <v>84</v>
      </c>
      <c r="BK1784" s="257">
        <f>ROUND(I1784*H1784,2)</f>
        <v>0</v>
      </c>
      <c r="BL1784" s="18" t="s">
        <v>260</v>
      </c>
      <c r="BM1784" s="256" t="s">
        <v>2311</v>
      </c>
    </row>
    <row r="1785" s="2" customFormat="1">
      <c r="A1785" s="39"/>
      <c r="B1785" s="40"/>
      <c r="C1785" s="41"/>
      <c r="D1785" s="260" t="s">
        <v>266</v>
      </c>
      <c r="E1785" s="41"/>
      <c r="F1785" s="291" t="s">
        <v>2312</v>
      </c>
      <c r="G1785" s="41"/>
      <c r="H1785" s="41"/>
      <c r="I1785" s="211"/>
      <c r="J1785" s="41"/>
      <c r="K1785" s="41"/>
      <c r="L1785" s="45"/>
      <c r="M1785" s="292"/>
      <c r="N1785" s="293"/>
      <c r="O1785" s="92"/>
      <c r="P1785" s="92"/>
      <c r="Q1785" s="92"/>
      <c r="R1785" s="92"/>
      <c r="S1785" s="92"/>
      <c r="T1785" s="93"/>
      <c r="U1785" s="39"/>
      <c r="V1785" s="39"/>
      <c r="W1785" s="39"/>
      <c r="X1785" s="39"/>
      <c r="Y1785" s="39"/>
      <c r="Z1785" s="39"/>
      <c r="AA1785" s="39"/>
      <c r="AB1785" s="39"/>
      <c r="AC1785" s="39"/>
      <c r="AD1785" s="39"/>
      <c r="AE1785" s="39"/>
      <c r="AT1785" s="18" t="s">
        <v>266</v>
      </c>
      <c r="AU1785" s="18" t="s">
        <v>86</v>
      </c>
    </row>
    <row r="1786" s="14" customFormat="1">
      <c r="A1786" s="14"/>
      <c r="B1786" s="269"/>
      <c r="C1786" s="270"/>
      <c r="D1786" s="260" t="s">
        <v>229</v>
      </c>
      <c r="E1786" s="271" t="s">
        <v>1</v>
      </c>
      <c r="F1786" s="272" t="s">
        <v>2313</v>
      </c>
      <c r="G1786" s="270"/>
      <c r="H1786" s="273">
        <v>347.49599999999998</v>
      </c>
      <c r="I1786" s="274"/>
      <c r="J1786" s="270"/>
      <c r="K1786" s="270"/>
      <c r="L1786" s="275"/>
      <c r="M1786" s="276"/>
      <c r="N1786" s="277"/>
      <c r="O1786" s="277"/>
      <c r="P1786" s="277"/>
      <c r="Q1786" s="277"/>
      <c r="R1786" s="277"/>
      <c r="S1786" s="277"/>
      <c r="T1786" s="278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T1786" s="279" t="s">
        <v>229</v>
      </c>
      <c r="AU1786" s="279" t="s">
        <v>86</v>
      </c>
      <c r="AV1786" s="14" t="s">
        <v>86</v>
      </c>
      <c r="AW1786" s="14" t="s">
        <v>32</v>
      </c>
      <c r="AX1786" s="14" t="s">
        <v>76</v>
      </c>
      <c r="AY1786" s="279" t="s">
        <v>222</v>
      </c>
    </row>
    <row r="1787" s="15" customFormat="1">
      <c r="A1787" s="15"/>
      <c r="B1787" s="280"/>
      <c r="C1787" s="281"/>
      <c r="D1787" s="260" t="s">
        <v>229</v>
      </c>
      <c r="E1787" s="282" t="s">
        <v>1</v>
      </c>
      <c r="F1787" s="283" t="s">
        <v>232</v>
      </c>
      <c r="G1787" s="281"/>
      <c r="H1787" s="284">
        <v>347.49599999999998</v>
      </c>
      <c r="I1787" s="285"/>
      <c r="J1787" s="281"/>
      <c r="K1787" s="281"/>
      <c r="L1787" s="286"/>
      <c r="M1787" s="287"/>
      <c r="N1787" s="288"/>
      <c r="O1787" s="288"/>
      <c r="P1787" s="288"/>
      <c r="Q1787" s="288"/>
      <c r="R1787" s="288"/>
      <c r="S1787" s="288"/>
      <c r="T1787" s="289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T1787" s="290" t="s">
        <v>229</v>
      </c>
      <c r="AU1787" s="290" t="s">
        <v>86</v>
      </c>
      <c r="AV1787" s="15" t="s">
        <v>228</v>
      </c>
      <c r="AW1787" s="15" t="s">
        <v>32</v>
      </c>
      <c r="AX1787" s="15" t="s">
        <v>84</v>
      </c>
      <c r="AY1787" s="290" t="s">
        <v>222</v>
      </c>
    </row>
    <row r="1788" s="2" customFormat="1" ht="33" customHeight="1">
      <c r="A1788" s="39"/>
      <c r="B1788" s="40"/>
      <c r="C1788" s="244" t="s">
        <v>1431</v>
      </c>
      <c r="D1788" s="244" t="s">
        <v>224</v>
      </c>
      <c r="E1788" s="245" t="s">
        <v>2314</v>
      </c>
      <c r="F1788" s="246" t="s">
        <v>2315</v>
      </c>
      <c r="G1788" s="247" t="s">
        <v>227</v>
      </c>
      <c r="H1788" s="248">
        <v>302.17000000000002</v>
      </c>
      <c r="I1788" s="249"/>
      <c r="J1788" s="250">
        <f>ROUND(I1788*H1788,2)</f>
        <v>0</v>
      </c>
      <c r="K1788" s="251"/>
      <c r="L1788" s="45"/>
      <c r="M1788" s="252" t="s">
        <v>1</v>
      </c>
      <c r="N1788" s="253" t="s">
        <v>41</v>
      </c>
      <c r="O1788" s="92"/>
      <c r="P1788" s="254">
        <f>O1788*H1788</f>
        <v>0</v>
      </c>
      <c r="Q1788" s="254">
        <v>0</v>
      </c>
      <c r="R1788" s="254">
        <f>Q1788*H1788</f>
        <v>0</v>
      </c>
      <c r="S1788" s="254">
        <v>0</v>
      </c>
      <c r="T1788" s="255">
        <f>S1788*H1788</f>
        <v>0</v>
      </c>
      <c r="U1788" s="39"/>
      <c r="V1788" s="39"/>
      <c r="W1788" s="39"/>
      <c r="X1788" s="39"/>
      <c r="Y1788" s="39"/>
      <c r="Z1788" s="39"/>
      <c r="AA1788" s="39"/>
      <c r="AB1788" s="39"/>
      <c r="AC1788" s="39"/>
      <c r="AD1788" s="39"/>
      <c r="AE1788" s="39"/>
      <c r="AR1788" s="256" t="s">
        <v>260</v>
      </c>
      <c r="AT1788" s="256" t="s">
        <v>224</v>
      </c>
      <c r="AU1788" s="256" t="s">
        <v>86</v>
      </c>
      <c r="AY1788" s="18" t="s">
        <v>222</v>
      </c>
      <c r="BE1788" s="257">
        <f>IF(N1788="základní",J1788,0)</f>
        <v>0</v>
      </c>
      <c r="BF1788" s="257">
        <f>IF(N1788="snížená",J1788,0)</f>
        <v>0</v>
      </c>
      <c r="BG1788" s="257">
        <f>IF(N1788="zákl. přenesená",J1788,0)</f>
        <v>0</v>
      </c>
      <c r="BH1788" s="257">
        <f>IF(N1788="sníž. přenesená",J1788,0)</f>
        <v>0</v>
      </c>
      <c r="BI1788" s="257">
        <f>IF(N1788="nulová",J1788,0)</f>
        <v>0</v>
      </c>
      <c r="BJ1788" s="18" t="s">
        <v>84</v>
      </c>
      <c r="BK1788" s="257">
        <f>ROUND(I1788*H1788,2)</f>
        <v>0</v>
      </c>
      <c r="BL1788" s="18" t="s">
        <v>260</v>
      </c>
      <c r="BM1788" s="256" t="s">
        <v>2316</v>
      </c>
    </row>
    <row r="1789" s="2" customFormat="1">
      <c r="A1789" s="39"/>
      <c r="B1789" s="40"/>
      <c r="C1789" s="41"/>
      <c r="D1789" s="260" t="s">
        <v>266</v>
      </c>
      <c r="E1789" s="41"/>
      <c r="F1789" s="291" t="s">
        <v>2317</v>
      </c>
      <c r="G1789" s="41"/>
      <c r="H1789" s="41"/>
      <c r="I1789" s="211"/>
      <c r="J1789" s="41"/>
      <c r="K1789" s="41"/>
      <c r="L1789" s="45"/>
      <c r="M1789" s="292"/>
      <c r="N1789" s="293"/>
      <c r="O1789" s="92"/>
      <c r="P1789" s="92"/>
      <c r="Q1789" s="92"/>
      <c r="R1789" s="92"/>
      <c r="S1789" s="92"/>
      <c r="T1789" s="93"/>
      <c r="U1789" s="39"/>
      <c r="V1789" s="39"/>
      <c r="W1789" s="39"/>
      <c r="X1789" s="39"/>
      <c r="Y1789" s="39"/>
      <c r="Z1789" s="39"/>
      <c r="AA1789" s="39"/>
      <c r="AB1789" s="39"/>
      <c r="AC1789" s="39"/>
      <c r="AD1789" s="39"/>
      <c r="AE1789" s="39"/>
      <c r="AT1789" s="18" t="s">
        <v>266</v>
      </c>
      <c r="AU1789" s="18" t="s">
        <v>86</v>
      </c>
    </row>
    <row r="1790" s="13" customFormat="1">
      <c r="A1790" s="13"/>
      <c r="B1790" s="258"/>
      <c r="C1790" s="259"/>
      <c r="D1790" s="260" t="s">
        <v>229</v>
      </c>
      <c r="E1790" s="261" t="s">
        <v>1</v>
      </c>
      <c r="F1790" s="262" t="s">
        <v>249</v>
      </c>
      <c r="G1790" s="259"/>
      <c r="H1790" s="261" t="s">
        <v>1</v>
      </c>
      <c r="I1790" s="263"/>
      <c r="J1790" s="259"/>
      <c r="K1790" s="259"/>
      <c r="L1790" s="264"/>
      <c r="M1790" s="265"/>
      <c r="N1790" s="266"/>
      <c r="O1790" s="266"/>
      <c r="P1790" s="266"/>
      <c r="Q1790" s="266"/>
      <c r="R1790" s="266"/>
      <c r="S1790" s="266"/>
      <c r="T1790" s="267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T1790" s="268" t="s">
        <v>229</v>
      </c>
      <c r="AU1790" s="268" t="s">
        <v>86</v>
      </c>
      <c r="AV1790" s="13" t="s">
        <v>84</v>
      </c>
      <c r="AW1790" s="13" t="s">
        <v>32</v>
      </c>
      <c r="AX1790" s="13" t="s">
        <v>76</v>
      </c>
      <c r="AY1790" s="268" t="s">
        <v>222</v>
      </c>
    </row>
    <row r="1791" s="14" customFormat="1">
      <c r="A1791" s="14"/>
      <c r="B1791" s="269"/>
      <c r="C1791" s="270"/>
      <c r="D1791" s="260" t="s">
        <v>229</v>
      </c>
      <c r="E1791" s="271" t="s">
        <v>1</v>
      </c>
      <c r="F1791" s="272" t="s">
        <v>1051</v>
      </c>
      <c r="G1791" s="270"/>
      <c r="H1791" s="273">
        <v>80.700000000000003</v>
      </c>
      <c r="I1791" s="274"/>
      <c r="J1791" s="270"/>
      <c r="K1791" s="270"/>
      <c r="L1791" s="275"/>
      <c r="M1791" s="276"/>
      <c r="N1791" s="277"/>
      <c r="O1791" s="277"/>
      <c r="P1791" s="277"/>
      <c r="Q1791" s="277"/>
      <c r="R1791" s="277"/>
      <c r="S1791" s="277"/>
      <c r="T1791" s="278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T1791" s="279" t="s">
        <v>229</v>
      </c>
      <c r="AU1791" s="279" t="s">
        <v>86</v>
      </c>
      <c r="AV1791" s="14" t="s">
        <v>86</v>
      </c>
      <c r="AW1791" s="14" t="s">
        <v>32</v>
      </c>
      <c r="AX1791" s="14" t="s">
        <v>76</v>
      </c>
      <c r="AY1791" s="279" t="s">
        <v>222</v>
      </c>
    </row>
    <row r="1792" s="14" customFormat="1">
      <c r="A1792" s="14"/>
      <c r="B1792" s="269"/>
      <c r="C1792" s="270"/>
      <c r="D1792" s="260" t="s">
        <v>229</v>
      </c>
      <c r="E1792" s="271" t="s">
        <v>1</v>
      </c>
      <c r="F1792" s="272" t="s">
        <v>1052</v>
      </c>
      <c r="G1792" s="270"/>
      <c r="H1792" s="273">
        <v>94.5</v>
      </c>
      <c r="I1792" s="274"/>
      <c r="J1792" s="270"/>
      <c r="K1792" s="270"/>
      <c r="L1792" s="275"/>
      <c r="M1792" s="276"/>
      <c r="N1792" s="277"/>
      <c r="O1792" s="277"/>
      <c r="P1792" s="277"/>
      <c r="Q1792" s="277"/>
      <c r="R1792" s="277"/>
      <c r="S1792" s="277"/>
      <c r="T1792" s="278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T1792" s="279" t="s">
        <v>229</v>
      </c>
      <c r="AU1792" s="279" t="s">
        <v>86</v>
      </c>
      <c r="AV1792" s="14" t="s">
        <v>86</v>
      </c>
      <c r="AW1792" s="14" t="s">
        <v>32</v>
      </c>
      <c r="AX1792" s="14" t="s">
        <v>76</v>
      </c>
      <c r="AY1792" s="279" t="s">
        <v>222</v>
      </c>
    </row>
    <row r="1793" s="14" customFormat="1">
      <c r="A1793" s="14"/>
      <c r="B1793" s="269"/>
      <c r="C1793" s="270"/>
      <c r="D1793" s="260" t="s">
        <v>229</v>
      </c>
      <c r="E1793" s="271" t="s">
        <v>1</v>
      </c>
      <c r="F1793" s="272" t="s">
        <v>1053</v>
      </c>
      <c r="G1793" s="270"/>
      <c r="H1793" s="273">
        <v>99.5</v>
      </c>
      <c r="I1793" s="274"/>
      <c r="J1793" s="270"/>
      <c r="K1793" s="270"/>
      <c r="L1793" s="275"/>
      <c r="M1793" s="276"/>
      <c r="N1793" s="277"/>
      <c r="O1793" s="277"/>
      <c r="P1793" s="277"/>
      <c r="Q1793" s="277"/>
      <c r="R1793" s="277"/>
      <c r="S1793" s="277"/>
      <c r="T1793" s="278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T1793" s="279" t="s">
        <v>229</v>
      </c>
      <c r="AU1793" s="279" t="s">
        <v>86</v>
      </c>
      <c r="AV1793" s="14" t="s">
        <v>86</v>
      </c>
      <c r="AW1793" s="14" t="s">
        <v>32</v>
      </c>
      <c r="AX1793" s="14" t="s">
        <v>76</v>
      </c>
      <c r="AY1793" s="279" t="s">
        <v>222</v>
      </c>
    </row>
    <row r="1794" s="16" customFormat="1">
      <c r="A1794" s="16"/>
      <c r="B1794" s="305"/>
      <c r="C1794" s="306"/>
      <c r="D1794" s="260" t="s">
        <v>229</v>
      </c>
      <c r="E1794" s="307" t="s">
        <v>1</v>
      </c>
      <c r="F1794" s="308" t="s">
        <v>373</v>
      </c>
      <c r="G1794" s="306"/>
      <c r="H1794" s="309">
        <v>274.69999999999999</v>
      </c>
      <c r="I1794" s="310"/>
      <c r="J1794" s="306"/>
      <c r="K1794" s="306"/>
      <c r="L1794" s="311"/>
      <c r="M1794" s="312"/>
      <c r="N1794" s="313"/>
      <c r="O1794" s="313"/>
      <c r="P1794" s="313"/>
      <c r="Q1794" s="313"/>
      <c r="R1794" s="313"/>
      <c r="S1794" s="313"/>
      <c r="T1794" s="314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T1794" s="315" t="s">
        <v>229</v>
      </c>
      <c r="AU1794" s="315" t="s">
        <v>86</v>
      </c>
      <c r="AV1794" s="16" t="s">
        <v>107</v>
      </c>
      <c r="AW1794" s="16" t="s">
        <v>32</v>
      </c>
      <c r="AX1794" s="16" t="s">
        <v>76</v>
      </c>
      <c r="AY1794" s="315" t="s">
        <v>222</v>
      </c>
    </row>
    <row r="1795" s="14" customFormat="1">
      <c r="A1795" s="14"/>
      <c r="B1795" s="269"/>
      <c r="C1795" s="270"/>
      <c r="D1795" s="260" t="s">
        <v>229</v>
      </c>
      <c r="E1795" s="271" t="s">
        <v>1</v>
      </c>
      <c r="F1795" s="272" t="s">
        <v>1054</v>
      </c>
      <c r="G1795" s="270"/>
      <c r="H1795" s="273">
        <v>27.469999999999999</v>
      </c>
      <c r="I1795" s="274"/>
      <c r="J1795" s="270"/>
      <c r="K1795" s="270"/>
      <c r="L1795" s="275"/>
      <c r="M1795" s="276"/>
      <c r="N1795" s="277"/>
      <c r="O1795" s="277"/>
      <c r="P1795" s="277"/>
      <c r="Q1795" s="277"/>
      <c r="R1795" s="277"/>
      <c r="S1795" s="277"/>
      <c r="T1795" s="278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T1795" s="279" t="s">
        <v>229</v>
      </c>
      <c r="AU1795" s="279" t="s">
        <v>86</v>
      </c>
      <c r="AV1795" s="14" t="s">
        <v>86</v>
      </c>
      <c r="AW1795" s="14" t="s">
        <v>32</v>
      </c>
      <c r="AX1795" s="14" t="s">
        <v>76</v>
      </c>
      <c r="AY1795" s="279" t="s">
        <v>222</v>
      </c>
    </row>
    <row r="1796" s="15" customFormat="1">
      <c r="A1796" s="15"/>
      <c r="B1796" s="280"/>
      <c r="C1796" s="281"/>
      <c r="D1796" s="260" t="s">
        <v>229</v>
      </c>
      <c r="E1796" s="282" t="s">
        <v>1</v>
      </c>
      <c r="F1796" s="283" t="s">
        <v>232</v>
      </c>
      <c r="G1796" s="281"/>
      <c r="H1796" s="284">
        <v>302.17000000000002</v>
      </c>
      <c r="I1796" s="285"/>
      <c r="J1796" s="281"/>
      <c r="K1796" s="281"/>
      <c r="L1796" s="286"/>
      <c r="M1796" s="287"/>
      <c r="N1796" s="288"/>
      <c r="O1796" s="288"/>
      <c r="P1796" s="288"/>
      <c r="Q1796" s="288"/>
      <c r="R1796" s="288"/>
      <c r="S1796" s="288"/>
      <c r="T1796" s="289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T1796" s="290" t="s">
        <v>229</v>
      </c>
      <c r="AU1796" s="290" t="s">
        <v>86</v>
      </c>
      <c r="AV1796" s="15" t="s">
        <v>228</v>
      </c>
      <c r="AW1796" s="15" t="s">
        <v>32</v>
      </c>
      <c r="AX1796" s="15" t="s">
        <v>84</v>
      </c>
      <c r="AY1796" s="290" t="s">
        <v>222</v>
      </c>
    </row>
    <row r="1797" s="2" customFormat="1" ht="16.5" customHeight="1">
      <c r="A1797" s="39"/>
      <c r="B1797" s="40"/>
      <c r="C1797" s="244" t="s">
        <v>2318</v>
      </c>
      <c r="D1797" s="244" t="s">
        <v>224</v>
      </c>
      <c r="E1797" s="245" t="s">
        <v>2319</v>
      </c>
      <c r="F1797" s="246" t="s">
        <v>2320</v>
      </c>
      <c r="G1797" s="247" t="s">
        <v>1057</v>
      </c>
      <c r="H1797" s="316"/>
      <c r="I1797" s="249"/>
      <c r="J1797" s="250">
        <f>ROUND(I1797*H1797,2)</f>
        <v>0</v>
      </c>
      <c r="K1797" s="251"/>
      <c r="L1797" s="45"/>
      <c r="M1797" s="252" t="s">
        <v>1</v>
      </c>
      <c r="N1797" s="253" t="s">
        <v>41</v>
      </c>
      <c r="O1797" s="92"/>
      <c r="P1797" s="254">
        <f>O1797*H1797</f>
        <v>0</v>
      </c>
      <c r="Q1797" s="254">
        <v>0</v>
      </c>
      <c r="R1797" s="254">
        <f>Q1797*H1797</f>
        <v>0</v>
      </c>
      <c r="S1797" s="254">
        <v>0</v>
      </c>
      <c r="T1797" s="255">
        <f>S1797*H1797</f>
        <v>0</v>
      </c>
      <c r="U1797" s="39"/>
      <c r="V1797" s="39"/>
      <c r="W1797" s="39"/>
      <c r="X1797" s="39"/>
      <c r="Y1797" s="39"/>
      <c r="Z1797" s="39"/>
      <c r="AA1797" s="39"/>
      <c r="AB1797" s="39"/>
      <c r="AC1797" s="39"/>
      <c r="AD1797" s="39"/>
      <c r="AE1797" s="39"/>
      <c r="AR1797" s="256" t="s">
        <v>260</v>
      </c>
      <c r="AT1797" s="256" t="s">
        <v>224</v>
      </c>
      <c r="AU1797" s="256" t="s">
        <v>86</v>
      </c>
      <c r="AY1797" s="18" t="s">
        <v>222</v>
      </c>
      <c r="BE1797" s="257">
        <f>IF(N1797="základní",J1797,0)</f>
        <v>0</v>
      </c>
      <c r="BF1797" s="257">
        <f>IF(N1797="snížená",J1797,0)</f>
        <v>0</v>
      </c>
      <c r="BG1797" s="257">
        <f>IF(N1797="zákl. přenesená",J1797,0)</f>
        <v>0</v>
      </c>
      <c r="BH1797" s="257">
        <f>IF(N1797="sníž. přenesená",J1797,0)</f>
        <v>0</v>
      </c>
      <c r="BI1797" s="257">
        <f>IF(N1797="nulová",J1797,0)</f>
        <v>0</v>
      </c>
      <c r="BJ1797" s="18" t="s">
        <v>84</v>
      </c>
      <c r="BK1797" s="257">
        <f>ROUND(I1797*H1797,2)</f>
        <v>0</v>
      </c>
      <c r="BL1797" s="18" t="s">
        <v>260</v>
      </c>
      <c r="BM1797" s="256" t="s">
        <v>2321</v>
      </c>
    </row>
    <row r="1798" s="12" customFormat="1" ht="22.8" customHeight="1">
      <c r="A1798" s="12"/>
      <c r="B1798" s="228"/>
      <c r="C1798" s="229"/>
      <c r="D1798" s="230" t="s">
        <v>75</v>
      </c>
      <c r="E1798" s="242" t="s">
        <v>1961</v>
      </c>
      <c r="F1798" s="242" t="s">
        <v>2322</v>
      </c>
      <c r="G1798" s="229"/>
      <c r="H1798" s="229"/>
      <c r="I1798" s="232"/>
      <c r="J1798" s="243">
        <f>BK1798</f>
        <v>0</v>
      </c>
      <c r="K1798" s="229"/>
      <c r="L1798" s="234"/>
      <c r="M1798" s="235"/>
      <c r="N1798" s="236"/>
      <c r="O1798" s="236"/>
      <c r="P1798" s="237">
        <f>SUM(P1799:P1811)</f>
        <v>0</v>
      </c>
      <c r="Q1798" s="236"/>
      <c r="R1798" s="237">
        <f>SUM(R1799:R1811)</f>
        <v>0</v>
      </c>
      <c r="S1798" s="236"/>
      <c r="T1798" s="238">
        <f>SUM(T1799:T1811)</f>
        <v>0</v>
      </c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R1798" s="239" t="s">
        <v>86</v>
      </c>
      <c r="AT1798" s="240" t="s">
        <v>75</v>
      </c>
      <c r="AU1798" s="240" t="s">
        <v>84</v>
      </c>
      <c r="AY1798" s="239" t="s">
        <v>222</v>
      </c>
      <c r="BK1798" s="241">
        <f>SUM(BK1799:BK1811)</f>
        <v>0</v>
      </c>
    </row>
    <row r="1799" s="2" customFormat="1" ht="16.5" customHeight="1">
      <c r="A1799" s="39"/>
      <c r="B1799" s="40"/>
      <c r="C1799" s="244" t="s">
        <v>1438</v>
      </c>
      <c r="D1799" s="244" t="s">
        <v>224</v>
      </c>
      <c r="E1799" s="245" t="s">
        <v>2323</v>
      </c>
      <c r="F1799" s="246" t="s">
        <v>2324</v>
      </c>
      <c r="G1799" s="247" t="s">
        <v>438</v>
      </c>
      <c r="H1799" s="248">
        <v>365.19999999999999</v>
      </c>
      <c r="I1799" s="249"/>
      <c r="J1799" s="250">
        <f>ROUND(I1799*H1799,2)</f>
        <v>0</v>
      </c>
      <c r="K1799" s="251"/>
      <c r="L1799" s="45"/>
      <c r="M1799" s="252" t="s">
        <v>1</v>
      </c>
      <c r="N1799" s="253" t="s">
        <v>41</v>
      </c>
      <c r="O1799" s="92"/>
      <c r="P1799" s="254">
        <f>O1799*H1799</f>
        <v>0</v>
      </c>
      <c r="Q1799" s="254">
        <v>0</v>
      </c>
      <c r="R1799" s="254">
        <f>Q1799*H1799</f>
        <v>0</v>
      </c>
      <c r="S1799" s="254">
        <v>0</v>
      </c>
      <c r="T1799" s="255">
        <f>S1799*H1799</f>
        <v>0</v>
      </c>
      <c r="U1799" s="39"/>
      <c r="V1799" s="39"/>
      <c r="W1799" s="39"/>
      <c r="X1799" s="39"/>
      <c r="Y1799" s="39"/>
      <c r="Z1799" s="39"/>
      <c r="AA1799" s="39"/>
      <c r="AB1799" s="39"/>
      <c r="AC1799" s="39"/>
      <c r="AD1799" s="39"/>
      <c r="AE1799" s="39"/>
      <c r="AR1799" s="256" t="s">
        <v>260</v>
      </c>
      <c r="AT1799" s="256" t="s">
        <v>224</v>
      </c>
      <c r="AU1799" s="256" t="s">
        <v>86</v>
      </c>
      <c r="AY1799" s="18" t="s">
        <v>222</v>
      </c>
      <c r="BE1799" s="257">
        <f>IF(N1799="základní",J1799,0)</f>
        <v>0</v>
      </c>
      <c r="BF1799" s="257">
        <f>IF(N1799="snížená",J1799,0)</f>
        <v>0</v>
      </c>
      <c r="BG1799" s="257">
        <f>IF(N1799="zákl. přenesená",J1799,0)</f>
        <v>0</v>
      </c>
      <c r="BH1799" s="257">
        <f>IF(N1799="sníž. přenesená",J1799,0)</f>
        <v>0</v>
      </c>
      <c r="BI1799" s="257">
        <f>IF(N1799="nulová",J1799,0)</f>
        <v>0</v>
      </c>
      <c r="BJ1799" s="18" t="s">
        <v>84</v>
      </c>
      <c r="BK1799" s="257">
        <f>ROUND(I1799*H1799,2)</f>
        <v>0</v>
      </c>
      <c r="BL1799" s="18" t="s">
        <v>260</v>
      </c>
      <c r="BM1799" s="256" t="s">
        <v>2325</v>
      </c>
    </row>
    <row r="1800" s="2" customFormat="1">
      <c r="A1800" s="39"/>
      <c r="B1800" s="40"/>
      <c r="C1800" s="41"/>
      <c r="D1800" s="260" t="s">
        <v>266</v>
      </c>
      <c r="E1800" s="41"/>
      <c r="F1800" s="291" t="s">
        <v>2326</v>
      </c>
      <c r="G1800" s="41"/>
      <c r="H1800" s="41"/>
      <c r="I1800" s="211"/>
      <c r="J1800" s="41"/>
      <c r="K1800" s="41"/>
      <c r="L1800" s="45"/>
      <c r="M1800" s="292"/>
      <c r="N1800" s="293"/>
      <c r="O1800" s="92"/>
      <c r="P1800" s="92"/>
      <c r="Q1800" s="92"/>
      <c r="R1800" s="92"/>
      <c r="S1800" s="92"/>
      <c r="T1800" s="93"/>
      <c r="U1800" s="39"/>
      <c r="V1800" s="39"/>
      <c r="W1800" s="39"/>
      <c r="X1800" s="39"/>
      <c r="Y1800" s="39"/>
      <c r="Z1800" s="39"/>
      <c r="AA1800" s="39"/>
      <c r="AB1800" s="39"/>
      <c r="AC1800" s="39"/>
      <c r="AD1800" s="39"/>
      <c r="AE1800" s="39"/>
      <c r="AT1800" s="18" t="s">
        <v>266</v>
      </c>
      <c r="AU1800" s="18" t="s">
        <v>86</v>
      </c>
    </row>
    <row r="1801" s="13" customFormat="1">
      <c r="A1801" s="13"/>
      <c r="B1801" s="258"/>
      <c r="C1801" s="259"/>
      <c r="D1801" s="260" t="s">
        <v>229</v>
      </c>
      <c r="E1801" s="261" t="s">
        <v>1</v>
      </c>
      <c r="F1801" s="262" t="s">
        <v>249</v>
      </c>
      <c r="G1801" s="259"/>
      <c r="H1801" s="261" t="s">
        <v>1</v>
      </c>
      <c r="I1801" s="263"/>
      <c r="J1801" s="259"/>
      <c r="K1801" s="259"/>
      <c r="L1801" s="264"/>
      <c r="M1801" s="265"/>
      <c r="N1801" s="266"/>
      <c r="O1801" s="266"/>
      <c r="P1801" s="266"/>
      <c r="Q1801" s="266"/>
      <c r="R1801" s="266"/>
      <c r="S1801" s="266"/>
      <c r="T1801" s="267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T1801" s="268" t="s">
        <v>229</v>
      </c>
      <c r="AU1801" s="268" t="s">
        <v>86</v>
      </c>
      <c r="AV1801" s="13" t="s">
        <v>84</v>
      </c>
      <c r="AW1801" s="13" t="s">
        <v>32</v>
      </c>
      <c r="AX1801" s="13" t="s">
        <v>76</v>
      </c>
      <c r="AY1801" s="268" t="s">
        <v>222</v>
      </c>
    </row>
    <row r="1802" s="14" customFormat="1">
      <c r="A1802" s="14"/>
      <c r="B1802" s="269"/>
      <c r="C1802" s="270"/>
      <c r="D1802" s="260" t="s">
        <v>229</v>
      </c>
      <c r="E1802" s="271" t="s">
        <v>1</v>
      </c>
      <c r="F1802" s="272" t="s">
        <v>2327</v>
      </c>
      <c r="G1802" s="270"/>
      <c r="H1802" s="273">
        <v>365.19999999999999</v>
      </c>
      <c r="I1802" s="274"/>
      <c r="J1802" s="270"/>
      <c r="K1802" s="270"/>
      <c r="L1802" s="275"/>
      <c r="M1802" s="276"/>
      <c r="N1802" s="277"/>
      <c r="O1802" s="277"/>
      <c r="P1802" s="277"/>
      <c r="Q1802" s="277"/>
      <c r="R1802" s="277"/>
      <c r="S1802" s="277"/>
      <c r="T1802" s="278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T1802" s="279" t="s">
        <v>229</v>
      </c>
      <c r="AU1802" s="279" t="s">
        <v>86</v>
      </c>
      <c r="AV1802" s="14" t="s">
        <v>86</v>
      </c>
      <c r="AW1802" s="14" t="s">
        <v>32</v>
      </c>
      <c r="AX1802" s="14" t="s">
        <v>76</v>
      </c>
      <c r="AY1802" s="279" t="s">
        <v>222</v>
      </c>
    </row>
    <row r="1803" s="15" customFormat="1">
      <c r="A1803" s="15"/>
      <c r="B1803" s="280"/>
      <c r="C1803" s="281"/>
      <c r="D1803" s="260" t="s">
        <v>229</v>
      </c>
      <c r="E1803" s="282" t="s">
        <v>1</v>
      </c>
      <c r="F1803" s="283" t="s">
        <v>232</v>
      </c>
      <c r="G1803" s="281"/>
      <c r="H1803" s="284">
        <v>365.19999999999999</v>
      </c>
      <c r="I1803" s="285"/>
      <c r="J1803" s="281"/>
      <c r="K1803" s="281"/>
      <c r="L1803" s="286"/>
      <c r="M1803" s="287"/>
      <c r="N1803" s="288"/>
      <c r="O1803" s="288"/>
      <c r="P1803" s="288"/>
      <c r="Q1803" s="288"/>
      <c r="R1803" s="288"/>
      <c r="S1803" s="288"/>
      <c r="T1803" s="289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T1803" s="290" t="s">
        <v>229</v>
      </c>
      <c r="AU1803" s="290" t="s">
        <v>86</v>
      </c>
      <c r="AV1803" s="15" t="s">
        <v>228</v>
      </c>
      <c r="AW1803" s="15" t="s">
        <v>32</v>
      </c>
      <c r="AX1803" s="15" t="s">
        <v>84</v>
      </c>
      <c r="AY1803" s="290" t="s">
        <v>222</v>
      </c>
    </row>
    <row r="1804" s="2" customFormat="1" ht="16.5" customHeight="1">
      <c r="A1804" s="39"/>
      <c r="B1804" s="40"/>
      <c r="C1804" s="244" t="s">
        <v>2328</v>
      </c>
      <c r="D1804" s="244" t="s">
        <v>224</v>
      </c>
      <c r="E1804" s="245" t="s">
        <v>2329</v>
      </c>
      <c r="F1804" s="246" t="s">
        <v>2330</v>
      </c>
      <c r="G1804" s="247" t="s">
        <v>227</v>
      </c>
      <c r="H1804" s="248">
        <v>185.5</v>
      </c>
      <c r="I1804" s="249"/>
      <c r="J1804" s="250">
        <f>ROUND(I1804*H1804,2)</f>
        <v>0</v>
      </c>
      <c r="K1804" s="251"/>
      <c r="L1804" s="45"/>
      <c r="M1804" s="252" t="s">
        <v>1</v>
      </c>
      <c r="N1804" s="253" t="s">
        <v>41</v>
      </c>
      <c r="O1804" s="92"/>
      <c r="P1804" s="254">
        <f>O1804*H1804</f>
        <v>0</v>
      </c>
      <c r="Q1804" s="254">
        <v>0</v>
      </c>
      <c r="R1804" s="254">
        <f>Q1804*H1804</f>
        <v>0</v>
      </c>
      <c r="S1804" s="254">
        <v>0</v>
      </c>
      <c r="T1804" s="255">
        <f>S1804*H1804</f>
        <v>0</v>
      </c>
      <c r="U1804" s="39"/>
      <c r="V1804" s="39"/>
      <c r="W1804" s="39"/>
      <c r="X1804" s="39"/>
      <c r="Y1804" s="39"/>
      <c r="Z1804" s="39"/>
      <c r="AA1804" s="39"/>
      <c r="AB1804" s="39"/>
      <c r="AC1804" s="39"/>
      <c r="AD1804" s="39"/>
      <c r="AE1804" s="39"/>
      <c r="AR1804" s="256" t="s">
        <v>260</v>
      </c>
      <c r="AT1804" s="256" t="s">
        <v>224</v>
      </c>
      <c r="AU1804" s="256" t="s">
        <v>86</v>
      </c>
      <c r="AY1804" s="18" t="s">
        <v>222</v>
      </c>
      <c r="BE1804" s="257">
        <f>IF(N1804="základní",J1804,0)</f>
        <v>0</v>
      </c>
      <c r="BF1804" s="257">
        <f>IF(N1804="snížená",J1804,0)</f>
        <v>0</v>
      </c>
      <c r="BG1804" s="257">
        <f>IF(N1804="zákl. přenesená",J1804,0)</f>
        <v>0</v>
      </c>
      <c r="BH1804" s="257">
        <f>IF(N1804="sníž. přenesená",J1804,0)</f>
        <v>0</v>
      </c>
      <c r="BI1804" s="257">
        <f>IF(N1804="nulová",J1804,0)</f>
        <v>0</v>
      </c>
      <c r="BJ1804" s="18" t="s">
        <v>84</v>
      </c>
      <c r="BK1804" s="257">
        <f>ROUND(I1804*H1804,2)</f>
        <v>0</v>
      </c>
      <c r="BL1804" s="18" t="s">
        <v>260</v>
      </c>
      <c r="BM1804" s="256" t="s">
        <v>2331</v>
      </c>
    </row>
    <row r="1805" s="2" customFormat="1">
      <c r="A1805" s="39"/>
      <c r="B1805" s="40"/>
      <c r="C1805" s="41"/>
      <c r="D1805" s="260" t="s">
        <v>266</v>
      </c>
      <c r="E1805" s="41"/>
      <c r="F1805" s="291" t="s">
        <v>2332</v>
      </c>
      <c r="G1805" s="41"/>
      <c r="H1805" s="41"/>
      <c r="I1805" s="211"/>
      <c r="J1805" s="41"/>
      <c r="K1805" s="41"/>
      <c r="L1805" s="45"/>
      <c r="M1805" s="292"/>
      <c r="N1805" s="293"/>
      <c r="O1805" s="92"/>
      <c r="P1805" s="92"/>
      <c r="Q1805" s="92"/>
      <c r="R1805" s="92"/>
      <c r="S1805" s="92"/>
      <c r="T1805" s="93"/>
      <c r="U1805" s="39"/>
      <c r="V1805" s="39"/>
      <c r="W1805" s="39"/>
      <c r="X1805" s="39"/>
      <c r="Y1805" s="39"/>
      <c r="Z1805" s="39"/>
      <c r="AA1805" s="39"/>
      <c r="AB1805" s="39"/>
      <c r="AC1805" s="39"/>
      <c r="AD1805" s="39"/>
      <c r="AE1805" s="39"/>
      <c r="AT1805" s="18" t="s">
        <v>266</v>
      </c>
      <c r="AU1805" s="18" t="s">
        <v>86</v>
      </c>
    </row>
    <row r="1806" s="13" customFormat="1">
      <c r="A1806" s="13"/>
      <c r="B1806" s="258"/>
      <c r="C1806" s="259"/>
      <c r="D1806" s="260" t="s">
        <v>229</v>
      </c>
      <c r="E1806" s="261" t="s">
        <v>1</v>
      </c>
      <c r="F1806" s="262" t="s">
        <v>249</v>
      </c>
      <c r="G1806" s="259"/>
      <c r="H1806" s="261" t="s">
        <v>1</v>
      </c>
      <c r="I1806" s="263"/>
      <c r="J1806" s="259"/>
      <c r="K1806" s="259"/>
      <c r="L1806" s="264"/>
      <c r="M1806" s="265"/>
      <c r="N1806" s="266"/>
      <c r="O1806" s="266"/>
      <c r="P1806" s="266"/>
      <c r="Q1806" s="266"/>
      <c r="R1806" s="266"/>
      <c r="S1806" s="266"/>
      <c r="T1806" s="267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T1806" s="268" t="s">
        <v>229</v>
      </c>
      <c r="AU1806" s="268" t="s">
        <v>86</v>
      </c>
      <c r="AV1806" s="13" t="s">
        <v>84</v>
      </c>
      <c r="AW1806" s="13" t="s">
        <v>32</v>
      </c>
      <c r="AX1806" s="13" t="s">
        <v>76</v>
      </c>
      <c r="AY1806" s="268" t="s">
        <v>222</v>
      </c>
    </row>
    <row r="1807" s="14" customFormat="1">
      <c r="A1807" s="14"/>
      <c r="B1807" s="269"/>
      <c r="C1807" s="270"/>
      <c r="D1807" s="260" t="s">
        <v>229</v>
      </c>
      <c r="E1807" s="271" t="s">
        <v>1</v>
      </c>
      <c r="F1807" s="272" t="s">
        <v>2333</v>
      </c>
      <c r="G1807" s="270"/>
      <c r="H1807" s="273">
        <v>68.400000000000006</v>
      </c>
      <c r="I1807" s="274"/>
      <c r="J1807" s="270"/>
      <c r="K1807" s="270"/>
      <c r="L1807" s="275"/>
      <c r="M1807" s="276"/>
      <c r="N1807" s="277"/>
      <c r="O1807" s="277"/>
      <c r="P1807" s="277"/>
      <c r="Q1807" s="277"/>
      <c r="R1807" s="277"/>
      <c r="S1807" s="277"/>
      <c r="T1807" s="278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T1807" s="279" t="s">
        <v>229</v>
      </c>
      <c r="AU1807" s="279" t="s">
        <v>86</v>
      </c>
      <c r="AV1807" s="14" t="s">
        <v>86</v>
      </c>
      <c r="AW1807" s="14" t="s">
        <v>32</v>
      </c>
      <c r="AX1807" s="14" t="s">
        <v>76</v>
      </c>
      <c r="AY1807" s="279" t="s">
        <v>222</v>
      </c>
    </row>
    <row r="1808" s="14" customFormat="1">
      <c r="A1808" s="14"/>
      <c r="B1808" s="269"/>
      <c r="C1808" s="270"/>
      <c r="D1808" s="260" t="s">
        <v>229</v>
      </c>
      <c r="E1808" s="271" t="s">
        <v>1</v>
      </c>
      <c r="F1808" s="272" t="s">
        <v>2334</v>
      </c>
      <c r="G1808" s="270"/>
      <c r="H1808" s="273">
        <v>59.399999999999999</v>
      </c>
      <c r="I1808" s="274"/>
      <c r="J1808" s="270"/>
      <c r="K1808" s="270"/>
      <c r="L1808" s="275"/>
      <c r="M1808" s="276"/>
      <c r="N1808" s="277"/>
      <c r="O1808" s="277"/>
      <c r="P1808" s="277"/>
      <c r="Q1808" s="277"/>
      <c r="R1808" s="277"/>
      <c r="S1808" s="277"/>
      <c r="T1808" s="278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T1808" s="279" t="s">
        <v>229</v>
      </c>
      <c r="AU1808" s="279" t="s">
        <v>86</v>
      </c>
      <c r="AV1808" s="14" t="s">
        <v>86</v>
      </c>
      <c r="AW1808" s="14" t="s">
        <v>32</v>
      </c>
      <c r="AX1808" s="14" t="s">
        <v>76</v>
      </c>
      <c r="AY1808" s="279" t="s">
        <v>222</v>
      </c>
    </row>
    <row r="1809" s="14" customFormat="1">
      <c r="A1809" s="14"/>
      <c r="B1809" s="269"/>
      <c r="C1809" s="270"/>
      <c r="D1809" s="260" t="s">
        <v>229</v>
      </c>
      <c r="E1809" s="271" t="s">
        <v>1</v>
      </c>
      <c r="F1809" s="272" t="s">
        <v>2335</v>
      </c>
      <c r="G1809" s="270"/>
      <c r="H1809" s="273">
        <v>57.700000000000003</v>
      </c>
      <c r="I1809" s="274"/>
      <c r="J1809" s="270"/>
      <c r="K1809" s="270"/>
      <c r="L1809" s="275"/>
      <c r="M1809" s="276"/>
      <c r="N1809" s="277"/>
      <c r="O1809" s="277"/>
      <c r="P1809" s="277"/>
      <c r="Q1809" s="277"/>
      <c r="R1809" s="277"/>
      <c r="S1809" s="277"/>
      <c r="T1809" s="278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T1809" s="279" t="s">
        <v>229</v>
      </c>
      <c r="AU1809" s="279" t="s">
        <v>86</v>
      </c>
      <c r="AV1809" s="14" t="s">
        <v>86</v>
      </c>
      <c r="AW1809" s="14" t="s">
        <v>32</v>
      </c>
      <c r="AX1809" s="14" t="s">
        <v>76</v>
      </c>
      <c r="AY1809" s="279" t="s">
        <v>222</v>
      </c>
    </row>
    <row r="1810" s="15" customFormat="1">
      <c r="A1810" s="15"/>
      <c r="B1810" s="280"/>
      <c r="C1810" s="281"/>
      <c r="D1810" s="260" t="s">
        <v>229</v>
      </c>
      <c r="E1810" s="282" t="s">
        <v>1</v>
      </c>
      <c r="F1810" s="283" t="s">
        <v>232</v>
      </c>
      <c r="G1810" s="281"/>
      <c r="H1810" s="284">
        <v>185.5</v>
      </c>
      <c r="I1810" s="285"/>
      <c r="J1810" s="281"/>
      <c r="K1810" s="281"/>
      <c r="L1810" s="286"/>
      <c r="M1810" s="287"/>
      <c r="N1810" s="288"/>
      <c r="O1810" s="288"/>
      <c r="P1810" s="288"/>
      <c r="Q1810" s="288"/>
      <c r="R1810" s="288"/>
      <c r="S1810" s="288"/>
      <c r="T1810" s="289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T1810" s="290" t="s">
        <v>229</v>
      </c>
      <c r="AU1810" s="290" t="s">
        <v>86</v>
      </c>
      <c r="AV1810" s="15" t="s">
        <v>228</v>
      </c>
      <c r="AW1810" s="15" t="s">
        <v>32</v>
      </c>
      <c r="AX1810" s="15" t="s">
        <v>84</v>
      </c>
      <c r="AY1810" s="290" t="s">
        <v>222</v>
      </c>
    </row>
    <row r="1811" s="2" customFormat="1" ht="16.5" customHeight="1">
      <c r="A1811" s="39"/>
      <c r="B1811" s="40"/>
      <c r="C1811" s="244" t="s">
        <v>1441</v>
      </c>
      <c r="D1811" s="244" t="s">
        <v>224</v>
      </c>
      <c r="E1811" s="245" t="s">
        <v>2336</v>
      </c>
      <c r="F1811" s="246" t="s">
        <v>2337</v>
      </c>
      <c r="G1811" s="247" t="s">
        <v>1057</v>
      </c>
      <c r="H1811" s="316"/>
      <c r="I1811" s="249"/>
      <c r="J1811" s="250">
        <f>ROUND(I1811*H1811,2)</f>
        <v>0</v>
      </c>
      <c r="K1811" s="251"/>
      <c r="L1811" s="45"/>
      <c r="M1811" s="252" t="s">
        <v>1</v>
      </c>
      <c r="N1811" s="253" t="s">
        <v>41</v>
      </c>
      <c r="O1811" s="92"/>
      <c r="P1811" s="254">
        <f>O1811*H1811</f>
        <v>0</v>
      </c>
      <c r="Q1811" s="254">
        <v>0</v>
      </c>
      <c r="R1811" s="254">
        <f>Q1811*H1811</f>
        <v>0</v>
      </c>
      <c r="S1811" s="254">
        <v>0</v>
      </c>
      <c r="T1811" s="255">
        <f>S1811*H1811</f>
        <v>0</v>
      </c>
      <c r="U1811" s="39"/>
      <c r="V1811" s="39"/>
      <c r="W1811" s="39"/>
      <c r="X1811" s="39"/>
      <c r="Y1811" s="39"/>
      <c r="Z1811" s="39"/>
      <c r="AA1811" s="39"/>
      <c r="AB1811" s="39"/>
      <c r="AC1811" s="39"/>
      <c r="AD1811" s="39"/>
      <c r="AE1811" s="39"/>
      <c r="AR1811" s="256" t="s">
        <v>260</v>
      </c>
      <c r="AT1811" s="256" t="s">
        <v>224</v>
      </c>
      <c r="AU1811" s="256" t="s">
        <v>86</v>
      </c>
      <c r="AY1811" s="18" t="s">
        <v>222</v>
      </c>
      <c r="BE1811" s="257">
        <f>IF(N1811="základní",J1811,0)</f>
        <v>0</v>
      </c>
      <c r="BF1811" s="257">
        <f>IF(N1811="snížená",J1811,0)</f>
        <v>0</v>
      </c>
      <c r="BG1811" s="257">
        <f>IF(N1811="zákl. přenesená",J1811,0)</f>
        <v>0</v>
      </c>
      <c r="BH1811" s="257">
        <f>IF(N1811="sníž. přenesená",J1811,0)</f>
        <v>0</v>
      </c>
      <c r="BI1811" s="257">
        <f>IF(N1811="nulová",J1811,0)</f>
        <v>0</v>
      </c>
      <c r="BJ1811" s="18" t="s">
        <v>84</v>
      </c>
      <c r="BK1811" s="257">
        <f>ROUND(I1811*H1811,2)</f>
        <v>0</v>
      </c>
      <c r="BL1811" s="18" t="s">
        <v>260</v>
      </c>
      <c r="BM1811" s="256" t="s">
        <v>2338</v>
      </c>
    </row>
    <row r="1812" s="12" customFormat="1" ht="22.8" customHeight="1">
      <c r="A1812" s="12"/>
      <c r="B1812" s="228"/>
      <c r="C1812" s="229"/>
      <c r="D1812" s="230" t="s">
        <v>75</v>
      </c>
      <c r="E1812" s="242" t="s">
        <v>2339</v>
      </c>
      <c r="F1812" s="242" t="s">
        <v>2340</v>
      </c>
      <c r="G1812" s="229"/>
      <c r="H1812" s="229"/>
      <c r="I1812" s="232"/>
      <c r="J1812" s="243">
        <f>BK1812</f>
        <v>0</v>
      </c>
      <c r="K1812" s="229"/>
      <c r="L1812" s="234"/>
      <c r="M1812" s="235"/>
      <c r="N1812" s="236"/>
      <c r="O1812" s="236"/>
      <c r="P1812" s="237">
        <f>SUM(P1813:P1824)</f>
        <v>0</v>
      </c>
      <c r="Q1812" s="236"/>
      <c r="R1812" s="237">
        <f>SUM(R1813:R1824)</f>
        <v>7.1255360000000003</v>
      </c>
      <c r="S1812" s="236"/>
      <c r="T1812" s="238">
        <f>SUM(T1813:T1824)</f>
        <v>0</v>
      </c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R1812" s="239" t="s">
        <v>86</v>
      </c>
      <c r="AT1812" s="240" t="s">
        <v>75</v>
      </c>
      <c r="AU1812" s="240" t="s">
        <v>84</v>
      </c>
      <c r="AY1812" s="239" t="s">
        <v>222</v>
      </c>
      <c r="BK1812" s="241">
        <f>SUM(BK1813:BK1824)</f>
        <v>0</v>
      </c>
    </row>
    <row r="1813" s="2" customFormat="1" ht="24.15" customHeight="1">
      <c r="A1813" s="39"/>
      <c r="B1813" s="40"/>
      <c r="C1813" s="244" t="s">
        <v>2341</v>
      </c>
      <c r="D1813" s="244" t="s">
        <v>224</v>
      </c>
      <c r="E1813" s="245" t="s">
        <v>2342</v>
      </c>
      <c r="F1813" s="246" t="s">
        <v>2343</v>
      </c>
      <c r="G1813" s="247" t="s">
        <v>227</v>
      </c>
      <c r="H1813" s="248">
        <v>71.829999999999998</v>
      </c>
      <c r="I1813" s="249"/>
      <c r="J1813" s="250">
        <f>ROUND(I1813*H1813,2)</f>
        <v>0</v>
      </c>
      <c r="K1813" s="251"/>
      <c r="L1813" s="45"/>
      <c r="M1813" s="252" t="s">
        <v>1</v>
      </c>
      <c r="N1813" s="253" t="s">
        <v>41</v>
      </c>
      <c r="O1813" s="92"/>
      <c r="P1813" s="254">
        <f>O1813*H1813</f>
        <v>0</v>
      </c>
      <c r="Q1813" s="254">
        <v>0.065820000000000004</v>
      </c>
      <c r="R1813" s="254">
        <f>Q1813*H1813</f>
        <v>4.7278506</v>
      </c>
      <c r="S1813" s="254">
        <v>0</v>
      </c>
      <c r="T1813" s="255">
        <f>S1813*H1813</f>
        <v>0</v>
      </c>
      <c r="U1813" s="39"/>
      <c r="V1813" s="39"/>
      <c r="W1813" s="39"/>
      <c r="X1813" s="39"/>
      <c r="Y1813" s="39"/>
      <c r="Z1813" s="39"/>
      <c r="AA1813" s="39"/>
      <c r="AB1813" s="39"/>
      <c r="AC1813" s="39"/>
      <c r="AD1813" s="39"/>
      <c r="AE1813" s="39"/>
      <c r="AR1813" s="256" t="s">
        <v>260</v>
      </c>
      <c r="AT1813" s="256" t="s">
        <v>224</v>
      </c>
      <c r="AU1813" s="256" t="s">
        <v>86</v>
      </c>
      <c r="AY1813" s="18" t="s">
        <v>222</v>
      </c>
      <c r="BE1813" s="257">
        <f>IF(N1813="základní",J1813,0)</f>
        <v>0</v>
      </c>
      <c r="BF1813" s="257">
        <f>IF(N1813="snížená",J1813,0)</f>
        <v>0</v>
      </c>
      <c r="BG1813" s="257">
        <f>IF(N1813="zákl. přenesená",J1813,0)</f>
        <v>0</v>
      </c>
      <c r="BH1813" s="257">
        <f>IF(N1813="sníž. přenesená",J1813,0)</f>
        <v>0</v>
      </c>
      <c r="BI1813" s="257">
        <f>IF(N1813="nulová",J1813,0)</f>
        <v>0</v>
      </c>
      <c r="BJ1813" s="18" t="s">
        <v>84</v>
      </c>
      <c r="BK1813" s="257">
        <f>ROUND(I1813*H1813,2)</f>
        <v>0</v>
      </c>
      <c r="BL1813" s="18" t="s">
        <v>260</v>
      </c>
      <c r="BM1813" s="256" t="s">
        <v>2344</v>
      </c>
    </row>
    <row r="1814" s="13" customFormat="1">
      <c r="A1814" s="13"/>
      <c r="B1814" s="258"/>
      <c r="C1814" s="259"/>
      <c r="D1814" s="260" t="s">
        <v>229</v>
      </c>
      <c r="E1814" s="261" t="s">
        <v>1</v>
      </c>
      <c r="F1814" s="262" t="s">
        <v>249</v>
      </c>
      <c r="G1814" s="259"/>
      <c r="H1814" s="261" t="s">
        <v>1</v>
      </c>
      <c r="I1814" s="263"/>
      <c r="J1814" s="259"/>
      <c r="K1814" s="259"/>
      <c r="L1814" s="264"/>
      <c r="M1814" s="265"/>
      <c r="N1814" s="266"/>
      <c r="O1814" s="266"/>
      <c r="P1814" s="266"/>
      <c r="Q1814" s="266"/>
      <c r="R1814" s="266"/>
      <c r="S1814" s="266"/>
      <c r="T1814" s="267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T1814" s="268" t="s">
        <v>229</v>
      </c>
      <c r="AU1814" s="268" t="s">
        <v>86</v>
      </c>
      <c r="AV1814" s="13" t="s">
        <v>84</v>
      </c>
      <c r="AW1814" s="13" t="s">
        <v>32</v>
      </c>
      <c r="AX1814" s="13" t="s">
        <v>76</v>
      </c>
      <c r="AY1814" s="268" t="s">
        <v>222</v>
      </c>
    </row>
    <row r="1815" s="14" customFormat="1">
      <c r="A1815" s="14"/>
      <c r="B1815" s="269"/>
      <c r="C1815" s="270"/>
      <c r="D1815" s="260" t="s">
        <v>229</v>
      </c>
      <c r="E1815" s="271" t="s">
        <v>1</v>
      </c>
      <c r="F1815" s="272" t="s">
        <v>2345</v>
      </c>
      <c r="G1815" s="270"/>
      <c r="H1815" s="273">
        <v>65.299999999999997</v>
      </c>
      <c r="I1815" s="274"/>
      <c r="J1815" s="270"/>
      <c r="K1815" s="270"/>
      <c r="L1815" s="275"/>
      <c r="M1815" s="276"/>
      <c r="N1815" s="277"/>
      <c r="O1815" s="277"/>
      <c r="P1815" s="277"/>
      <c r="Q1815" s="277"/>
      <c r="R1815" s="277"/>
      <c r="S1815" s="277"/>
      <c r="T1815" s="278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T1815" s="279" t="s">
        <v>229</v>
      </c>
      <c r="AU1815" s="279" t="s">
        <v>86</v>
      </c>
      <c r="AV1815" s="14" t="s">
        <v>86</v>
      </c>
      <c r="AW1815" s="14" t="s">
        <v>32</v>
      </c>
      <c r="AX1815" s="14" t="s">
        <v>76</v>
      </c>
      <c r="AY1815" s="279" t="s">
        <v>222</v>
      </c>
    </row>
    <row r="1816" s="16" customFormat="1">
      <c r="A1816" s="16"/>
      <c r="B1816" s="305"/>
      <c r="C1816" s="306"/>
      <c r="D1816" s="260" t="s">
        <v>229</v>
      </c>
      <c r="E1816" s="307" t="s">
        <v>1</v>
      </c>
      <c r="F1816" s="308" t="s">
        <v>373</v>
      </c>
      <c r="G1816" s="306"/>
      <c r="H1816" s="309">
        <v>65.299999999999997</v>
      </c>
      <c r="I1816" s="310"/>
      <c r="J1816" s="306"/>
      <c r="K1816" s="306"/>
      <c r="L1816" s="311"/>
      <c r="M1816" s="312"/>
      <c r="N1816" s="313"/>
      <c r="O1816" s="313"/>
      <c r="P1816" s="313"/>
      <c r="Q1816" s="313"/>
      <c r="R1816" s="313"/>
      <c r="S1816" s="313"/>
      <c r="T1816" s="314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T1816" s="315" t="s">
        <v>229</v>
      </c>
      <c r="AU1816" s="315" t="s">
        <v>86</v>
      </c>
      <c r="AV1816" s="16" t="s">
        <v>107</v>
      </c>
      <c r="AW1816" s="16" t="s">
        <v>32</v>
      </c>
      <c r="AX1816" s="16" t="s">
        <v>76</v>
      </c>
      <c r="AY1816" s="315" t="s">
        <v>222</v>
      </c>
    </row>
    <row r="1817" s="14" customFormat="1">
      <c r="A1817" s="14"/>
      <c r="B1817" s="269"/>
      <c r="C1817" s="270"/>
      <c r="D1817" s="260" t="s">
        <v>229</v>
      </c>
      <c r="E1817" s="271" t="s">
        <v>1</v>
      </c>
      <c r="F1817" s="272" t="s">
        <v>2346</v>
      </c>
      <c r="G1817" s="270"/>
      <c r="H1817" s="273">
        <v>6.5300000000000002</v>
      </c>
      <c r="I1817" s="274"/>
      <c r="J1817" s="270"/>
      <c r="K1817" s="270"/>
      <c r="L1817" s="275"/>
      <c r="M1817" s="276"/>
      <c r="N1817" s="277"/>
      <c r="O1817" s="277"/>
      <c r="P1817" s="277"/>
      <c r="Q1817" s="277"/>
      <c r="R1817" s="277"/>
      <c r="S1817" s="277"/>
      <c r="T1817" s="278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T1817" s="279" t="s">
        <v>229</v>
      </c>
      <c r="AU1817" s="279" t="s">
        <v>86</v>
      </c>
      <c r="AV1817" s="14" t="s">
        <v>86</v>
      </c>
      <c r="AW1817" s="14" t="s">
        <v>32</v>
      </c>
      <c r="AX1817" s="14" t="s">
        <v>76</v>
      </c>
      <c r="AY1817" s="279" t="s">
        <v>222</v>
      </c>
    </row>
    <row r="1818" s="15" customFormat="1">
      <c r="A1818" s="15"/>
      <c r="B1818" s="280"/>
      <c r="C1818" s="281"/>
      <c r="D1818" s="260" t="s">
        <v>229</v>
      </c>
      <c r="E1818" s="282" t="s">
        <v>1</v>
      </c>
      <c r="F1818" s="283" t="s">
        <v>232</v>
      </c>
      <c r="G1818" s="281"/>
      <c r="H1818" s="284">
        <v>71.829999999999998</v>
      </c>
      <c r="I1818" s="285"/>
      <c r="J1818" s="281"/>
      <c r="K1818" s="281"/>
      <c r="L1818" s="286"/>
      <c r="M1818" s="287"/>
      <c r="N1818" s="288"/>
      <c r="O1818" s="288"/>
      <c r="P1818" s="288"/>
      <c r="Q1818" s="288"/>
      <c r="R1818" s="288"/>
      <c r="S1818" s="288"/>
      <c r="T1818" s="289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T1818" s="290" t="s">
        <v>229</v>
      </c>
      <c r="AU1818" s="290" t="s">
        <v>86</v>
      </c>
      <c r="AV1818" s="15" t="s">
        <v>228</v>
      </c>
      <c r="AW1818" s="15" t="s">
        <v>32</v>
      </c>
      <c r="AX1818" s="15" t="s">
        <v>84</v>
      </c>
      <c r="AY1818" s="290" t="s">
        <v>222</v>
      </c>
    </row>
    <row r="1819" s="2" customFormat="1" ht="16.5" customHeight="1">
      <c r="A1819" s="39"/>
      <c r="B1819" s="40"/>
      <c r="C1819" s="294" t="s">
        <v>1445</v>
      </c>
      <c r="D1819" s="294" t="s">
        <v>300</v>
      </c>
      <c r="E1819" s="295" t="s">
        <v>2347</v>
      </c>
      <c r="F1819" s="296" t="s">
        <v>2348</v>
      </c>
      <c r="G1819" s="297" t="s">
        <v>283</v>
      </c>
      <c r="H1819" s="298">
        <v>4.3099999999999996</v>
      </c>
      <c r="I1819" s="299"/>
      <c r="J1819" s="300">
        <f>ROUND(I1819*H1819,2)</f>
        <v>0</v>
      </c>
      <c r="K1819" s="301"/>
      <c r="L1819" s="302"/>
      <c r="M1819" s="303" t="s">
        <v>1</v>
      </c>
      <c r="N1819" s="304" t="s">
        <v>41</v>
      </c>
      <c r="O1819" s="92"/>
      <c r="P1819" s="254">
        <f>O1819*H1819</f>
        <v>0</v>
      </c>
      <c r="Q1819" s="254">
        <v>0</v>
      </c>
      <c r="R1819" s="254">
        <f>Q1819*H1819</f>
        <v>0</v>
      </c>
      <c r="S1819" s="254">
        <v>0</v>
      </c>
      <c r="T1819" s="255">
        <f>S1819*H1819</f>
        <v>0</v>
      </c>
      <c r="U1819" s="39"/>
      <c r="V1819" s="39"/>
      <c r="W1819" s="39"/>
      <c r="X1819" s="39"/>
      <c r="Y1819" s="39"/>
      <c r="Z1819" s="39"/>
      <c r="AA1819" s="39"/>
      <c r="AB1819" s="39"/>
      <c r="AC1819" s="39"/>
      <c r="AD1819" s="39"/>
      <c r="AE1819" s="39"/>
      <c r="AR1819" s="256" t="s">
        <v>290</v>
      </c>
      <c r="AT1819" s="256" t="s">
        <v>300</v>
      </c>
      <c r="AU1819" s="256" t="s">
        <v>86</v>
      </c>
      <c r="AY1819" s="18" t="s">
        <v>222</v>
      </c>
      <c r="BE1819" s="257">
        <f>IF(N1819="základní",J1819,0)</f>
        <v>0</v>
      </c>
      <c r="BF1819" s="257">
        <f>IF(N1819="snížená",J1819,0)</f>
        <v>0</v>
      </c>
      <c r="BG1819" s="257">
        <f>IF(N1819="zákl. přenesená",J1819,0)</f>
        <v>0</v>
      </c>
      <c r="BH1819" s="257">
        <f>IF(N1819="sníž. přenesená",J1819,0)</f>
        <v>0</v>
      </c>
      <c r="BI1819" s="257">
        <f>IF(N1819="nulová",J1819,0)</f>
        <v>0</v>
      </c>
      <c r="BJ1819" s="18" t="s">
        <v>84</v>
      </c>
      <c r="BK1819" s="257">
        <f>ROUND(I1819*H1819,2)</f>
        <v>0</v>
      </c>
      <c r="BL1819" s="18" t="s">
        <v>260</v>
      </c>
      <c r="BM1819" s="256" t="s">
        <v>2349</v>
      </c>
    </row>
    <row r="1820" s="14" customFormat="1">
      <c r="A1820" s="14"/>
      <c r="B1820" s="269"/>
      <c r="C1820" s="270"/>
      <c r="D1820" s="260" t="s">
        <v>229</v>
      </c>
      <c r="E1820" s="271" t="s">
        <v>1</v>
      </c>
      <c r="F1820" s="272" t="s">
        <v>2350</v>
      </c>
      <c r="G1820" s="270"/>
      <c r="H1820" s="273">
        <v>4.3099999999999996</v>
      </c>
      <c r="I1820" s="274"/>
      <c r="J1820" s="270"/>
      <c r="K1820" s="270"/>
      <c r="L1820" s="275"/>
      <c r="M1820" s="276"/>
      <c r="N1820" s="277"/>
      <c r="O1820" s="277"/>
      <c r="P1820" s="277"/>
      <c r="Q1820" s="277"/>
      <c r="R1820" s="277"/>
      <c r="S1820" s="277"/>
      <c r="T1820" s="278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T1820" s="279" t="s">
        <v>229</v>
      </c>
      <c r="AU1820" s="279" t="s">
        <v>86</v>
      </c>
      <c r="AV1820" s="14" t="s">
        <v>86</v>
      </c>
      <c r="AW1820" s="14" t="s">
        <v>32</v>
      </c>
      <c r="AX1820" s="14" t="s">
        <v>76</v>
      </c>
      <c r="AY1820" s="279" t="s">
        <v>222</v>
      </c>
    </row>
    <row r="1821" s="15" customFormat="1">
      <c r="A1821" s="15"/>
      <c r="B1821" s="280"/>
      <c r="C1821" s="281"/>
      <c r="D1821" s="260" t="s">
        <v>229</v>
      </c>
      <c r="E1821" s="282" t="s">
        <v>1</v>
      </c>
      <c r="F1821" s="283" t="s">
        <v>232</v>
      </c>
      <c r="G1821" s="281"/>
      <c r="H1821" s="284">
        <v>4.3099999999999996</v>
      </c>
      <c r="I1821" s="285"/>
      <c r="J1821" s="281"/>
      <c r="K1821" s="281"/>
      <c r="L1821" s="286"/>
      <c r="M1821" s="287"/>
      <c r="N1821" s="288"/>
      <c r="O1821" s="288"/>
      <c r="P1821" s="288"/>
      <c r="Q1821" s="288"/>
      <c r="R1821" s="288"/>
      <c r="S1821" s="288"/>
      <c r="T1821" s="289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T1821" s="290" t="s">
        <v>229</v>
      </c>
      <c r="AU1821" s="290" t="s">
        <v>86</v>
      </c>
      <c r="AV1821" s="15" t="s">
        <v>228</v>
      </c>
      <c r="AW1821" s="15" t="s">
        <v>32</v>
      </c>
      <c r="AX1821" s="15" t="s">
        <v>84</v>
      </c>
      <c r="AY1821" s="290" t="s">
        <v>222</v>
      </c>
    </row>
    <row r="1822" s="2" customFormat="1" ht="24.15" customHeight="1">
      <c r="A1822" s="39"/>
      <c r="B1822" s="40"/>
      <c r="C1822" s="244" t="s">
        <v>2351</v>
      </c>
      <c r="D1822" s="244" t="s">
        <v>224</v>
      </c>
      <c r="E1822" s="245" t="s">
        <v>2352</v>
      </c>
      <c r="F1822" s="246" t="s">
        <v>2353</v>
      </c>
      <c r="G1822" s="247" t="s">
        <v>227</v>
      </c>
      <c r="H1822" s="248">
        <v>143.66</v>
      </c>
      <c r="I1822" s="249"/>
      <c r="J1822" s="250">
        <f>ROUND(I1822*H1822,2)</f>
        <v>0</v>
      </c>
      <c r="K1822" s="251"/>
      <c r="L1822" s="45"/>
      <c r="M1822" s="252" t="s">
        <v>1</v>
      </c>
      <c r="N1822" s="253" t="s">
        <v>41</v>
      </c>
      <c r="O1822" s="92"/>
      <c r="P1822" s="254">
        <f>O1822*H1822</f>
        <v>0</v>
      </c>
      <c r="Q1822" s="254">
        <v>0.01669</v>
      </c>
      <c r="R1822" s="254">
        <f>Q1822*H1822</f>
        <v>2.3976853999999999</v>
      </c>
      <c r="S1822" s="254">
        <v>0</v>
      </c>
      <c r="T1822" s="255">
        <f>S1822*H1822</f>
        <v>0</v>
      </c>
      <c r="U1822" s="39"/>
      <c r="V1822" s="39"/>
      <c r="W1822" s="39"/>
      <c r="X1822" s="39"/>
      <c r="Y1822" s="39"/>
      <c r="Z1822" s="39"/>
      <c r="AA1822" s="39"/>
      <c r="AB1822" s="39"/>
      <c r="AC1822" s="39"/>
      <c r="AD1822" s="39"/>
      <c r="AE1822" s="39"/>
      <c r="AR1822" s="256" t="s">
        <v>260</v>
      </c>
      <c r="AT1822" s="256" t="s">
        <v>224</v>
      </c>
      <c r="AU1822" s="256" t="s">
        <v>86</v>
      </c>
      <c r="AY1822" s="18" t="s">
        <v>222</v>
      </c>
      <c r="BE1822" s="257">
        <f>IF(N1822="základní",J1822,0)</f>
        <v>0</v>
      </c>
      <c r="BF1822" s="257">
        <f>IF(N1822="snížená",J1822,0)</f>
        <v>0</v>
      </c>
      <c r="BG1822" s="257">
        <f>IF(N1822="zákl. přenesená",J1822,0)</f>
        <v>0</v>
      </c>
      <c r="BH1822" s="257">
        <f>IF(N1822="sníž. přenesená",J1822,0)</f>
        <v>0</v>
      </c>
      <c r="BI1822" s="257">
        <f>IF(N1822="nulová",J1822,0)</f>
        <v>0</v>
      </c>
      <c r="BJ1822" s="18" t="s">
        <v>84</v>
      </c>
      <c r="BK1822" s="257">
        <f>ROUND(I1822*H1822,2)</f>
        <v>0</v>
      </c>
      <c r="BL1822" s="18" t="s">
        <v>260</v>
      </c>
      <c r="BM1822" s="256" t="s">
        <v>2354</v>
      </c>
    </row>
    <row r="1823" s="14" customFormat="1">
      <c r="A1823" s="14"/>
      <c r="B1823" s="269"/>
      <c r="C1823" s="270"/>
      <c r="D1823" s="260" t="s">
        <v>229</v>
      </c>
      <c r="E1823" s="270"/>
      <c r="F1823" s="272" t="s">
        <v>2355</v>
      </c>
      <c r="G1823" s="270"/>
      <c r="H1823" s="273">
        <v>143.66</v>
      </c>
      <c r="I1823" s="274"/>
      <c r="J1823" s="270"/>
      <c r="K1823" s="270"/>
      <c r="L1823" s="275"/>
      <c r="M1823" s="276"/>
      <c r="N1823" s="277"/>
      <c r="O1823" s="277"/>
      <c r="P1823" s="277"/>
      <c r="Q1823" s="277"/>
      <c r="R1823" s="277"/>
      <c r="S1823" s="277"/>
      <c r="T1823" s="278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T1823" s="279" t="s">
        <v>229</v>
      </c>
      <c r="AU1823" s="279" t="s">
        <v>86</v>
      </c>
      <c r="AV1823" s="14" t="s">
        <v>86</v>
      </c>
      <c r="AW1823" s="14" t="s">
        <v>4</v>
      </c>
      <c r="AX1823" s="14" t="s">
        <v>84</v>
      </c>
      <c r="AY1823" s="279" t="s">
        <v>222</v>
      </c>
    </row>
    <row r="1824" s="2" customFormat="1" ht="16.5" customHeight="1">
      <c r="A1824" s="39"/>
      <c r="B1824" s="40"/>
      <c r="C1824" s="244" t="s">
        <v>1449</v>
      </c>
      <c r="D1824" s="244" t="s">
        <v>224</v>
      </c>
      <c r="E1824" s="245" t="s">
        <v>2356</v>
      </c>
      <c r="F1824" s="246" t="s">
        <v>2357</v>
      </c>
      <c r="G1824" s="247" t="s">
        <v>1057</v>
      </c>
      <c r="H1824" s="316"/>
      <c r="I1824" s="249"/>
      <c r="J1824" s="250">
        <f>ROUND(I1824*H1824,2)</f>
        <v>0</v>
      </c>
      <c r="K1824" s="251"/>
      <c r="L1824" s="45"/>
      <c r="M1824" s="252" t="s">
        <v>1</v>
      </c>
      <c r="N1824" s="253" t="s">
        <v>41</v>
      </c>
      <c r="O1824" s="92"/>
      <c r="P1824" s="254">
        <f>O1824*H1824</f>
        <v>0</v>
      </c>
      <c r="Q1824" s="254">
        <v>0</v>
      </c>
      <c r="R1824" s="254">
        <f>Q1824*H1824</f>
        <v>0</v>
      </c>
      <c r="S1824" s="254">
        <v>0</v>
      </c>
      <c r="T1824" s="255">
        <f>S1824*H1824</f>
        <v>0</v>
      </c>
      <c r="U1824" s="39"/>
      <c r="V1824" s="39"/>
      <c r="W1824" s="39"/>
      <c r="X1824" s="39"/>
      <c r="Y1824" s="39"/>
      <c r="Z1824" s="39"/>
      <c r="AA1824" s="39"/>
      <c r="AB1824" s="39"/>
      <c r="AC1824" s="39"/>
      <c r="AD1824" s="39"/>
      <c r="AE1824" s="39"/>
      <c r="AR1824" s="256" t="s">
        <v>260</v>
      </c>
      <c r="AT1824" s="256" t="s">
        <v>224</v>
      </c>
      <c r="AU1824" s="256" t="s">
        <v>86</v>
      </c>
      <c r="AY1824" s="18" t="s">
        <v>222</v>
      </c>
      <c r="BE1824" s="257">
        <f>IF(N1824="základní",J1824,0)</f>
        <v>0</v>
      </c>
      <c r="BF1824" s="257">
        <f>IF(N1824="snížená",J1824,0)</f>
        <v>0</v>
      </c>
      <c r="BG1824" s="257">
        <f>IF(N1824="zákl. přenesená",J1824,0)</f>
        <v>0</v>
      </c>
      <c r="BH1824" s="257">
        <f>IF(N1824="sníž. přenesená",J1824,0)</f>
        <v>0</v>
      </c>
      <c r="BI1824" s="257">
        <f>IF(N1824="nulová",J1824,0)</f>
        <v>0</v>
      </c>
      <c r="BJ1824" s="18" t="s">
        <v>84</v>
      </c>
      <c r="BK1824" s="257">
        <f>ROUND(I1824*H1824,2)</f>
        <v>0</v>
      </c>
      <c r="BL1824" s="18" t="s">
        <v>260</v>
      </c>
      <c r="BM1824" s="256" t="s">
        <v>2358</v>
      </c>
    </row>
    <row r="1825" s="12" customFormat="1" ht="22.8" customHeight="1">
      <c r="A1825" s="12"/>
      <c r="B1825" s="228"/>
      <c r="C1825" s="229"/>
      <c r="D1825" s="230" t="s">
        <v>75</v>
      </c>
      <c r="E1825" s="242" t="s">
        <v>1968</v>
      </c>
      <c r="F1825" s="242" t="s">
        <v>2359</v>
      </c>
      <c r="G1825" s="229"/>
      <c r="H1825" s="229"/>
      <c r="I1825" s="232"/>
      <c r="J1825" s="243">
        <f>BK1825</f>
        <v>0</v>
      </c>
      <c r="K1825" s="229"/>
      <c r="L1825" s="234"/>
      <c r="M1825" s="235"/>
      <c r="N1825" s="236"/>
      <c r="O1825" s="236"/>
      <c r="P1825" s="237">
        <f>SUM(P1826:P1912)</f>
        <v>0</v>
      </c>
      <c r="Q1825" s="236"/>
      <c r="R1825" s="237">
        <f>SUM(R1826:R1912)</f>
        <v>0</v>
      </c>
      <c r="S1825" s="236"/>
      <c r="T1825" s="238">
        <f>SUM(T1826:T1912)</f>
        <v>0</v>
      </c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R1825" s="239" t="s">
        <v>86</v>
      </c>
      <c r="AT1825" s="240" t="s">
        <v>75</v>
      </c>
      <c r="AU1825" s="240" t="s">
        <v>84</v>
      </c>
      <c r="AY1825" s="239" t="s">
        <v>222</v>
      </c>
      <c r="BK1825" s="241">
        <f>SUM(BK1826:BK1912)</f>
        <v>0</v>
      </c>
    </row>
    <row r="1826" s="2" customFormat="1" ht="16.5" customHeight="1">
      <c r="A1826" s="39"/>
      <c r="B1826" s="40"/>
      <c r="C1826" s="244" t="s">
        <v>2360</v>
      </c>
      <c r="D1826" s="244" t="s">
        <v>224</v>
      </c>
      <c r="E1826" s="245" t="s">
        <v>2361</v>
      </c>
      <c r="F1826" s="246" t="s">
        <v>2362</v>
      </c>
      <c r="G1826" s="247" t="s">
        <v>227</v>
      </c>
      <c r="H1826" s="248">
        <v>2997.3679999999999</v>
      </c>
      <c r="I1826" s="249"/>
      <c r="J1826" s="250">
        <f>ROUND(I1826*H1826,2)</f>
        <v>0</v>
      </c>
      <c r="K1826" s="251"/>
      <c r="L1826" s="45"/>
      <c r="M1826" s="252" t="s">
        <v>1</v>
      </c>
      <c r="N1826" s="253" t="s">
        <v>41</v>
      </c>
      <c r="O1826" s="92"/>
      <c r="P1826" s="254">
        <f>O1826*H1826</f>
        <v>0</v>
      </c>
      <c r="Q1826" s="254">
        <v>0</v>
      </c>
      <c r="R1826" s="254">
        <f>Q1826*H1826</f>
        <v>0</v>
      </c>
      <c r="S1826" s="254">
        <v>0</v>
      </c>
      <c r="T1826" s="255">
        <f>S1826*H1826</f>
        <v>0</v>
      </c>
      <c r="U1826" s="39"/>
      <c r="V1826" s="39"/>
      <c r="W1826" s="39"/>
      <c r="X1826" s="39"/>
      <c r="Y1826" s="39"/>
      <c r="Z1826" s="39"/>
      <c r="AA1826" s="39"/>
      <c r="AB1826" s="39"/>
      <c r="AC1826" s="39"/>
      <c r="AD1826" s="39"/>
      <c r="AE1826" s="39"/>
      <c r="AR1826" s="256" t="s">
        <v>260</v>
      </c>
      <c r="AT1826" s="256" t="s">
        <v>224</v>
      </c>
      <c r="AU1826" s="256" t="s">
        <v>86</v>
      </c>
      <c r="AY1826" s="18" t="s">
        <v>222</v>
      </c>
      <c r="BE1826" s="257">
        <f>IF(N1826="základní",J1826,0)</f>
        <v>0</v>
      </c>
      <c r="BF1826" s="257">
        <f>IF(N1826="snížená",J1826,0)</f>
        <v>0</v>
      </c>
      <c r="BG1826" s="257">
        <f>IF(N1826="zákl. přenesená",J1826,0)</f>
        <v>0</v>
      </c>
      <c r="BH1826" s="257">
        <f>IF(N1826="sníž. přenesená",J1826,0)</f>
        <v>0</v>
      </c>
      <c r="BI1826" s="257">
        <f>IF(N1826="nulová",J1826,0)</f>
        <v>0</v>
      </c>
      <c r="BJ1826" s="18" t="s">
        <v>84</v>
      </c>
      <c r="BK1826" s="257">
        <f>ROUND(I1826*H1826,2)</f>
        <v>0</v>
      </c>
      <c r="BL1826" s="18" t="s">
        <v>260</v>
      </c>
      <c r="BM1826" s="256" t="s">
        <v>2363</v>
      </c>
    </row>
    <row r="1827" s="13" customFormat="1">
      <c r="A1827" s="13"/>
      <c r="B1827" s="258"/>
      <c r="C1827" s="259"/>
      <c r="D1827" s="260" t="s">
        <v>229</v>
      </c>
      <c r="E1827" s="261" t="s">
        <v>1</v>
      </c>
      <c r="F1827" s="262" t="s">
        <v>249</v>
      </c>
      <c r="G1827" s="259"/>
      <c r="H1827" s="261" t="s">
        <v>1</v>
      </c>
      <c r="I1827" s="263"/>
      <c r="J1827" s="259"/>
      <c r="K1827" s="259"/>
      <c r="L1827" s="264"/>
      <c r="M1827" s="265"/>
      <c r="N1827" s="266"/>
      <c r="O1827" s="266"/>
      <c r="P1827" s="266"/>
      <c r="Q1827" s="266"/>
      <c r="R1827" s="266"/>
      <c r="S1827" s="266"/>
      <c r="T1827" s="267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T1827" s="268" t="s">
        <v>229</v>
      </c>
      <c r="AU1827" s="268" t="s">
        <v>86</v>
      </c>
      <c r="AV1827" s="13" t="s">
        <v>84</v>
      </c>
      <c r="AW1827" s="13" t="s">
        <v>32</v>
      </c>
      <c r="AX1827" s="13" t="s">
        <v>76</v>
      </c>
      <c r="AY1827" s="268" t="s">
        <v>222</v>
      </c>
    </row>
    <row r="1828" s="14" customFormat="1">
      <c r="A1828" s="14"/>
      <c r="B1828" s="269"/>
      <c r="C1828" s="270"/>
      <c r="D1828" s="260" t="s">
        <v>229</v>
      </c>
      <c r="E1828" s="271" t="s">
        <v>1</v>
      </c>
      <c r="F1828" s="272" t="s">
        <v>2364</v>
      </c>
      <c r="G1828" s="270"/>
      <c r="H1828" s="273">
        <v>173.13999999999999</v>
      </c>
      <c r="I1828" s="274"/>
      <c r="J1828" s="270"/>
      <c r="K1828" s="270"/>
      <c r="L1828" s="275"/>
      <c r="M1828" s="276"/>
      <c r="N1828" s="277"/>
      <c r="O1828" s="277"/>
      <c r="P1828" s="277"/>
      <c r="Q1828" s="277"/>
      <c r="R1828" s="277"/>
      <c r="S1828" s="277"/>
      <c r="T1828" s="278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T1828" s="279" t="s">
        <v>229</v>
      </c>
      <c r="AU1828" s="279" t="s">
        <v>86</v>
      </c>
      <c r="AV1828" s="14" t="s">
        <v>86</v>
      </c>
      <c r="AW1828" s="14" t="s">
        <v>32</v>
      </c>
      <c r="AX1828" s="14" t="s">
        <v>76</v>
      </c>
      <c r="AY1828" s="279" t="s">
        <v>222</v>
      </c>
    </row>
    <row r="1829" s="14" customFormat="1">
      <c r="A1829" s="14"/>
      <c r="B1829" s="269"/>
      <c r="C1829" s="270"/>
      <c r="D1829" s="260" t="s">
        <v>229</v>
      </c>
      <c r="E1829" s="271" t="s">
        <v>1</v>
      </c>
      <c r="F1829" s="272" t="s">
        <v>2365</v>
      </c>
      <c r="G1829" s="270"/>
      <c r="H1829" s="273">
        <v>2824.2280000000001</v>
      </c>
      <c r="I1829" s="274"/>
      <c r="J1829" s="270"/>
      <c r="K1829" s="270"/>
      <c r="L1829" s="275"/>
      <c r="M1829" s="276"/>
      <c r="N1829" s="277"/>
      <c r="O1829" s="277"/>
      <c r="P1829" s="277"/>
      <c r="Q1829" s="277"/>
      <c r="R1829" s="277"/>
      <c r="S1829" s="277"/>
      <c r="T1829" s="278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T1829" s="279" t="s">
        <v>229</v>
      </c>
      <c r="AU1829" s="279" t="s">
        <v>86</v>
      </c>
      <c r="AV1829" s="14" t="s">
        <v>86</v>
      </c>
      <c r="AW1829" s="14" t="s">
        <v>32</v>
      </c>
      <c r="AX1829" s="14" t="s">
        <v>76</v>
      </c>
      <c r="AY1829" s="279" t="s">
        <v>222</v>
      </c>
    </row>
    <row r="1830" s="15" customFormat="1">
      <c r="A1830" s="15"/>
      <c r="B1830" s="280"/>
      <c r="C1830" s="281"/>
      <c r="D1830" s="260" t="s">
        <v>229</v>
      </c>
      <c r="E1830" s="282" t="s">
        <v>1</v>
      </c>
      <c r="F1830" s="283" t="s">
        <v>232</v>
      </c>
      <c r="G1830" s="281"/>
      <c r="H1830" s="284">
        <v>2997.3679999999999</v>
      </c>
      <c r="I1830" s="285"/>
      <c r="J1830" s="281"/>
      <c r="K1830" s="281"/>
      <c r="L1830" s="286"/>
      <c r="M1830" s="287"/>
      <c r="N1830" s="288"/>
      <c r="O1830" s="288"/>
      <c r="P1830" s="288"/>
      <c r="Q1830" s="288"/>
      <c r="R1830" s="288"/>
      <c r="S1830" s="288"/>
      <c r="T1830" s="289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T1830" s="290" t="s">
        <v>229</v>
      </c>
      <c r="AU1830" s="290" t="s">
        <v>86</v>
      </c>
      <c r="AV1830" s="15" t="s">
        <v>228</v>
      </c>
      <c r="AW1830" s="15" t="s">
        <v>32</v>
      </c>
      <c r="AX1830" s="15" t="s">
        <v>84</v>
      </c>
      <c r="AY1830" s="290" t="s">
        <v>222</v>
      </c>
    </row>
    <row r="1831" s="2" customFormat="1" ht="24.15" customHeight="1">
      <c r="A1831" s="39"/>
      <c r="B1831" s="40"/>
      <c r="C1831" s="244" t="s">
        <v>1453</v>
      </c>
      <c r="D1831" s="244" t="s">
        <v>224</v>
      </c>
      <c r="E1831" s="245" t="s">
        <v>2366</v>
      </c>
      <c r="F1831" s="246" t="s">
        <v>2367</v>
      </c>
      <c r="G1831" s="247" t="s">
        <v>227</v>
      </c>
      <c r="H1831" s="248">
        <v>2997.3679999999999</v>
      </c>
      <c r="I1831" s="249"/>
      <c r="J1831" s="250">
        <f>ROUND(I1831*H1831,2)</f>
        <v>0</v>
      </c>
      <c r="K1831" s="251"/>
      <c r="L1831" s="45"/>
      <c r="M1831" s="252" t="s">
        <v>1</v>
      </c>
      <c r="N1831" s="253" t="s">
        <v>41</v>
      </c>
      <c r="O1831" s="92"/>
      <c r="P1831" s="254">
        <f>O1831*H1831</f>
        <v>0</v>
      </c>
      <c r="Q1831" s="254">
        <v>0</v>
      </c>
      <c r="R1831" s="254">
        <f>Q1831*H1831</f>
        <v>0</v>
      </c>
      <c r="S1831" s="254">
        <v>0</v>
      </c>
      <c r="T1831" s="255">
        <f>S1831*H1831</f>
        <v>0</v>
      </c>
      <c r="U1831" s="39"/>
      <c r="V1831" s="39"/>
      <c r="W1831" s="39"/>
      <c r="X1831" s="39"/>
      <c r="Y1831" s="39"/>
      <c r="Z1831" s="39"/>
      <c r="AA1831" s="39"/>
      <c r="AB1831" s="39"/>
      <c r="AC1831" s="39"/>
      <c r="AD1831" s="39"/>
      <c r="AE1831" s="39"/>
      <c r="AR1831" s="256" t="s">
        <v>260</v>
      </c>
      <c r="AT1831" s="256" t="s">
        <v>224</v>
      </c>
      <c r="AU1831" s="256" t="s">
        <v>86</v>
      </c>
      <c r="AY1831" s="18" t="s">
        <v>222</v>
      </c>
      <c r="BE1831" s="257">
        <f>IF(N1831="základní",J1831,0)</f>
        <v>0</v>
      </c>
      <c r="BF1831" s="257">
        <f>IF(N1831="snížená",J1831,0)</f>
        <v>0</v>
      </c>
      <c r="BG1831" s="257">
        <f>IF(N1831="zákl. přenesená",J1831,0)</f>
        <v>0</v>
      </c>
      <c r="BH1831" s="257">
        <f>IF(N1831="sníž. přenesená",J1831,0)</f>
        <v>0</v>
      </c>
      <c r="BI1831" s="257">
        <f>IF(N1831="nulová",J1831,0)</f>
        <v>0</v>
      </c>
      <c r="BJ1831" s="18" t="s">
        <v>84</v>
      </c>
      <c r="BK1831" s="257">
        <f>ROUND(I1831*H1831,2)</f>
        <v>0</v>
      </c>
      <c r="BL1831" s="18" t="s">
        <v>260</v>
      </c>
      <c r="BM1831" s="256" t="s">
        <v>2368</v>
      </c>
    </row>
    <row r="1832" s="13" customFormat="1">
      <c r="A1832" s="13"/>
      <c r="B1832" s="258"/>
      <c r="C1832" s="259"/>
      <c r="D1832" s="260" t="s">
        <v>229</v>
      </c>
      <c r="E1832" s="261" t="s">
        <v>1</v>
      </c>
      <c r="F1832" s="262" t="s">
        <v>249</v>
      </c>
      <c r="G1832" s="259"/>
      <c r="H1832" s="261" t="s">
        <v>1</v>
      </c>
      <c r="I1832" s="263"/>
      <c r="J1832" s="259"/>
      <c r="K1832" s="259"/>
      <c r="L1832" s="264"/>
      <c r="M1832" s="265"/>
      <c r="N1832" s="266"/>
      <c r="O1832" s="266"/>
      <c r="P1832" s="266"/>
      <c r="Q1832" s="266"/>
      <c r="R1832" s="266"/>
      <c r="S1832" s="266"/>
      <c r="T1832" s="267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T1832" s="268" t="s">
        <v>229</v>
      </c>
      <c r="AU1832" s="268" t="s">
        <v>86</v>
      </c>
      <c r="AV1832" s="13" t="s">
        <v>84</v>
      </c>
      <c r="AW1832" s="13" t="s">
        <v>32</v>
      </c>
      <c r="AX1832" s="13" t="s">
        <v>76</v>
      </c>
      <c r="AY1832" s="268" t="s">
        <v>222</v>
      </c>
    </row>
    <row r="1833" s="14" customFormat="1">
      <c r="A1833" s="14"/>
      <c r="B1833" s="269"/>
      <c r="C1833" s="270"/>
      <c r="D1833" s="260" t="s">
        <v>229</v>
      </c>
      <c r="E1833" s="271" t="s">
        <v>1</v>
      </c>
      <c r="F1833" s="272" t="s">
        <v>2364</v>
      </c>
      <c r="G1833" s="270"/>
      <c r="H1833" s="273">
        <v>173.13999999999999</v>
      </c>
      <c r="I1833" s="274"/>
      <c r="J1833" s="270"/>
      <c r="K1833" s="270"/>
      <c r="L1833" s="275"/>
      <c r="M1833" s="276"/>
      <c r="N1833" s="277"/>
      <c r="O1833" s="277"/>
      <c r="P1833" s="277"/>
      <c r="Q1833" s="277"/>
      <c r="R1833" s="277"/>
      <c r="S1833" s="277"/>
      <c r="T1833" s="278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T1833" s="279" t="s">
        <v>229</v>
      </c>
      <c r="AU1833" s="279" t="s">
        <v>86</v>
      </c>
      <c r="AV1833" s="14" t="s">
        <v>86</v>
      </c>
      <c r="AW1833" s="14" t="s">
        <v>32</v>
      </c>
      <c r="AX1833" s="14" t="s">
        <v>76</v>
      </c>
      <c r="AY1833" s="279" t="s">
        <v>222</v>
      </c>
    </row>
    <row r="1834" s="14" customFormat="1">
      <c r="A1834" s="14"/>
      <c r="B1834" s="269"/>
      <c r="C1834" s="270"/>
      <c r="D1834" s="260" t="s">
        <v>229</v>
      </c>
      <c r="E1834" s="271" t="s">
        <v>1</v>
      </c>
      <c r="F1834" s="272" t="s">
        <v>2365</v>
      </c>
      <c r="G1834" s="270"/>
      <c r="H1834" s="273">
        <v>2824.2280000000001</v>
      </c>
      <c r="I1834" s="274"/>
      <c r="J1834" s="270"/>
      <c r="K1834" s="270"/>
      <c r="L1834" s="275"/>
      <c r="M1834" s="276"/>
      <c r="N1834" s="277"/>
      <c r="O1834" s="277"/>
      <c r="P1834" s="277"/>
      <c r="Q1834" s="277"/>
      <c r="R1834" s="277"/>
      <c r="S1834" s="277"/>
      <c r="T1834" s="278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T1834" s="279" t="s">
        <v>229</v>
      </c>
      <c r="AU1834" s="279" t="s">
        <v>86</v>
      </c>
      <c r="AV1834" s="14" t="s">
        <v>86</v>
      </c>
      <c r="AW1834" s="14" t="s">
        <v>32</v>
      </c>
      <c r="AX1834" s="14" t="s">
        <v>76</v>
      </c>
      <c r="AY1834" s="279" t="s">
        <v>222</v>
      </c>
    </row>
    <row r="1835" s="15" customFormat="1">
      <c r="A1835" s="15"/>
      <c r="B1835" s="280"/>
      <c r="C1835" s="281"/>
      <c r="D1835" s="260" t="s">
        <v>229</v>
      </c>
      <c r="E1835" s="282" t="s">
        <v>1</v>
      </c>
      <c r="F1835" s="283" t="s">
        <v>232</v>
      </c>
      <c r="G1835" s="281"/>
      <c r="H1835" s="284">
        <v>2997.3679999999999</v>
      </c>
      <c r="I1835" s="285"/>
      <c r="J1835" s="281"/>
      <c r="K1835" s="281"/>
      <c r="L1835" s="286"/>
      <c r="M1835" s="287"/>
      <c r="N1835" s="288"/>
      <c r="O1835" s="288"/>
      <c r="P1835" s="288"/>
      <c r="Q1835" s="288"/>
      <c r="R1835" s="288"/>
      <c r="S1835" s="288"/>
      <c r="T1835" s="289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T1835" s="290" t="s">
        <v>229</v>
      </c>
      <c r="AU1835" s="290" t="s">
        <v>86</v>
      </c>
      <c r="AV1835" s="15" t="s">
        <v>228</v>
      </c>
      <c r="AW1835" s="15" t="s">
        <v>32</v>
      </c>
      <c r="AX1835" s="15" t="s">
        <v>84</v>
      </c>
      <c r="AY1835" s="290" t="s">
        <v>222</v>
      </c>
    </row>
    <row r="1836" s="2" customFormat="1" ht="24.15" customHeight="1">
      <c r="A1836" s="39"/>
      <c r="B1836" s="40"/>
      <c r="C1836" s="244" t="s">
        <v>2369</v>
      </c>
      <c r="D1836" s="244" t="s">
        <v>224</v>
      </c>
      <c r="E1836" s="245" t="s">
        <v>2370</v>
      </c>
      <c r="F1836" s="246" t="s">
        <v>2371</v>
      </c>
      <c r="G1836" s="247" t="s">
        <v>227</v>
      </c>
      <c r="H1836" s="248">
        <v>2997.3679999999999</v>
      </c>
      <c r="I1836" s="249"/>
      <c r="J1836" s="250">
        <f>ROUND(I1836*H1836,2)</f>
        <v>0</v>
      </c>
      <c r="K1836" s="251"/>
      <c r="L1836" s="45"/>
      <c r="M1836" s="252" t="s">
        <v>1</v>
      </c>
      <c r="N1836" s="253" t="s">
        <v>41</v>
      </c>
      <c r="O1836" s="92"/>
      <c r="P1836" s="254">
        <f>O1836*H1836</f>
        <v>0</v>
      </c>
      <c r="Q1836" s="254">
        <v>0</v>
      </c>
      <c r="R1836" s="254">
        <f>Q1836*H1836</f>
        <v>0</v>
      </c>
      <c r="S1836" s="254">
        <v>0</v>
      </c>
      <c r="T1836" s="255">
        <f>S1836*H1836</f>
        <v>0</v>
      </c>
      <c r="U1836" s="39"/>
      <c r="V1836" s="39"/>
      <c r="W1836" s="39"/>
      <c r="X1836" s="39"/>
      <c r="Y1836" s="39"/>
      <c r="Z1836" s="39"/>
      <c r="AA1836" s="39"/>
      <c r="AB1836" s="39"/>
      <c r="AC1836" s="39"/>
      <c r="AD1836" s="39"/>
      <c r="AE1836" s="39"/>
      <c r="AR1836" s="256" t="s">
        <v>260</v>
      </c>
      <c r="AT1836" s="256" t="s">
        <v>224</v>
      </c>
      <c r="AU1836" s="256" t="s">
        <v>86</v>
      </c>
      <c r="AY1836" s="18" t="s">
        <v>222</v>
      </c>
      <c r="BE1836" s="257">
        <f>IF(N1836="základní",J1836,0)</f>
        <v>0</v>
      </c>
      <c r="BF1836" s="257">
        <f>IF(N1836="snížená",J1836,0)</f>
        <v>0</v>
      </c>
      <c r="BG1836" s="257">
        <f>IF(N1836="zákl. přenesená",J1836,0)</f>
        <v>0</v>
      </c>
      <c r="BH1836" s="257">
        <f>IF(N1836="sníž. přenesená",J1836,0)</f>
        <v>0</v>
      </c>
      <c r="BI1836" s="257">
        <f>IF(N1836="nulová",J1836,0)</f>
        <v>0</v>
      </c>
      <c r="BJ1836" s="18" t="s">
        <v>84</v>
      </c>
      <c r="BK1836" s="257">
        <f>ROUND(I1836*H1836,2)</f>
        <v>0</v>
      </c>
      <c r="BL1836" s="18" t="s">
        <v>260</v>
      </c>
      <c r="BM1836" s="256" t="s">
        <v>2372</v>
      </c>
    </row>
    <row r="1837" s="13" customFormat="1">
      <c r="A1837" s="13"/>
      <c r="B1837" s="258"/>
      <c r="C1837" s="259"/>
      <c r="D1837" s="260" t="s">
        <v>229</v>
      </c>
      <c r="E1837" s="261" t="s">
        <v>1</v>
      </c>
      <c r="F1837" s="262" t="s">
        <v>249</v>
      </c>
      <c r="G1837" s="259"/>
      <c r="H1837" s="261" t="s">
        <v>1</v>
      </c>
      <c r="I1837" s="263"/>
      <c r="J1837" s="259"/>
      <c r="K1837" s="259"/>
      <c r="L1837" s="264"/>
      <c r="M1837" s="265"/>
      <c r="N1837" s="266"/>
      <c r="O1837" s="266"/>
      <c r="P1837" s="266"/>
      <c r="Q1837" s="266"/>
      <c r="R1837" s="266"/>
      <c r="S1837" s="266"/>
      <c r="T1837" s="267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T1837" s="268" t="s">
        <v>229</v>
      </c>
      <c r="AU1837" s="268" t="s">
        <v>86</v>
      </c>
      <c r="AV1837" s="13" t="s">
        <v>84</v>
      </c>
      <c r="AW1837" s="13" t="s">
        <v>32</v>
      </c>
      <c r="AX1837" s="13" t="s">
        <v>76</v>
      </c>
      <c r="AY1837" s="268" t="s">
        <v>222</v>
      </c>
    </row>
    <row r="1838" s="14" customFormat="1">
      <c r="A1838" s="14"/>
      <c r="B1838" s="269"/>
      <c r="C1838" s="270"/>
      <c r="D1838" s="260" t="s">
        <v>229</v>
      </c>
      <c r="E1838" s="271" t="s">
        <v>1</v>
      </c>
      <c r="F1838" s="272" t="s">
        <v>2364</v>
      </c>
      <c r="G1838" s="270"/>
      <c r="H1838" s="273">
        <v>173.13999999999999</v>
      </c>
      <c r="I1838" s="274"/>
      <c r="J1838" s="270"/>
      <c r="K1838" s="270"/>
      <c r="L1838" s="275"/>
      <c r="M1838" s="276"/>
      <c r="N1838" s="277"/>
      <c r="O1838" s="277"/>
      <c r="P1838" s="277"/>
      <c r="Q1838" s="277"/>
      <c r="R1838" s="277"/>
      <c r="S1838" s="277"/>
      <c r="T1838" s="278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T1838" s="279" t="s">
        <v>229</v>
      </c>
      <c r="AU1838" s="279" t="s">
        <v>86</v>
      </c>
      <c r="AV1838" s="14" t="s">
        <v>86</v>
      </c>
      <c r="AW1838" s="14" t="s">
        <v>32</v>
      </c>
      <c r="AX1838" s="14" t="s">
        <v>76</v>
      </c>
      <c r="AY1838" s="279" t="s">
        <v>222</v>
      </c>
    </row>
    <row r="1839" s="14" customFormat="1">
      <c r="A1839" s="14"/>
      <c r="B1839" s="269"/>
      <c r="C1839" s="270"/>
      <c r="D1839" s="260" t="s">
        <v>229</v>
      </c>
      <c r="E1839" s="271" t="s">
        <v>1</v>
      </c>
      <c r="F1839" s="272" t="s">
        <v>2365</v>
      </c>
      <c r="G1839" s="270"/>
      <c r="H1839" s="273">
        <v>2824.2280000000001</v>
      </c>
      <c r="I1839" s="274"/>
      <c r="J1839" s="270"/>
      <c r="K1839" s="270"/>
      <c r="L1839" s="275"/>
      <c r="M1839" s="276"/>
      <c r="N1839" s="277"/>
      <c r="O1839" s="277"/>
      <c r="P1839" s="277"/>
      <c r="Q1839" s="277"/>
      <c r="R1839" s="277"/>
      <c r="S1839" s="277"/>
      <c r="T1839" s="278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T1839" s="279" t="s">
        <v>229</v>
      </c>
      <c r="AU1839" s="279" t="s">
        <v>86</v>
      </c>
      <c r="AV1839" s="14" t="s">
        <v>86</v>
      </c>
      <c r="AW1839" s="14" t="s">
        <v>32</v>
      </c>
      <c r="AX1839" s="14" t="s">
        <v>76</v>
      </c>
      <c r="AY1839" s="279" t="s">
        <v>222</v>
      </c>
    </row>
    <row r="1840" s="15" customFormat="1">
      <c r="A1840" s="15"/>
      <c r="B1840" s="280"/>
      <c r="C1840" s="281"/>
      <c r="D1840" s="260" t="s">
        <v>229</v>
      </c>
      <c r="E1840" s="282" t="s">
        <v>1</v>
      </c>
      <c r="F1840" s="283" t="s">
        <v>232</v>
      </c>
      <c r="G1840" s="281"/>
      <c r="H1840" s="284">
        <v>2997.3679999999999</v>
      </c>
      <c r="I1840" s="285"/>
      <c r="J1840" s="281"/>
      <c r="K1840" s="281"/>
      <c r="L1840" s="286"/>
      <c r="M1840" s="287"/>
      <c r="N1840" s="288"/>
      <c r="O1840" s="288"/>
      <c r="P1840" s="288"/>
      <c r="Q1840" s="288"/>
      <c r="R1840" s="288"/>
      <c r="S1840" s="288"/>
      <c r="T1840" s="289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T1840" s="290" t="s">
        <v>229</v>
      </c>
      <c r="AU1840" s="290" t="s">
        <v>86</v>
      </c>
      <c r="AV1840" s="15" t="s">
        <v>228</v>
      </c>
      <c r="AW1840" s="15" t="s">
        <v>32</v>
      </c>
      <c r="AX1840" s="15" t="s">
        <v>84</v>
      </c>
      <c r="AY1840" s="290" t="s">
        <v>222</v>
      </c>
    </row>
    <row r="1841" s="2" customFormat="1" ht="24.15" customHeight="1">
      <c r="A1841" s="39"/>
      <c r="B1841" s="40"/>
      <c r="C1841" s="244" t="s">
        <v>1454</v>
      </c>
      <c r="D1841" s="244" t="s">
        <v>224</v>
      </c>
      <c r="E1841" s="245" t="s">
        <v>2373</v>
      </c>
      <c r="F1841" s="246" t="s">
        <v>2374</v>
      </c>
      <c r="G1841" s="247" t="s">
        <v>227</v>
      </c>
      <c r="H1841" s="248">
        <v>2661.3499999999999</v>
      </c>
      <c r="I1841" s="249"/>
      <c r="J1841" s="250">
        <f>ROUND(I1841*H1841,2)</f>
        <v>0</v>
      </c>
      <c r="K1841" s="251"/>
      <c r="L1841" s="45"/>
      <c r="M1841" s="252" t="s">
        <v>1</v>
      </c>
      <c r="N1841" s="253" t="s">
        <v>41</v>
      </c>
      <c r="O1841" s="92"/>
      <c r="P1841" s="254">
        <f>O1841*H1841</f>
        <v>0</v>
      </c>
      <c r="Q1841" s="254">
        <v>0</v>
      </c>
      <c r="R1841" s="254">
        <f>Q1841*H1841</f>
        <v>0</v>
      </c>
      <c r="S1841" s="254">
        <v>0</v>
      </c>
      <c r="T1841" s="255">
        <f>S1841*H1841</f>
        <v>0</v>
      </c>
      <c r="U1841" s="39"/>
      <c r="V1841" s="39"/>
      <c r="W1841" s="39"/>
      <c r="X1841" s="39"/>
      <c r="Y1841" s="39"/>
      <c r="Z1841" s="39"/>
      <c r="AA1841" s="39"/>
      <c r="AB1841" s="39"/>
      <c r="AC1841" s="39"/>
      <c r="AD1841" s="39"/>
      <c r="AE1841" s="39"/>
      <c r="AR1841" s="256" t="s">
        <v>260</v>
      </c>
      <c r="AT1841" s="256" t="s">
        <v>224</v>
      </c>
      <c r="AU1841" s="256" t="s">
        <v>86</v>
      </c>
      <c r="AY1841" s="18" t="s">
        <v>222</v>
      </c>
      <c r="BE1841" s="257">
        <f>IF(N1841="základní",J1841,0)</f>
        <v>0</v>
      </c>
      <c r="BF1841" s="257">
        <f>IF(N1841="snížená",J1841,0)</f>
        <v>0</v>
      </c>
      <c r="BG1841" s="257">
        <f>IF(N1841="zákl. přenesená",J1841,0)</f>
        <v>0</v>
      </c>
      <c r="BH1841" s="257">
        <f>IF(N1841="sníž. přenesená",J1841,0)</f>
        <v>0</v>
      </c>
      <c r="BI1841" s="257">
        <f>IF(N1841="nulová",J1841,0)</f>
        <v>0</v>
      </c>
      <c r="BJ1841" s="18" t="s">
        <v>84</v>
      </c>
      <c r="BK1841" s="257">
        <f>ROUND(I1841*H1841,2)</f>
        <v>0</v>
      </c>
      <c r="BL1841" s="18" t="s">
        <v>260</v>
      </c>
      <c r="BM1841" s="256" t="s">
        <v>2375</v>
      </c>
    </row>
    <row r="1842" s="2" customFormat="1">
      <c r="A1842" s="39"/>
      <c r="B1842" s="40"/>
      <c r="C1842" s="41"/>
      <c r="D1842" s="260" t="s">
        <v>266</v>
      </c>
      <c r="E1842" s="41"/>
      <c r="F1842" s="291" t="s">
        <v>2376</v>
      </c>
      <c r="G1842" s="41"/>
      <c r="H1842" s="41"/>
      <c r="I1842" s="211"/>
      <c r="J1842" s="41"/>
      <c r="K1842" s="41"/>
      <c r="L1842" s="45"/>
      <c r="M1842" s="292"/>
      <c r="N1842" s="293"/>
      <c r="O1842" s="92"/>
      <c r="P1842" s="92"/>
      <c r="Q1842" s="92"/>
      <c r="R1842" s="92"/>
      <c r="S1842" s="92"/>
      <c r="T1842" s="93"/>
      <c r="U1842" s="39"/>
      <c r="V1842" s="39"/>
      <c r="W1842" s="39"/>
      <c r="X1842" s="39"/>
      <c r="Y1842" s="39"/>
      <c r="Z1842" s="39"/>
      <c r="AA1842" s="39"/>
      <c r="AB1842" s="39"/>
      <c r="AC1842" s="39"/>
      <c r="AD1842" s="39"/>
      <c r="AE1842" s="39"/>
      <c r="AT1842" s="18" t="s">
        <v>266</v>
      </c>
      <c r="AU1842" s="18" t="s">
        <v>86</v>
      </c>
    </row>
    <row r="1843" s="13" customFormat="1">
      <c r="A1843" s="13"/>
      <c r="B1843" s="258"/>
      <c r="C1843" s="259"/>
      <c r="D1843" s="260" t="s">
        <v>229</v>
      </c>
      <c r="E1843" s="261" t="s">
        <v>1</v>
      </c>
      <c r="F1843" s="262" t="s">
        <v>403</v>
      </c>
      <c r="G1843" s="259"/>
      <c r="H1843" s="261" t="s">
        <v>1</v>
      </c>
      <c r="I1843" s="263"/>
      <c r="J1843" s="259"/>
      <c r="K1843" s="259"/>
      <c r="L1843" s="264"/>
      <c r="M1843" s="265"/>
      <c r="N1843" s="266"/>
      <c r="O1843" s="266"/>
      <c r="P1843" s="266"/>
      <c r="Q1843" s="266"/>
      <c r="R1843" s="266"/>
      <c r="S1843" s="266"/>
      <c r="T1843" s="267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T1843" s="268" t="s">
        <v>229</v>
      </c>
      <c r="AU1843" s="268" t="s">
        <v>86</v>
      </c>
      <c r="AV1843" s="13" t="s">
        <v>84</v>
      </c>
      <c r="AW1843" s="13" t="s">
        <v>32</v>
      </c>
      <c r="AX1843" s="13" t="s">
        <v>76</v>
      </c>
      <c r="AY1843" s="268" t="s">
        <v>222</v>
      </c>
    </row>
    <row r="1844" s="14" customFormat="1">
      <c r="A1844" s="14"/>
      <c r="B1844" s="269"/>
      <c r="C1844" s="270"/>
      <c r="D1844" s="260" t="s">
        <v>229</v>
      </c>
      <c r="E1844" s="271" t="s">
        <v>1</v>
      </c>
      <c r="F1844" s="272" t="s">
        <v>2377</v>
      </c>
      <c r="G1844" s="270"/>
      <c r="H1844" s="273">
        <v>659.10000000000002</v>
      </c>
      <c r="I1844" s="274"/>
      <c r="J1844" s="270"/>
      <c r="K1844" s="270"/>
      <c r="L1844" s="275"/>
      <c r="M1844" s="276"/>
      <c r="N1844" s="277"/>
      <c r="O1844" s="277"/>
      <c r="P1844" s="277"/>
      <c r="Q1844" s="277"/>
      <c r="R1844" s="277"/>
      <c r="S1844" s="277"/>
      <c r="T1844" s="278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T1844" s="279" t="s">
        <v>229</v>
      </c>
      <c r="AU1844" s="279" t="s">
        <v>86</v>
      </c>
      <c r="AV1844" s="14" t="s">
        <v>86</v>
      </c>
      <c r="AW1844" s="14" t="s">
        <v>32</v>
      </c>
      <c r="AX1844" s="14" t="s">
        <v>76</v>
      </c>
      <c r="AY1844" s="279" t="s">
        <v>222</v>
      </c>
    </row>
    <row r="1845" s="14" customFormat="1">
      <c r="A1845" s="14"/>
      <c r="B1845" s="269"/>
      <c r="C1845" s="270"/>
      <c r="D1845" s="260" t="s">
        <v>229</v>
      </c>
      <c r="E1845" s="271" t="s">
        <v>1</v>
      </c>
      <c r="F1845" s="272" t="s">
        <v>2378</v>
      </c>
      <c r="G1845" s="270"/>
      <c r="H1845" s="273">
        <v>814.60000000000002</v>
      </c>
      <c r="I1845" s="274"/>
      <c r="J1845" s="270"/>
      <c r="K1845" s="270"/>
      <c r="L1845" s="275"/>
      <c r="M1845" s="276"/>
      <c r="N1845" s="277"/>
      <c r="O1845" s="277"/>
      <c r="P1845" s="277"/>
      <c r="Q1845" s="277"/>
      <c r="R1845" s="277"/>
      <c r="S1845" s="277"/>
      <c r="T1845" s="278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T1845" s="279" t="s">
        <v>229</v>
      </c>
      <c r="AU1845" s="279" t="s">
        <v>86</v>
      </c>
      <c r="AV1845" s="14" t="s">
        <v>86</v>
      </c>
      <c r="AW1845" s="14" t="s">
        <v>32</v>
      </c>
      <c r="AX1845" s="14" t="s">
        <v>76</v>
      </c>
      <c r="AY1845" s="279" t="s">
        <v>222</v>
      </c>
    </row>
    <row r="1846" s="14" customFormat="1">
      <c r="A1846" s="14"/>
      <c r="B1846" s="269"/>
      <c r="C1846" s="270"/>
      <c r="D1846" s="260" t="s">
        <v>229</v>
      </c>
      <c r="E1846" s="271" t="s">
        <v>1</v>
      </c>
      <c r="F1846" s="272" t="s">
        <v>2379</v>
      </c>
      <c r="G1846" s="270"/>
      <c r="H1846" s="273">
        <v>417.69999999999999</v>
      </c>
      <c r="I1846" s="274"/>
      <c r="J1846" s="270"/>
      <c r="K1846" s="270"/>
      <c r="L1846" s="275"/>
      <c r="M1846" s="276"/>
      <c r="N1846" s="277"/>
      <c r="O1846" s="277"/>
      <c r="P1846" s="277"/>
      <c r="Q1846" s="277"/>
      <c r="R1846" s="277"/>
      <c r="S1846" s="277"/>
      <c r="T1846" s="278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T1846" s="279" t="s">
        <v>229</v>
      </c>
      <c r="AU1846" s="279" t="s">
        <v>86</v>
      </c>
      <c r="AV1846" s="14" t="s">
        <v>86</v>
      </c>
      <c r="AW1846" s="14" t="s">
        <v>32</v>
      </c>
      <c r="AX1846" s="14" t="s">
        <v>76</v>
      </c>
      <c r="AY1846" s="279" t="s">
        <v>222</v>
      </c>
    </row>
    <row r="1847" s="16" customFormat="1">
      <c r="A1847" s="16"/>
      <c r="B1847" s="305"/>
      <c r="C1847" s="306"/>
      <c r="D1847" s="260" t="s">
        <v>229</v>
      </c>
      <c r="E1847" s="307" t="s">
        <v>1</v>
      </c>
      <c r="F1847" s="308" t="s">
        <v>373</v>
      </c>
      <c r="G1847" s="306"/>
      <c r="H1847" s="309">
        <v>1891.4000000000001</v>
      </c>
      <c r="I1847" s="310"/>
      <c r="J1847" s="306"/>
      <c r="K1847" s="306"/>
      <c r="L1847" s="311"/>
      <c r="M1847" s="312"/>
      <c r="N1847" s="313"/>
      <c r="O1847" s="313"/>
      <c r="P1847" s="313"/>
      <c r="Q1847" s="313"/>
      <c r="R1847" s="313"/>
      <c r="S1847" s="313"/>
      <c r="T1847" s="314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T1847" s="315" t="s">
        <v>229</v>
      </c>
      <c r="AU1847" s="315" t="s">
        <v>86</v>
      </c>
      <c r="AV1847" s="16" t="s">
        <v>107</v>
      </c>
      <c r="AW1847" s="16" t="s">
        <v>32</v>
      </c>
      <c r="AX1847" s="16" t="s">
        <v>76</v>
      </c>
      <c r="AY1847" s="315" t="s">
        <v>222</v>
      </c>
    </row>
    <row r="1848" s="14" customFormat="1">
      <c r="A1848" s="14"/>
      <c r="B1848" s="269"/>
      <c r="C1848" s="270"/>
      <c r="D1848" s="260" t="s">
        <v>229</v>
      </c>
      <c r="E1848" s="271" t="s">
        <v>1</v>
      </c>
      <c r="F1848" s="272" t="s">
        <v>2380</v>
      </c>
      <c r="G1848" s="270"/>
      <c r="H1848" s="273">
        <v>769.95000000000005</v>
      </c>
      <c r="I1848" s="274"/>
      <c r="J1848" s="270"/>
      <c r="K1848" s="270"/>
      <c r="L1848" s="275"/>
      <c r="M1848" s="276"/>
      <c r="N1848" s="277"/>
      <c r="O1848" s="277"/>
      <c r="P1848" s="277"/>
      <c r="Q1848" s="277"/>
      <c r="R1848" s="277"/>
      <c r="S1848" s="277"/>
      <c r="T1848" s="278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T1848" s="279" t="s">
        <v>229</v>
      </c>
      <c r="AU1848" s="279" t="s">
        <v>86</v>
      </c>
      <c r="AV1848" s="14" t="s">
        <v>86</v>
      </c>
      <c r="AW1848" s="14" t="s">
        <v>32</v>
      </c>
      <c r="AX1848" s="14" t="s">
        <v>76</v>
      </c>
      <c r="AY1848" s="279" t="s">
        <v>222</v>
      </c>
    </row>
    <row r="1849" s="15" customFormat="1">
      <c r="A1849" s="15"/>
      <c r="B1849" s="280"/>
      <c r="C1849" s="281"/>
      <c r="D1849" s="260" t="s">
        <v>229</v>
      </c>
      <c r="E1849" s="282" t="s">
        <v>1</v>
      </c>
      <c r="F1849" s="283" t="s">
        <v>232</v>
      </c>
      <c r="G1849" s="281"/>
      <c r="H1849" s="284">
        <v>2661.3499999999999</v>
      </c>
      <c r="I1849" s="285"/>
      <c r="J1849" s="281"/>
      <c r="K1849" s="281"/>
      <c r="L1849" s="286"/>
      <c r="M1849" s="287"/>
      <c r="N1849" s="288"/>
      <c r="O1849" s="288"/>
      <c r="P1849" s="288"/>
      <c r="Q1849" s="288"/>
      <c r="R1849" s="288"/>
      <c r="S1849" s="288"/>
      <c r="T1849" s="289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T1849" s="290" t="s">
        <v>229</v>
      </c>
      <c r="AU1849" s="290" t="s">
        <v>86</v>
      </c>
      <c r="AV1849" s="15" t="s">
        <v>228</v>
      </c>
      <c r="AW1849" s="15" t="s">
        <v>32</v>
      </c>
      <c r="AX1849" s="15" t="s">
        <v>84</v>
      </c>
      <c r="AY1849" s="290" t="s">
        <v>222</v>
      </c>
    </row>
    <row r="1850" s="2" customFormat="1" ht="16.5" customHeight="1">
      <c r="A1850" s="39"/>
      <c r="B1850" s="40"/>
      <c r="C1850" s="244" t="s">
        <v>2381</v>
      </c>
      <c r="D1850" s="244" t="s">
        <v>224</v>
      </c>
      <c r="E1850" s="245" t="s">
        <v>2382</v>
      </c>
      <c r="F1850" s="246" t="s">
        <v>2383</v>
      </c>
      <c r="G1850" s="247" t="s">
        <v>227</v>
      </c>
      <c r="H1850" s="248">
        <v>173.13999999999999</v>
      </c>
      <c r="I1850" s="249"/>
      <c r="J1850" s="250">
        <f>ROUND(I1850*H1850,2)</f>
        <v>0</v>
      </c>
      <c r="K1850" s="251"/>
      <c r="L1850" s="45"/>
      <c r="M1850" s="252" t="s">
        <v>1</v>
      </c>
      <c r="N1850" s="253" t="s">
        <v>41</v>
      </c>
      <c r="O1850" s="92"/>
      <c r="P1850" s="254">
        <f>O1850*H1850</f>
        <v>0</v>
      </c>
      <c r="Q1850" s="254">
        <v>0</v>
      </c>
      <c r="R1850" s="254">
        <f>Q1850*H1850</f>
        <v>0</v>
      </c>
      <c r="S1850" s="254">
        <v>0</v>
      </c>
      <c r="T1850" s="255">
        <f>S1850*H1850</f>
        <v>0</v>
      </c>
      <c r="U1850" s="39"/>
      <c r="V1850" s="39"/>
      <c r="W1850" s="39"/>
      <c r="X1850" s="39"/>
      <c r="Y1850" s="39"/>
      <c r="Z1850" s="39"/>
      <c r="AA1850" s="39"/>
      <c r="AB1850" s="39"/>
      <c r="AC1850" s="39"/>
      <c r="AD1850" s="39"/>
      <c r="AE1850" s="39"/>
      <c r="AR1850" s="256" t="s">
        <v>260</v>
      </c>
      <c r="AT1850" s="256" t="s">
        <v>224</v>
      </c>
      <c r="AU1850" s="256" t="s">
        <v>86</v>
      </c>
      <c r="AY1850" s="18" t="s">
        <v>222</v>
      </c>
      <c r="BE1850" s="257">
        <f>IF(N1850="základní",J1850,0)</f>
        <v>0</v>
      </c>
      <c r="BF1850" s="257">
        <f>IF(N1850="snížená",J1850,0)</f>
        <v>0</v>
      </c>
      <c r="BG1850" s="257">
        <f>IF(N1850="zákl. přenesená",J1850,0)</f>
        <v>0</v>
      </c>
      <c r="BH1850" s="257">
        <f>IF(N1850="sníž. přenesená",J1850,0)</f>
        <v>0</v>
      </c>
      <c r="BI1850" s="257">
        <f>IF(N1850="nulová",J1850,0)</f>
        <v>0</v>
      </c>
      <c r="BJ1850" s="18" t="s">
        <v>84</v>
      </c>
      <c r="BK1850" s="257">
        <f>ROUND(I1850*H1850,2)</f>
        <v>0</v>
      </c>
      <c r="BL1850" s="18" t="s">
        <v>260</v>
      </c>
      <c r="BM1850" s="256" t="s">
        <v>2384</v>
      </c>
    </row>
    <row r="1851" s="2" customFormat="1">
      <c r="A1851" s="39"/>
      <c r="B1851" s="40"/>
      <c r="C1851" s="41"/>
      <c r="D1851" s="260" t="s">
        <v>266</v>
      </c>
      <c r="E1851" s="41"/>
      <c r="F1851" s="291" t="s">
        <v>2307</v>
      </c>
      <c r="G1851" s="41"/>
      <c r="H1851" s="41"/>
      <c r="I1851" s="211"/>
      <c r="J1851" s="41"/>
      <c r="K1851" s="41"/>
      <c r="L1851" s="45"/>
      <c r="M1851" s="292"/>
      <c r="N1851" s="293"/>
      <c r="O1851" s="92"/>
      <c r="P1851" s="92"/>
      <c r="Q1851" s="92"/>
      <c r="R1851" s="92"/>
      <c r="S1851" s="92"/>
      <c r="T1851" s="93"/>
      <c r="U1851" s="39"/>
      <c r="V1851" s="39"/>
      <c r="W1851" s="39"/>
      <c r="X1851" s="39"/>
      <c r="Y1851" s="39"/>
      <c r="Z1851" s="39"/>
      <c r="AA1851" s="39"/>
      <c r="AB1851" s="39"/>
      <c r="AC1851" s="39"/>
      <c r="AD1851" s="39"/>
      <c r="AE1851" s="39"/>
      <c r="AT1851" s="18" t="s">
        <v>266</v>
      </c>
      <c r="AU1851" s="18" t="s">
        <v>86</v>
      </c>
    </row>
    <row r="1852" s="13" customFormat="1">
      <c r="A1852" s="13"/>
      <c r="B1852" s="258"/>
      <c r="C1852" s="259"/>
      <c r="D1852" s="260" t="s">
        <v>229</v>
      </c>
      <c r="E1852" s="261" t="s">
        <v>1</v>
      </c>
      <c r="F1852" s="262" t="s">
        <v>249</v>
      </c>
      <c r="G1852" s="259"/>
      <c r="H1852" s="261" t="s">
        <v>1</v>
      </c>
      <c r="I1852" s="263"/>
      <c r="J1852" s="259"/>
      <c r="K1852" s="259"/>
      <c r="L1852" s="264"/>
      <c r="M1852" s="265"/>
      <c r="N1852" s="266"/>
      <c r="O1852" s="266"/>
      <c r="P1852" s="266"/>
      <c r="Q1852" s="266"/>
      <c r="R1852" s="266"/>
      <c r="S1852" s="266"/>
      <c r="T1852" s="267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T1852" s="268" t="s">
        <v>229</v>
      </c>
      <c r="AU1852" s="268" t="s">
        <v>86</v>
      </c>
      <c r="AV1852" s="13" t="s">
        <v>84</v>
      </c>
      <c r="AW1852" s="13" t="s">
        <v>32</v>
      </c>
      <c r="AX1852" s="13" t="s">
        <v>76</v>
      </c>
      <c r="AY1852" s="268" t="s">
        <v>222</v>
      </c>
    </row>
    <row r="1853" s="14" customFormat="1">
      <c r="A1853" s="14"/>
      <c r="B1853" s="269"/>
      <c r="C1853" s="270"/>
      <c r="D1853" s="260" t="s">
        <v>229</v>
      </c>
      <c r="E1853" s="271" t="s">
        <v>1</v>
      </c>
      <c r="F1853" s="272" t="s">
        <v>2385</v>
      </c>
      <c r="G1853" s="270"/>
      <c r="H1853" s="273">
        <v>80.700000000000003</v>
      </c>
      <c r="I1853" s="274"/>
      <c r="J1853" s="270"/>
      <c r="K1853" s="270"/>
      <c r="L1853" s="275"/>
      <c r="M1853" s="276"/>
      <c r="N1853" s="277"/>
      <c r="O1853" s="277"/>
      <c r="P1853" s="277"/>
      <c r="Q1853" s="277"/>
      <c r="R1853" s="277"/>
      <c r="S1853" s="277"/>
      <c r="T1853" s="278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T1853" s="279" t="s">
        <v>229</v>
      </c>
      <c r="AU1853" s="279" t="s">
        <v>86</v>
      </c>
      <c r="AV1853" s="14" t="s">
        <v>86</v>
      </c>
      <c r="AW1853" s="14" t="s">
        <v>32</v>
      </c>
      <c r="AX1853" s="14" t="s">
        <v>76</v>
      </c>
      <c r="AY1853" s="279" t="s">
        <v>222</v>
      </c>
    </row>
    <row r="1854" s="14" customFormat="1">
      <c r="A1854" s="14"/>
      <c r="B1854" s="269"/>
      <c r="C1854" s="270"/>
      <c r="D1854" s="260" t="s">
        <v>229</v>
      </c>
      <c r="E1854" s="271" t="s">
        <v>1</v>
      </c>
      <c r="F1854" s="272" t="s">
        <v>2386</v>
      </c>
      <c r="G1854" s="270"/>
      <c r="H1854" s="273">
        <v>76.700000000000003</v>
      </c>
      <c r="I1854" s="274"/>
      <c r="J1854" s="270"/>
      <c r="K1854" s="270"/>
      <c r="L1854" s="275"/>
      <c r="M1854" s="276"/>
      <c r="N1854" s="277"/>
      <c r="O1854" s="277"/>
      <c r="P1854" s="277"/>
      <c r="Q1854" s="277"/>
      <c r="R1854" s="277"/>
      <c r="S1854" s="277"/>
      <c r="T1854" s="278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T1854" s="279" t="s">
        <v>229</v>
      </c>
      <c r="AU1854" s="279" t="s">
        <v>86</v>
      </c>
      <c r="AV1854" s="14" t="s">
        <v>86</v>
      </c>
      <c r="AW1854" s="14" t="s">
        <v>32</v>
      </c>
      <c r="AX1854" s="14" t="s">
        <v>76</v>
      </c>
      <c r="AY1854" s="279" t="s">
        <v>222</v>
      </c>
    </row>
    <row r="1855" s="16" customFormat="1">
      <c r="A1855" s="16"/>
      <c r="B1855" s="305"/>
      <c r="C1855" s="306"/>
      <c r="D1855" s="260" t="s">
        <v>229</v>
      </c>
      <c r="E1855" s="307" t="s">
        <v>1</v>
      </c>
      <c r="F1855" s="308" t="s">
        <v>373</v>
      </c>
      <c r="G1855" s="306"/>
      <c r="H1855" s="309">
        <v>157.40000000000001</v>
      </c>
      <c r="I1855" s="310"/>
      <c r="J1855" s="306"/>
      <c r="K1855" s="306"/>
      <c r="L1855" s="311"/>
      <c r="M1855" s="312"/>
      <c r="N1855" s="313"/>
      <c r="O1855" s="313"/>
      <c r="P1855" s="313"/>
      <c r="Q1855" s="313"/>
      <c r="R1855" s="313"/>
      <c r="S1855" s="313"/>
      <c r="T1855" s="314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T1855" s="315" t="s">
        <v>229</v>
      </c>
      <c r="AU1855" s="315" t="s">
        <v>86</v>
      </c>
      <c r="AV1855" s="16" t="s">
        <v>107</v>
      </c>
      <c r="AW1855" s="16" t="s">
        <v>32</v>
      </c>
      <c r="AX1855" s="16" t="s">
        <v>76</v>
      </c>
      <c r="AY1855" s="315" t="s">
        <v>222</v>
      </c>
    </row>
    <row r="1856" s="14" customFormat="1">
      <c r="A1856" s="14"/>
      <c r="B1856" s="269"/>
      <c r="C1856" s="270"/>
      <c r="D1856" s="260" t="s">
        <v>229</v>
      </c>
      <c r="E1856" s="271" t="s">
        <v>1</v>
      </c>
      <c r="F1856" s="272" t="s">
        <v>2387</v>
      </c>
      <c r="G1856" s="270"/>
      <c r="H1856" s="273">
        <v>15.74</v>
      </c>
      <c r="I1856" s="274"/>
      <c r="J1856" s="270"/>
      <c r="K1856" s="270"/>
      <c r="L1856" s="275"/>
      <c r="M1856" s="276"/>
      <c r="N1856" s="277"/>
      <c r="O1856" s="277"/>
      <c r="P1856" s="277"/>
      <c r="Q1856" s="277"/>
      <c r="R1856" s="277"/>
      <c r="S1856" s="277"/>
      <c r="T1856" s="278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T1856" s="279" t="s">
        <v>229</v>
      </c>
      <c r="AU1856" s="279" t="s">
        <v>86</v>
      </c>
      <c r="AV1856" s="14" t="s">
        <v>86</v>
      </c>
      <c r="AW1856" s="14" t="s">
        <v>32</v>
      </c>
      <c r="AX1856" s="14" t="s">
        <v>76</v>
      </c>
      <c r="AY1856" s="279" t="s">
        <v>222</v>
      </c>
    </row>
    <row r="1857" s="15" customFormat="1">
      <c r="A1857" s="15"/>
      <c r="B1857" s="280"/>
      <c r="C1857" s="281"/>
      <c r="D1857" s="260" t="s">
        <v>229</v>
      </c>
      <c r="E1857" s="282" t="s">
        <v>1</v>
      </c>
      <c r="F1857" s="283" t="s">
        <v>232</v>
      </c>
      <c r="G1857" s="281"/>
      <c r="H1857" s="284">
        <v>173.13999999999999</v>
      </c>
      <c r="I1857" s="285"/>
      <c r="J1857" s="281"/>
      <c r="K1857" s="281"/>
      <c r="L1857" s="286"/>
      <c r="M1857" s="287"/>
      <c r="N1857" s="288"/>
      <c r="O1857" s="288"/>
      <c r="P1857" s="288"/>
      <c r="Q1857" s="288"/>
      <c r="R1857" s="288"/>
      <c r="S1857" s="288"/>
      <c r="T1857" s="289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T1857" s="290" t="s">
        <v>229</v>
      </c>
      <c r="AU1857" s="290" t="s">
        <v>86</v>
      </c>
      <c r="AV1857" s="15" t="s">
        <v>228</v>
      </c>
      <c r="AW1857" s="15" t="s">
        <v>32</v>
      </c>
      <c r="AX1857" s="15" t="s">
        <v>84</v>
      </c>
      <c r="AY1857" s="290" t="s">
        <v>222</v>
      </c>
    </row>
    <row r="1858" s="2" customFormat="1" ht="24.15" customHeight="1">
      <c r="A1858" s="39"/>
      <c r="B1858" s="40"/>
      <c r="C1858" s="294" t="s">
        <v>1459</v>
      </c>
      <c r="D1858" s="294" t="s">
        <v>300</v>
      </c>
      <c r="E1858" s="295" t="s">
        <v>2388</v>
      </c>
      <c r="F1858" s="296" t="s">
        <v>2389</v>
      </c>
      <c r="G1858" s="297" t="s">
        <v>227</v>
      </c>
      <c r="H1858" s="298">
        <v>199.11099999999999</v>
      </c>
      <c r="I1858" s="299"/>
      <c r="J1858" s="300">
        <f>ROUND(I1858*H1858,2)</f>
        <v>0</v>
      </c>
      <c r="K1858" s="301"/>
      <c r="L1858" s="302"/>
      <c r="M1858" s="303" t="s">
        <v>1</v>
      </c>
      <c r="N1858" s="304" t="s">
        <v>41</v>
      </c>
      <c r="O1858" s="92"/>
      <c r="P1858" s="254">
        <f>O1858*H1858</f>
        <v>0</v>
      </c>
      <c r="Q1858" s="254">
        <v>0</v>
      </c>
      <c r="R1858" s="254">
        <f>Q1858*H1858</f>
        <v>0</v>
      </c>
      <c r="S1858" s="254">
        <v>0</v>
      </c>
      <c r="T1858" s="255">
        <f>S1858*H1858</f>
        <v>0</v>
      </c>
      <c r="U1858" s="39"/>
      <c r="V1858" s="39"/>
      <c r="W1858" s="39"/>
      <c r="X1858" s="39"/>
      <c r="Y1858" s="39"/>
      <c r="Z1858" s="39"/>
      <c r="AA1858" s="39"/>
      <c r="AB1858" s="39"/>
      <c r="AC1858" s="39"/>
      <c r="AD1858" s="39"/>
      <c r="AE1858" s="39"/>
      <c r="AR1858" s="256" t="s">
        <v>290</v>
      </c>
      <c r="AT1858" s="256" t="s">
        <v>300</v>
      </c>
      <c r="AU1858" s="256" t="s">
        <v>86</v>
      </c>
      <c r="AY1858" s="18" t="s">
        <v>222</v>
      </c>
      <c r="BE1858" s="257">
        <f>IF(N1858="základní",J1858,0)</f>
        <v>0</v>
      </c>
      <c r="BF1858" s="257">
        <f>IF(N1858="snížená",J1858,0)</f>
        <v>0</v>
      </c>
      <c r="BG1858" s="257">
        <f>IF(N1858="zákl. přenesená",J1858,0)</f>
        <v>0</v>
      </c>
      <c r="BH1858" s="257">
        <f>IF(N1858="sníž. přenesená",J1858,0)</f>
        <v>0</v>
      </c>
      <c r="BI1858" s="257">
        <f>IF(N1858="nulová",J1858,0)</f>
        <v>0</v>
      </c>
      <c r="BJ1858" s="18" t="s">
        <v>84</v>
      </c>
      <c r="BK1858" s="257">
        <f>ROUND(I1858*H1858,2)</f>
        <v>0</v>
      </c>
      <c r="BL1858" s="18" t="s">
        <v>260</v>
      </c>
      <c r="BM1858" s="256" t="s">
        <v>2390</v>
      </c>
    </row>
    <row r="1859" s="2" customFormat="1">
      <c r="A1859" s="39"/>
      <c r="B1859" s="40"/>
      <c r="C1859" s="41"/>
      <c r="D1859" s="260" t="s">
        <v>266</v>
      </c>
      <c r="E1859" s="41"/>
      <c r="F1859" s="291" t="s">
        <v>2391</v>
      </c>
      <c r="G1859" s="41"/>
      <c r="H1859" s="41"/>
      <c r="I1859" s="211"/>
      <c r="J1859" s="41"/>
      <c r="K1859" s="41"/>
      <c r="L1859" s="45"/>
      <c r="M1859" s="292"/>
      <c r="N1859" s="293"/>
      <c r="O1859" s="92"/>
      <c r="P1859" s="92"/>
      <c r="Q1859" s="92"/>
      <c r="R1859" s="92"/>
      <c r="S1859" s="92"/>
      <c r="T1859" s="93"/>
      <c r="U1859" s="39"/>
      <c r="V1859" s="39"/>
      <c r="W1859" s="39"/>
      <c r="X1859" s="39"/>
      <c r="Y1859" s="39"/>
      <c r="Z1859" s="39"/>
      <c r="AA1859" s="39"/>
      <c r="AB1859" s="39"/>
      <c r="AC1859" s="39"/>
      <c r="AD1859" s="39"/>
      <c r="AE1859" s="39"/>
      <c r="AT1859" s="18" t="s">
        <v>266</v>
      </c>
      <c r="AU1859" s="18" t="s">
        <v>86</v>
      </c>
    </row>
    <row r="1860" s="14" customFormat="1">
      <c r="A1860" s="14"/>
      <c r="B1860" s="269"/>
      <c r="C1860" s="270"/>
      <c r="D1860" s="260" t="s">
        <v>229</v>
      </c>
      <c r="E1860" s="271" t="s">
        <v>1</v>
      </c>
      <c r="F1860" s="272" t="s">
        <v>2392</v>
      </c>
      <c r="G1860" s="270"/>
      <c r="H1860" s="273">
        <v>199.11099999999999</v>
      </c>
      <c r="I1860" s="274"/>
      <c r="J1860" s="270"/>
      <c r="K1860" s="270"/>
      <c r="L1860" s="275"/>
      <c r="M1860" s="276"/>
      <c r="N1860" s="277"/>
      <c r="O1860" s="277"/>
      <c r="P1860" s="277"/>
      <c r="Q1860" s="277"/>
      <c r="R1860" s="277"/>
      <c r="S1860" s="277"/>
      <c r="T1860" s="278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T1860" s="279" t="s">
        <v>229</v>
      </c>
      <c r="AU1860" s="279" t="s">
        <v>86</v>
      </c>
      <c r="AV1860" s="14" t="s">
        <v>86</v>
      </c>
      <c r="AW1860" s="14" t="s">
        <v>32</v>
      </c>
      <c r="AX1860" s="14" t="s">
        <v>76</v>
      </c>
      <c r="AY1860" s="279" t="s">
        <v>222</v>
      </c>
    </row>
    <row r="1861" s="15" customFormat="1">
      <c r="A1861" s="15"/>
      <c r="B1861" s="280"/>
      <c r="C1861" s="281"/>
      <c r="D1861" s="260" t="s">
        <v>229</v>
      </c>
      <c r="E1861" s="282" t="s">
        <v>1</v>
      </c>
      <c r="F1861" s="283" t="s">
        <v>232</v>
      </c>
      <c r="G1861" s="281"/>
      <c r="H1861" s="284">
        <v>199.11099999999999</v>
      </c>
      <c r="I1861" s="285"/>
      <c r="J1861" s="281"/>
      <c r="K1861" s="281"/>
      <c r="L1861" s="286"/>
      <c r="M1861" s="287"/>
      <c r="N1861" s="288"/>
      <c r="O1861" s="288"/>
      <c r="P1861" s="288"/>
      <c r="Q1861" s="288"/>
      <c r="R1861" s="288"/>
      <c r="S1861" s="288"/>
      <c r="T1861" s="289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T1861" s="290" t="s">
        <v>229</v>
      </c>
      <c r="AU1861" s="290" t="s">
        <v>86</v>
      </c>
      <c r="AV1861" s="15" t="s">
        <v>228</v>
      </c>
      <c r="AW1861" s="15" t="s">
        <v>32</v>
      </c>
      <c r="AX1861" s="15" t="s">
        <v>84</v>
      </c>
      <c r="AY1861" s="290" t="s">
        <v>222</v>
      </c>
    </row>
    <row r="1862" s="2" customFormat="1" ht="16.5" customHeight="1">
      <c r="A1862" s="39"/>
      <c r="B1862" s="40"/>
      <c r="C1862" s="244" t="s">
        <v>2393</v>
      </c>
      <c r="D1862" s="244" t="s">
        <v>224</v>
      </c>
      <c r="E1862" s="245" t="s">
        <v>2394</v>
      </c>
      <c r="F1862" s="246" t="s">
        <v>2395</v>
      </c>
      <c r="G1862" s="247" t="s">
        <v>227</v>
      </c>
      <c r="H1862" s="248">
        <v>2710.1579999999999</v>
      </c>
      <c r="I1862" s="249"/>
      <c r="J1862" s="250">
        <f>ROUND(I1862*H1862,2)</f>
        <v>0</v>
      </c>
      <c r="K1862" s="251"/>
      <c r="L1862" s="45"/>
      <c r="M1862" s="252" t="s">
        <v>1</v>
      </c>
      <c r="N1862" s="253" t="s">
        <v>41</v>
      </c>
      <c r="O1862" s="92"/>
      <c r="P1862" s="254">
        <f>O1862*H1862</f>
        <v>0</v>
      </c>
      <c r="Q1862" s="254">
        <v>0</v>
      </c>
      <c r="R1862" s="254">
        <f>Q1862*H1862</f>
        <v>0</v>
      </c>
      <c r="S1862" s="254">
        <v>0</v>
      </c>
      <c r="T1862" s="255">
        <f>S1862*H1862</f>
        <v>0</v>
      </c>
      <c r="U1862" s="39"/>
      <c r="V1862" s="39"/>
      <c r="W1862" s="39"/>
      <c r="X1862" s="39"/>
      <c r="Y1862" s="39"/>
      <c r="Z1862" s="39"/>
      <c r="AA1862" s="39"/>
      <c r="AB1862" s="39"/>
      <c r="AC1862" s="39"/>
      <c r="AD1862" s="39"/>
      <c r="AE1862" s="39"/>
      <c r="AR1862" s="256" t="s">
        <v>260</v>
      </c>
      <c r="AT1862" s="256" t="s">
        <v>224</v>
      </c>
      <c r="AU1862" s="256" t="s">
        <v>86</v>
      </c>
      <c r="AY1862" s="18" t="s">
        <v>222</v>
      </c>
      <c r="BE1862" s="257">
        <f>IF(N1862="základní",J1862,0)</f>
        <v>0</v>
      </c>
      <c r="BF1862" s="257">
        <f>IF(N1862="snížená",J1862,0)</f>
        <v>0</v>
      </c>
      <c r="BG1862" s="257">
        <f>IF(N1862="zákl. přenesená",J1862,0)</f>
        <v>0</v>
      </c>
      <c r="BH1862" s="257">
        <f>IF(N1862="sníž. přenesená",J1862,0)</f>
        <v>0</v>
      </c>
      <c r="BI1862" s="257">
        <f>IF(N1862="nulová",J1862,0)</f>
        <v>0</v>
      </c>
      <c r="BJ1862" s="18" t="s">
        <v>84</v>
      </c>
      <c r="BK1862" s="257">
        <f>ROUND(I1862*H1862,2)</f>
        <v>0</v>
      </c>
      <c r="BL1862" s="18" t="s">
        <v>260</v>
      </c>
      <c r="BM1862" s="256" t="s">
        <v>2396</v>
      </c>
    </row>
    <row r="1863" s="2" customFormat="1">
      <c r="A1863" s="39"/>
      <c r="B1863" s="40"/>
      <c r="C1863" s="41"/>
      <c r="D1863" s="260" t="s">
        <v>266</v>
      </c>
      <c r="E1863" s="41"/>
      <c r="F1863" s="291" t="s">
        <v>2307</v>
      </c>
      <c r="G1863" s="41"/>
      <c r="H1863" s="41"/>
      <c r="I1863" s="211"/>
      <c r="J1863" s="41"/>
      <c r="K1863" s="41"/>
      <c r="L1863" s="45"/>
      <c r="M1863" s="292"/>
      <c r="N1863" s="293"/>
      <c r="O1863" s="92"/>
      <c r="P1863" s="92"/>
      <c r="Q1863" s="92"/>
      <c r="R1863" s="92"/>
      <c r="S1863" s="92"/>
      <c r="T1863" s="93"/>
      <c r="U1863" s="39"/>
      <c r="V1863" s="39"/>
      <c r="W1863" s="39"/>
      <c r="X1863" s="39"/>
      <c r="Y1863" s="39"/>
      <c r="Z1863" s="39"/>
      <c r="AA1863" s="39"/>
      <c r="AB1863" s="39"/>
      <c r="AC1863" s="39"/>
      <c r="AD1863" s="39"/>
      <c r="AE1863" s="39"/>
      <c r="AT1863" s="18" t="s">
        <v>266</v>
      </c>
      <c r="AU1863" s="18" t="s">
        <v>86</v>
      </c>
    </row>
    <row r="1864" s="13" customFormat="1">
      <c r="A1864" s="13"/>
      <c r="B1864" s="258"/>
      <c r="C1864" s="259"/>
      <c r="D1864" s="260" t="s">
        <v>229</v>
      </c>
      <c r="E1864" s="261" t="s">
        <v>1</v>
      </c>
      <c r="F1864" s="262" t="s">
        <v>249</v>
      </c>
      <c r="G1864" s="259"/>
      <c r="H1864" s="261" t="s">
        <v>1</v>
      </c>
      <c r="I1864" s="263"/>
      <c r="J1864" s="259"/>
      <c r="K1864" s="259"/>
      <c r="L1864" s="264"/>
      <c r="M1864" s="265"/>
      <c r="N1864" s="266"/>
      <c r="O1864" s="266"/>
      <c r="P1864" s="266"/>
      <c r="Q1864" s="266"/>
      <c r="R1864" s="266"/>
      <c r="S1864" s="266"/>
      <c r="T1864" s="267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T1864" s="268" t="s">
        <v>229</v>
      </c>
      <c r="AU1864" s="268" t="s">
        <v>86</v>
      </c>
      <c r="AV1864" s="13" t="s">
        <v>84</v>
      </c>
      <c r="AW1864" s="13" t="s">
        <v>32</v>
      </c>
      <c r="AX1864" s="13" t="s">
        <v>76</v>
      </c>
      <c r="AY1864" s="268" t="s">
        <v>222</v>
      </c>
    </row>
    <row r="1865" s="14" customFormat="1">
      <c r="A1865" s="14"/>
      <c r="B1865" s="269"/>
      <c r="C1865" s="270"/>
      <c r="D1865" s="260" t="s">
        <v>229</v>
      </c>
      <c r="E1865" s="271" t="s">
        <v>1</v>
      </c>
      <c r="F1865" s="272" t="s">
        <v>2397</v>
      </c>
      <c r="G1865" s="270"/>
      <c r="H1865" s="273">
        <v>813.08000000000004</v>
      </c>
      <c r="I1865" s="274"/>
      <c r="J1865" s="270"/>
      <c r="K1865" s="270"/>
      <c r="L1865" s="275"/>
      <c r="M1865" s="276"/>
      <c r="N1865" s="277"/>
      <c r="O1865" s="277"/>
      <c r="P1865" s="277"/>
      <c r="Q1865" s="277"/>
      <c r="R1865" s="277"/>
      <c r="S1865" s="277"/>
      <c r="T1865" s="278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T1865" s="279" t="s">
        <v>229</v>
      </c>
      <c r="AU1865" s="279" t="s">
        <v>86</v>
      </c>
      <c r="AV1865" s="14" t="s">
        <v>86</v>
      </c>
      <c r="AW1865" s="14" t="s">
        <v>32</v>
      </c>
      <c r="AX1865" s="14" t="s">
        <v>76</v>
      </c>
      <c r="AY1865" s="279" t="s">
        <v>222</v>
      </c>
    </row>
    <row r="1866" s="14" customFormat="1">
      <c r="A1866" s="14"/>
      <c r="B1866" s="269"/>
      <c r="C1866" s="270"/>
      <c r="D1866" s="260" t="s">
        <v>229</v>
      </c>
      <c r="E1866" s="271" t="s">
        <v>1</v>
      </c>
      <c r="F1866" s="272" t="s">
        <v>2398</v>
      </c>
      <c r="G1866" s="270"/>
      <c r="H1866" s="273">
        <v>823.39999999999998</v>
      </c>
      <c r="I1866" s="274"/>
      <c r="J1866" s="270"/>
      <c r="K1866" s="270"/>
      <c r="L1866" s="275"/>
      <c r="M1866" s="276"/>
      <c r="N1866" s="277"/>
      <c r="O1866" s="277"/>
      <c r="P1866" s="277"/>
      <c r="Q1866" s="277"/>
      <c r="R1866" s="277"/>
      <c r="S1866" s="277"/>
      <c r="T1866" s="278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T1866" s="279" t="s">
        <v>229</v>
      </c>
      <c r="AU1866" s="279" t="s">
        <v>86</v>
      </c>
      <c r="AV1866" s="14" t="s">
        <v>86</v>
      </c>
      <c r="AW1866" s="14" t="s">
        <v>32</v>
      </c>
      <c r="AX1866" s="14" t="s">
        <v>76</v>
      </c>
      <c r="AY1866" s="279" t="s">
        <v>222</v>
      </c>
    </row>
    <row r="1867" s="14" customFormat="1">
      <c r="A1867" s="14"/>
      <c r="B1867" s="269"/>
      <c r="C1867" s="270"/>
      <c r="D1867" s="260" t="s">
        <v>229</v>
      </c>
      <c r="E1867" s="271" t="s">
        <v>1</v>
      </c>
      <c r="F1867" s="272" t="s">
        <v>2399</v>
      </c>
      <c r="G1867" s="270"/>
      <c r="H1867" s="273">
        <v>827.29999999999995</v>
      </c>
      <c r="I1867" s="274"/>
      <c r="J1867" s="270"/>
      <c r="K1867" s="270"/>
      <c r="L1867" s="275"/>
      <c r="M1867" s="276"/>
      <c r="N1867" s="277"/>
      <c r="O1867" s="277"/>
      <c r="P1867" s="277"/>
      <c r="Q1867" s="277"/>
      <c r="R1867" s="277"/>
      <c r="S1867" s="277"/>
      <c r="T1867" s="278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T1867" s="279" t="s">
        <v>229</v>
      </c>
      <c r="AU1867" s="279" t="s">
        <v>86</v>
      </c>
      <c r="AV1867" s="14" t="s">
        <v>86</v>
      </c>
      <c r="AW1867" s="14" t="s">
        <v>32</v>
      </c>
      <c r="AX1867" s="14" t="s">
        <v>76</v>
      </c>
      <c r="AY1867" s="279" t="s">
        <v>222</v>
      </c>
    </row>
    <row r="1868" s="16" customFormat="1">
      <c r="A1868" s="16"/>
      <c r="B1868" s="305"/>
      <c r="C1868" s="306"/>
      <c r="D1868" s="260" t="s">
        <v>229</v>
      </c>
      <c r="E1868" s="307" t="s">
        <v>1</v>
      </c>
      <c r="F1868" s="308" t="s">
        <v>373</v>
      </c>
      <c r="G1868" s="306"/>
      <c r="H1868" s="309">
        <v>2463.7800000000002</v>
      </c>
      <c r="I1868" s="310"/>
      <c r="J1868" s="306"/>
      <c r="K1868" s="306"/>
      <c r="L1868" s="311"/>
      <c r="M1868" s="312"/>
      <c r="N1868" s="313"/>
      <c r="O1868" s="313"/>
      <c r="P1868" s="313"/>
      <c r="Q1868" s="313"/>
      <c r="R1868" s="313"/>
      <c r="S1868" s="313"/>
      <c r="T1868" s="314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T1868" s="315" t="s">
        <v>229</v>
      </c>
      <c r="AU1868" s="315" t="s">
        <v>86</v>
      </c>
      <c r="AV1868" s="16" t="s">
        <v>107</v>
      </c>
      <c r="AW1868" s="16" t="s">
        <v>32</v>
      </c>
      <c r="AX1868" s="16" t="s">
        <v>76</v>
      </c>
      <c r="AY1868" s="315" t="s">
        <v>222</v>
      </c>
    </row>
    <row r="1869" s="14" customFormat="1">
      <c r="A1869" s="14"/>
      <c r="B1869" s="269"/>
      <c r="C1869" s="270"/>
      <c r="D1869" s="260" t="s">
        <v>229</v>
      </c>
      <c r="E1869" s="271" t="s">
        <v>1</v>
      </c>
      <c r="F1869" s="272" t="s">
        <v>2400</v>
      </c>
      <c r="G1869" s="270"/>
      <c r="H1869" s="273">
        <v>246.37799999999999</v>
      </c>
      <c r="I1869" s="274"/>
      <c r="J1869" s="270"/>
      <c r="K1869" s="270"/>
      <c r="L1869" s="275"/>
      <c r="M1869" s="276"/>
      <c r="N1869" s="277"/>
      <c r="O1869" s="277"/>
      <c r="P1869" s="277"/>
      <c r="Q1869" s="277"/>
      <c r="R1869" s="277"/>
      <c r="S1869" s="277"/>
      <c r="T1869" s="278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T1869" s="279" t="s">
        <v>229</v>
      </c>
      <c r="AU1869" s="279" t="s">
        <v>86</v>
      </c>
      <c r="AV1869" s="14" t="s">
        <v>86</v>
      </c>
      <c r="AW1869" s="14" t="s">
        <v>32</v>
      </c>
      <c r="AX1869" s="14" t="s">
        <v>76</v>
      </c>
      <c r="AY1869" s="279" t="s">
        <v>222</v>
      </c>
    </row>
    <row r="1870" s="15" customFormat="1">
      <c r="A1870" s="15"/>
      <c r="B1870" s="280"/>
      <c r="C1870" s="281"/>
      <c r="D1870" s="260" t="s">
        <v>229</v>
      </c>
      <c r="E1870" s="282" t="s">
        <v>1</v>
      </c>
      <c r="F1870" s="283" t="s">
        <v>232</v>
      </c>
      <c r="G1870" s="281"/>
      <c r="H1870" s="284">
        <v>2710.1579999999999</v>
      </c>
      <c r="I1870" s="285"/>
      <c r="J1870" s="281"/>
      <c r="K1870" s="281"/>
      <c r="L1870" s="286"/>
      <c r="M1870" s="287"/>
      <c r="N1870" s="288"/>
      <c r="O1870" s="288"/>
      <c r="P1870" s="288"/>
      <c r="Q1870" s="288"/>
      <c r="R1870" s="288"/>
      <c r="S1870" s="288"/>
      <c r="T1870" s="289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T1870" s="290" t="s">
        <v>229</v>
      </c>
      <c r="AU1870" s="290" t="s">
        <v>86</v>
      </c>
      <c r="AV1870" s="15" t="s">
        <v>228</v>
      </c>
      <c r="AW1870" s="15" t="s">
        <v>32</v>
      </c>
      <c r="AX1870" s="15" t="s">
        <v>84</v>
      </c>
      <c r="AY1870" s="290" t="s">
        <v>222</v>
      </c>
    </row>
    <row r="1871" s="2" customFormat="1" ht="16.5" customHeight="1">
      <c r="A1871" s="39"/>
      <c r="B1871" s="40"/>
      <c r="C1871" s="294" t="s">
        <v>1462</v>
      </c>
      <c r="D1871" s="294" t="s">
        <v>300</v>
      </c>
      <c r="E1871" s="295" t="s">
        <v>2401</v>
      </c>
      <c r="F1871" s="296" t="s">
        <v>2402</v>
      </c>
      <c r="G1871" s="297" t="s">
        <v>227</v>
      </c>
      <c r="H1871" s="298">
        <v>2981.174</v>
      </c>
      <c r="I1871" s="299"/>
      <c r="J1871" s="300">
        <f>ROUND(I1871*H1871,2)</f>
        <v>0</v>
      </c>
      <c r="K1871" s="301"/>
      <c r="L1871" s="302"/>
      <c r="M1871" s="303" t="s">
        <v>1</v>
      </c>
      <c r="N1871" s="304" t="s">
        <v>41</v>
      </c>
      <c r="O1871" s="92"/>
      <c r="P1871" s="254">
        <f>O1871*H1871</f>
        <v>0</v>
      </c>
      <c r="Q1871" s="254">
        <v>0</v>
      </c>
      <c r="R1871" s="254">
        <f>Q1871*H1871</f>
        <v>0</v>
      </c>
      <c r="S1871" s="254">
        <v>0</v>
      </c>
      <c r="T1871" s="255">
        <f>S1871*H1871</f>
        <v>0</v>
      </c>
      <c r="U1871" s="39"/>
      <c r="V1871" s="39"/>
      <c r="W1871" s="39"/>
      <c r="X1871" s="39"/>
      <c r="Y1871" s="39"/>
      <c r="Z1871" s="39"/>
      <c r="AA1871" s="39"/>
      <c r="AB1871" s="39"/>
      <c r="AC1871" s="39"/>
      <c r="AD1871" s="39"/>
      <c r="AE1871" s="39"/>
      <c r="AR1871" s="256" t="s">
        <v>290</v>
      </c>
      <c r="AT1871" s="256" t="s">
        <v>300</v>
      </c>
      <c r="AU1871" s="256" t="s">
        <v>86</v>
      </c>
      <c r="AY1871" s="18" t="s">
        <v>222</v>
      </c>
      <c r="BE1871" s="257">
        <f>IF(N1871="základní",J1871,0)</f>
        <v>0</v>
      </c>
      <c r="BF1871" s="257">
        <f>IF(N1871="snížená",J1871,0)</f>
        <v>0</v>
      </c>
      <c r="BG1871" s="257">
        <f>IF(N1871="zákl. přenesená",J1871,0)</f>
        <v>0</v>
      </c>
      <c r="BH1871" s="257">
        <f>IF(N1871="sníž. přenesená",J1871,0)</f>
        <v>0</v>
      </c>
      <c r="BI1871" s="257">
        <f>IF(N1871="nulová",J1871,0)</f>
        <v>0</v>
      </c>
      <c r="BJ1871" s="18" t="s">
        <v>84</v>
      </c>
      <c r="BK1871" s="257">
        <f>ROUND(I1871*H1871,2)</f>
        <v>0</v>
      </c>
      <c r="BL1871" s="18" t="s">
        <v>260</v>
      </c>
      <c r="BM1871" s="256" t="s">
        <v>2403</v>
      </c>
    </row>
    <row r="1872" s="2" customFormat="1">
      <c r="A1872" s="39"/>
      <c r="B1872" s="40"/>
      <c r="C1872" s="41"/>
      <c r="D1872" s="260" t="s">
        <v>266</v>
      </c>
      <c r="E1872" s="41"/>
      <c r="F1872" s="291" t="s">
        <v>2404</v>
      </c>
      <c r="G1872" s="41"/>
      <c r="H1872" s="41"/>
      <c r="I1872" s="211"/>
      <c r="J1872" s="41"/>
      <c r="K1872" s="41"/>
      <c r="L1872" s="45"/>
      <c r="M1872" s="292"/>
      <c r="N1872" s="293"/>
      <c r="O1872" s="92"/>
      <c r="P1872" s="92"/>
      <c r="Q1872" s="92"/>
      <c r="R1872" s="92"/>
      <c r="S1872" s="92"/>
      <c r="T1872" s="93"/>
      <c r="U1872" s="39"/>
      <c r="V1872" s="39"/>
      <c r="W1872" s="39"/>
      <c r="X1872" s="39"/>
      <c r="Y1872" s="39"/>
      <c r="Z1872" s="39"/>
      <c r="AA1872" s="39"/>
      <c r="AB1872" s="39"/>
      <c r="AC1872" s="39"/>
      <c r="AD1872" s="39"/>
      <c r="AE1872" s="39"/>
      <c r="AT1872" s="18" t="s">
        <v>266</v>
      </c>
      <c r="AU1872" s="18" t="s">
        <v>86</v>
      </c>
    </row>
    <row r="1873" s="14" customFormat="1">
      <c r="A1873" s="14"/>
      <c r="B1873" s="269"/>
      <c r="C1873" s="270"/>
      <c r="D1873" s="260" t="s">
        <v>229</v>
      </c>
      <c r="E1873" s="271" t="s">
        <v>1</v>
      </c>
      <c r="F1873" s="272" t="s">
        <v>2405</v>
      </c>
      <c r="G1873" s="270"/>
      <c r="H1873" s="273">
        <v>2981.174</v>
      </c>
      <c r="I1873" s="274"/>
      <c r="J1873" s="270"/>
      <c r="K1873" s="270"/>
      <c r="L1873" s="275"/>
      <c r="M1873" s="276"/>
      <c r="N1873" s="277"/>
      <c r="O1873" s="277"/>
      <c r="P1873" s="277"/>
      <c r="Q1873" s="277"/>
      <c r="R1873" s="277"/>
      <c r="S1873" s="277"/>
      <c r="T1873" s="278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T1873" s="279" t="s">
        <v>229</v>
      </c>
      <c r="AU1873" s="279" t="s">
        <v>86</v>
      </c>
      <c r="AV1873" s="14" t="s">
        <v>86</v>
      </c>
      <c r="AW1873" s="14" t="s">
        <v>32</v>
      </c>
      <c r="AX1873" s="14" t="s">
        <v>76</v>
      </c>
      <c r="AY1873" s="279" t="s">
        <v>222</v>
      </c>
    </row>
    <row r="1874" s="15" customFormat="1">
      <c r="A1874" s="15"/>
      <c r="B1874" s="280"/>
      <c r="C1874" s="281"/>
      <c r="D1874" s="260" t="s">
        <v>229</v>
      </c>
      <c r="E1874" s="282" t="s">
        <v>1</v>
      </c>
      <c r="F1874" s="283" t="s">
        <v>232</v>
      </c>
      <c r="G1874" s="281"/>
      <c r="H1874" s="284">
        <v>2981.174</v>
      </c>
      <c r="I1874" s="285"/>
      <c r="J1874" s="281"/>
      <c r="K1874" s="281"/>
      <c r="L1874" s="286"/>
      <c r="M1874" s="287"/>
      <c r="N1874" s="288"/>
      <c r="O1874" s="288"/>
      <c r="P1874" s="288"/>
      <c r="Q1874" s="288"/>
      <c r="R1874" s="288"/>
      <c r="S1874" s="288"/>
      <c r="T1874" s="289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15"/>
      <c r="AT1874" s="290" t="s">
        <v>229</v>
      </c>
      <c r="AU1874" s="290" t="s">
        <v>86</v>
      </c>
      <c r="AV1874" s="15" t="s">
        <v>228</v>
      </c>
      <c r="AW1874" s="15" t="s">
        <v>32</v>
      </c>
      <c r="AX1874" s="15" t="s">
        <v>84</v>
      </c>
      <c r="AY1874" s="290" t="s">
        <v>222</v>
      </c>
    </row>
    <row r="1875" s="2" customFormat="1" ht="21.75" customHeight="1">
      <c r="A1875" s="39"/>
      <c r="B1875" s="40"/>
      <c r="C1875" s="244" t="s">
        <v>2406</v>
      </c>
      <c r="D1875" s="244" t="s">
        <v>224</v>
      </c>
      <c r="E1875" s="245" t="s">
        <v>2407</v>
      </c>
      <c r="F1875" s="246" t="s">
        <v>2408</v>
      </c>
      <c r="G1875" s="247" t="s">
        <v>227</v>
      </c>
      <c r="H1875" s="248">
        <v>114.06999999999999</v>
      </c>
      <c r="I1875" s="249"/>
      <c r="J1875" s="250">
        <f>ROUND(I1875*H1875,2)</f>
        <v>0</v>
      </c>
      <c r="K1875" s="251"/>
      <c r="L1875" s="45"/>
      <c r="M1875" s="252" t="s">
        <v>1</v>
      </c>
      <c r="N1875" s="253" t="s">
        <v>41</v>
      </c>
      <c r="O1875" s="92"/>
      <c r="P1875" s="254">
        <f>O1875*H1875</f>
        <v>0</v>
      </c>
      <c r="Q1875" s="254">
        <v>0</v>
      </c>
      <c r="R1875" s="254">
        <f>Q1875*H1875</f>
        <v>0</v>
      </c>
      <c r="S1875" s="254">
        <v>0</v>
      </c>
      <c r="T1875" s="255">
        <f>S1875*H1875</f>
        <v>0</v>
      </c>
      <c r="U1875" s="39"/>
      <c r="V1875" s="39"/>
      <c r="W1875" s="39"/>
      <c r="X1875" s="39"/>
      <c r="Y1875" s="39"/>
      <c r="Z1875" s="39"/>
      <c r="AA1875" s="39"/>
      <c r="AB1875" s="39"/>
      <c r="AC1875" s="39"/>
      <c r="AD1875" s="39"/>
      <c r="AE1875" s="39"/>
      <c r="AR1875" s="256" t="s">
        <v>260</v>
      </c>
      <c r="AT1875" s="256" t="s">
        <v>224</v>
      </c>
      <c r="AU1875" s="256" t="s">
        <v>86</v>
      </c>
      <c r="AY1875" s="18" t="s">
        <v>222</v>
      </c>
      <c r="BE1875" s="257">
        <f>IF(N1875="základní",J1875,0)</f>
        <v>0</v>
      </c>
      <c r="BF1875" s="257">
        <f>IF(N1875="snížená",J1875,0)</f>
        <v>0</v>
      </c>
      <c r="BG1875" s="257">
        <f>IF(N1875="zákl. přenesená",J1875,0)</f>
        <v>0</v>
      </c>
      <c r="BH1875" s="257">
        <f>IF(N1875="sníž. přenesená",J1875,0)</f>
        <v>0</v>
      </c>
      <c r="BI1875" s="257">
        <f>IF(N1875="nulová",J1875,0)</f>
        <v>0</v>
      </c>
      <c r="BJ1875" s="18" t="s">
        <v>84</v>
      </c>
      <c r="BK1875" s="257">
        <f>ROUND(I1875*H1875,2)</f>
        <v>0</v>
      </c>
      <c r="BL1875" s="18" t="s">
        <v>260</v>
      </c>
      <c r="BM1875" s="256" t="s">
        <v>2409</v>
      </c>
    </row>
    <row r="1876" s="2" customFormat="1">
      <c r="A1876" s="39"/>
      <c r="B1876" s="40"/>
      <c r="C1876" s="41"/>
      <c r="D1876" s="260" t="s">
        <v>266</v>
      </c>
      <c r="E1876" s="41"/>
      <c r="F1876" s="291" t="s">
        <v>2307</v>
      </c>
      <c r="G1876" s="41"/>
      <c r="H1876" s="41"/>
      <c r="I1876" s="211"/>
      <c r="J1876" s="41"/>
      <c r="K1876" s="41"/>
      <c r="L1876" s="45"/>
      <c r="M1876" s="292"/>
      <c r="N1876" s="293"/>
      <c r="O1876" s="92"/>
      <c r="P1876" s="92"/>
      <c r="Q1876" s="92"/>
      <c r="R1876" s="92"/>
      <c r="S1876" s="92"/>
      <c r="T1876" s="93"/>
      <c r="U1876" s="39"/>
      <c r="V1876" s="39"/>
      <c r="W1876" s="39"/>
      <c r="X1876" s="39"/>
      <c r="Y1876" s="39"/>
      <c r="Z1876" s="39"/>
      <c r="AA1876" s="39"/>
      <c r="AB1876" s="39"/>
      <c r="AC1876" s="39"/>
      <c r="AD1876" s="39"/>
      <c r="AE1876" s="39"/>
      <c r="AT1876" s="18" t="s">
        <v>266</v>
      </c>
      <c r="AU1876" s="18" t="s">
        <v>86</v>
      </c>
    </row>
    <row r="1877" s="13" customFormat="1">
      <c r="A1877" s="13"/>
      <c r="B1877" s="258"/>
      <c r="C1877" s="259"/>
      <c r="D1877" s="260" t="s">
        <v>229</v>
      </c>
      <c r="E1877" s="261" t="s">
        <v>1</v>
      </c>
      <c r="F1877" s="262" t="s">
        <v>249</v>
      </c>
      <c r="G1877" s="259"/>
      <c r="H1877" s="261" t="s">
        <v>1</v>
      </c>
      <c r="I1877" s="263"/>
      <c r="J1877" s="259"/>
      <c r="K1877" s="259"/>
      <c r="L1877" s="264"/>
      <c r="M1877" s="265"/>
      <c r="N1877" s="266"/>
      <c r="O1877" s="266"/>
      <c r="P1877" s="266"/>
      <c r="Q1877" s="266"/>
      <c r="R1877" s="266"/>
      <c r="S1877" s="266"/>
      <c r="T1877" s="267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T1877" s="268" t="s">
        <v>229</v>
      </c>
      <c r="AU1877" s="268" t="s">
        <v>86</v>
      </c>
      <c r="AV1877" s="13" t="s">
        <v>84</v>
      </c>
      <c r="AW1877" s="13" t="s">
        <v>32</v>
      </c>
      <c r="AX1877" s="13" t="s">
        <v>76</v>
      </c>
      <c r="AY1877" s="268" t="s">
        <v>222</v>
      </c>
    </row>
    <row r="1878" s="14" customFormat="1">
      <c r="A1878" s="14"/>
      <c r="B1878" s="269"/>
      <c r="C1878" s="270"/>
      <c r="D1878" s="260" t="s">
        <v>229</v>
      </c>
      <c r="E1878" s="271" t="s">
        <v>1</v>
      </c>
      <c r="F1878" s="272" t="s">
        <v>2410</v>
      </c>
      <c r="G1878" s="270"/>
      <c r="H1878" s="273">
        <v>24.100000000000001</v>
      </c>
      <c r="I1878" s="274"/>
      <c r="J1878" s="270"/>
      <c r="K1878" s="270"/>
      <c r="L1878" s="275"/>
      <c r="M1878" s="276"/>
      <c r="N1878" s="277"/>
      <c r="O1878" s="277"/>
      <c r="P1878" s="277"/>
      <c r="Q1878" s="277"/>
      <c r="R1878" s="277"/>
      <c r="S1878" s="277"/>
      <c r="T1878" s="278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T1878" s="279" t="s">
        <v>229</v>
      </c>
      <c r="AU1878" s="279" t="s">
        <v>86</v>
      </c>
      <c r="AV1878" s="14" t="s">
        <v>86</v>
      </c>
      <c r="AW1878" s="14" t="s">
        <v>32</v>
      </c>
      <c r="AX1878" s="14" t="s">
        <v>76</v>
      </c>
      <c r="AY1878" s="279" t="s">
        <v>222</v>
      </c>
    </row>
    <row r="1879" s="14" customFormat="1">
      <c r="A1879" s="14"/>
      <c r="B1879" s="269"/>
      <c r="C1879" s="270"/>
      <c r="D1879" s="260" t="s">
        <v>229</v>
      </c>
      <c r="E1879" s="271" t="s">
        <v>1</v>
      </c>
      <c r="F1879" s="272" t="s">
        <v>2411</v>
      </c>
      <c r="G1879" s="270"/>
      <c r="H1879" s="273">
        <v>8.6999999999999993</v>
      </c>
      <c r="I1879" s="274"/>
      <c r="J1879" s="270"/>
      <c r="K1879" s="270"/>
      <c r="L1879" s="275"/>
      <c r="M1879" s="276"/>
      <c r="N1879" s="277"/>
      <c r="O1879" s="277"/>
      <c r="P1879" s="277"/>
      <c r="Q1879" s="277"/>
      <c r="R1879" s="277"/>
      <c r="S1879" s="277"/>
      <c r="T1879" s="278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T1879" s="279" t="s">
        <v>229</v>
      </c>
      <c r="AU1879" s="279" t="s">
        <v>86</v>
      </c>
      <c r="AV1879" s="14" t="s">
        <v>86</v>
      </c>
      <c r="AW1879" s="14" t="s">
        <v>32</v>
      </c>
      <c r="AX1879" s="14" t="s">
        <v>76</v>
      </c>
      <c r="AY1879" s="279" t="s">
        <v>222</v>
      </c>
    </row>
    <row r="1880" s="14" customFormat="1">
      <c r="A1880" s="14"/>
      <c r="B1880" s="269"/>
      <c r="C1880" s="270"/>
      <c r="D1880" s="260" t="s">
        <v>229</v>
      </c>
      <c r="E1880" s="271" t="s">
        <v>1</v>
      </c>
      <c r="F1880" s="272" t="s">
        <v>2412</v>
      </c>
      <c r="G1880" s="270"/>
      <c r="H1880" s="273">
        <v>70.900000000000006</v>
      </c>
      <c r="I1880" s="274"/>
      <c r="J1880" s="270"/>
      <c r="K1880" s="270"/>
      <c r="L1880" s="275"/>
      <c r="M1880" s="276"/>
      <c r="N1880" s="277"/>
      <c r="O1880" s="277"/>
      <c r="P1880" s="277"/>
      <c r="Q1880" s="277"/>
      <c r="R1880" s="277"/>
      <c r="S1880" s="277"/>
      <c r="T1880" s="278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T1880" s="279" t="s">
        <v>229</v>
      </c>
      <c r="AU1880" s="279" t="s">
        <v>86</v>
      </c>
      <c r="AV1880" s="14" t="s">
        <v>86</v>
      </c>
      <c r="AW1880" s="14" t="s">
        <v>32</v>
      </c>
      <c r="AX1880" s="14" t="s">
        <v>76</v>
      </c>
      <c r="AY1880" s="279" t="s">
        <v>222</v>
      </c>
    </row>
    <row r="1881" s="16" customFormat="1">
      <c r="A1881" s="16"/>
      <c r="B1881" s="305"/>
      <c r="C1881" s="306"/>
      <c r="D1881" s="260" t="s">
        <v>229</v>
      </c>
      <c r="E1881" s="307" t="s">
        <v>1</v>
      </c>
      <c r="F1881" s="308" t="s">
        <v>373</v>
      </c>
      <c r="G1881" s="306"/>
      <c r="H1881" s="309">
        <v>103.7</v>
      </c>
      <c r="I1881" s="310"/>
      <c r="J1881" s="306"/>
      <c r="K1881" s="306"/>
      <c r="L1881" s="311"/>
      <c r="M1881" s="312"/>
      <c r="N1881" s="313"/>
      <c r="O1881" s="313"/>
      <c r="P1881" s="313"/>
      <c r="Q1881" s="313"/>
      <c r="R1881" s="313"/>
      <c r="S1881" s="313"/>
      <c r="T1881" s="314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/>
      <c r="AT1881" s="315" t="s">
        <v>229</v>
      </c>
      <c r="AU1881" s="315" t="s">
        <v>86</v>
      </c>
      <c r="AV1881" s="16" t="s">
        <v>107</v>
      </c>
      <c r="AW1881" s="16" t="s">
        <v>32</v>
      </c>
      <c r="AX1881" s="16" t="s">
        <v>76</v>
      </c>
      <c r="AY1881" s="315" t="s">
        <v>222</v>
      </c>
    </row>
    <row r="1882" s="14" customFormat="1">
      <c r="A1882" s="14"/>
      <c r="B1882" s="269"/>
      <c r="C1882" s="270"/>
      <c r="D1882" s="260" t="s">
        <v>229</v>
      </c>
      <c r="E1882" s="271" t="s">
        <v>1</v>
      </c>
      <c r="F1882" s="272" t="s">
        <v>2413</v>
      </c>
      <c r="G1882" s="270"/>
      <c r="H1882" s="273">
        <v>10.369999999999999</v>
      </c>
      <c r="I1882" s="274"/>
      <c r="J1882" s="270"/>
      <c r="K1882" s="270"/>
      <c r="L1882" s="275"/>
      <c r="M1882" s="276"/>
      <c r="N1882" s="277"/>
      <c r="O1882" s="277"/>
      <c r="P1882" s="277"/>
      <c r="Q1882" s="277"/>
      <c r="R1882" s="277"/>
      <c r="S1882" s="277"/>
      <c r="T1882" s="278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T1882" s="279" t="s">
        <v>229</v>
      </c>
      <c r="AU1882" s="279" t="s">
        <v>86</v>
      </c>
      <c r="AV1882" s="14" t="s">
        <v>86</v>
      </c>
      <c r="AW1882" s="14" t="s">
        <v>32</v>
      </c>
      <c r="AX1882" s="14" t="s">
        <v>76</v>
      </c>
      <c r="AY1882" s="279" t="s">
        <v>222</v>
      </c>
    </row>
    <row r="1883" s="15" customFormat="1">
      <c r="A1883" s="15"/>
      <c r="B1883" s="280"/>
      <c r="C1883" s="281"/>
      <c r="D1883" s="260" t="s">
        <v>229</v>
      </c>
      <c r="E1883" s="282" t="s">
        <v>1</v>
      </c>
      <c r="F1883" s="283" t="s">
        <v>232</v>
      </c>
      <c r="G1883" s="281"/>
      <c r="H1883" s="284">
        <v>114.06999999999999</v>
      </c>
      <c r="I1883" s="285"/>
      <c r="J1883" s="281"/>
      <c r="K1883" s="281"/>
      <c r="L1883" s="286"/>
      <c r="M1883" s="287"/>
      <c r="N1883" s="288"/>
      <c r="O1883" s="288"/>
      <c r="P1883" s="288"/>
      <c r="Q1883" s="288"/>
      <c r="R1883" s="288"/>
      <c r="S1883" s="288"/>
      <c r="T1883" s="289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/>
      <c r="AE1883" s="15"/>
      <c r="AT1883" s="290" t="s">
        <v>229</v>
      </c>
      <c r="AU1883" s="290" t="s">
        <v>86</v>
      </c>
      <c r="AV1883" s="15" t="s">
        <v>228</v>
      </c>
      <c r="AW1883" s="15" t="s">
        <v>32</v>
      </c>
      <c r="AX1883" s="15" t="s">
        <v>84</v>
      </c>
      <c r="AY1883" s="290" t="s">
        <v>222</v>
      </c>
    </row>
    <row r="1884" s="2" customFormat="1" ht="21.75" customHeight="1">
      <c r="A1884" s="39"/>
      <c r="B1884" s="40"/>
      <c r="C1884" s="294" t="s">
        <v>1468</v>
      </c>
      <c r="D1884" s="294" t="s">
        <v>300</v>
      </c>
      <c r="E1884" s="295" t="s">
        <v>2414</v>
      </c>
      <c r="F1884" s="296" t="s">
        <v>2415</v>
      </c>
      <c r="G1884" s="297" t="s">
        <v>227</v>
      </c>
      <c r="H1884" s="298">
        <v>131.18100000000001</v>
      </c>
      <c r="I1884" s="299"/>
      <c r="J1884" s="300">
        <f>ROUND(I1884*H1884,2)</f>
        <v>0</v>
      </c>
      <c r="K1884" s="301"/>
      <c r="L1884" s="302"/>
      <c r="M1884" s="303" t="s">
        <v>1</v>
      </c>
      <c r="N1884" s="304" t="s">
        <v>41</v>
      </c>
      <c r="O1884" s="92"/>
      <c r="P1884" s="254">
        <f>O1884*H1884</f>
        <v>0</v>
      </c>
      <c r="Q1884" s="254">
        <v>0</v>
      </c>
      <c r="R1884" s="254">
        <f>Q1884*H1884</f>
        <v>0</v>
      </c>
      <c r="S1884" s="254">
        <v>0</v>
      </c>
      <c r="T1884" s="255">
        <f>S1884*H1884</f>
        <v>0</v>
      </c>
      <c r="U1884" s="39"/>
      <c r="V1884" s="39"/>
      <c r="W1884" s="39"/>
      <c r="X1884" s="39"/>
      <c r="Y1884" s="39"/>
      <c r="Z1884" s="39"/>
      <c r="AA1884" s="39"/>
      <c r="AB1884" s="39"/>
      <c r="AC1884" s="39"/>
      <c r="AD1884" s="39"/>
      <c r="AE1884" s="39"/>
      <c r="AR1884" s="256" t="s">
        <v>290</v>
      </c>
      <c r="AT1884" s="256" t="s">
        <v>300</v>
      </c>
      <c r="AU1884" s="256" t="s">
        <v>86</v>
      </c>
      <c r="AY1884" s="18" t="s">
        <v>222</v>
      </c>
      <c r="BE1884" s="257">
        <f>IF(N1884="základní",J1884,0)</f>
        <v>0</v>
      </c>
      <c r="BF1884" s="257">
        <f>IF(N1884="snížená",J1884,0)</f>
        <v>0</v>
      </c>
      <c r="BG1884" s="257">
        <f>IF(N1884="zákl. přenesená",J1884,0)</f>
        <v>0</v>
      </c>
      <c r="BH1884" s="257">
        <f>IF(N1884="sníž. přenesená",J1884,0)</f>
        <v>0</v>
      </c>
      <c r="BI1884" s="257">
        <f>IF(N1884="nulová",J1884,0)</f>
        <v>0</v>
      </c>
      <c r="BJ1884" s="18" t="s">
        <v>84</v>
      </c>
      <c r="BK1884" s="257">
        <f>ROUND(I1884*H1884,2)</f>
        <v>0</v>
      </c>
      <c r="BL1884" s="18" t="s">
        <v>260</v>
      </c>
      <c r="BM1884" s="256" t="s">
        <v>1004</v>
      </c>
    </row>
    <row r="1885" s="2" customFormat="1">
      <c r="A1885" s="39"/>
      <c r="B1885" s="40"/>
      <c r="C1885" s="41"/>
      <c r="D1885" s="260" t="s">
        <v>266</v>
      </c>
      <c r="E1885" s="41"/>
      <c r="F1885" s="291" t="s">
        <v>2416</v>
      </c>
      <c r="G1885" s="41"/>
      <c r="H1885" s="41"/>
      <c r="I1885" s="211"/>
      <c r="J1885" s="41"/>
      <c r="K1885" s="41"/>
      <c r="L1885" s="45"/>
      <c r="M1885" s="292"/>
      <c r="N1885" s="293"/>
      <c r="O1885" s="92"/>
      <c r="P1885" s="92"/>
      <c r="Q1885" s="92"/>
      <c r="R1885" s="92"/>
      <c r="S1885" s="92"/>
      <c r="T1885" s="93"/>
      <c r="U1885" s="39"/>
      <c r="V1885" s="39"/>
      <c r="W1885" s="39"/>
      <c r="X1885" s="39"/>
      <c r="Y1885" s="39"/>
      <c r="Z1885" s="39"/>
      <c r="AA1885" s="39"/>
      <c r="AB1885" s="39"/>
      <c r="AC1885" s="39"/>
      <c r="AD1885" s="39"/>
      <c r="AE1885" s="39"/>
      <c r="AT1885" s="18" t="s">
        <v>266</v>
      </c>
      <c r="AU1885" s="18" t="s">
        <v>86</v>
      </c>
    </row>
    <row r="1886" s="14" customFormat="1">
      <c r="A1886" s="14"/>
      <c r="B1886" s="269"/>
      <c r="C1886" s="270"/>
      <c r="D1886" s="260" t="s">
        <v>229</v>
      </c>
      <c r="E1886" s="271" t="s">
        <v>1</v>
      </c>
      <c r="F1886" s="272" t="s">
        <v>2417</v>
      </c>
      <c r="G1886" s="270"/>
      <c r="H1886" s="273">
        <v>131.18100000000001</v>
      </c>
      <c r="I1886" s="274"/>
      <c r="J1886" s="270"/>
      <c r="K1886" s="270"/>
      <c r="L1886" s="275"/>
      <c r="M1886" s="276"/>
      <c r="N1886" s="277"/>
      <c r="O1886" s="277"/>
      <c r="P1886" s="277"/>
      <c r="Q1886" s="277"/>
      <c r="R1886" s="277"/>
      <c r="S1886" s="277"/>
      <c r="T1886" s="278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T1886" s="279" t="s">
        <v>229</v>
      </c>
      <c r="AU1886" s="279" t="s">
        <v>86</v>
      </c>
      <c r="AV1886" s="14" t="s">
        <v>86</v>
      </c>
      <c r="AW1886" s="14" t="s">
        <v>32</v>
      </c>
      <c r="AX1886" s="14" t="s">
        <v>76</v>
      </c>
      <c r="AY1886" s="279" t="s">
        <v>222</v>
      </c>
    </row>
    <row r="1887" s="15" customFormat="1">
      <c r="A1887" s="15"/>
      <c r="B1887" s="280"/>
      <c r="C1887" s="281"/>
      <c r="D1887" s="260" t="s">
        <v>229</v>
      </c>
      <c r="E1887" s="282" t="s">
        <v>1</v>
      </c>
      <c r="F1887" s="283" t="s">
        <v>232</v>
      </c>
      <c r="G1887" s="281"/>
      <c r="H1887" s="284">
        <v>131.18100000000001</v>
      </c>
      <c r="I1887" s="285"/>
      <c r="J1887" s="281"/>
      <c r="K1887" s="281"/>
      <c r="L1887" s="286"/>
      <c r="M1887" s="287"/>
      <c r="N1887" s="288"/>
      <c r="O1887" s="288"/>
      <c r="P1887" s="288"/>
      <c r="Q1887" s="288"/>
      <c r="R1887" s="288"/>
      <c r="S1887" s="288"/>
      <c r="T1887" s="289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T1887" s="290" t="s">
        <v>229</v>
      </c>
      <c r="AU1887" s="290" t="s">
        <v>86</v>
      </c>
      <c r="AV1887" s="15" t="s">
        <v>228</v>
      </c>
      <c r="AW1887" s="15" t="s">
        <v>32</v>
      </c>
      <c r="AX1887" s="15" t="s">
        <v>84</v>
      </c>
      <c r="AY1887" s="290" t="s">
        <v>222</v>
      </c>
    </row>
    <row r="1888" s="2" customFormat="1" ht="24.15" customHeight="1">
      <c r="A1888" s="39"/>
      <c r="B1888" s="40"/>
      <c r="C1888" s="244" t="s">
        <v>2418</v>
      </c>
      <c r="D1888" s="244" t="s">
        <v>224</v>
      </c>
      <c r="E1888" s="245" t="s">
        <v>2419</v>
      </c>
      <c r="F1888" s="246" t="s">
        <v>2420</v>
      </c>
      <c r="G1888" s="247" t="s">
        <v>438</v>
      </c>
      <c r="H1888" s="248">
        <v>5648</v>
      </c>
      <c r="I1888" s="249"/>
      <c r="J1888" s="250">
        <f>ROUND(I1888*H1888,2)</f>
        <v>0</v>
      </c>
      <c r="K1888" s="251"/>
      <c r="L1888" s="45"/>
      <c r="M1888" s="252" t="s">
        <v>1</v>
      </c>
      <c r="N1888" s="253" t="s">
        <v>41</v>
      </c>
      <c r="O1888" s="92"/>
      <c r="P1888" s="254">
        <f>O1888*H1888</f>
        <v>0</v>
      </c>
      <c r="Q1888" s="254">
        <v>0</v>
      </c>
      <c r="R1888" s="254">
        <f>Q1888*H1888</f>
        <v>0</v>
      </c>
      <c r="S1888" s="254">
        <v>0</v>
      </c>
      <c r="T1888" s="255">
        <f>S1888*H1888</f>
        <v>0</v>
      </c>
      <c r="U1888" s="39"/>
      <c r="V1888" s="39"/>
      <c r="W1888" s="39"/>
      <c r="X1888" s="39"/>
      <c r="Y1888" s="39"/>
      <c r="Z1888" s="39"/>
      <c r="AA1888" s="39"/>
      <c r="AB1888" s="39"/>
      <c r="AC1888" s="39"/>
      <c r="AD1888" s="39"/>
      <c r="AE1888" s="39"/>
      <c r="AR1888" s="256" t="s">
        <v>260</v>
      </c>
      <c r="AT1888" s="256" t="s">
        <v>224</v>
      </c>
      <c r="AU1888" s="256" t="s">
        <v>86</v>
      </c>
      <c r="AY1888" s="18" t="s">
        <v>222</v>
      </c>
      <c r="BE1888" s="257">
        <f>IF(N1888="základní",J1888,0)</f>
        <v>0</v>
      </c>
      <c r="BF1888" s="257">
        <f>IF(N1888="snížená",J1888,0)</f>
        <v>0</v>
      </c>
      <c r="BG1888" s="257">
        <f>IF(N1888="zákl. přenesená",J1888,0)</f>
        <v>0</v>
      </c>
      <c r="BH1888" s="257">
        <f>IF(N1888="sníž. přenesená",J1888,0)</f>
        <v>0</v>
      </c>
      <c r="BI1888" s="257">
        <f>IF(N1888="nulová",J1888,0)</f>
        <v>0</v>
      </c>
      <c r="BJ1888" s="18" t="s">
        <v>84</v>
      </c>
      <c r="BK1888" s="257">
        <f>ROUND(I1888*H1888,2)</f>
        <v>0</v>
      </c>
      <c r="BL1888" s="18" t="s">
        <v>260</v>
      </c>
      <c r="BM1888" s="256" t="s">
        <v>2421</v>
      </c>
    </row>
    <row r="1889" s="2" customFormat="1" ht="16.5" customHeight="1">
      <c r="A1889" s="39"/>
      <c r="B1889" s="40"/>
      <c r="C1889" s="244" t="s">
        <v>1473</v>
      </c>
      <c r="D1889" s="244" t="s">
        <v>224</v>
      </c>
      <c r="E1889" s="245" t="s">
        <v>2422</v>
      </c>
      <c r="F1889" s="246" t="s">
        <v>2423</v>
      </c>
      <c r="G1889" s="247" t="s">
        <v>227</v>
      </c>
      <c r="H1889" s="248">
        <v>23.826000000000001</v>
      </c>
      <c r="I1889" s="249"/>
      <c r="J1889" s="250">
        <f>ROUND(I1889*H1889,2)</f>
        <v>0</v>
      </c>
      <c r="K1889" s="251"/>
      <c r="L1889" s="45"/>
      <c r="M1889" s="252" t="s">
        <v>1</v>
      </c>
      <c r="N1889" s="253" t="s">
        <v>41</v>
      </c>
      <c r="O1889" s="92"/>
      <c r="P1889" s="254">
        <f>O1889*H1889</f>
        <v>0</v>
      </c>
      <c r="Q1889" s="254">
        <v>0</v>
      </c>
      <c r="R1889" s="254">
        <f>Q1889*H1889</f>
        <v>0</v>
      </c>
      <c r="S1889" s="254">
        <v>0</v>
      </c>
      <c r="T1889" s="255">
        <f>S1889*H1889</f>
        <v>0</v>
      </c>
      <c r="U1889" s="39"/>
      <c r="V1889" s="39"/>
      <c r="W1889" s="39"/>
      <c r="X1889" s="39"/>
      <c r="Y1889" s="39"/>
      <c r="Z1889" s="39"/>
      <c r="AA1889" s="39"/>
      <c r="AB1889" s="39"/>
      <c r="AC1889" s="39"/>
      <c r="AD1889" s="39"/>
      <c r="AE1889" s="39"/>
      <c r="AR1889" s="256" t="s">
        <v>260</v>
      </c>
      <c r="AT1889" s="256" t="s">
        <v>224</v>
      </c>
      <c r="AU1889" s="256" t="s">
        <v>86</v>
      </c>
      <c r="AY1889" s="18" t="s">
        <v>222</v>
      </c>
      <c r="BE1889" s="257">
        <f>IF(N1889="základní",J1889,0)</f>
        <v>0</v>
      </c>
      <c r="BF1889" s="257">
        <f>IF(N1889="snížená",J1889,0)</f>
        <v>0</v>
      </c>
      <c r="BG1889" s="257">
        <f>IF(N1889="zákl. přenesená",J1889,0)</f>
        <v>0</v>
      </c>
      <c r="BH1889" s="257">
        <f>IF(N1889="sníž. přenesená",J1889,0)</f>
        <v>0</v>
      </c>
      <c r="BI1889" s="257">
        <f>IF(N1889="nulová",J1889,0)</f>
        <v>0</v>
      </c>
      <c r="BJ1889" s="18" t="s">
        <v>84</v>
      </c>
      <c r="BK1889" s="257">
        <f>ROUND(I1889*H1889,2)</f>
        <v>0</v>
      </c>
      <c r="BL1889" s="18" t="s">
        <v>260</v>
      </c>
      <c r="BM1889" s="256" t="s">
        <v>2424</v>
      </c>
    </row>
    <row r="1890" s="13" customFormat="1">
      <c r="A1890" s="13"/>
      <c r="B1890" s="258"/>
      <c r="C1890" s="259"/>
      <c r="D1890" s="260" t="s">
        <v>229</v>
      </c>
      <c r="E1890" s="261" t="s">
        <v>1</v>
      </c>
      <c r="F1890" s="262" t="s">
        <v>249</v>
      </c>
      <c r="G1890" s="259"/>
      <c r="H1890" s="261" t="s">
        <v>1</v>
      </c>
      <c r="I1890" s="263"/>
      <c r="J1890" s="259"/>
      <c r="K1890" s="259"/>
      <c r="L1890" s="264"/>
      <c r="M1890" s="265"/>
      <c r="N1890" s="266"/>
      <c r="O1890" s="266"/>
      <c r="P1890" s="266"/>
      <c r="Q1890" s="266"/>
      <c r="R1890" s="266"/>
      <c r="S1890" s="266"/>
      <c r="T1890" s="267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T1890" s="268" t="s">
        <v>229</v>
      </c>
      <c r="AU1890" s="268" t="s">
        <v>86</v>
      </c>
      <c r="AV1890" s="13" t="s">
        <v>84</v>
      </c>
      <c r="AW1890" s="13" t="s">
        <v>32</v>
      </c>
      <c r="AX1890" s="13" t="s">
        <v>76</v>
      </c>
      <c r="AY1890" s="268" t="s">
        <v>222</v>
      </c>
    </row>
    <row r="1891" s="13" customFormat="1">
      <c r="A1891" s="13"/>
      <c r="B1891" s="258"/>
      <c r="C1891" s="259"/>
      <c r="D1891" s="260" t="s">
        <v>229</v>
      </c>
      <c r="E1891" s="261" t="s">
        <v>1</v>
      </c>
      <c r="F1891" s="262" t="s">
        <v>2425</v>
      </c>
      <c r="G1891" s="259"/>
      <c r="H1891" s="261" t="s">
        <v>1</v>
      </c>
      <c r="I1891" s="263"/>
      <c r="J1891" s="259"/>
      <c r="K1891" s="259"/>
      <c r="L1891" s="264"/>
      <c r="M1891" s="265"/>
      <c r="N1891" s="266"/>
      <c r="O1891" s="266"/>
      <c r="P1891" s="266"/>
      <c r="Q1891" s="266"/>
      <c r="R1891" s="266"/>
      <c r="S1891" s="266"/>
      <c r="T1891" s="267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T1891" s="268" t="s">
        <v>229</v>
      </c>
      <c r="AU1891" s="268" t="s">
        <v>86</v>
      </c>
      <c r="AV1891" s="13" t="s">
        <v>84</v>
      </c>
      <c r="AW1891" s="13" t="s">
        <v>32</v>
      </c>
      <c r="AX1891" s="13" t="s">
        <v>76</v>
      </c>
      <c r="AY1891" s="268" t="s">
        <v>222</v>
      </c>
    </row>
    <row r="1892" s="14" customFormat="1">
      <c r="A1892" s="14"/>
      <c r="B1892" s="269"/>
      <c r="C1892" s="270"/>
      <c r="D1892" s="260" t="s">
        <v>229</v>
      </c>
      <c r="E1892" s="271" t="s">
        <v>1</v>
      </c>
      <c r="F1892" s="272" t="s">
        <v>2426</v>
      </c>
      <c r="G1892" s="270"/>
      <c r="H1892" s="273">
        <v>2.8580000000000001</v>
      </c>
      <c r="I1892" s="274"/>
      <c r="J1892" s="270"/>
      <c r="K1892" s="270"/>
      <c r="L1892" s="275"/>
      <c r="M1892" s="276"/>
      <c r="N1892" s="277"/>
      <c r="O1892" s="277"/>
      <c r="P1892" s="277"/>
      <c r="Q1892" s="277"/>
      <c r="R1892" s="277"/>
      <c r="S1892" s="277"/>
      <c r="T1892" s="278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T1892" s="279" t="s">
        <v>229</v>
      </c>
      <c r="AU1892" s="279" t="s">
        <v>86</v>
      </c>
      <c r="AV1892" s="14" t="s">
        <v>86</v>
      </c>
      <c r="AW1892" s="14" t="s">
        <v>32</v>
      </c>
      <c r="AX1892" s="14" t="s">
        <v>76</v>
      </c>
      <c r="AY1892" s="279" t="s">
        <v>222</v>
      </c>
    </row>
    <row r="1893" s="14" customFormat="1">
      <c r="A1893" s="14"/>
      <c r="B1893" s="269"/>
      <c r="C1893" s="270"/>
      <c r="D1893" s="260" t="s">
        <v>229</v>
      </c>
      <c r="E1893" s="271" t="s">
        <v>1</v>
      </c>
      <c r="F1893" s="272" t="s">
        <v>2427</v>
      </c>
      <c r="G1893" s="270"/>
      <c r="H1893" s="273">
        <v>3.8100000000000001</v>
      </c>
      <c r="I1893" s="274"/>
      <c r="J1893" s="270"/>
      <c r="K1893" s="270"/>
      <c r="L1893" s="275"/>
      <c r="M1893" s="276"/>
      <c r="N1893" s="277"/>
      <c r="O1893" s="277"/>
      <c r="P1893" s="277"/>
      <c r="Q1893" s="277"/>
      <c r="R1893" s="277"/>
      <c r="S1893" s="277"/>
      <c r="T1893" s="278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T1893" s="279" t="s">
        <v>229</v>
      </c>
      <c r="AU1893" s="279" t="s">
        <v>86</v>
      </c>
      <c r="AV1893" s="14" t="s">
        <v>86</v>
      </c>
      <c r="AW1893" s="14" t="s">
        <v>32</v>
      </c>
      <c r="AX1893" s="14" t="s">
        <v>76</v>
      </c>
      <c r="AY1893" s="279" t="s">
        <v>222</v>
      </c>
    </row>
    <row r="1894" s="13" customFormat="1">
      <c r="A1894" s="13"/>
      <c r="B1894" s="258"/>
      <c r="C1894" s="259"/>
      <c r="D1894" s="260" t="s">
        <v>229</v>
      </c>
      <c r="E1894" s="261" t="s">
        <v>1</v>
      </c>
      <c r="F1894" s="262" t="s">
        <v>2428</v>
      </c>
      <c r="G1894" s="259"/>
      <c r="H1894" s="261" t="s">
        <v>1</v>
      </c>
      <c r="I1894" s="263"/>
      <c r="J1894" s="259"/>
      <c r="K1894" s="259"/>
      <c r="L1894" s="264"/>
      <c r="M1894" s="265"/>
      <c r="N1894" s="266"/>
      <c r="O1894" s="266"/>
      <c r="P1894" s="266"/>
      <c r="Q1894" s="266"/>
      <c r="R1894" s="266"/>
      <c r="S1894" s="266"/>
      <c r="T1894" s="267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T1894" s="268" t="s">
        <v>229</v>
      </c>
      <c r="AU1894" s="268" t="s">
        <v>86</v>
      </c>
      <c r="AV1894" s="13" t="s">
        <v>84</v>
      </c>
      <c r="AW1894" s="13" t="s">
        <v>32</v>
      </c>
      <c r="AX1894" s="13" t="s">
        <v>76</v>
      </c>
      <c r="AY1894" s="268" t="s">
        <v>222</v>
      </c>
    </row>
    <row r="1895" s="13" customFormat="1">
      <c r="A1895" s="13"/>
      <c r="B1895" s="258"/>
      <c r="C1895" s="259"/>
      <c r="D1895" s="260" t="s">
        <v>229</v>
      </c>
      <c r="E1895" s="261" t="s">
        <v>1</v>
      </c>
      <c r="F1895" s="262" t="s">
        <v>2429</v>
      </c>
      <c r="G1895" s="259"/>
      <c r="H1895" s="261" t="s">
        <v>1</v>
      </c>
      <c r="I1895" s="263"/>
      <c r="J1895" s="259"/>
      <c r="K1895" s="259"/>
      <c r="L1895" s="264"/>
      <c r="M1895" s="265"/>
      <c r="N1895" s="266"/>
      <c r="O1895" s="266"/>
      <c r="P1895" s="266"/>
      <c r="Q1895" s="266"/>
      <c r="R1895" s="266"/>
      <c r="S1895" s="266"/>
      <c r="T1895" s="267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T1895" s="268" t="s">
        <v>229</v>
      </c>
      <c r="AU1895" s="268" t="s">
        <v>86</v>
      </c>
      <c r="AV1895" s="13" t="s">
        <v>84</v>
      </c>
      <c r="AW1895" s="13" t="s">
        <v>32</v>
      </c>
      <c r="AX1895" s="13" t="s">
        <v>76</v>
      </c>
      <c r="AY1895" s="268" t="s">
        <v>222</v>
      </c>
    </row>
    <row r="1896" s="14" customFormat="1">
      <c r="A1896" s="14"/>
      <c r="B1896" s="269"/>
      <c r="C1896" s="270"/>
      <c r="D1896" s="260" t="s">
        <v>229</v>
      </c>
      <c r="E1896" s="271" t="s">
        <v>1</v>
      </c>
      <c r="F1896" s="272" t="s">
        <v>2430</v>
      </c>
      <c r="G1896" s="270"/>
      <c r="H1896" s="273">
        <v>5.3440000000000003</v>
      </c>
      <c r="I1896" s="274"/>
      <c r="J1896" s="270"/>
      <c r="K1896" s="270"/>
      <c r="L1896" s="275"/>
      <c r="M1896" s="276"/>
      <c r="N1896" s="277"/>
      <c r="O1896" s="277"/>
      <c r="P1896" s="277"/>
      <c r="Q1896" s="277"/>
      <c r="R1896" s="277"/>
      <c r="S1896" s="277"/>
      <c r="T1896" s="278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T1896" s="279" t="s">
        <v>229</v>
      </c>
      <c r="AU1896" s="279" t="s">
        <v>86</v>
      </c>
      <c r="AV1896" s="14" t="s">
        <v>86</v>
      </c>
      <c r="AW1896" s="14" t="s">
        <v>32</v>
      </c>
      <c r="AX1896" s="14" t="s">
        <v>76</v>
      </c>
      <c r="AY1896" s="279" t="s">
        <v>222</v>
      </c>
    </row>
    <row r="1897" s="14" customFormat="1">
      <c r="A1897" s="14"/>
      <c r="B1897" s="269"/>
      <c r="C1897" s="270"/>
      <c r="D1897" s="260" t="s">
        <v>229</v>
      </c>
      <c r="E1897" s="271" t="s">
        <v>1</v>
      </c>
      <c r="F1897" s="272" t="s">
        <v>2431</v>
      </c>
      <c r="G1897" s="270"/>
      <c r="H1897" s="273">
        <v>4.032</v>
      </c>
      <c r="I1897" s="274"/>
      <c r="J1897" s="270"/>
      <c r="K1897" s="270"/>
      <c r="L1897" s="275"/>
      <c r="M1897" s="276"/>
      <c r="N1897" s="277"/>
      <c r="O1897" s="277"/>
      <c r="P1897" s="277"/>
      <c r="Q1897" s="277"/>
      <c r="R1897" s="277"/>
      <c r="S1897" s="277"/>
      <c r="T1897" s="278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T1897" s="279" t="s">
        <v>229</v>
      </c>
      <c r="AU1897" s="279" t="s">
        <v>86</v>
      </c>
      <c r="AV1897" s="14" t="s">
        <v>86</v>
      </c>
      <c r="AW1897" s="14" t="s">
        <v>32</v>
      </c>
      <c r="AX1897" s="14" t="s">
        <v>76</v>
      </c>
      <c r="AY1897" s="279" t="s">
        <v>222</v>
      </c>
    </row>
    <row r="1898" s="14" customFormat="1">
      <c r="A1898" s="14"/>
      <c r="B1898" s="269"/>
      <c r="C1898" s="270"/>
      <c r="D1898" s="260" t="s">
        <v>229</v>
      </c>
      <c r="E1898" s="271" t="s">
        <v>1</v>
      </c>
      <c r="F1898" s="272" t="s">
        <v>2432</v>
      </c>
      <c r="G1898" s="270"/>
      <c r="H1898" s="273">
        <v>3.8820000000000001</v>
      </c>
      <c r="I1898" s="274"/>
      <c r="J1898" s="270"/>
      <c r="K1898" s="270"/>
      <c r="L1898" s="275"/>
      <c r="M1898" s="276"/>
      <c r="N1898" s="277"/>
      <c r="O1898" s="277"/>
      <c r="P1898" s="277"/>
      <c r="Q1898" s="277"/>
      <c r="R1898" s="277"/>
      <c r="S1898" s="277"/>
      <c r="T1898" s="278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T1898" s="279" t="s">
        <v>229</v>
      </c>
      <c r="AU1898" s="279" t="s">
        <v>86</v>
      </c>
      <c r="AV1898" s="14" t="s">
        <v>86</v>
      </c>
      <c r="AW1898" s="14" t="s">
        <v>32</v>
      </c>
      <c r="AX1898" s="14" t="s">
        <v>76</v>
      </c>
      <c r="AY1898" s="279" t="s">
        <v>222</v>
      </c>
    </row>
    <row r="1899" s="14" customFormat="1">
      <c r="A1899" s="14"/>
      <c r="B1899" s="269"/>
      <c r="C1899" s="270"/>
      <c r="D1899" s="260" t="s">
        <v>229</v>
      </c>
      <c r="E1899" s="271" t="s">
        <v>1</v>
      </c>
      <c r="F1899" s="272" t="s">
        <v>2433</v>
      </c>
      <c r="G1899" s="270"/>
      <c r="H1899" s="273">
        <v>3.8999999999999999</v>
      </c>
      <c r="I1899" s="274"/>
      <c r="J1899" s="270"/>
      <c r="K1899" s="270"/>
      <c r="L1899" s="275"/>
      <c r="M1899" s="276"/>
      <c r="N1899" s="277"/>
      <c r="O1899" s="277"/>
      <c r="P1899" s="277"/>
      <c r="Q1899" s="277"/>
      <c r="R1899" s="277"/>
      <c r="S1899" s="277"/>
      <c r="T1899" s="278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T1899" s="279" t="s">
        <v>229</v>
      </c>
      <c r="AU1899" s="279" t="s">
        <v>86</v>
      </c>
      <c r="AV1899" s="14" t="s">
        <v>86</v>
      </c>
      <c r="AW1899" s="14" t="s">
        <v>32</v>
      </c>
      <c r="AX1899" s="14" t="s">
        <v>76</v>
      </c>
      <c r="AY1899" s="279" t="s">
        <v>222</v>
      </c>
    </row>
    <row r="1900" s="15" customFormat="1">
      <c r="A1900" s="15"/>
      <c r="B1900" s="280"/>
      <c r="C1900" s="281"/>
      <c r="D1900" s="260" t="s">
        <v>229</v>
      </c>
      <c r="E1900" s="282" t="s">
        <v>1</v>
      </c>
      <c r="F1900" s="283" t="s">
        <v>232</v>
      </c>
      <c r="G1900" s="281"/>
      <c r="H1900" s="284">
        <v>23.826000000000001</v>
      </c>
      <c r="I1900" s="285"/>
      <c r="J1900" s="281"/>
      <c r="K1900" s="281"/>
      <c r="L1900" s="286"/>
      <c r="M1900" s="287"/>
      <c r="N1900" s="288"/>
      <c r="O1900" s="288"/>
      <c r="P1900" s="288"/>
      <c r="Q1900" s="288"/>
      <c r="R1900" s="288"/>
      <c r="S1900" s="288"/>
      <c r="T1900" s="289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T1900" s="290" t="s">
        <v>229</v>
      </c>
      <c r="AU1900" s="290" t="s">
        <v>86</v>
      </c>
      <c r="AV1900" s="15" t="s">
        <v>228</v>
      </c>
      <c r="AW1900" s="15" t="s">
        <v>32</v>
      </c>
      <c r="AX1900" s="15" t="s">
        <v>84</v>
      </c>
      <c r="AY1900" s="290" t="s">
        <v>222</v>
      </c>
    </row>
    <row r="1901" s="2" customFormat="1" ht="16.5" customHeight="1">
      <c r="A1901" s="39"/>
      <c r="B1901" s="40"/>
      <c r="C1901" s="294" t="s">
        <v>2434</v>
      </c>
      <c r="D1901" s="294" t="s">
        <v>300</v>
      </c>
      <c r="E1901" s="295" t="s">
        <v>2401</v>
      </c>
      <c r="F1901" s="296" t="s">
        <v>2402</v>
      </c>
      <c r="G1901" s="297" t="s">
        <v>227</v>
      </c>
      <c r="H1901" s="298">
        <v>26.209</v>
      </c>
      <c r="I1901" s="299"/>
      <c r="J1901" s="300">
        <f>ROUND(I1901*H1901,2)</f>
        <v>0</v>
      </c>
      <c r="K1901" s="301"/>
      <c r="L1901" s="302"/>
      <c r="M1901" s="303" t="s">
        <v>1</v>
      </c>
      <c r="N1901" s="304" t="s">
        <v>41</v>
      </c>
      <c r="O1901" s="92"/>
      <c r="P1901" s="254">
        <f>O1901*H1901</f>
        <v>0</v>
      </c>
      <c r="Q1901" s="254">
        <v>0</v>
      </c>
      <c r="R1901" s="254">
        <f>Q1901*H1901</f>
        <v>0</v>
      </c>
      <c r="S1901" s="254">
        <v>0</v>
      </c>
      <c r="T1901" s="255">
        <f>S1901*H1901</f>
        <v>0</v>
      </c>
      <c r="U1901" s="39"/>
      <c r="V1901" s="39"/>
      <c r="W1901" s="39"/>
      <c r="X1901" s="39"/>
      <c r="Y1901" s="39"/>
      <c r="Z1901" s="39"/>
      <c r="AA1901" s="39"/>
      <c r="AB1901" s="39"/>
      <c r="AC1901" s="39"/>
      <c r="AD1901" s="39"/>
      <c r="AE1901" s="39"/>
      <c r="AR1901" s="256" t="s">
        <v>290</v>
      </c>
      <c r="AT1901" s="256" t="s">
        <v>300</v>
      </c>
      <c r="AU1901" s="256" t="s">
        <v>86</v>
      </c>
      <c r="AY1901" s="18" t="s">
        <v>222</v>
      </c>
      <c r="BE1901" s="257">
        <f>IF(N1901="základní",J1901,0)</f>
        <v>0</v>
      </c>
      <c r="BF1901" s="257">
        <f>IF(N1901="snížená",J1901,0)</f>
        <v>0</v>
      </c>
      <c r="BG1901" s="257">
        <f>IF(N1901="zákl. přenesená",J1901,0)</f>
        <v>0</v>
      </c>
      <c r="BH1901" s="257">
        <f>IF(N1901="sníž. přenesená",J1901,0)</f>
        <v>0</v>
      </c>
      <c r="BI1901" s="257">
        <f>IF(N1901="nulová",J1901,0)</f>
        <v>0</v>
      </c>
      <c r="BJ1901" s="18" t="s">
        <v>84</v>
      </c>
      <c r="BK1901" s="257">
        <f>ROUND(I1901*H1901,2)</f>
        <v>0</v>
      </c>
      <c r="BL1901" s="18" t="s">
        <v>260</v>
      </c>
      <c r="BM1901" s="256" t="s">
        <v>2435</v>
      </c>
    </row>
    <row r="1902" s="2" customFormat="1">
      <c r="A1902" s="39"/>
      <c r="B1902" s="40"/>
      <c r="C1902" s="41"/>
      <c r="D1902" s="260" t="s">
        <v>266</v>
      </c>
      <c r="E1902" s="41"/>
      <c r="F1902" s="291" t="s">
        <v>2404</v>
      </c>
      <c r="G1902" s="41"/>
      <c r="H1902" s="41"/>
      <c r="I1902" s="211"/>
      <c r="J1902" s="41"/>
      <c r="K1902" s="41"/>
      <c r="L1902" s="45"/>
      <c r="M1902" s="292"/>
      <c r="N1902" s="293"/>
      <c r="O1902" s="92"/>
      <c r="P1902" s="92"/>
      <c r="Q1902" s="92"/>
      <c r="R1902" s="92"/>
      <c r="S1902" s="92"/>
      <c r="T1902" s="93"/>
      <c r="U1902" s="39"/>
      <c r="V1902" s="39"/>
      <c r="W1902" s="39"/>
      <c r="X1902" s="39"/>
      <c r="Y1902" s="39"/>
      <c r="Z1902" s="39"/>
      <c r="AA1902" s="39"/>
      <c r="AB1902" s="39"/>
      <c r="AC1902" s="39"/>
      <c r="AD1902" s="39"/>
      <c r="AE1902" s="39"/>
      <c r="AT1902" s="18" t="s">
        <v>266</v>
      </c>
      <c r="AU1902" s="18" t="s">
        <v>86</v>
      </c>
    </row>
    <row r="1903" s="14" customFormat="1">
      <c r="A1903" s="14"/>
      <c r="B1903" s="269"/>
      <c r="C1903" s="270"/>
      <c r="D1903" s="260" t="s">
        <v>229</v>
      </c>
      <c r="E1903" s="271" t="s">
        <v>1</v>
      </c>
      <c r="F1903" s="272" t="s">
        <v>2436</v>
      </c>
      <c r="G1903" s="270"/>
      <c r="H1903" s="273">
        <v>26.209</v>
      </c>
      <c r="I1903" s="274"/>
      <c r="J1903" s="270"/>
      <c r="K1903" s="270"/>
      <c r="L1903" s="275"/>
      <c r="M1903" s="276"/>
      <c r="N1903" s="277"/>
      <c r="O1903" s="277"/>
      <c r="P1903" s="277"/>
      <c r="Q1903" s="277"/>
      <c r="R1903" s="277"/>
      <c r="S1903" s="277"/>
      <c r="T1903" s="278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T1903" s="279" t="s">
        <v>229</v>
      </c>
      <c r="AU1903" s="279" t="s">
        <v>86</v>
      </c>
      <c r="AV1903" s="14" t="s">
        <v>86</v>
      </c>
      <c r="AW1903" s="14" t="s">
        <v>32</v>
      </c>
      <c r="AX1903" s="14" t="s">
        <v>76</v>
      </c>
      <c r="AY1903" s="279" t="s">
        <v>222</v>
      </c>
    </row>
    <row r="1904" s="15" customFormat="1">
      <c r="A1904" s="15"/>
      <c r="B1904" s="280"/>
      <c r="C1904" s="281"/>
      <c r="D1904" s="260" t="s">
        <v>229</v>
      </c>
      <c r="E1904" s="282" t="s">
        <v>1</v>
      </c>
      <c r="F1904" s="283" t="s">
        <v>232</v>
      </c>
      <c r="G1904" s="281"/>
      <c r="H1904" s="284">
        <v>26.209</v>
      </c>
      <c r="I1904" s="285"/>
      <c r="J1904" s="281"/>
      <c r="K1904" s="281"/>
      <c r="L1904" s="286"/>
      <c r="M1904" s="287"/>
      <c r="N1904" s="288"/>
      <c r="O1904" s="288"/>
      <c r="P1904" s="288"/>
      <c r="Q1904" s="288"/>
      <c r="R1904" s="288"/>
      <c r="S1904" s="288"/>
      <c r="T1904" s="289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T1904" s="290" t="s">
        <v>229</v>
      </c>
      <c r="AU1904" s="290" t="s">
        <v>86</v>
      </c>
      <c r="AV1904" s="15" t="s">
        <v>228</v>
      </c>
      <c r="AW1904" s="15" t="s">
        <v>32</v>
      </c>
      <c r="AX1904" s="15" t="s">
        <v>84</v>
      </c>
      <c r="AY1904" s="290" t="s">
        <v>222</v>
      </c>
    </row>
    <row r="1905" s="2" customFormat="1" ht="24.15" customHeight="1">
      <c r="A1905" s="39"/>
      <c r="B1905" s="40"/>
      <c r="C1905" s="244" t="s">
        <v>1478</v>
      </c>
      <c r="D1905" s="244" t="s">
        <v>224</v>
      </c>
      <c r="E1905" s="245" t="s">
        <v>2437</v>
      </c>
      <c r="F1905" s="246" t="s">
        <v>2438</v>
      </c>
      <c r="G1905" s="247" t="s">
        <v>438</v>
      </c>
      <c r="H1905" s="248">
        <v>319.5</v>
      </c>
      <c r="I1905" s="249"/>
      <c r="J1905" s="250">
        <f>ROUND(I1905*H1905,2)</f>
        <v>0</v>
      </c>
      <c r="K1905" s="251"/>
      <c r="L1905" s="45"/>
      <c r="M1905" s="252" t="s">
        <v>1</v>
      </c>
      <c r="N1905" s="253" t="s">
        <v>41</v>
      </c>
      <c r="O1905" s="92"/>
      <c r="P1905" s="254">
        <f>O1905*H1905</f>
        <v>0</v>
      </c>
      <c r="Q1905" s="254">
        <v>0</v>
      </c>
      <c r="R1905" s="254">
        <f>Q1905*H1905</f>
        <v>0</v>
      </c>
      <c r="S1905" s="254">
        <v>0</v>
      </c>
      <c r="T1905" s="255">
        <f>S1905*H1905</f>
        <v>0</v>
      </c>
      <c r="U1905" s="39"/>
      <c r="V1905" s="39"/>
      <c r="W1905" s="39"/>
      <c r="X1905" s="39"/>
      <c r="Y1905" s="39"/>
      <c r="Z1905" s="39"/>
      <c r="AA1905" s="39"/>
      <c r="AB1905" s="39"/>
      <c r="AC1905" s="39"/>
      <c r="AD1905" s="39"/>
      <c r="AE1905" s="39"/>
      <c r="AR1905" s="256" t="s">
        <v>260</v>
      </c>
      <c r="AT1905" s="256" t="s">
        <v>224</v>
      </c>
      <c r="AU1905" s="256" t="s">
        <v>86</v>
      </c>
      <c r="AY1905" s="18" t="s">
        <v>222</v>
      </c>
      <c r="BE1905" s="257">
        <f>IF(N1905="základní",J1905,0)</f>
        <v>0</v>
      </c>
      <c r="BF1905" s="257">
        <f>IF(N1905="snížená",J1905,0)</f>
        <v>0</v>
      </c>
      <c r="BG1905" s="257">
        <f>IF(N1905="zákl. přenesená",J1905,0)</f>
        <v>0</v>
      </c>
      <c r="BH1905" s="257">
        <f>IF(N1905="sníž. přenesená",J1905,0)</f>
        <v>0</v>
      </c>
      <c r="BI1905" s="257">
        <f>IF(N1905="nulová",J1905,0)</f>
        <v>0</v>
      </c>
      <c r="BJ1905" s="18" t="s">
        <v>84</v>
      </c>
      <c r="BK1905" s="257">
        <f>ROUND(I1905*H1905,2)</f>
        <v>0</v>
      </c>
      <c r="BL1905" s="18" t="s">
        <v>260</v>
      </c>
      <c r="BM1905" s="256" t="s">
        <v>2439</v>
      </c>
    </row>
    <row r="1906" s="2" customFormat="1">
      <c r="A1906" s="39"/>
      <c r="B1906" s="40"/>
      <c r="C1906" s="41"/>
      <c r="D1906" s="260" t="s">
        <v>266</v>
      </c>
      <c r="E1906" s="41"/>
      <c r="F1906" s="291" t="s">
        <v>2440</v>
      </c>
      <c r="G1906" s="41"/>
      <c r="H1906" s="41"/>
      <c r="I1906" s="211"/>
      <c r="J1906" s="41"/>
      <c r="K1906" s="41"/>
      <c r="L1906" s="45"/>
      <c r="M1906" s="292"/>
      <c r="N1906" s="293"/>
      <c r="O1906" s="92"/>
      <c r="P1906" s="92"/>
      <c r="Q1906" s="92"/>
      <c r="R1906" s="92"/>
      <c r="S1906" s="92"/>
      <c r="T1906" s="93"/>
      <c r="U1906" s="39"/>
      <c r="V1906" s="39"/>
      <c r="W1906" s="39"/>
      <c r="X1906" s="39"/>
      <c r="Y1906" s="39"/>
      <c r="Z1906" s="39"/>
      <c r="AA1906" s="39"/>
      <c r="AB1906" s="39"/>
      <c r="AC1906" s="39"/>
      <c r="AD1906" s="39"/>
      <c r="AE1906" s="39"/>
      <c r="AT1906" s="18" t="s">
        <v>266</v>
      </c>
      <c r="AU1906" s="18" t="s">
        <v>86</v>
      </c>
    </row>
    <row r="1907" s="13" customFormat="1">
      <c r="A1907" s="13"/>
      <c r="B1907" s="258"/>
      <c r="C1907" s="259"/>
      <c r="D1907" s="260" t="s">
        <v>229</v>
      </c>
      <c r="E1907" s="261" t="s">
        <v>1</v>
      </c>
      <c r="F1907" s="262" t="s">
        <v>249</v>
      </c>
      <c r="G1907" s="259"/>
      <c r="H1907" s="261" t="s">
        <v>1</v>
      </c>
      <c r="I1907" s="263"/>
      <c r="J1907" s="259"/>
      <c r="K1907" s="259"/>
      <c r="L1907" s="264"/>
      <c r="M1907" s="265"/>
      <c r="N1907" s="266"/>
      <c r="O1907" s="266"/>
      <c r="P1907" s="266"/>
      <c r="Q1907" s="266"/>
      <c r="R1907" s="266"/>
      <c r="S1907" s="266"/>
      <c r="T1907" s="267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T1907" s="268" t="s">
        <v>229</v>
      </c>
      <c r="AU1907" s="268" t="s">
        <v>86</v>
      </c>
      <c r="AV1907" s="13" t="s">
        <v>84</v>
      </c>
      <c r="AW1907" s="13" t="s">
        <v>32</v>
      </c>
      <c r="AX1907" s="13" t="s">
        <v>76</v>
      </c>
      <c r="AY1907" s="268" t="s">
        <v>222</v>
      </c>
    </row>
    <row r="1908" s="14" customFormat="1">
      <c r="A1908" s="14"/>
      <c r="B1908" s="269"/>
      <c r="C1908" s="270"/>
      <c r="D1908" s="260" t="s">
        <v>229</v>
      </c>
      <c r="E1908" s="271" t="s">
        <v>1</v>
      </c>
      <c r="F1908" s="272" t="s">
        <v>2441</v>
      </c>
      <c r="G1908" s="270"/>
      <c r="H1908" s="273">
        <v>101</v>
      </c>
      <c r="I1908" s="274"/>
      <c r="J1908" s="270"/>
      <c r="K1908" s="270"/>
      <c r="L1908" s="275"/>
      <c r="M1908" s="276"/>
      <c r="N1908" s="277"/>
      <c r="O1908" s="277"/>
      <c r="P1908" s="277"/>
      <c r="Q1908" s="277"/>
      <c r="R1908" s="277"/>
      <c r="S1908" s="277"/>
      <c r="T1908" s="278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T1908" s="279" t="s">
        <v>229</v>
      </c>
      <c r="AU1908" s="279" t="s">
        <v>86</v>
      </c>
      <c r="AV1908" s="14" t="s">
        <v>86</v>
      </c>
      <c r="AW1908" s="14" t="s">
        <v>32</v>
      </c>
      <c r="AX1908" s="14" t="s">
        <v>76</v>
      </c>
      <c r="AY1908" s="279" t="s">
        <v>222</v>
      </c>
    </row>
    <row r="1909" s="14" customFormat="1">
      <c r="A1909" s="14"/>
      <c r="B1909" s="269"/>
      <c r="C1909" s="270"/>
      <c r="D1909" s="260" t="s">
        <v>229</v>
      </c>
      <c r="E1909" s="271" t="s">
        <v>1</v>
      </c>
      <c r="F1909" s="272" t="s">
        <v>2442</v>
      </c>
      <c r="G1909" s="270"/>
      <c r="H1909" s="273">
        <v>112</v>
      </c>
      <c r="I1909" s="274"/>
      <c r="J1909" s="270"/>
      <c r="K1909" s="270"/>
      <c r="L1909" s="275"/>
      <c r="M1909" s="276"/>
      <c r="N1909" s="277"/>
      <c r="O1909" s="277"/>
      <c r="P1909" s="277"/>
      <c r="Q1909" s="277"/>
      <c r="R1909" s="277"/>
      <c r="S1909" s="277"/>
      <c r="T1909" s="278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T1909" s="279" t="s">
        <v>229</v>
      </c>
      <c r="AU1909" s="279" t="s">
        <v>86</v>
      </c>
      <c r="AV1909" s="14" t="s">
        <v>86</v>
      </c>
      <c r="AW1909" s="14" t="s">
        <v>32</v>
      </c>
      <c r="AX1909" s="14" t="s">
        <v>76</v>
      </c>
      <c r="AY1909" s="279" t="s">
        <v>222</v>
      </c>
    </row>
    <row r="1910" s="14" customFormat="1">
      <c r="A1910" s="14"/>
      <c r="B1910" s="269"/>
      <c r="C1910" s="270"/>
      <c r="D1910" s="260" t="s">
        <v>229</v>
      </c>
      <c r="E1910" s="271" t="s">
        <v>1</v>
      </c>
      <c r="F1910" s="272" t="s">
        <v>2443</v>
      </c>
      <c r="G1910" s="270"/>
      <c r="H1910" s="273">
        <v>106.5</v>
      </c>
      <c r="I1910" s="274"/>
      <c r="J1910" s="270"/>
      <c r="K1910" s="270"/>
      <c r="L1910" s="275"/>
      <c r="M1910" s="276"/>
      <c r="N1910" s="277"/>
      <c r="O1910" s="277"/>
      <c r="P1910" s="277"/>
      <c r="Q1910" s="277"/>
      <c r="R1910" s="277"/>
      <c r="S1910" s="277"/>
      <c r="T1910" s="278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T1910" s="279" t="s">
        <v>229</v>
      </c>
      <c r="AU1910" s="279" t="s">
        <v>86</v>
      </c>
      <c r="AV1910" s="14" t="s">
        <v>86</v>
      </c>
      <c r="AW1910" s="14" t="s">
        <v>32</v>
      </c>
      <c r="AX1910" s="14" t="s">
        <v>76</v>
      </c>
      <c r="AY1910" s="279" t="s">
        <v>222</v>
      </c>
    </row>
    <row r="1911" s="15" customFormat="1">
      <c r="A1911" s="15"/>
      <c r="B1911" s="280"/>
      <c r="C1911" s="281"/>
      <c r="D1911" s="260" t="s">
        <v>229</v>
      </c>
      <c r="E1911" s="282" t="s">
        <v>1</v>
      </c>
      <c r="F1911" s="283" t="s">
        <v>232</v>
      </c>
      <c r="G1911" s="281"/>
      <c r="H1911" s="284">
        <v>319.5</v>
      </c>
      <c r="I1911" s="285"/>
      <c r="J1911" s="281"/>
      <c r="K1911" s="281"/>
      <c r="L1911" s="286"/>
      <c r="M1911" s="287"/>
      <c r="N1911" s="288"/>
      <c r="O1911" s="288"/>
      <c r="P1911" s="288"/>
      <c r="Q1911" s="288"/>
      <c r="R1911" s="288"/>
      <c r="S1911" s="288"/>
      <c r="T1911" s="289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15"/>
      <c r="AT1911" s="290" t="s">
        <v>229</v>
      </c>
      <c r="AU1911" s="290" t="s">
        <v>86</v>
      </c>
      <c r="AV1911" s="15" t="s">
        <v>228</v>
      </c>
      <c r="AW1911" s="15" t="s">
        <v>32</v>
      </c>
      <c r="AX1911" s="15" t="s">
        <v>84</v>
      </c>
      <c r="AY1911" s="290" t="s">
        <v>222</v>
      </c>
    </row>
    <row r="1912" s="2" customFormat="1" ht="16.5" customHeight="1">
      <c r="A1912" s="39"/>
      <c r="B1912" s="40"/>
      <c r="C1912" s="244" t="s">
        <v>2444</v>
      </c>
      <c r="D1912" s="244" t="s">
        <v>224</v>
      </c>
      <c r="E1912" s="245" t="s">
        <v>2445</v>
      </c>
      <c r="F1912" s="246" t="s">
        <v>2446</v>
      </c>
      <c r="G1912" s="247" t="s">
        <v>1057</v>
      </c>
      <c r="H1912" s="316"/>
      <c r="I1912" s="249"/>
      <c r="J1912" s="250">
        <f>ROUND(I1912*H1912,2)</f>
        <v>0</v>
      </c>
      <c r="K1912" s="251"/>
      <c r="L1912" s="45"/>
      <c r="M1912" s="252" t="s">
        <v>1</v>
      </c>
      <c r="N1912" s="253" t="s">
        <v>41</v>
      </c>
      <c r="O1912" s="92"/>
      <c r="P1912" s="254">
        <f>O1912*H1912</f>
        <v>0</v>
      </c>
      <c r="Q1912" s="254">
        <v>0</v>
      </c>
      <c r="R1912" s="254">
        <f>Q1912*H1912</f>
        <v>0</v>
      </c>
      <c r="S1912" s="254">
        <v>0</v>
      </c>
      <c r="T1912" s="255">
        <f>S1912*H1912</f>
        <v>0</v>
      </c>
      <c r="U1912" s="39"/>
      <c r="V1912" s="39"/>
      <c r="W1912" s="39"/>
      <c r="X1912" s="39"/>
      <c r="Y1912" s="39"/>
      <c r="Z1912" s="39"/>
      <c r="AA1912" s="39"/>
      <c r="AB1912" s="39"/>
      <c r="AC1912" s="39"/>
      <c r="AD1912" s="39"/>
      <c r="AE1912" s="39"/>
      <c r="AR1912" s="256" t="s">
        <v>260</v>
      </c>
      <c r="AT1912" s="256" t="s">
        <v>224</v>
      </c>
      <c r="AU1912" s="256" t="s">
        <v>86</v>
      </c>
      <c r="AY1912" s="18" t="s">
        <v>222</v>
      </c>
      <c r="BE1912" s="257">
        <f>IF(N1912="základní",J1912,0)</f>
        <v>0</v>
      </c>
      <c r="BF1912" s="257">
        <f>IF(N1912="snížená",J1912,0)</f>
        <v>0</v>
      </c>
      <c r="BG1912" s="257">
        <f>IF(N1912="zákl. přenesená",J1912,0)</f>
        <v>0</v>
      </c>
      <c r="BH1912" s="257">
        <f>IF(N1912="sníž. přenesená",J1912,0)</f>
        <v>0</v>
      </c>
      <c r="BI1912" s="257">
        <f>IF(N1912="nulová",J1912,0)</f>
        <v>0</v>
      </c>
      <c r="BJ1912" s="18" t="s">
        <v>84</v>
      </c>
      <c r="BK1912" s="257">
        <f>ROUND(I1912*H1912,2)</f>
        <v>0</v>
      </c>
      <c r="BL1912" s="18" t="s">
        <v>260</v>
      </c>
      <c r="BM1912" s="256" t="s">
        <v>2447</v>
      </c>
    </row>
    <row r="1913" s="12" customFormat="1" ht="22.8" customHeight="1">
      <c r="A1913" s="12"/>
      <c r="B1913" s="228"/>
      <c r="C1913" s="229"/>
      <c r="D1913" s="230" t="s">
        <v>75</v>
      </c>
      <c r="E1913" s="242" t="s">
        <v>2448</v>
      </c>
      <c r="F1913" s="242" t="s">
        <v>2449</v>
      </c>
      <c r="G1913" s="229"/>
      <c r="H1913" s="229"/>
      <c r="I1913" s="232"/>
      <c r="J1913" s="243">
        <f>BK1913</f>
        <v>0</v>
      </c>
      <c r="K1913" s="229"/>
      <c r="L1913" s="234"/>
      <c r="M1913" s="235"/>
      <c r="N1913" s="236"/>
      <c r="O1913" s="236"/>
      <c r="P1913" s="237">
        <f>SUM(P1914:P1921)</f>
        <v>0</v>
      </c>
      <c r="Q1913" s="236"/>
      <c r="R1913" s="237">
        <f>SUM(R1914:R1921)</f>
        <v>0</v>
      </c>
      <c r="S1913" s="236"/>
      <c r="T1913" s="238">
        <f>SUM(T1914:T1921)</f>
        <v>0</v>
      </c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R1913" s="239" t="s">
        <v>86</v>
      </c>
      <c r="AT1913" s="240" t="s">
        <v>75</v>
      </c>
      <c r="AU1913" s="240" t="s">
        <v>84</v>
      </c>
      <c r="AY1913" s="239" t="s">
        <v>222</v>
      </c>
      <c r="BK1913" s="241">
        <f>SUM(BK1914:BK1921)</f>
        <v>0</v>
      </c>
    </row>
    <row r="1914" s="2" customFormat="1" ht="16.5" customHeight="1">
      <c r="A1914" s="39"/>
      <c r="B1914" s="40"/>
      <c r="C1914" s="244" t="s">
        <v>1484</v>
      </c>
      <c r="D1914" s="244" t="s">
        <v>224</v>
      </c>
      <c r="E1914" s="245" t="s">
        <v>2450</v>
      </c>
      <c r="F1914" s="246" t="s">
        <v>2451</v>
      </c>
      <c r="G1914" s="247" t="s">
        <v>227</v>
      </c>
      <c r="H1914" s="248">
        <v>255.86000000000001</v>
      </c>
      <c r="I1914" s="249"/>
      <c r="J1914" s="250">
        <f>ROUND(I1914*H1914,2)</f>
        <v>0</v>
      </c>
      <c r="K1914" s="251"/>
      <c r="L1914" s="45"/>
      <c r="M1914" s="252" t="s">
        <v>1</v>
      </c>
      <c r="N1914" s="253" t="s">
        <v>41</v>
      </c>
      <c r="O1914" s="92"/>
      <c r="P1914" s="254">
        <f>O1914*H1914</f>
        <v>0</v>
      </c>
      <c r="Q1914" s="254">
        <v>0</v>
      </c>
      <c r="R1914" s="254">
        <f>Q1914*H1914</f>
        <v>0</v>
      </c>
      <c r="S1914" s="254">
        <v>0</v>
      </c>
      <c r="T1914" s="255">
        <f>S1914*H1914</f>
        <v>0</v>
      </c>
      <c r="U1914" s="39"/>
      <c r="V1914" s="39"/>
      <c r="W1914" s="39"/>
      <c r="X1914" s="39"/>
      <c r="Y1914" s="39"/>
      <c r="Z1914" s="39"/>
      <c r="AA1914" s="39"/>
      <c r="AB1914" s="39"/>
      <c r="AC1914" s="39"/>
      <c r="AD1914" s="39"/>
      <c r="AE1914" s="39"/>
      <c r="AR1914" s="256" t="s">
        <v>260</v>
      </c>
      <c r="AT1914" s="256" t="s">
        <v>224</v>
      </c>
      <c r="AU1914" s="256" t="s">
        <v>86</v>
      </c>
      <c r="AY1914" s="18" t="s">
        <v>222</v>
      </c>
      <c r="BE1914" s="257">
        <f>IF(N1914="základní",J1914,0)</f>
        <v>0</v>
      </c>
      <c r="BF1914" s="257">
        <f>IF(N1914="snížená",J1914,0)</f>
        <v>0</v>
      </c>
      <c r="BG1914" s="257">
        <f>IF(N1914="zákl. přenesená",J1914,0)</f>
        <v>0</v>
      </c>
      <c r="BH1914" s="257">
        <f>IF(N1914="sníž. přenesená",J1914,0)</f>
        <v>0</v>
      </c>
      <c r="BI1914" s="257">
        <f>IF(N1914="nulová",J1914,0)</f>
        <v>0</v>
      </c>
      <c r="BJ1914" s="18" t="s">
        <v>84</v>
      </c>
      <c r="BK1914" s="257">
        <f>ROUND(I1914*H1914,2)</f>
        <v>0</v>
      </c>
      <c r="BL1914" s="18" t="s">
        <v>260</v>
      </c>
      <c r="BM1914" s="256" t="s">
        <v>2452</v>
      </c>
    </row>
    <row r="1915" s="2" customFormat="1">
      <c r="A1915" s="39"/>
      <c r="B1915" s="40"/>
      <c r="C1915" s="41"/>
      <c r="D1915" s="260" t="s">
        <v>266</v>
      </c>
      <c r="E1915" s="41"/>
      <c r="F1915" s="291" t="s">
        <v>2453</v>
      </c>
      <c r="G1915" s="41"/>
      <c r="H1915" s="41"/>
      <c r="I1915" s="211"/>
      <c r="J1915" s="41"/>
      <c r="K1915" s="41"/>
      <c r="L1915" s="45"/>
      <c r="M1915" s="292"/>
      <c r="N1915" s="293"/>
      <c r="O1915" s="92"/>
      <c r="P1915" s="92"/>
      <c r="Q1915" s="92"/>
      <c r="R1915" s="92"/>
      <c r="S1915" s="92"/>
      <c r="T1915" s="93"/>
      <c r="U1915" s="39"/>
      <c r="V1915" s="39"/>
      <c r="W1915" s="39"/>
      <c r="X1915" s="39"/>
      <c r="Y1915" s="39"/>
      <c r="Z1915" s="39"/>
      <c r="AA1915" s="39"/>
      <c r="AB1915" s="39"/>
      <c r="AC1915" s="39"/>
      <c r="AD1915" s="39"/>
      <c r="AE1915" s="39"/>
      <c r="AT1915" s="18" t="s">
        <v>266</v>
      </c>
      <c r="AU1915" s="18" t="s">
        <v>86</v>
      </c>
    </row>
    <row r="1916" s="13" customFormat="1">
      <c r="A1916" s="13"/>
      <c r="B1916" s="258"/>
      <c r="C1916" s="259"/>
      <c r="D1916" s="260" t="s">
        <v>229</v>
      </c>
      <c r="E1916" s="261" t="s">
        <v>1</v>
      </c>
      <c r="F1916" s="262" t="s">
        <v>249</v>
      </c>
      <c r="G1916" s="259"/>
      <c r="H1916" s="261" t="s">
        <v>1</v>
      </c>
      <c r="I1916" s="263"/>
      <c r="J1916" s="259"/>
      <c r="K1916" s="259"/>
      <c r="L1916" s="264"/>
      <c r="M1916" s="265"/>
      <c r="N1916" s="266"/>
      <c r="O1916" s="266"/>
      <c r="P1916" s="266"/>
      <c r="Q1916" s="266"/>
      <c r="R1916" s="266"/>
      <c r="S1916" s="266"/>
      <c r="T1916" s="267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T1916" s="268" t="s">
        <v>229</v>
      </c>
      <c r="AU1916" s="268" t="s">
        <v>86</v>
      </c>
      <c r="AV1916" s="13" t="s">
        <v>84</v>
      </c>
      <c r="AW1916" s="13" t="s">
        <v>32</v>
      </c>
      <c r="AX1916" s="13" t="s">
        <v>76</v>
      </c>
      <c r="AY1916" s="268" t="s">
        <v>222</v>
      </c>
    </row>
    <row r="1917" s="14" customFormat="1">
      <c r="A1917" s="14"/>
      <c r="B1917" s="269"/>
      <c r="C1917" s="270"/>
      <c r="D1917" s="260" t="s">
        <v>229</v>
      </c>
      <c r="E1917" s="271" t="s">
        <v>1</v>
      </c>
      <c r="F1917" s="272" t="s">
        <v>2454</v>
      </c>
      <c r="G1917" s="270"/>
      <c r="H1917" s="273">
        <v>232.59999999999999</v>
      </c>
      <c r="I1917" s="274"/>
      <c r="J1917" s="270"/>
      <c r="K1917" s="270"/>
      <c r="L1917" s="275"/>
      <c r="M1917" s="276"/>
      <c r="N1917" s="277"/>
      <c r="O1917" s="277"/>
      <c r="P1917" s="277"/>
      <c r="Q1917" s="277"/>
      <c r="R1917" s="277"/>
      <c r="S1917" s="277"/>
      <c r="T1917" s="278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T1917" s="279" t="s">
        <v>229</v>
      </c>
      <c r="AU1917" s="279" t="s">
        <v>86</v>
      </c>
      <c r="AV1917" s="14" t="s">
        <v>86</v>
      </c>
      <c r="AW1917" s="14" t="s">
        <v>32</v>
      </c>
      <c r="AX1917" s="14" t="s">
        <v>76</v>
      </c>
      <c r="AY1917" s="279" t="s">
        <v>222</v>
      </c>
    </row>
    <row r="1918" s="16" customFormat="1">
      <c r="A1918" s="16"/>
      <c r="B1918" s="305"/>
      <c r="C1918" s="306"/>
      <c r="D1918" s="260" t="s">
        <v>229</v>
      </c>
      <c r="E1918" s="307" t="s">
        <v>1</v>
      </c>
      <c r="F1918" s="308" t="s">
        <v>373</v>
      </c>
      <c r="G1918" s="306"/>
      <c r="H1918" s="309">
        <v>232.59999999999999</v>
      </c>
      <c r="I1918" s="310"/>
      <c r="J1918" s="306"/>
      <c r="K1918" s="306"/>
      <c r="L1918" s="311"/>
      <c r="M1918" s="312"/>
      <c r="N1918" s="313"/>
      <c r="O1918" s="313"/>
      <c r="P1918" s="313"/>
      <c r="Q1918" s="313"/>
      <c r="R1918" s="313"/>
      <c r="S1918" s="313"/>
      <c r="T1918" s="314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T1918" s="315" t="s">
        <v>229</v>
      </c>
      <c r="AU1918" s="315" t="s">
        <v>86</v>
      </c>
      <c r="AV1918" s="16" t="s">
        <v>107</v>
      </c>
      <c r="AW1918" s="16" t="s">
        <v>32</v>
      </c>
      <c r="AX1918" s="16" t="s">
        <v>76</v>
      </c>
      <c r="AY1918" s="315" t="s">
        <v>222</v>
      </c>
    </row>
    <row r="1919" s="14" customFormat="1">
      <c r="A1919" s="14"/>
      <c r="B1919" s="269"/>
      <c r="C1919" s="270"/>
      <c r="D1919" s="260" t="s">
        <v>229</v>
      </c>
      <c r="E1919" s="271" t="s">
        <v>1</v>
      </c>
      <c r="F1919" s="272" t="s">
        <v>2455</v>
      </c>
      <c r="G1919" s="270"/>
      <c r="H1919" s="273">
        <v>23.260000000000002</v>
      </c>
      <c r="I1919" s="274"/>
      <c r="J1919" s="270"/>
      <c r="K1919" s="270"/>
      <c r="L1919" s="275"/>
      <c r="M1919" s="276"/>
      <c r="N1919" s="277"/>
      <c r="O1919" s="277"/>
      <c r="P1919" s="277"/>
      <c r="Q1919" s="277"/>
      <c r="R1919" s="277"/>
      <c r="S1919" s="277"/>
      <c r="T1919" s="278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T1919" s="279" t="s">
        <v>229</v>
      </c>
      <c r="AU1919" s="279" t="s">
        <v>86</v>
      </c>
      <c r="AV1919" s="14" t="s">
        <v>86</v>
      </c>
      <c r="AW1919" s="14" t="s">
        <v>32</v>
      </c>
      <c r="AX1919" s="14" t="s">
        <v>76</v>
      </c>
      <c r="AY1919" s="279" t="s">
        <v>222</v>
      </c>
    </row>
    <row r="1920" s="15" customFormat="1">
      <c r="A1920" s="15"/>
      <c r="B1920" s="280"/>
      <c r="C1920" s="281"/>
      <c r="D1920" s="260" t="s">
        <v>229</v>
      </c>
      <c r="E1920" s="282" t="s">
        <v>1</v>
      </c>
      <c r="F1920" s="283" t="s">
        <v>232</v>
      </c>
      <c r="G1920" s="281"/>
      <c r="H1920" s="284">
        <v>255.86000000000001</v>
      </c>
      <c r="I1920" s="285"/>
      <c r="J1920" s="281"/>
      <c r="K1920" s="281"/>
      <c r="L1920" s="286"/>
      <c r="M1920" s="287"/>
      <c r="N1920" s="288"/>
      <c r="O1920" s="288"/>
      <c r="P1920" s="288"/>
      <c r="Q1920" s="288"/>
      <c r="R1920" s="288"/>
      <c r="S1920" s="288"/>
      <c r="T1920" s="289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15"/>
      <c r="AT1920" s="290" t="s">
        <v>229</v>
      </c>
      <c r="AU1920" s="290" t="s">
        <v>86</v>
      </c>
      <c r="AV1920" s="15" t="s">
        <v>228</v>
      </c>
      <c r="AW1920" s="15" t="s">
        <v>32</v>
      </c>
      <c r="AX1920" s="15" t="s">
        <v>84</v>
      </c>
      <c r="AY1920" s="290" t="s">
        <v>222</v>
      </c>
    </row>
    <row r="1921" s="2" customFormat="1" ht="16.5" customHeight="1">
      <c r="A1921" s="39"/>
      <c r="B1921" s="40"/>
      <c r="C1921" s="244" t="s">
        <v>2456</v>
      </c>
      <c r="D1921" s="244" t="s">
        <v>224</v>
      </c>
      <c r="E1921" s="245" t="s">
        <v>2457</v>
      </c>
      <c r="F1921" s="246" t="s">
        <v>2458</v>
      </c>
      <c r="G1921" s="247" t="s">
        <v>1057</v>
      </c>
      <c r="H1921" s="316"/>
      <c r="I1921" s="249"/>
      <c r="J1921" s="250">
        <f>ROUND(I1921*H1921,2)</f>
        <v>0</v>
      </c>
      <c r="K1921" s="251"/>
      <c r="L1921" s="45"/>
      <c r="M1921" s="252" t="s">
        <v>1</v>
      </c>
      <c r="N1921" s="253" t="s">
        <v>41</v>
      </c>
      <c r="O1921" s="92"/>
      <c r="P1921" s="254">
        <f>O1921*H1921</f>
        <v>0</v>
      </c>
      <c r="Q1921" s="254">
        <v>0</v>
      </c>
      <c r="R1921" s="254">
        <f>Q1921*H1921</f>
        <v>0</v>
      </c>
      <c r="S1921" s="254">
        <v>0</v>
      </c>
      <c r="T1921" s="255">
        <f>S1921*H1921</f>
        <v>0</v>
      </c>
      <c r="U1921" s="39"/>
      <c r="V1921" s="39"/>
      <c r="W1921" s="39"/>
      <c r="X1921" s="39"/>
      <c r="Y1921" s="39"/>
      <c r="Z1921" s="39"/>
      <c r="AA1921" s="39"/>
      <c r="AB1921" s="39"/>
      <c r="AC1921" s="39"/>
      <c r="AD1921" s="39"/>
      <c r="AE1921" s="39"/>
      <c r="AR1921" s="256" t="s">
        <v>260</v>
      </c>
      <c r="AT1921" s="256" t="s">
        <v>224</v>
      </c>
      <c r="AU1921" s="256" t="s">
        <v>86</v>
      </c>
      <c r="AY1921" s="18" t="s">
        <v>222</v>
      </c>
      <c r="BE1921" s="257">
        <f>IF(N1921="základní",J1921,0)</f>
        <v>0</v>
      </c>
      <c r="BF1921" s="257">
        <f>IF(N1921="snížená",J1921,0)</f>
        <v>0</v>
      </c>
      <c r="BG1921" s="257">
        <f>IF(N1921="zákl. přenesená",J1921,0)</f>
        <v>0</v>
      </c>
      <c r="BH1921" s="257">
        <f>IF(N1921="sníž. přenesená",J1921,0)</f>
        <v>0</v>
      </c>
      <c r="BI1921" s="257">
        <f>IF(N1921="nulová",J1921,0)</f>
        <v>0</v>
      </c>
      <c r="BJ1921" s="18" t="s">
        <v>84</v>
      </c>
      <c r="BK1921" s="257">
        <f>ROUND(I1921*H1921,2)</f>
        <v>0</v>
      </c>
      <c r="BL1921" s="18" t="s">
        <v>260</v>
      </c>
      <c r="BM1921" s="256" t="s">
        <v>2459</v>
      </c>
    </row>
    <row r="1922" s="12" customFormat="1" ht="22.8" customHeight="1">
      <c r="A1922" s="12"/>
      <c r="B1922" s="228"/>
      <c r="C1922" s="229"/>
      <c r="D1922" s="230" t="s">
        <v>75</v>
      </c>
      <c r="E1922" s="242" t="s">
        <v>2460</v>
      </c>
      <c r="F1922" s="242" t="s">
        <v>2461</v>
      </c>
      <c r="G1922" s="229"/>
      <c r="H1922" s="229"/>
      <c r="I1922" s="232"/>
      <c r="J1922" s="243">
        <f>BK1922</f>
        <v>0</v>
      </c>
      <c r="K1922" s="229"/>
      <c r="L1922" s="234"/>
      <c r="M1922" s="235"/>
      <c r="N1922" s="236"/>
      <c r="O1922" s="236"/>
      <c r="P1922" s="237">
        <f>SUM(P1923:P1966)</f>
        <v>0</v>
      </c>
      <c r="Q1922" s="236"/>
      <c r="R1922" s="237">
        <f>SUM(R1923:R1966)</f>
        <v>0</v>
      </c>
      <c r="S1922" s="236"/>
      <c r="T1922" s="238">
        <f>SUM(T1923:T1966)</f>
        <v>0</v>
      </c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R1922" s="239" t="s">
        <v>86</v>
      </c>
      <c r="AT1922" s="240" t="s">
        <v>75</v>
      </c>
      <c r="AU1922" s="240" t="s">
        <v>84</v>
      </c>
      <c r="AY1922" s="239" t="s">
        <v>222</v>
      </c>
      <c r="BK1922" s="241">
        <f>SUM(BK1923:BK1966)</f>
        <v>0</v>
      </c>
    </row>
    <row r="1923" s="2" customFormat="1" ht="16.5" customHeight="1">
      <c r="A1923" s="39"/>
      <c r="B1923" s="40"/>
      <c r="C1923" s="244" t="s">
        <v>1488</v>
      </c>
      <c r="D1923" s="244" t="s">
        <v>224</v>
      </c>
      <c r="E1923" s="245" t="s">
        <v>2462</v>
      </c>
      <c r="F1923" s="246" t="s">
        <v>2463</v>
      </c>
      <c r="G1923" s="247" t="s">
        <v>227</v>
      </c>
      <c r="H1923" s="248">
        <v>785.97000000000003</v>
      </c>
      <c r="I1923" s="249"/>
      <c r="J1923" s="250">
        <f>ROUND(I1923*H1923,2)</f>
        <v>0</v>
      </c>
      <c r="K1923" s="251"/>
      <c r="L1923" s="45"/>
      <c r="M1923" s="252" t="s">
        <v>1</v>
      </c>
      <c r="N1923" s="253" t="s">
        <v>41</v>
      </c>
      <c r="O1923" s="92"/>
      <c r="P1923" s="254">
        <f>O1923*H1923</f>
        <v>0</v>
      </c>
      <c r="Q1923" s="254">
        <v>0</v>
      </c>
      <c r="R1923" s="254">
        <f>Q1923*H1923</f>
        <v>0</v>
      </c>
      <c r="S1923" s="254">
        <v>0</v>
      </c>
      <c r="T1923" s="255">
        <f>S1923*H1923</f>
        <v>0</v>
      </c>
      <c r="U1923" s="39"/>
      <c r="V1923" s="39"/>
      <c r="W1923" s="39"/>
      <c r="X1923" s="39"/>
      <c r="Y1923" s="39"/>
      <c r="Z1923" s="39"/>
      <c r="AA1923" s="39"/>
      <c r="AB1923" s="39"/>
      <c r="AC1923" s="39"/>
      <c r="AD1923" s="39"/>
      <c r="AE1923" s="39"/>
      <c r="AR1923" s="256" t="s">
        <v>260</v>
      </c>
      <c r="AT1923" s="256" t="s">
        <v>224</v>
      </c>
      <c r="AU1923" s="256" t="s">
        <v>86</v>
      </c>
      <c r="AY1923" s="18" t="s">
        <v>222</v>
      </c>
      <c r="BE1923" s="257">
        <f>IF(N1923="základní",J1923,0)</f>
        <v>0</v>
      </c>
      <c r="BF1923" s="257">
        <f>IF(N1923="snížená",J1923,0)</f>
        <v>0</v>
      </c>
      <c r="BG1923" s="257">
        <f>IF(N1923="zákl. přenesená",J1923,0)</f>
        <v>0</v>
      </c>
      <c r="BH1923" s="257">
        <f>IF(N1923="sníž. přenesená",J1923,0)</f>
        <v>0</v>
      </c>
      <c r="BI1923" s="257">
        <f>IF(N1923="nulová",J1923,0)</f>
        <v>0</v>
      </c>
      <c r="BJ1923" s="18" t="s">
        <v>84</v>
      </c>
      <c r="BK1923" s="257">
        <f>ROUND(I1923*H1923,2)</f>
        <v>0</v>
      </c>
      <c r="BL1923" s="18" t="s">
        <v>260</v>
      </c>
      <c r="BM1923" s="256" t="s">
        <v>2464</v>
      </c>
    </row>
    <row r="1924" s="13" customFormat="1">
      <c r="A1924" s="13"/>
      <c r="B1924" s="258"/>
      <c r="C1924" s="259"/>
      <c r="D1924" s="260" t="s">
        <v>229</v>
      </c>
      <c r="E1924" s="261" t="s">
        <v>1</v>
      </c>
      <c r="F1924" s="262" t="s">
        <v>371</v>
      </c>
      <c r="G1924" s="259"/>
      <c r="H1924" s="261" t="s">
        <v>1</v>
      </c>
      <c r="I1924" s="263"/>
      <c r="J1924" s="259"/>
      <c r="K1924" s="259"/>
      <c r="L1924" s="264"/>
      <c r="M1924" s="265"/>
      <c r="N1924" s="266"/>
      <c r="O1924" s="266"/>
      <c r="P1924" s="266"/>
      <c r="Q1924" s="266"/>
      <c r="R1924" s="266"/>
      <c r="S1924" s="266"/>
      <c r="T1924" s="267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T1924" s="268" t="s">
        <v>229</v>
      </c>
      <c r="AU1924" s="268" t="s">
        <v>86</v>
      </c>
      <c r="AV1924" s="13" t="s">
        <v>84</v>
      </c>
      <c r="AW1924" s="13" t="s">
        <v>32</v>
      </c>
      <c r="AX1924" s="13" t="s">
        <v>76</v>
      </c>
      <c r="AY1924" s="268" t="s">
        <v>222</v>
      </c>
    </row>
    <row r="1925" s="13" customFormat="1">
      <c r="A1925" s="13"/>
      <c r="B1925" s="258"/>
      <c r="C1925" s="259"/>
      <c r="D1925" s="260" t="s">
        <v>229</v>
      </c>
      <c r="E1925" s="261" t="s">
        <v>1</v>
      </c>
      <c r="F1925" s="262" t="s">
        <v>2465</v>
      </c>
      <c r="G1925" s="259"/>
      <c r="H1925" s="261" t="s">
        <v>1</v>
      </c>
      <c r="I1925" s="263"/>
      <c r="J1925" s="259"/>
      <c r="K1925" s="259"/>
      <c r="L1925" s="264"/>
      <c r="M1925" s="265"/>
      <c r="N1925" s="266"/>
      <c r="O1925" s="266"/>
      <c r="P1925" s="266"/>
      <c r="Q1925" s="266"/>
      <c r="R1925" s="266"/>
      <c r="S1925" s="266"/>
      <c r="T1925" s="267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T1925" s="268" t="s">
        <v>229</v>
      </c>
      <c r="AU1925" s="268" t="s">
        <v>86</v>
      </c>
      <c r="AV1925" s="13" t="s">
        <v>84</v>
      </c>
      <c r="AW1925" s="13" t="s">
        <v>32</v>
      </c>
      <c r="AX1925" s="13" t="s">
        <v>76</v>
      </c>
      <c r="AY1925" s="268" t="s">
        <v>222</v>
      </c>
    </row>
    <row r="1926" s="14" customFormat="1">
      <c r="A1926" s="14"/>
      <c r="B1926" s="269"/>
      <c r="C1926" s="270"/>
      <c r="D1926" s="260" t="s">
        <v>229</v>
      </c>
      <c r="E1926" s="271" t="s">
        <v>1</v>
      </c>
      <c r="F1926" s="272" t="s">
        <v>563</v>
      </c>
      <c r="G1926" s="270"/>
      <c r="H1926" s="273">
        <v>856.72000000000003</v>
      </c>
      <c r="I1926" s="274"/>
      <c r="J1926" s="270"/>
      <c r="K1926" s="270"/>
      <c r="L1926" s="275"/>
      <c r="M1926" s="276"/>
      <c r="N1926" s="277"/>
      <c r="O1926" s="277"/>
      <c r="P1926" s="277"/>
      <c r="Q1926" s="277"/>
      <c r="R1926" s="277"/>
      <c r="S1926" s="277"/>
      <c r="T1926" s="278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T1926" s="279" t="s">
        <v>229</v>
      </c>
      <c r="AU1926" s="279" t="s">
        <v>86</v>
      </c>
      <c r="AV1926" s="14" t="s">
        <v>86</v>
      </c>
      <c r="AW1926" s="14" t="s">
        <v>32</v>
      </c>
      <c r="AX1926" s="14" t="s">
        <v>76</v>
      </c>
      <c r="AY1926" s="279" t="s">
        <v>222</v>
      </c>
    </row>
    <row r="1927" s="14" customFormat="1">
      <c r="A1927" s="14"/>
      <c r="B1927" s="269"/>
      <c r="C1927" s="270"/>
      <c r="D1927" s="260" t="s">
        <v>229</v>
      </c>
      <c r="E1927" s="271" t="s">
        <v>1</v>
      </c>
      <c r="F1927" s="272" t="s">
        <v>564</v>
      </c>
      <c r="G1927" s="270"/>
      <c r="H1927" s="273">
        <v>-70.75</v>
      </c>
      <c r="I1927" s="274"/>
      <c r="J1927" s="270"/>
      <c r="K1927" s="270"/>
      <c r="L1927" s="275"/>
      <c r="M1927" s="276"/>
      <c r="N1927" s="277"/>
      <c r="O1927" s="277"/>
      <c r="P1927" s="277"/>
      <c r="Q1927" s="277"/>
      <c r="R1927" s="277"/>
      <c r="S1927" s="277"/>
      <c r="T1927" s="278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T1927" s="279" t="s">
        <v>229</v>
      </c>
      <c r="AU1927" s="279" t="s">
        <v>86</v>
      </c>
      <c r="AV1927" s="14" t="s">
        <v>86</v>
      </c>
      <c r="AW1927" s="14" t="s">
        <v>32</v>
      </c>
      <c r="AX1927" s="14" t="s">
        <v>76</v>
      </c>
      <c r="AY1927" s="279" t="s">
        <v>222</v>
      </c>
    </row>
    <row r="1928" s="15" customFormat="1">
      <c r="A1928" s="15"/>
      <c r="B1928" s="280"/>
      <c r="C1928" s="281"/>
      <c r="D1928" s="260" t="s">
        <v>229</v>
      </c>
      <c r="E1928" s="282" t="s">
        <v>1</v>
      </c>
      <c r="F1928" s="283" t="s">
        <v>232</v>
      </c>
      <c r="G1928" s="281"/>
      <c r="H1928" s="284">
        <v>785.97000000000003</v>
      </c>
      <c r="I1928" s="285"/>
      <c r="J1928" s="281"/>
      <c r="K1928" s="281"/>
      <c r="L1928" s="286"/>
      <c r="M1928" s="287"/>
      <c r="N1928" s="288"/>
      <c r="O1928" s="288"/>
      <c r="P1928" s="288"/>
      <c r="Q1928" s="288"/>
      <c r="R1928" s="288"/>
      <c r="S1928" s="288"/>
      <c r="T1928" s="289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15"/>
      <c r="AT1928" s="290" t="s">
        <v>229</v>
      </c>
      <c r="AU1928" s="290" t="s">
        <v>86</v>
      </c>
      <c r="AV1928" s="15" t="s">
        <v>228</v>
      </c>
      <c r="AW1928" s="15" t="s">
        <v>32</v>
      </c>
      <c r="AX1928" s="15" t="s">
        <v>84</v>
      </c>
      <c r="AY1928" s="290" t="s">
        <v>222</v>
      </c>
    </row>
    <row r="1929" s="2" customFormat="1" ht="24.15" customHeight="1">
      <c r="A1929" s="39"/>
      <c r="B1929" s="40"/>
      <c r="C1929" s="244" t="s">
        <v>2466</v>
      </c>
      <c r="D1929" s="244" t="s">
        <v>224</v>
      </c>
      <c r="E1929" s="245" t="s">
        <v>2467</v>
      </c>
      <c r="F1929" s="246" t="s">
        <v>2468</v>
      </c>
      <c r="G1929" s="247" t="s">
        <v>227</v>
      </c>
      <c r="H1929" s="248">
        <v>785.97000000000003</v>
      </c>
      <c r="I1929" s="249"/>
      <c r="J1929" s="250">
        <f>ROUND(I1929*H1929,2)</f>
        <v>0</v>
      </c>
      <c r="K1929" s="251"/>
      <c r="L1929" s="45"/>
      <c r="M1929" s="252" t="s">
        <v>1</v>
      </c>
      <c r="N1929" s="253" t="s">
        <v>41</v>
      </c>
      <c r="O1929" s="92"/>
      <c r="P1929" s="254">
        <f>O1929*H1929</f>
        <v>0</v>
      </c>
      <c r="Q1929" s="254">
        <v>0</v>
      </c>
      <c r="R1929" s="254">
        <f>Q1929*H1929</f>
        <v>0</v>
      </c>
      <c r="S1929" s="254">
        <v>0</v>
      </c>
      <c r="T1929" s="255">
        <f>S1929*H1929</f>
        <v>0</v>
      </c>
      <c r="U1929" s="39"/>
      <c r="V1929" s="39"/>
      <c r="W1929" s="39"/>
      <c r="X1929" s="39"/>
      <c r="Y1929" s="39"/>
      <c r="Z1929" s="39"/>
      <c r="AA1929" s="39"/>
      <c r="AB1929" s="39"/>
      <c r="AC1929" s="39"/>
      <c r="AD1929" s="39"/>
      <c r="AE1929" s="39"/>
      <c r="AR1929" s="256" t="s">
        <v>260</v>
      </c>
      <c r="AT1929" s="256" t="s">
        <v>224</v>
      </c>
      <c r="AU1929" s="256" t="s">
        <v>86</v>
      </c>
      <c r="AY1929" s="18" t="s">
        <v>222</v>
      </c>
      <c r="BE1929" s="257">
        <f>IF(N1929="základní",J1929,0)</f>
        <v>0</v>
      </c>
      <c r="BF1929" s="257">
        <f>IF(N1929="snížená",J1929,0)</f>
        <v>0</v>
      </c>
      <c r="BG1929" s="257">
        <f>IF(N1929="zákl. přenesená",J1929,0)</f>
        <v>0</v>
      </c>
      <c r="BH1929" s="257">
        <f>IF(N1929="sníž. přenesená",J1929,0)</f>
        <v>0</v>
      </c>
      <c r="BI1929" s="257">
        <f>IF(N1929="nulová",J1929,0)</f>
        <v>0</v>
      </c>
      <c r="BJ1929" s="18" t="s">
        <v>84</v>
      </c>
      <c r="BK1929" s="257">
        <f>ROUND(I1929*H1929,2)</f>
        <v>0</v>
      </c>
      <c r="BL1929" s="18" t="s">
        <v>260</v>
      </c>
      <c r="BM1929" s="256" t="s">
        <v>2469</v>
      </c>
    </row>
    <row r="1930" s="13" customFormat="1">
      <c r="A1930" s="13"/>
      <c r="B1930" s="258"/>
      <c r="C1930" s="259"/>
      <c r="D1930" s="260" t="s">
        <v>229</v>
      </c>
      <c r="E1930" s="261" t="s">
        <v>1</v>
      </c>
      <c r="F1930" s="262" t="s">
        <v>371</v>
      </c>
      <c r="G1930" s="259"/>
      <c r="H1930" s="261" t="s">
        <v>1</v>
      </c>
      <c r="I1930" s="263"/>
      <c r="J1930" s="259"/>
      <c r="K1930" s="259"/>
      <c r="L1930" s="264"/>
      <c r="M1930" s="265"/>
      <c r="N1930" s="266"/>
      <c r="O1930" s="266"/>
      <c r="P1930" s="266"/>
      <c r="Q1930" s="266"/>
      <c r="R1930" s="266"/>
      <c r="S1930" s="266"/>
      <c r="T1930" s="267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T1930" s="268" t="s">
        <v>229</v>
      </c>
      <c r="AU1930" s="268" t="s">
        <v>86</v>
      </c>
      <c r="AV1930" s="13" t="s">
        <v>84</v>
      </c>
      <c r="AW1930" s="13" t="s">
        <v>32</v>
      </c>
      <c r="AX1930" s="13" t="s">
        <v>76</v>
      </c>
      <c r="AY1930" s="268" t="s">
        <v>222</v>
      </c>
    </row>
    <row r="1931" s="13" customFormat="1">
      <c r="A1931" s="13"/>
      <c r="B1931" s="258"/>
      <c r="C1931" s="259"/>
      <c r="D1931" s="260" t="s">
        <v>229</v>
      </c>
      <c r="E1931" s="261" t="s">
        <v>1</v>
      </c>
      <c r="F1931" s="262" t="s">
        <v>2465</v>
      </c>
      <c r="G1931" s="259"/>
      <c r="H1931" s="261" t="s">
        <v>1</v>
      </c>
      <c r="I1931" s="263"/>
      <c r="J1931" s="259"/>
      <c r="K1931" s="259"/>
      <c r="L1931" s="264"/>
      <c r="M1931" s="265"/>
      <c r="N1931" s="266"/>
      <c r="O1931" s="266"/>
      <c r="P1931" s="266"/>
      <c r="Q1931" s="266"/>
      <c r="R1931" s="266"/>
      <c r="S1931" s="266"/>
      <c r="T1931" s="267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T1931" s="268" t="s">
        <v>229</v>
      </c>
      <c r="AU1931" s="268" t="s">
        <v>86</v>
      </c>
      <c r="AV1931" s="13" t="s">
        <v>84</v>
      </c>
      <c r="AW1931" s="13" t="s">
        <v>32</v>
      </c>
      <c r="AX1931" s="13" t="s">
        <v>76</v>
      </c>
      <c r="AY1931" s="268" t="s">
        <v>222</v>
      </c>
    </row>
    <row r="1932" s="14" customFormat="1">
      <c r="A1932" s="14"/>
      <c r="B1932" s="269"/>
      <c r="C1932" s="270"/>
      <c r="D1932" s="260" t="s">
        <v>229</v>
      </c>
      <c r="E1932" s="271" t="s">
        <v>1</v>
      </c>
      <c r="F1932" s="272" t="s">
        <v>563</v>
      </c>
      <c r="G1932" s="270"/>
      <c r="H1932" s="273">
        <v>856.72000000000003</v>
      </c>
      <c r="I1932" s="274"/>
      <c r="J1932" s="270"/>
      <c r="K1932" s="270"/>
      <c r="L1932" s="275"/>
      <c r="M1932" s="276"/>
      <c r="N1932" s="277"/>
      <c r="O1932" s="277"/>
      <c r="P1932" s="277"/>
      <c r="Q1932" s="277"/>
      <c r="R1932" s="277"/>
      <c r="S1932" s="277"/>
      <c r="T1932" s="278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T1932" s="279" t="s">
        <v>229</v>
      </c>
      <c r="AU1932" s="279" t="s">
        <v>86</v>
      </c>
      <c r="AV1932" s="14" t="s">
        <v>86</v>
      </c>
      <c r="AW1932" s="14" t="s">
        <v>32</v>
      </c>
      <c r="AX1932" s="14" t="s">
        <v>76</v>
      </c>
      <c r="AY1932" s="279" t="s">
        <v>222</v>
      </c>
    </row>
    <row r="1933" s="14" customFormat="1">
      <c r="A1933" s="14"/>
      <c r="B1933" s="269"/>
      <c r="C1933" s="270"/>
      <c r="D1933" s="260" t="s">
        <v>229</v>
      </c>
      <c r="E1933" s="271" t="s">
        <v>1</v>
      </c>
      <c r="F1933" s="272" t="s">
        <v>564</v>
      </c>
      <c r="G1933" s="270"/>
      <c r="H1933" s="273">
        <v>-70.75</v>
      </c>
      <c r="I1933" s="274"/>
      <c r="J1933" s="270"/>
      <c r="K1933" s="270"/>
      <c r="L1933" s="275"/>
      <c r="M1933" s="276"/>
      <c r="N1933" s="277"/>
      <c r="O1933" s="277"/>
      <c r="P1933" s="277"/>
      <c r="Q1933" s="277"/>
      <c r="R1933" s="277"/>
      <c r="S1933" s="277"/>
      <c r="T1933" s="278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T1933" s="279" t="s">
        <v>229</v>
      </c>
      <c r="AU1933" s="279" t="s">
        <v>86</v>
      </c>
      <c r="AV1933" s="14" t="s">
        <v>86</v>
      </c>
      <c r="AW1933" s="14" t="s">
        <v>32</v>
      </c>
      <c r="AX1933" s="14" t="s">
        <v>76</v>
      </c>
      <c r="AY1933" s="279" t="s">
        <v>222</v>
      </c>
    </row>
    <row r="1934" s="15" customFormat="1">
      <c r="A1934" s="15"/>
      <c r="B1934" s="280"/>
      <c r="C1934" s="281"/>
      <c r="D1934" s="260" t="s">
        <v>229</v>
      </c>
      <c r="E1934" s="282" t="s">
        <v>1</v>
      </c>
      <c r="F1934" s="283" t="s">
        <v>232</v>
      </c>
      <c r="G1934" s="281"/>
      <c r="H1934" s="284">
        <v>785.97000000000003</v>
      </c>
      <c r="I1934" s="285"/>
      <c r="J1934" s="281"/>
      <c r="K1934" s="281"/>
      <c r="L1934" s="286"/>
      <c r="M1934" s="287"/>
      <c r="N1934" s="288"/>
      <c r="O1934" s="288"/>
      <c r="P1934" s="288"/>
      <c r="Q1934" s="288"/>
      <c r="R1934" s="288"/>
      <c r="S1934" s="288"/>
      <c r="T1934" s="289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T1934" s="290" t="s">
        <v>229</v>
      </c>
      <c r="AU1934" s="290" t="s">
        <v>86</v>
      </c>
      <c r="AV1934" s="15" t="s">
        <v>228</v>
      </c>
      <c r="AW1934" s="15" t="s">
        <v>32</v>
      </c>
      <c r="AX1934" s="15" t="s">
        <v>84</v>
      </c>
      <c r="AY1934" s="290" t="s">
        <v>222</v>
      </c>
    </row>
    <row r="1935" s="2" customFormat="1" ht="24.15" customHeight="1">
      <c r="A1935" s="39"/>
      <c r="B1935" s="40"/>
      <c r="C1935" s="244" t="s">
        <v>1491</v>
      </c>
      <c r="D1935" s="244" t="s">
        <v>224</v>
      </c>
      <c r="E1935" s="245" t="s">
        <v>2470</v>
      </c>
      <c r="F1935" s="246" t="s">
        <v>2471</v>
      </c>
      <c r="G1935" s="247" t="s">
        <v>438</v>
      </c>
      <c r="H1935" s="248">
        <v>385.524</v>
      </c>
      <c r="I1935" s="249"/>
      <c r="J1935" s="250">
        <f>ROUND(I1935*H1935,2)</f>
        <v>0</v>
      </c>
      <c r="K1935" s="251"/>
      <c r="L1935" s="45"/>
      <c r="M1935" s="252" t="s">
        <v>1</v>
      </c>
      <c r="N1935" s="253" t="s">
        <v>41</v>
      </c>
      <c r="O1935" s="92"/>
      <c r="P1935" s="254">
        <f>O1935*H1935</f>
        <v>0</v>
      </c>
      <c r="Q1935" s="254">
        <v>0</v>
      </c>
      <c r="R1935" s="254">
        <f>Q1935*H1935</f>
        <v>0</v>
      </c>
      <c r="S1935" s="254">
        <v>0</v>
      </c>
      <c r="T1935" s="255">
        <f>S1935*H1935</f>
        <v>0</v>
      </c>
      <c r="U1935" s="39"/>
      <c r="V1935" s="39"/>
      <c r="W1935" s="39"/>
      <c r="X1935" s="39"/>
      <c r="Y1935" s="39"/>
      <c r="Z1935" s="39"/>
      <c r="AA1935" s="39"/>
      <c r="AB1935" s="39"/>
      <c r="AC1935" s="39"/>
      <c r="AD1935" s="39"/>
      <c r="AE1935" s="39"/>
      <c r="AR1935" s="256" t="s">
        <v>260</v>
      </c>
      <c r="AT1935" s="256" t="s">
        <v>224</v>
      </c>
      <c r="AU1935" s="256" t="s">
        <v>86</v>
      </c>
      <c r="AY1935" s="18" t="s">
        <v>222</v>
      </c>
      <c r="BE1935" s="257">
        <f>IF(N1935="základní",J1935,0)</f>
        <v>0</v>
      </c>
      <c r="BF1935" s="257">
        <f>IF(N1935="snížená",J1935,0)</f>
        <v>0</v>
      </c>
      <c r="BG1935" s="257">
        <f>IF(N1935="zákl. přenesená",J1935,0)</f>
        <v>0</v>
      </c>
      <c r="BH1935" s="257">
        <f>IF(N1935="sníž. přenesená",J1935,0)</f>
        <v>0</v>
      </c>
      <c r="BI1935" s="257">
        <f>IF(N1935="nulová",J1935,0)</f>
        <v>0</v>
      </c>
      <c r="BJ1935" s="18" t="s">
        <v>84</v>
      </c>
      <c r="BK1935" s="257">
        <f>ROUND(I1935*H1935,2)</f>
        <v>0</v>
      </c>
      <c r="BL1935" s="18" t="s">
        <v>260</v>
      </c>
      <c r="BM1935" s="256" t="s">
        <v>2472</v>
      </c>
    </row>
    <row r="1936" s="13" customFormat="1">
      <c r="A1936" s="13"/>
      <c r="B1936" s="258"/>
      <c r="C1936" s="259"/>
      <c r="D1936" s="260" t="s">
        <v>229</v>
      </c>
      <c r="E1936" s="261" t="s">
        <v>1</v>
      </c>
      <c r="F1936" s="262" t="s">
        <v>371</v>
      </c>
      <c r="G1936" s="259"/>
      <c r="H1936" s="261" t="s">
        <v>1</v>
      </c>
      <c r="I1936" s="263"/>
      <c r="J1936" s="259"/>
      <c r="K1936" s="259"/>
      <c r="L1936" s="264"/>
      <c r="M1936" s="265"/>
      <c r="N1936" s="266"/>
      <c r="O1936" s="266"/>
      <c r="P1936" s="266"/>
      <c r="Q1936" s="266"/>
      <c r="R1936" s="266"/>
      <c r="S1936" s="266"/>
      <c r="T1936" s="267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T1936" s="268" t="s">
        <v>229</v>
      </c>
      <c r="AU1936" s="268" t="s">
        <v>86</v>
      </c>
      <c r="AV1936" s="13" t="s">
        <v>84</v>
      </c>
      <c r="AW1936" s="13" t="s">
        <v>32</v>
      </c>
      <c r="AX1936" s="13" t="s">
        <v>76</v>
      </c>
      <c r="AY1936" s="268" t="s">
        <v>222</v>
      </c>
    </row>
    <row r="1937" s="13" customFormat="1">
      <c r="A1937" s="13"/>
      <c r="B1937" s="258"/>
      <c r="C1937" s="259"/>
      <c r="D1937" s="260" t="s">
        <v>229</v>
      </c>
      <c r="E1937" s="261" t="s">
        <v>1</v>
      </c>
      <c r="F1937" s="262" t="s">
        <v>2465</v>
      </c>
      <c r="G1937" s="259"/>
      <c r="H1937" s="261" t="s">
        <v>1</v>
      </c>
      <c r="I1937" s="263"/>
      <c r="J1937" s="259"/>
      <c r="K1937" s="259"/>
      <c r="L1937" s="264"/>
      <c r="M1937" s="265"/>
      <c r="N1937" s="266"/>
      <c r="O1937" s="266"/>
      <c r="P1937" s="266"/>
      <c r="Q1937" s="266"/>
      <c r="R1937" s="266"/>
      <c r="S1937" s="266"/>
      <c r="T1937" s="267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T1937" s="268" t="s">
        <v>229</v>
      </c>
      <c r="AU1937" s="268" t="s">
        <v>86</v>
      </c>
      <c r="AV1937" s="13" t="s">
        <v>84</v>
      </c>
      <c r="AW1937" s="13" t="s">
        <v>32</v>
      </c>
      <c r="AX1937" s="13" t="s">
        <v>76</v>
      </c>
      <c r="AY1937" s="268" t="s">
        <v>222</v>
      </c>
    </row>
    <row r="1938" s="14" customFormat="1">
      <c r="A1938" s="14"/>
      <c r="B1938" s="269"/>
      <c r="C1938" s="270"/>
      <c r="D1938" s="260" t="s">
        <v>229</v>
      </c>
      <c r="E1938" s="271" t="s">
        <v>1</v>
      </c>
      <c r="F1938" s="272" t="s">
        <v>2473</v>
      </c>
      <c r="G1938" s="270"/>
      <c r="H1938" s="273">
        <v>385.524</v>
      </c>
      <c r="I1938" s="274"/>
      <c r="J1938" s="270"/>
      <c r="K1938" s="270"/>
      <c r="L1938" s="275"/>
      <c r="M1938" s="276"/>
      <c r="N1938" s="277"/>
      <c r="O1938" s="277"/>
      <c r="P1938" s="277"/>
      <c r="Q1938" s="277"/>
      <c r="R1938" s="277"/>
      <c r="S1938" s="277"/>
      <c r="T1938" s="278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T1938" s="279" t="s">
        <v>229</v>
      </c>
      <c r="AU1938" s="279" t="s">
        <v>86</v>
      </c>
      <c r="AV1938" s="14" t="s">
        <v>86</v>
      </c>
      <c r="AW1938" s="14" t="s">
        <v>32</v>
      </c>
      <c r="AX1938" s="14" t="s">
        <v>76</v>
      </c>
      <c r="AY1938" s="279" t="s">
        <v>222</v>
      </c>
    </row>
    <row r="1939" s="15" customFormat="1">
      <c r="A1939" s="15"/>
      <c r="B1939" s="280"/>
      <c r="C1939" s="281"/>
      <c r="D1939" s="260" t="s">
        <v>229</v>
      </c>
      <c r="E1939" s="282" t="s">
        <v>1</v>
      </c>
      <c r="F1939" s="283" t="s">
        <v>232</v>
      </c>
      <c r="G1939" s="281"/>
      <c r="H1939" s="284">
        <v>385.524</v>
      </c>
      <c r="I1939" s="285"/>
      <c r="J1939" s="281"/>
      <c r="K1939" s="281"/>
      <c r="L1939" s="286"/>
      <c r="M1939" s="287"/>
      <c r="N1939" s="288"/>
      <c r="O1939" s="288"/>
      <c r="P1939" s="288"/>
      <c r="Q1939" s="288"/>
      <c r="R1939" s="288"/>
      <c r="S1939" s="288"/>
      <c r="T1939" s="289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15"/>
      <c r="AT1939" s="290" t="s">
        <v>229</v>
      </c>
      <c r="AU1939" s="290" t="s">
        <v>86</v>
      </c>
      <c r="AV1939" s="15" t="s">
        <v>228</v>
      </c>
      <c r="AW1939" s="15" t="s">
        <v>32</v>
      </c>
      <c r="AX1939" s="15" t="s">
        <v>84</v>
      </c>
      <c r="AY1939" s="290" t="s">
        <v>222</v>
      </c>
    </row>
    <row r="1940" s="2" customFormat="1" ht="24.15" customHeight="1">
      <c r="A1940" s="39"/>
      <c r="B1940" s="40"/>
      <c r="C1940" s="244" t="s">
        <v>2474</v>
      </c>
      <c r="D1940" s="244" t="s">
        <v>224</v>
      </c>
      <c r="E1940" s="245" t="s">
        <v>2475</v>
      </c>
      <c r="F1940" s="246" t="s">
        <v>2476</v>
      </c>
      <c r="G1940" s="247" t="s">
        <v>227</v>
      </c>
      <c r="H1940" s="248">
        <v>785.97000000000003</v>
      </c>
      <c r="I1940" s="249"/>
      <c r="J1940" s="250">
        <f>ROUND(I1940*H1940,2)</f>
        <v>0</v>
      </c>
      <c r="K1940" s="251"/>
      <c r="L1940" s="45"/>
      <c r="M1940" s="252" t="s">
        <v>1</v>
      </c>
      <c r="N1940" s="253" t="s">
        <v>41</v>
      </c>
      <c r="O1940" s="92"/>
      <c r="P1940" s="254">
        <f>O1940*H1940</f>
        <v>0</v>
      </c>
      <c r="Q1940" s="254">
        <v>0</v>
      </c>
      <c r="R1940" s="254">
        <f>Q1940*H1940</f>
        <v>0</v>
      </c>
      <c r="S1940" s="254">
        <v>0</v>
      </c>
      <c r="T1940" s="255">
        <f>S1940*H1940</f>
        <v>0</v>
      </c>
      <c r="U1940" s="39"/>
      <c r="V1940" s="39"/>
      <c r="W1940" s="39"/>
      <c r="X1940" s="39"/>
      <c r="Y1940" s="39"/>
      <c r="Z1940" s="39"/>
      <c r="AA1940" s="39"/>
      <c r="AB1940" s="39"/>
      <c r="AC1940" s="39"/>
      <c r="AD1940" s="39"/>
      <c r="AE1940" s="39"/>
      <c r="AR1940" s="256" t="s">
        <v>260</v>
      </c>
      <c r="AT1940" s="256" t="s">
        <v>224</v>
      </c>
      <c r="AU1940" s="256" t="s">
        <v>86</v>
      </c>
      <c r="AY1940" s="18" t="s">
        <v>222</v>
      </c>
      <c r="BE1940" s="257">
        <f>IF(N1940="základní",J1940,0)</f>
        <v>0</v>
      </c>
      <c r="BF1940" s="257">
        <f>IF(N1940="snížená",J1940,0)</f>
        <v>0</v>
      </c>
      <c r="BG1940" s="257">
        <f>IF(N1940="zákl. přenesená",J1940,0)</f>
        <v>0</v>
      </c>
      <c r="BH1940" s="257">
        <f>IF(N1940="sníž. přenesená",J1940,0)</f>
        <v>0</v>
      </c>
      <c r="BI1940" s="257">
        <f>IF(N1940="nulová",J1940,0)</f>
        <v>0</v>
      </c>
      <c r="BJ1940" s="18" t="s">
        <v>84</v>
      </c>
      <c r="BK1940" s="257">
        <f>ROUND(I1940*H1940,2)</f>
        <v>0</v>
      </c>
      <c r="BL1940" s="18" t="s">
        <v>260</v>
      </c>
      <c r="BM1940" s="256" t="s">
        <v>2477</v>
      </c>
    </row>
    <row r="1941" s="2" customFormat="1">
      <c r="A1941" s="39"/>
      <c r="B1941" s="40"/>
      <c r="C1941" s="41"/>
      <c r="D1941" s="260" t="s">
        <v>266</v>
      </c>
      <c r="E1941" s="41"/>
      <c r="F1941" s="291" t="s">
        <v>2478</v>
      </c>
      <c r="G1941" s="41"/>
      <c r="H1941" s="41"/>
      <c r="I1941" s="211"/>
      <c r="J1941" s="41"/>
      <c r="K1941" s="41"/>
      <c r="L1941" s="45"/>
      <c r="M1941" s="292"/>
      <c r="N1941" s="293"/>
      <c r="O1941" s="92"/>
      <c r="P1941" s="92"/>
      <c r="Q1941" s="92"/>
      <c r="R1941" s="92"/>
      <c r="S1941" s="92"/>
      <c r="T1941" s="93"/>
      <c r="U1941" s="39"/>
      <c r="V1941" s="39"/>
      <c r="W1941" s="39"/>
      <c r="X1941" s="39"/>
      <c r="Y1941" s="39"/>
      <c r="Z1941" s="39"/>
      <c r="AA1941" s="39"/>
      <c r="AB1941" s="39"/>
      <c r="AC1941" s="39"/>
      <c r="AD1941" s="39"/>
      <c r="AE1941" s="39"/>
      <c r="AT1941" s="18" t="s">
        <v>266</v>
      </c>
      <c r="AU1941" s="18" t="s">
        <v>86</v>
      </c>
    </row>
    <row r="1942" s="13" customFormat="1">
      <c r="A1942" s="13"/>
      <c r="B1942" s="258"/>
      <c r="C1942" s="259"/>
      <c r="D1942" s="260" t="s">
        <v>229</v>
      </c>
      <c r="E1942" s="261" t="s">
        <v>1</v>
      </c>
      <c r="F1942" s="262" t="s">
        <v>371</v>
      </c>
      <c r="G1942" s="259"/>
      <c r="H1942" s="261" t="s">
        <v>1</v>
      </c>
      <c r="I1942" s="263"/>
      <c r="J1942" s="259"/>
      <c r="K1942" s="259"/>
      <c r="L1942" s="264"/>
      <c r="M1942" s="265"/>
      <c r="N1942" s="266"/>
      <c r="O1942" s="266"/>
      <c r="P1942" s="266"/>
      <c r="Q1942" s="266"/>
      <c r="R1942" s="266"/>
      <c r="S1942" s="266"/>
      <c r="T1942" s="267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T1942" s="268" t="s">
        <v>229</v>
      </c>
      <c r="AU1942" s="268" t="s">
        <v>86</v>
      </c>
      <c r="AV1942" s="13" t="s">
        <v>84</v>
      </c>
      <c r="AW1942" s="13" t="s">
        <v>32</v>
      </c>
      <c r="AX1942" s="13" t="s">
        <v>76</v>
      </c>
      <c r="AY1942" s="268" t="s">
        <v>222</v>
      </c>
    </row>
    <row r="1943" s="13" customFormat="1">
      <c r="A1943" s="13"/>
      <c r="B1943" s="258"/>
      <c r="C1943" s="259"/>
      <c r="D1943" s="260" t="s">
        <v>229</v>
      </c>
      <c r="E1943" s="261" t="s">
        <v>1</v>
      </c>
      <c r="F1943" s="262" t="s">
        <v>2465</v>
      </c>
      <c r="G1943" s="259"/>
      <c r="H1943" s="261" t="s">
        <v>1</v>
      </c>
      <c r="I1943" s="263"/>
      <c r="J1943" s="259"/>
      <c r="K1943" s="259"/>
      <c r="L1943" s="264"/>
      <c r="M1943" s="265"/>
      <c r="N1943" s="266"/>
      <c r="O1943" s="266"/>
      <c r="P1943" s="266"/>
      <c r="Q1943" s="266"/>
      <c r="R1943" s="266"/>
      <c r="S1943" s="266"/>
      <c r="T1943" s="267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T1943" s="268" t="s">
        <v>229</v>
      </c>
      <c r="AU1943" s="268" t="s">
        <v>86</v>
      </c>
      <c r="AV1943" s="13" t="s">
        <v>84</v>
      </c>
      <c r="AW1943" s="13" t="s">
        <v>32</v>
      </c>
      <c r="AX1943" s="13" t="s">
        <v>76</v>
      </c>
      <c r="AY1943" s="268" t="s">
        <v>222</v>
      </c>
    </row>
    <row r="1944" s="14" customFormat="1">
      <c r="A1944" s="14"/>
      <c r="B1944" s="269"/>
      <c r="C1944" s="270"/>
      <c r="D1944" s="260" t="s">
        <v>229</v>
      </c>
      <c r="E1944" s="271" t="s">
        <v>1</v>
      </c>
      <c r="F1944" s="272" t="s">
        <v>563</v>
      </c>
      <c r="G1944" s="270"/>
      <c r="H1944" s="273">
        <v>856.72000000000003</v>
      </c>
      <c r="I1944" s="274"/>
      <c r="J1944" s="270"/>
      <c r="K1944" s="270"/>
      <c r="L1944" s="275"/>
      <c r="M1944" s="276"/>
      <c r="N1944" s="277"/>
      <c r="O1944" s="277"/>
      <c r="P1944" s="277"/>
      <c r="Q1944" s="277"/>
      <c r="R1944" s="277"/>
      <c r="S1944" s="277"/>
      <c r="T1944" s="278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T1944" s="279" t="s">
        <v>229</v>
      </c>
      <c r="AU1944" s="279" t="s">
        <v>86</v>
      </c>
      <c r="AV1944" s="14" t="s">
        <v>86</v>
      </c>
      <c r="AW1944" s="14" t="s">
        <v>32</v>
      </c>
      <c r="AX1944" s="14" t="s">
        <v>76</v>
      </c>
      <c r="AY1944" s="279" t="s">
        <v>222</v>
      </c>
    </row>
    <row r="1945" s="14" customFormat="1">
      <c r="A1945" s="14"/>
      <c r="B1945" s="269"/>
      <c r="C1945" s="270"/>
      <c r="D1945" s="260" t="s">
        <v>229</v>
      </c>
      <c r="E1945" s="271" t="s">
        <v>1</v>
      </c>
      <c r="F1945" s="272" t="s">
        <v>564</v>
      </c>
      <c r="G1945" s="270"/>
      <c r="H1945" s="273">
        <v>-70.75</v>
      </c>
      <c r="I1945" s="274"/>
      <c r="J1945" s="270"/>
      <c r="K1945" s="270"/>
      <c r="L1945" s="275"/>
      <c r="M1945" s="276"/>
      <c r="N1945" s="277"/>
      <c r="O1945" s="277"/>
      <c r="P1945" s="277"/>
      <c r="Q1945" s="277"/>
      <c r="R1945" s="277"/>
      <c r="S1945" s="277"/>
      <c r="T1945" s="278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T1945" s="279" t="s">
        <v>229</v>
      </c>
      <c r="AU1945" s="279" t="s">
        <v>86</v>
      </c>
      <c r="AV1945" s="14" t="s">
        <v>86</v>
      </c>
      <c r="AW1945" s="14" t="s">
        <v>32</v>
      </c>
      <c r="AX1945" s="14" t="s">
        <v>76</v>
      </c>
      <c r="AY1945" s="279" t="s">
        <v>222</v>
      </c>
    </row>
    <row r="1946" s="15" customFormat="1">
      <c r="A1946" s="15"/>
      <c r="B1946" s="280"/>
      <c r="C1946" s="281"/>
      <c r="D1946" s="260" t="s">
        <v>229</v>
      </c>
      <c r="E1946" s="282" t="s">
        <v>1</v>
      </c>
      <c r="F1946" s="283" t="s">
        <v>232</v>
      </c>
      <c r="G1946" s="281"/>
      <c r="H1946" s="284">
        <v>785.97000000000003</v>
      </c>
      <c r="I1946" s="285"/>
      <c r="J1946" s="281"/>
      <c r="K1946" s="281"/>
      <c r="L1946" s="286"/>
      <c r="M1946" s="287"/>
      <c r="N1946" s="288"/>
      <c r="O1946" s="288"/>
      <c r="P1946" s="288"/>
      <c r="Q1946" s="288"/>
      <c r="R1946" s="288"/>
      <c r="S1946" s="288"/>
      <c r="T1946" s="289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/>
      <c r="AE1946" s="15"/>
      <c r="AT1946" s="290" t="s">
        <v>229</v>
      </c>
      <c r="AU1946" s="290" t="s">
        <v>86</v>
      </c>
      <c r="AV1946" s="15" t="s">
        <v>228</v>
      </c>
      <c r="AW1946" s="15" t="s">
        <v>32</v>
      </c>
      <c r="AX1946" s="15" t="s">
        <v>84</v>
      </c>
      <c r="AY1946" s="290" t="s">
        <v>222</v>
      </c>
    </row>
    <row r="1947" s="2" customFormat="1" ht="16.5" customHeight="1">
      <c r="A1947" s="39"/>
      <c r="B1947" s="40"/>
      <c r="C1947" s="294" t="s">
        <v>1498</v>
      </c>
      <c r="D1947" s="294" t="s">
        <v>300</v>
      </c>
      <c r="E1947" s="295" t="s">
        <v>2479</v>
      </c>
      <c r="F1947" s="296" t="s">
        <v>2480</v>
      </c>
      <c r="G1947" s="297" t="s">
        <v>227</v>
      </c>
      <c r="H1947" s="298">
        <v>864.56700000000001</v>
      </c>
      <c r="I1947" s="299"/>
      <c r="J1947" s="300">
        <f>ROUND(I1947*H1947,2)</f>
        <v>0</v>
      </c>
      <c r="K1947" s="301"/>
      <c r="L1947" s="302"/>
      <c r="M1947" s="303" t="s">
        <v>1</v>
      </c>
      <c r="N1947" s="304" t="s">
        <v>41</v>
      </c>
      <c r="O1947" s="92"/>
      <c r="P1947" s="254">
        <f>O1947*H1947</f>
        <v>0</v>
      </c>
      <c r="Q1947" s="254">
        <v>0</v>
      </c>
      <c r="R1947" s="254">
        <f>Q1947*H1947</f>
        <v>0</v>
      </c>
      <c r="S1947" s="254">
        <v>0</v>
      </c>
      <c r="T1947" s="255">
        <f>S1947*H1947</f>
        <v>0</v>
      </c>
      <c r="U1947" s="39"/>
      <c r="V1947" s="39"/>
      <c r="W1947" s="39"/>
      <c r="X1947" s="39"/>
      <c r="Y1947" s="39"/>
      <c r="Z1947" s="39"/>
      <c r="AA1947" s="39"/>
      <c r="AB1947" s="39"/>
      <c r="AC1947" s="39"/>
      <c r="AD1947" s="39"/>
      <c r="AE1947" s="39"/>
      <c r="AR1947" s="256" t="s">
        <v>290</v>
      </c>
      <c r="AT1947" s="256" t="s">
        <v>300</v>
      </c>
      <c r="AU1947" s="256" t="s">
        <v>86</v>
      </c>
      <c r="AY1947" s="18" t="s">
        <v>222</v>
      </c>
      <c r="BE1947" s="257">
        <f>IF(N1947="základní",J1947,0)</f>
        <v>0</v>
      </c>
      <c r="BF1947" s="257">
        <f>IF(N1947="snížená",J1947,0)</f>
        <v>0</v>
      </c>
      <c r="BG1947" s="257">
        <f>IF(N1947="zákl. přenesená",J1947,0)</f>
        <v>0</v>
      </c>
      <c r="BH1947" s="257">
        <f>IF(N1947="sníž. přenesená",J1947,0)</f>
        <v>0</v>
      </c>
      <c r="BI1947" s="257">
        <f>IF(N1947="nulová",J1947,0)</f>
        <v>0</v>
      </c>
      <c r="BJ1947" s="18" t="s">
        <v>84</v>
      </c>
      <c r="BK1947" s="257">
        <f>ROUND(I1947*H1947,2)</f>
        <v>0</v>
      </c>
      <c r="BL1947" s="18" t="s">
        <v>260</v>
      </c>
      <c r="BM1947" s="256" t="s">
        <v>2481</v>
      </c>
    </row>
    <row r="1948" s="2" customFormat="1">
      <c r="A1948" s="39"/>
      <c r="B1948" s="40"/>
      <c r="C1948" s="41"/>
      <c r="D1948" s="260" t="s">
        <v>266</v>
      </c>
      <c r="E1948" s="41"/>
      <c r="F1948" s="291" t="s">
        <v>2482</v>
      </c>
      <c r="G1948" s="41"/>
      <c r="H1948" s="41"/>
      <c r="I1948" s="211"/>
      <c r="J1948" s="41"/>
      <c r="K1948" s="41"/>
      <c r="L1948" s="45"/>
      <c r="M1948" s="292"/>
      <c r="N1948" s="293"/>
      <c r="O1948" s="92"/>
      <c r="P1948" s="92"/>
      <c r="Q1948" s="92"/>
      <c r="R1948" s="92"/>
      <c r="S1948" s="92"/>
      <c r="T1948" s="93"/>
      <c r="U1948" s="39"/>
      <c r="V1948" s="39"/>
      <c r="W1948" s="39"/>
      <c r="X1948" s="39"/>
      <c r="Y1948" s="39"/>
      <c r="Z1948" s="39"/>
      <c r="AA1948" s="39"/>
      <c r="AB1948" s="39"/>
      <c r="AC1948" s="39"/>
      <c r="AD1948" s="39"/>
      <c r="AE1948" s="39"/>
      <c r="AT1948" s="18" t="s">
        <v>266</v>
      </c>
      <c r="AU1948" s="18" t="s">
        <v>86</v>
      </c>
    </row>
    <row r="1949" s="14" customFormat="1">
      <c r="A1949" s="14"/>
      <c r="B1949" s="269"/>
      <c r="C1949" s="270"/>
      <c r="D1949" s="260" t="s">
        <v>229</v>
      </c>
      <c r="E1949" s="271" t="s">
        <v>1</v>
      </c>
      <c r="F1949" s="272" t="s">
        <v>2483</v>
      </c>
      <c r="G1949" s="270"/>
      <c r="H1949" s="273">
        <v>864.56700000000001</v>
      </c>
      <c r="I1949" s="274"/>
      <c r="J1949" s="270"/>
      <c r="K1949" s="270"/>
      <c r="L1949" s="275"/>
      <c r="M1949" s="276"/>
      <c r="N1949" s="277"/>
      <c r="O1949" s="277"/>
      <c r="P1949" s="277"/>
      <c r="Q1949" s="277"/>
      <c r="R1949" s="277"/>
      <c r="S1949" s="277"/>
      <c r="T1949" s="278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T1949" s="279" t="s">
        <v>229</v>
      </c>
      <c r="AU1949" s="279" t="s">
        <v>86</v>
      </c>
      <c r="AV1949" s="14" t="s">
        <v>86</v>
      </c>
      <c r="AW1949" s="14" t="s">
        <v>32</v>
      </c>
      <c r="AX1949" s="14" t="s">
        <v>76</v>
      </c>
      <c r="AY1949" s="279" t="s">
        <v>222</v>
      </c>
    </row>
    <row r="1950" s="15" customFormat="1">
      <c r="A1950" s="15"/>
      <c r="B1950" s="280"/>
      <c r="C1950" s="281"/>
      <c r="D1950" s="260" t="s">
        <v>229</v>
      </c>
      <c r="E1950" s="282" t="s">
        <v>1</v>
      </c>
      <c r="F1950" s="283" t="s">
        <v>232</v>
      </c>
      <c r="G1950" s="281"/>
      <c r="H1950" s="284">
        <v>864.56700000000001</v>
      </c>
      <c r="I1950" s="285"/>
      <c r="J1950" s="281"/>
      <c r="K1950" s="281"/>
      <c r="L1950" s="286"/>
      <c r="M1950" s="287"/>
      <c r="N1950" s="288"/>
      <c r="O1950" s="288"/>
      <c r="P1950" s="288"/>
      <c r="Q1950" s="288"/>
      <c r="R1950" s="288"/>
      <c r="S1950" s="288"/>
      <c r="T1950" s="289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T1950" s="290" t="s">
        <v>229</v>
      </c>
      <c r="AU1950" s="290" t="s">
        <v>86</v>
      </c>
      <c r="AV1950" s="15" t="s">
        <v>228</v>
      </c>
      <c r="AW1950" s="15" t="s">
        <v>32</v>
      </c>
      <c r="AX1950" s="15" t="s">
        <v>84</v>
      </c>
      <c r="AY1950" s="290" t="s">
        <v>222</v>
      </c>
    </row>
    <row r="1951" s="2" customFormat="1" ht="24.15" customHeight="1">
      <c r="A1951" s="39"/>
      <c r="B1951" s="40"/>
      <c r="C1951" s="244" t="s">
        <v>2484</v>
      </c>
      <c r="D1951" s="244" t="s">
        <v>224</v>
      </c>
      <c r="E1951" s="245" t="s">
        <v>2485</v>
      </c>
      <c r="F1951" s="246" t="s">
        <v>2486</v>
      </c>
      <c r="G1951" s="247" t="s">
        <v>227</v>
      </c>
      <c r="H1951" s="248">
        <v>275.05000000000001</v>
      </c>
      <c r="I1951" s="249"/>
      <c r="J1951" s="250">
        <f>ROUND(I1951*H1951,2)</f>
        <v>0</v>
      </c>
      <c r="K1951" s="251"/>
      <c r="L1951" s="45"/>
      <c r="M1951" s="252" t="s">
        <v>1</v>
      </c>
      <c r="N1951" s="253" t="s">
        <v>41</v>
      </c>
      <c r="O1951" s="92"/>
      <c r="P1951" s="254">
        <f>O1951*H1951</f>
        <v>0</v>
      </c>
      <c r="Q1951" s="254">
        <v>0</v>
      </c>
      <c r="R1951" s="254">
        <f>Q1951*H1951</f>
        <v>0</v>
      </c>
      <c r="S1951" s="254">
        <v>0</v>
      </c>
      <c r="T1951" s="255">
        <f>S1951*H1951</f>
        <v>0</v>
      </c>
      <c r="U1951" s="39"/>
      <c r="V1951" s="39"/>
      <c r="W1951" s="39"/>
      <c r="X1951" s="39"/>
      <c r="Y1951" s="39"/>
      <c r="Z1951" s="39"/>
      <c r="AA1951" s="39"/>
      <c r="AB1951" s="39"/>
      <c r="AC1951" s="39"/>
      <c r="AD1951" s="39"/>
      <c r="AE1951" s="39"/>
      <c r="AR1951" s="256" t="s">
        <v>260</v>
      </c>
      <c r="AT1951" s="256" t="s">
        <v>224</v>
      </c>
      <c r="AU1951" s="256" t="s">
        <v>86</v>
      </c>
      <c r="AY1951" s="18" t="s">
        <v>222</v>
      </c>
      <c r="BE1951" s="257">
        <f>IF(N1951="základní",J1951,0)</f>
        <v>0</v>
      </c>
      <c r="BF1951" s="257">
        <f>IF(N1951="snížená",J1951,0)</f>
        <v>0</v>
      </c>
      <c r="BG1951" s="257">
        <f>IF(N1951="zákl. přenesená",J1951,0)</f>
        <v>0</v>
      </c>
      <c r="BH1951" s="257">
        <f>IF(N1951="sníž. přenesená",J1951,0)</f>
        <v>0</v>
      </c>
      <c r="BI1951" s="257">
        <f>IF(N1951="nulová",J1951,0)</f>
        <v>0</v>
      </c>
      <c r="BJ1951" s="18" t="s">
        <v>84</v>
      </c>
      <c r="BK1951" s="257">
        <f>ROUND(I1951*H1951,2)</f>
        <v>0</v>
      </c>
      <c r="BL1951" s="18" t="s">
        <v>260</v>
      </c>
      <c r="BM1951" s="256" t="s">
        <v>2487</v>
      </c>
    </row>
    <row r="1952" s="2" customFormat="1" ht="24.15" customHeight="1">
      <c r="A1952" s="39"/>
      <c r="B1952" s="40"/>
      <c r="C1952" s="244" t="s">
        <v>1504</v>
      </c>
      <c r="D1952" s="244" t="s">
        <v>224</v>
      </c>
      <c r="E1952" s="245" t="s">
        <v>2488</v>
      </c>
      <c r="F1952" s="246" t="s">
        <v>2489</v>
      </c>
      <c r="G1952" s="247" t="s">
        <v>227</v>
      </c>
      <c r="H1952" s="248">
        <v>785.97000000000003</v>
      </c>
      <c r="I1952" s="249"/>
      <c r="J1952" s="250">
        <f>ROUND(I1952*H1952,2)</f>
        <v>0</v>
      </c>
      <c r="K1952" s="251"/>
      <c r="L1952" s="45"/>
      <c r="M1952" s="252" t="s">
        <v>1</v>
      </c>
      <c r="N1952" s="253" t="s">
        <v>41</v>
      </c>
      <c r="O1952" s="92"/>
      <c r="P1952" s="254">
        <f>O1952*H1952</f>
        <v>0</v>
      </c>
      <c r="Q1952" s="254">
        <v>0</v>
      </c>
      <c r="R1952" s="254">
        <f>Q1952*H1952</f>
        <v>0</v>
      </c>
      <c r="S1952" s="254">
        <v>0</v>
      </c>
      <c r="T1952" s="255">
        <f>S1952*H1952</f>
        <v>0</v>
      </c>
      <c r="U1952" s="39"/>
      <c r="V1952" s="39"/>
      <c r="W1952" s="39"/>
      <c r="X1952" s="39"/>
      <c r="Y1952" s="39"/>
      <c r="Z1952" s="39"/>
      <c r="AA1952" s="39"/>
      <c r="AB1952" s="39"/>
      <c r="AC1952" s="39"/>
      <c r="AD1952" s="39"/>
      <c r="AE1952" s="39"/>
      <c r="AR1952" s="256" t="s">
        <v>260</v>
      </c>
      <c r="AT1952" s="256" t="s">
        <v>224</v>
      </c>
      <c r="AU1952" s="256" t="s">
        <v>86</v>
      </c>
      <c r="AY1952" s="18" t="s">
        <v>222</v>
      </c>
      <c r="BE1952" s="257">
        <f>IF(N1952="základní",J1952,0)</f>
        <v>0</v>
      </c>
      <c r="BF1952" s="257">
        <f>IF(N1952="snížená",J1952,0)</f>
        <v>0</v>
      </c>
      <c r="BG1952" s="257">
        <f>IF(N1952="zákl. přenesená",J1952,0)</f>
        <v>0</v>
      </c>
      <c r="BH1952" s="257">
        <f>IF(N1952="sníž. přenesená",J1952,0)</f>
        <v>0</v>
      </c>
      <c r="BI1952" s="257">
        <f>IF(N1952="nulová",J1952,0)</f>
        <v>0</v>
      </c>
      <c r="BJ1952" s="18" t="s">
        <v>84</v>
      </c>
      <c r="BK1952" s="257">
        <f>ROUND(I1952*H1952,2)</f>
        <v>0</v>
      </c>
      <c r="BL1952" s="18" t="s">
        <v>260</v>
      </c>
      <c r="BM1952" s="256" t="s">
        <v>2490</v>
      </c>
    </row>
    <row r="1953" s="13" customFormat="1">
      <c r="A1953" s="13"/>
      <c r="B1953" s="258"/>
      <c r="C1953" s="259"/>
      <c r="D1953" s="260" t="s">
        <v>229</v>
      </c>
      <c r="E1953" s="261" t="s">
        <v>1</v>
      </c>
      <c r="F1953" s="262" t="s">
        <v>371</v>
      </c>
      <c r="G1953" s="259"/>
      <c r="H1953" s="261" t="s">
        <v>1</v>
      </c>
      <c r="I1953" s="263"/>
      <c r="J1953" s="259"/>
      <c r="K1953" s="259"/>
      <c r="L1953" s="264"/>
      <c r="M1953" s="265"/>
      <c r="N1953" s="266"/>
      <c r="O1953" s="266"/>
      <c r="P1953" s="266"/>
      <c r="Q1953" s="266"/>
      <c r="R1953" s="266"/>
      <c r="S1953" s="266"/>
      <c r="T1953" s="267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T1953" s="268" t="s">
        <v>229</v>
      </c>
      <c r="AU1953" s="268" t="s">
        <v>86</v>
      </c>
      <c r="AV1953" s="13" t="s">
        <v>84</v>
      </c>
      <c r="AW1953" s="13" t="s">
        <v>32</v>
      </c>
      <c r="AX1953" s="13" t="s">
        <v>76</v>
      </c>
      <c r="AY1953" s="268" t="s">
        <v>222</v>
      </c>
    </row>
    <row r="1954" s="13" customFormat="1">
      <c r="A1954" s="13"/>
      <c r="B1954" s="258"/>
      <c r="C1954" s="259"/>
      <c r="D1954" s="260" t="s">
        <v>229</v>
      </c>
      <c r="E1954" s="261" t="s">
        <v>1</v>
      </c>
      <c r="F1954" s="262" t="s">
        <v>2465</v>
      </c>
      <c r="G1954" s="259"/>
      <c r="H1954" s="261" t="s">
        <v>1</v>
      </c>
      <c r="I1954" s="263"/>
      <c r="J1954" s="259"/>
      <c r="K1954" s="259"/>
      <c r="L1954" s="264"/>
      <c r="M1954" s="265"/>
      <c r="N1954" s="266"/>
      <c r="O1954" s="266"/>
      <c r="P1954" s="266"/>
      <c r="Q1954" s="266"/>
      <c r="R1954" s="266"/>
      <c r="S1954" s="266"/>
      <c r="T1954" s="267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T1954" s="268" t="s">
        <v>229</v>
      </c>
      <c r="AU1954" s="268" t="s">
        <v>86</v>
      </c>
      <c r="AV1954" s="13" t="s">
        <v>84</v>
      </c>
      <c r="AW1954" s="13" t="s">
        <v>32</v>
      </c>
      <c r="AX1954" s="13" t="s">
        <v>76</v>
      </c>
      <c r="AY1954" s="268" t="s">
        <v>222</v>
      </c>
    </row>
    <row r="1955" s="14" customFormat="1">
      <c r="A1955" s="14"/>
      <c r="B1955" s="269"/>
      <c r="C1955" s="270"/>
      <c r="D1955" s="260" t="s">
        <v>229</v>
      </c>
      <c r="E1955" s="271" t="s">
        <v>1</v>
      </c>
      <c r="F1955" s="272" t="s">
        <v>563</v>
      </c>
      <c r="G1955" s="270"/>
      <c r="H1955" s="273">
        <v>856.72000000000003</v>
      </c>
      <c r="I1955" s="274"/>
      <c r="J1955" s="270"/>
      <c r="K1955" s="270"/>
      <c r="L1955" s="275"/>
      <c r="M1955" s="276"/>
      <c r="N1955" s="277"/>
      <c r="O1955" s="277"/>
      <c r="P1955" s="277"/>
      <c r="Q1955" s="277"/>
      <c r="R1955" s="277"/>
      <c r="S1955" s="277"/>
      <c r="T1955" s="278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T1955" s="279" t="s">
        <v>229</v>
      </c>
      <c r="AU1955" s="279" t="s">
        <v>86</v>
      </c>
      <c r="AV1955" s="14" t="s">
        <v>86</v>
      </c>
      <c r="AW1955" s="14" t="s">
        <v>32</v>
      </c>
      <c r="AX1955" s="14" t="s">
        <v>76</v>
      </c>
      <c r="AY1955" s="279" t="s">
        <v>222</v>
      </c>
    </row>
    <row r="1956" s="14" customFormat="1">
      <c r="A1956" s="14"/>
      <c r="B1956" s="269"/>
      <c r="C1956" s="270"/>
      <c r="D1956" s="260" t="s">
        <v>229</v>
      </c>
      <c r="E1956" s="271" t="s">
        <v>1</v>
      </c>
      <c r="F1956" s="272" t="s">
        <v>564</v>
      </c>
      <c r="G1956" s="270"/>
      <c r="H1956" s="273">
        <v>-70.75</v>
      </c>
      <c r="I1956" s="274"/>
      <c r="J1956" s="270"/>
      <c r="K1956" s="270"/>
      <c r="L1956" s="275"/>
      <c r="M1956" s="276"/>
      <c r="N1956" s="277"/>
      <c r="O1956" s="277"/>
      <c r="P1956" s="277"/>
      <c r="Q1956" s="277"/>
      <c r="R1956" s="277"/>
      <c r="S1956" s="277"/>
      <c r="T1956" s="278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T1956" s="279" t="s">
        <v>229</v>
      </c>
      <c r="AU1956" s="279" t="s">
        <v>86</v>
      </c>
      <c r="AV1956" s="14" t="s">
        <v>86</v>
      </c>
      <c r="AW1956" s="14" t="s">
        <v>32</v>
      </c>
      <c r="AX1956" s="14" t="s">
        <v>76</v>
      </c>
      <c r="AY1956" s="279" t="s">
        <v>222</v>
      </c>
    </row>
    <row r="1957" s="15" customFormat="1">
      <c r="A1957" s="15"/>
      <c r="B1957" s="280"/>
      <c r="C1957" s="281"/>
      <c r="D1957" s="260" t="s">
        <v>229</v>
      </c>
      <c r="E1957" s="282" t="s">
        <v>1</v>
      </c>
      <c r="F1957" s="283" t="s">
        <v>232</v>
      </c>
      <c r="G1957" s="281"/>
      <c r="H1957" s="284">
        <v>785.97000000000003</v>
      </c>
      <c r="I1957" s="285"/>
      <c r="J1957" s="281"/>
      <c r="K1957" s="281"/>
      <c r="L1957" s="286"/>
      <c r="M1957" s="287"/>
      <c r="N1957" s="288"/>
      <c r="O1957" s="288"/>
      <c r="P1957" s="288"/>
      <c r="Q1957" s="288"/>
      <c r="R1957" s="288"/>
      <c r="S1957" s="288"/>
      <c r="T1957" s="289"/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15"/>
      <c r="AE1957" s="15"/>
      <c r="AT1957" s="290" t="s">
        <v>229</v>
      </c>
      <c r="AU1957" s="290" t="s">
        <v>86</v>
      </c>
      <c r="AV1957" s="15" t="s">
        <v>228</v>
      </c>
      <c r="AW1957" s="15" t="s">
        <v>32</v>
      </c>
      <c r="AX1957" s="15" t="s">
        <v>84</v>
      </c>
      <c r="AY1957" s="290" t="s">
        <v>222</v>
      </c>
    </row>
    <row r="1958" s="2" customFormat="1" ht="33" customHeight="1">
      <c r="A1958" s="39"/>
      <c r="B1958" s="40"/>
      <c r="C1958" s="244" t="s">
        <v>2491</v>
      </c>
      <c r="D1958" s="244" t="s">
        <v>224</v>
      </c>
      <c r="E1958" s="245" t="s">
        <v>2492</v>
      </c>
      <c r="F1958" s="246" t="s">
        <v>2493</v>
      </c>
      <c r="G1958" s="247" t="s">
        <v>227</v>
      </c>
      <c r="H1958" s="248">
        <v>785.97000000000003</v>
      </c>
      <c r="I1958" s="249"/>
      <c r="J1958" s="250">
        <f>ROUND(I1958*H1958,2)</f>
        <v>0</v>
      </c>
      <c r="K1958" s="251"/>
      <c r="L1958" s="45"/>
      <c r="M1958" s="252" t="s">
        <v>1</v>
      </c>
      <c r="N1958" s="253" t="s">
        <v>41</v>
      </c>
      <c r="O1958" s="92"/>
      <c r="P1958" s="254">
        <f>O1958*H1958</f>
        <v>0</v>
      </c>
      <c r="Q1958" s="254">
        <v>0</v>
      </c>
      <c r="R1958" s="254">
        <f>Q1958*H1958</f>
        <v>0</v>
      </c>
      <c r="S1958" s="254">
        <v>0</v>
      </c>
      <c r="T1958" s="255">
        <f>S1958*H1958</f>
        <v>0</v>
      </c>
      <c r="U1958" s="39"/>
      <c r="V1958" s="39"/>
      <c r="W1958" s="39"/>
      <c r="X1958" s="39"/>
      <c r="Y1958" s="39"/>
      <c r="Z1958" s="39"/>
      <c r="AA1958" s="39"/>
      <c r="AB1958" s="39"/>
      <c r="AC1958" s="39"/>
      <c r="AD1958" s="39"/>
      <c r="AE1958" s="39"/>
      <c r="AR1958" s="256" t="s">
        <v>260</v>
      </c>
      <c r="AT1958" s="256" t="s">
        <v>224</v>
      </c>
      <c r="AU1958" s="256" t="s">
        <v>86</v>
      </c>
      <c r="AY1958" s="18" t="s">
        <v>222</v>
      </c>
      <c r="BE1958" s="257">
        <f>IF(N1958="základní",J1958,0)</f>
        <v>0</v>
      </c>
      <c r="BF1958" s="257">
        <f>IF(N1958="snížená",J1958,0)</f>
        <v>0</v>
      </c>
      <c r="BG1958" s="257">
        <f>IF(N1958="zákl. přenesená",J1958,0)</f>
        <v>0</v>
      </c>
      <c r="BH1958" s="257">
        <f>IF(N1958="sníž. přenesená",J1958,0)</f>
        <v>0</v>
      </c>
      <c r="BI1958" s="257">
        <f>IF(N1958="nulová",J1958,0)</f>
        <v>0</v>
      </c>
      <c r="BJ1958" s="18" t="s">
        <v>84</v>
      </c>
      <c r="BK1958" s="257">
        <f>ROUND(I1958*H1958,2)</f>
        <v>0</v>
      </c>
      <c r="BL1958" s="18" t="s">
        <v>260</v>
      </c>
      <c r="BM1958" s="256" t="s">
        <v>2494</v>
      </c>
    </row>
    <row r="1959" s="2" customFormat="1">
      <c r="A1959" s="39"/>
      <c r="B1959" s="40"/>
      <c r="C1959" s="41"/>
      <c r="D1959" s="260" t="s">
        <v>266</v>
      </c>
      <c r="E1959" s="41"/>
      <c r="F1959" s="291" t="s">
        <v>2495</v>
      </c>
      <c r="G1959" s="41"/>
      <c r="H1959" s="41"/>
      <c r="I1959" s="211"/>
      <c r="J1959" s="41"/>
      <c r="K1959" s="41"/>
      <c r="L1959" s="45"/>
      <c r="M1959" s="292"/>
      <c r="N1959" s="293"/>
      <c r="O1959" s="92"/>
      <c r="P1959" s="92"/>
      <c r="Q1959" s="92"/>
      <c r="R1959" s="92"/>
      <c r="S1959" s="92"/>
      <c r="T1959" s="93"/>
      <c r="U1959" s="39"/>
      <c r="V1959" s="39"/>
      <c r="W1959" s="39"/>
      <c r="X1959" s="39"/>
      <c r="Y1959" s="39"/>
      <c r="Z1959" s="39"/>
      <c r="AA1959" s="39"/>
      <c r="AB1959" s="39"/>
      <c r="AC1959" s="39"/>
      <c r="AD1959" s="39"/>
      <c r="AE1959" s="39"/>
      <c r="AT1959" s="18" t="s">
        <v>266</v>
      </c>
      <c r="AU1959" s="18" t="s">
        <v>86</v>
      </c>
    </row>
    <row r="1960" s="13" customFormat="1">
      <c r="A1960" s="13"/>
      <c r="B1960" s="258"/>
      <c r="C1960" s="259"/>
      <c r="D1960" s="260" t="s">
        <v>229</v>
      </c>
      <c r="E1960" s="261" t="s">
        <v>1</v>
      </c>
      <c r="F1960" s="262" t="s">
        <v>371</v>
      </c>
      <c r="G1960" s="259"/>
      <c r="H1960" s="261" t="s">
        <v>1</v>
      </c>
      <c r="I1960" s="263"/>
      <c r="J1960" s="259"/>
      <c r="K1960" s="259"/>
      <c r="L1960" s="264"/>
      <c r="M1960" s="265"/>
      <c r="N1960" s="266"/>
      <c r="O1960" s="266"/>
      <c r="P1960" s="266"/>
      <c r="Q1960" s="266"/>
      <c r="R1960" s="266"/>
      <c r="S1960" s="266"/>
      <c r="T1960" s="267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T1960" s="268" t="s">
        <v>229</v>
      </c>
      <c r="AU1960" s="268" t="s">
        <v>86</v>
      </c>
      <c r="AV1960" s="13" t="s">
        <v>84</v>
      </c>
      <c r="AW1960" s="13" t="s">
        <v>32</v>
      </c>
      <c r="AX1960" s="13" t="s">
        <v>76</v>
      </c>
      <c r="AY1960" s="268" t="s">
        <v>222</v>
      </c>
    </row>
    <row r="1961" s="13" customFormat="1">
      <c r="A1961" s="13"/>
      <c r="B1961" s="258"/>
      <c r="C1961" s="259"/>
      <c r="D1961" s="260" t="s">
        <v>229</v>
      </c>
      <c r="E1961" s="261" t="s">
        <v>1</v>
      </c>
      <c r="F1961" s="262" t="s">
        <v>2465</v>
      </c>
      <c r="G1961" s="259"/>
      <c r="H1961" s="261" t="s">
        <v>1</v>
      </c>
      <c r="I1961" s="263"/>
      <c r="J1961" s="259"/>
      <c r="K1961" s="259"/>
      <c r="L1961" s="264"/>
      <c r="M1961" s="265"/>
      <c r="N1961" s="266"/>
      <c r="O1961" s="266"/>
      <c r="P1961" s="266"/>
      <c r="Q1961" s="266"/>
      <c r="R1961" s="266"/>
      <c r="S1961" s="266"/>
      <c r="T1961" s="267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T1961" s="268" t="s">
        <v>229</v>
      </c>
      <c r="AU1961" s="268" t="s">
        <v>86</v>
      </c>
      <c r="AV1961" s="13" t="s">
        <v>84</v>
      </c>
      <c r="AW1961" s="13" t="s">
        <v>32</v>
      </c>
      <c r="AX1961" s="13" t="s">
        <v>76</v>
      </c>
      <c r="AY1961" s="268" t="s">
        <v>222</v>
      </c>
    </row>
    <row r="1962" s="14" customFormat="1">
      <c r="A1962" s="14"/>
      <c r="B1962" s="269"/>
      <c r="C1962" s="270"/>
      <c r="D1962" s="260" t="s">
        <v>229</v>
      </c>
      <c r="E1962" s="271" t="s">
        <v>1</v>
      </c>
      <c r="F1962" s="272" t="s">
        <v>563</v>
      </c>
      <c r="G1962" s="270"/>
      <c r="H1962" s="273">
        <v>856.72000000000003</v>
      </c>
      <c r="I1962" s="274"/>
      <c r="J1962" s="270"/>
      <c r="K1962" s="270"/>
      <c r="L1962" s="275"/>
      <c r="M1962" s="276"/>
      <c r="N1962" s="277"/>
      <c r="O1962" s="277"/>
      <c r="P1962" s="277"/>
      <c r="Q1962" s="277"/>
      <c r="R1962" s="277"/>
      <c r="S1962" s="277"/>
      <c r="T1962" s="278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T1962" s="279" t="s">
        <v>229</v>
      </c>
      <c r="AU1962" s="279" t="s">
        <v>86</v>
      </c>
      <c r="AV1962" s="14" t="s">
        <v>86</v>
      </c>
      <c r="AW1962" s="14" t="s">
        <v>32</v>
      </c>
      <c r="AX1962" s="14" t="s">
        <v>76</v>
      </c>
      <c r="AY1962" s="279" t="s">
        <v>222</v>
      </c>
    </row>
    <row r="1963" s="14" customFormat="1">
      <c r="A1963" s="14"/>
      <c r="B1963" s="269"/>
      <c r="C1963" s="270"/>
      <c r="D1963" s="260" t="s">
        <v>229</v>
      </c>
      <c r="E1963" s="271" t="s">
        <v>1</v>
      </c>
      <c r="F1963" s="272" t="s">
        <v>564</v>
      </c>
      <c r="G1963" s="270"/>
      <c r="H1963" s="273">
        <v>-70.75</v>
      </c>
      <c r="I1963" s="274"/>
      <c r="J1963" s="270"/>
      <c r="K1963" s="270"/>
      <c r="L1963" s="275"/>
      <c r="M1963" s="276"/>
      <c r="N1963" s="277"/>
      <c r="O1963" s="277"/>
      <c r="P1963" s="277"/>
      <c r="Q1963" s="277"/>
      <c r="R1963" s="277"/>
      <c r="S1963" s="277"/>
      <c r="T1963" s="278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T1963" s="279" t="s">
        <v>229</v>
      </c>
      <c r="AU1963" s="279" t="s">
        <v>86</v>
      </c>
      <c r="AV1963" s="14" t="s">
        <v>86</v>
      </c>
      <c r="AW1963" s="14" t="s">
        <v>32</v>
      </c>
      <c r="AX1963" s="14" t="s">
        <v>76</v>
      </c>
      <c r="AY1963" s="279" t="s">
        <v>222</v>
      </c>
    </row>
    <row r="1964" s="15" customFormat="1">
      <c r="A1964" s="15"/>
      <c r="B1964" s="280"/>
      <c r="C1964" s="281"/>
      <c r="D1964" s="260" t="s">
        <v>229</v>
      </c>
      <c r="E1964" s="282" t="s">
        <v>1</v>
      </c>
      <c r="F1964" s="283" t="s">
        <v>232</v>
      </c>
      <c r="G1964" s="281"/>
      <c r="H1964" s="284">
        <v>785.97000000000003</v>
      </c>
      <c r="I1964" s="285"/>
      <c r="J1964" s="281"/>
      <c r="K1964" s="281"/>
      <c r="L1964" s="286"/>
      <c r="M1964" s="287"/>
      <c r="N1964" s="288"/>
      <c r="O1964" s="288"/>
      <c r="P1964" s="288"/>
      <c r="Q1964" s="288"/>
      <c r="R1964" s="288"/>
      <c r="S1964" s="288"/>
      <c r="T1964" s="289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T1964" s="290" t="s">
        <v>229</v>
      </c>
      <c r="AU1964" s="290" t="s">
        <v>86</v>
      </c>
      <c r="AV1964" s="15" t="s">
        <v>228</v>
      </c>
      <c r="AW1964" s="15" t="s">
        <v>32</v>
      </c>
      <c r="AX1964" s="15" t="s">
        <v>84</v>
      </c>
      <c r="AY1964" s="290" t="s">
        <v>222</v>
      </c>
    </row>
    <row r="1965" s="2" customFormat="1" ht="16.5" customHeight="1">
      <c r="A1965" s="39"/>
      <c r="B1965" s="40"/>
      <c r="C1965" s="244" t="s">
        <v>1510</v>
      </c>
      <c r="D1965" s="244" t="s">
        <v>224</v>
      </c>
      <c r="E1965" s="245" t="s">
        <v>2496</v>
      </c>
      <c r="F1965" s="246" t="s">
        <v>2497</v>
      </c>
      <c r="G1965" s="247" t="s">
        <v>438</v>
      </c>
      <c r="H1965" s="248">
        <v>674.64999999999998</v>
      </c>
      <c r="I1965" s="249"/>
      <c r="J1965" s="250">
        <f>ROUND(I1965*H1965,2)</f>
        <v>0</v>
      </c>
      <c r="K1965" s="251"/>
      <c r="L1965" s="45"/>
      <c r="M1965" s="252" t="s">
        <v>1</v>
      </c>
      <c r="N1965" s="253" t="s">
        <v>41</v>
      </c>
      <c r="O1965" s="92"/>
      <c r="P1965" s="254">
        <f>O1965*H1965</f>
        <v>0</v>
      </c>
      <c r="Q1965" s="254">
        <v>0</v>
      </c>
      <c r="R1965" s="254">
        <f>Q1965*H1965</f>
        <v>0</v>
      </c>
      <c r="S1965" s="254">
        <v>0</v>
      </c>
      <c r="T1965" s="255">
        <f>S1965*H1965</f>
        <v>0</v>
      </c>
      <c r="U1965" s="39"/>
      <c r="V1965" s="39"/>
      <c r="W1965" s="39"/>
      <c r="X1965" s="39"/>
      <c r="Y1965" s="39"/>
      <c r="Z1965" s="39"/>
      <c r="AA1965" s="39"/>
      <c r="AB1965" s="39"/>
      <c r="AC1965" s="39"/>
      <c r="AD1965" s="39"/>
      <c r="AE1965" s="39"/>
      <c r="AR1965" s="256" t="s">
        <v>260</v>
      </c>
      <c r="AT1965" s="256" t="s">
        <v>224</v>
      </c>
      <c r="AU1965" s="256" t="s">
        <v>86</v>
      </c>
      <c r="AY1965" s="18" t="s">
        <v>222</v>
      </c>
      <c r="BE1965" s="257">
        <f>IF(N1965="základní",J1965,0)</f>
        <v>0</v>
      </c>
      <c r="BF1965" s="257">
        <f>IF(N1965="snížená",J1965,0)</f>
        <v>0</v>
      </c>
      <c r="BG1965" s="257">
        <f>IF(N1965="zákl. přenesená",J1965,0)</f>
        <v>0</v>
      </c>
      <c r="BH1965" s="257">
        <f>IF(N1965="sníž. přenesená",J1965,0)</f>
        <v>0</v>
      </c>
      <c r="BI1965" s="257">
        <f>IF(N1965="nulová",J1965,0)</f>
        <v>0</v>
      </c>
      <c r="BJ1965" s="18" t="s">
        <v>84</v>
      </c>
      <c r="BK1965" s="257">
        <f>ROUND(I1965*H1965,2)</f>
        <v>0</v>
      </c>
      <c r="BL1965" s="18" t="s">
        <v>260</v>
      </c>
      <c r="BM1965" s="256" t="s">
        <v>2498</v>
      </c>
    </row>
    <row r="1966" s="2" customFormat="1" ht="16.5" customHeight="1">
      <c r="A1966" s="39"/>
      <c r="B1966" s="40"/>
      <c r="C1966" s="244" t="s">
        <v>2499</v>
      </c>
      <c r="D1966" s="244" t="s">
        <v>224</v>
      </c>
      <c r="E1966" s="245" t="s">
        <v>2500</v>
      </c>
      <c r="F1966" s="246" t="s">
        <v>2501</v>
      </c>
      <c r="G1966" s="247" t="s">
        <v>1057</v>
      </c>
      <c r="H1966" s="316"/>
      <c r="I1966" s="249"/>
      <c r="J1966" s="250">
        <f>ROUND(I1966*H1966,2)</f>
        <v>0</v>
      </c>
      <c r="K1966" s="251"/>
      <c r="L1966" s="45"/>
      <c r="M1966" s="252" t="s">
        <v>1</v>
      </c>
      <c r="N1966" s="253" t="s">
        <v>41</v>
      </c>
      <c r="O1966" s="92"/>
      <c r="P1966" s="254">
        <f>O1966*H1966</f>
        <v>0</v>
      </c>
      <c r="Q1966" s="254">
        <v>0</v>
      </c>
      <c r="R1966" s="254">
        <f>Q1966*H1966</f>
        <v>0</v>
      </c>
      <c r="S1966" s="254">
        <v>0</v>
      </c>
      <c r="T1966" s="255">
        <f>S1966*H1966</f>
        <v>0</v>
      </c>
      <c r="U1966" s="39"/>
      <c r="V1966" s="39"/>
      <c r="W1966" s="39"/>
      <c r="X1966" s="39"/>
      <c r="Y1966" s="39"/>
      <c r="Z1966" s="39"/>
      <c r="AA1966" s="39"/>
      <c r="AB1966" s="39"/>
      <c r="AC1966" s="39"/>
      <c r="AD1966" s="39"/>
      <c r="AE1966" s="39"/>
      <c r="AR1966" s="256" t="s">
        <v>260</v>
      </c>
      <c r="AT1966" s="256" t="s">
        <v>224</v>
      </c>
      <c r="AU1966" s="256" t="s">
        <v>86</v>
      </c>
      <c r="AY1966" s="18" t="s">
        <v>222</v>
      </c>
      <c r="BE1966" s="257">
        <f>IF(N1966="základní",J1966,0)</f>
        <v>0</v>
      </c>
      <c r="BF1966" s="257">
        <f>IF(N1966="snížená",J1966,0)</f>
        <v>0</v>
      </c>
      <c r="BG1966" s="257">
        <f>IF(N1966="zákl. přenesená",J1966,0)</f>
        <v>0</v>
      </c>
      <c r="BH1966" s="257">
        <f>IF(N1966="sníž. přenesená",J1966,0)</f>
        <v>0</v>
      </c>
      <c r="BI1966" s="257">
        <f>IF(N1966="nulová",J1966,0)</f>
        <v>0</v>
      </c>
      <c r="BJ1966" s="18" t="s">
        <v>84</v>
      </c>
      <c r="BK1966" s="257">
        <f>ROUND(I1966*H1966,2)</f>
        <v>0</v>
      </c>
      <c r="BL1966" s="18" t="s">
        <v>260</v>
      </c>
      <c r="BM1966" s="256" t="s">
        <v>2502</v>
      </c>
    </row>
    <row r="1967" s="12" customFormat="1" ht="22.8" customHeight="1">
      <c r="A1967" s="12"/>
      <c r="B1967" s="228"/>
      <c r="C1967" s="229"/>
      <c r="D1967" s="230" t="s">
        <v>75</v>
      </c>
      <c r="E1967" s="242" t="s">
        <v>2503</v>
      </c>
      <c r="F1967" s="242" t="s">
        <v>2504</v>
      </c>
      <c r="G1967" s="229"/>
      <c r="H1967" s="229"/>
      <c r="I1967" s="232"/>
      <c r="J1967" s="243">
        <f>BK1967</f>
        <v>0</v>
      </c>
      <c r="K1967" s="229"/>
      <c r="L1967" s="234"/>
      <c r="M1967" s="235"/>
      <c r="N1967" s="236"/>
      <c r="O1967" s="236"/>
      <c r="P1967" s="237">
        <f>SUM(P1968:P1976)</f>
        <v>0</v>
      </c>
      <c r="Q1967" s="236"/>
      <c r="R1967" s="237">
        <f>SUM(R1968:R1976)</f>
        <v>0</v>
      </c>
      <c r="S1967" s="236"/>
      <c r="T1967" s="238">
        <f>SUM(T1968:T1976)</f>
        <v>0</v>
      </c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R1967" s="239" t="s">
        <v>86</v>
      </c>
      <c r="AT1967" s="240" t="s">
        <v>75</v>
      </c>
      <c r="AU1967" s="240" t="s">
        <v>84</v>
      </c>
      <c r="AY1967" s="239" t="s">
        <v>222</v>
      </c>
      <c r="BK1967" s="241">
        <f>SUM(BK1968:BK1976)</f>
        <v>0</v>
      </c>
    </row>
    <row r="1968" s="2" customFormat="1" ht="21.75" customHeight="1">
      <c r="A1968" s="39"/>
      <c r="B1968" s="40"/>
      <c r="C1968" s="244" t="s">
        <v>1514</v>
      </c>
      <c r="D1968" s="244" t="s">
        <v>224</v>
      </c>
      <c r="E1968" s="245" t="s">
        <v>2505</v>
      </c>
      <c r="F1968" s="246" t="s">
        <v>2506</v>
      </c>
      <c r="G1968" s="247" t="s">
        <v>227</v>
      </c>
      <c r="H1968" s="248">
        <v>25.379999999999999</v>
      </c>
      <c r="I1968" s="249"/>
      <c r="J1968" s="250">
        <f>ROUND(I1968*H1968,2)</f>
        <v>0</v>
      </c>
      <c r="K1968" s="251"/>
      <c r="L1968" s="45"/>
      <c r="M1968" s="252" t="s">
        <v>1</v>
      </c>
      <c r="N1968" s="253" t="s">
        <v>41</v>
      </c>
      <c r="O1968" s="92"/>
      <c r="P1968" s="254">
        <f>O1968*H1968</f>
        <v>0</v>
      </c>
      <c r="Q1968" s="254">
        <v>0</v>
      </c>
      <c r="R1968" s="254">
        <f>Q1968*H1968</f>
        <v>0</v>
      </c>
      <c r="S1968" s="254">
        <v>0</v>
      </c>
      <c r="T1968" s="255">
        <f>S1968*H1968</f>
        <v>0</v>
      </c>
      <c r="U1968" s="39"/>
      <c r="V1968" s="39"/>
      <c r="W1968" s="39"/>
      <c r="X1968" s="39"/>
      <c r="Y1968" s="39"/>
      <c r="Z1968" s="39"/>
      <c r="AA1968" s="39"/>
      <c r="AB1968" s="39"/>
      <c r="AC1968" s="39"/>
      <c r="AD1968" s="39"/>
      <c r="AE1968" s="39"/>
      <c r="AR1968" s="256" t="s">
        <v>260</v>
      </c>
      <c r="AT1968" s="256" t="s">
        <v>224</v>
      </c>
      <c r="AU1968" s="256" t="s">
        <v>86</v>
      </c>
      <c r="AY1968" s="18" t="s">
        <v>222</v>
      </c>
      <c r="BE1968" s="257">
        <f>IF(N1968="základní",J1968,0)</f>
        <v>0</v>
      </c>
      <c r="BF1968" s="257">
        <f>IF(N1968="snížená",J1968,0)</f>
        <v>0</v>
      </c>
      <c r="BG1968" s="257">
        <f>IF(N1968="zákl. přenesená",J1968,0)</f>
        <v>0</v>
      </c>
      <c r="BH1968" s="257">
        <f>IF(N1968="sníž. přenesená",J1968,0)</f>
        <v>0</v>
      </c>
      <c r="BI1968" s="257">
        <f>IF(N1968="nulová",J1968,0)</f>
        <v>0</v>
      </c>
      <c r="BJ1968" s="18" t="s">
        <v>84</v>
      </c>
      <c r="BK1968" s="257">
        <f>ROUND(I1968*H1968,2)</f>
        <v>0</v>
      </c>
      <c r="BL1968" s="18" t="s">
        <v>260</v>
      </c>
      <c r="BM1968" s="256" t="s">
        <v>2507</v>
      </c>
    </row>
    <row r="1969" s="13" customFormat="1">
      <c r="A1969" s="13"/>
      <c r="B1969" s="258"/>
      <c r="C1969" s="259"/>
      <c r="D1969" s="260" t="s">
        <v>229</v>
      </c>
      <c r="E1969" s="261" t="s">
        <v>1</v>
      </c>
      <c r="F1969" s="262" t="s">
        <v>368</v>
      </c>
      <c r="G1969" s="259"/>
      <c r="H1969" s="261" t="s">
        <v>1</v>
      </c>
      <c r="I1969" s="263"/>
      <c r="J1969" s="259"/>
      <c r="K1969" s="259"/>
      <c r="L1969" s="264"/>
      <c r="M1969" s="265"/>
      <c r="N1969" s="266"/>
      <c r="O1969" s="266"/>
      <c r="P1969" s="266"/>
      <c r="Q1969" s="266"/>
      <c r="R1969" s="266"/>
      <c r="S1969" s="266"/>
      <c r="T1969" s="267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T1969" s="268" t="s">
        <v>229</v>
      </c>
      <c r="AU1969" s="268" t="s">
        <v>86</v>
      </c>
      <c r="AV1969" s="13" t="s">
        <v>84</v>
      </c>
      <c r="AW1969" s="13" t="s">
        <v>32</v>
      </c>
      <c r="AX1969" s="13" t="s">
        <v>76</v>
      </c>
      <c r="AY1969" s="268" t="s">
        <v>222</v>
      </c>
    </row>
    <row r="1970" s="14" customFormat="1">
      <c r="A1970" s="14"/>
      <c r="B1970" s="269"/>
      <c r="C1970" s="270"/>
      <c r="D1970" s="260" t="s">
        <v>229</v>
      </c>
      <c r="E1970" s="271" t="s">
        <v>1</v>
      </c>
      <c r="F1970" s="272" t="s">
        <v>1065</v>
      </c>
      <c r="G1970" s="270"/>
      <c r="H1970" s="273">
        <v>25.379999999999999</v>
      </c>
      <c r="I1970" s="274"/>
      <c r="J1970" s="270"/>
      <c r="K1970" s="270"/>
      <c r="L1970" s="275"/>
      <c r="M1970" s="276"/>
      <c r="N1970" s="277"/>
      <c r="O1970" s="277"/>
      <c r="P1970" s="277"/>
      <c r="Q1970" s="277"/>
      <c r="R1970" s="277"/>
      <c r="S1970" s="277"/>
      <c r="T1970" s="278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T1970" s="279" t="s">
        <v>229</v>
      </c>
      <c r="AU1970" s="279" t="s">
        <v>86</v>
      </c>
      <c r="AV1970" s="14" t="s">
        <v>86</v>
      </c>
      <c r="AW1970" s="14" t="s">
        <v>32</v>
      </c>
      <c r="AX1970" s="14" t="s">
        <v>76</v>
      </c>
      <c r="AY1970" s="279" t="s">
        <v>222</v>
      </c>
    </row>
    <row r="1971" s="15" customFormat="1">
      <c r="A1971" s="15"/>
      <c r="B1971" s="280"/>
      <c r="C1971" s="281"/>
      <c r="D1971" s="260" t="s">
        <v>229</v>
      </c>
      <c r="E1971" s="282" t="s">
        <v>1</v>
      </c>
      <c r="F1971" s="283" t="s">
        <v>232</v>
      </c>
      <c r="G1971" s="281"/>
      <c r="H1971" s="284">
        <v>25.379999999999999</v>
      </c>
      <c r="I1971" s="285"/>
      <c r="J1971" s="281"/>
      <c r="K1971" s="281"/>
      <c r="L1971" s="286"/>
      <c r="M1971" s="287"/>
      <c r="N1971" s="288"/>
      <c r="O1971" s="288"/>
      <c r="P1971" s="288"/>
      <c r="Q1971" s="288"/>
      <c r="R1971" s="288"/>
      <c r="S1971" s="288"/>
      <c r="T1971" s="289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T1971" s="290" t="s">
        <v>229</v>
      </c>
      <c r="AU1971" s="290" t="s">
        <v>86</v>
      </c>
      <c r="AV1971" s="15" t="s">
        <v>228</v>
      </c>
      <c r="AW1971" s="15" t="s">
        <v>32</v>
      </c>
      <c r="AX1971" s="15" t="s">
        <v>84</v>
      </c>
      <c r="AY1971" s="290" t="s">
        <v>222</v>
      </c>
    </row>
    <row r="1972" s="2" customFormat="1" ht="24.15" customHeight="1">
      <c r="A1972" s="39"/>
      <c r="B1972" s="40"/>
      <c r="C1972" s="244" t="s">
        <v>2508</v>
      </c>
      <c r="D1972" s="244" t="s">
        <v>224</v>
      </c>
      <c r="E1972" s="245" t="s">
        <v>2509</v>
      </c>
      <c r="F1972" s="246" t="s">
        <v>2510</v>
      </c>
      <c r="G1972" s="247" t="s">
        <v>227</v>
      </c>
      <c r="H1972" s="248">
        <v>769.60000000000002</v>
      </c>
      <c r="I1972" s="249"/>
      <c r="J1972" s="250">
        <f>ROUND(I1972*H1972,2)</f>
        <v>0</v>
      </c>
      <c r="K1972" s="251"/>
      <c r="L1972" s="45"/>
      <c r="M1972" s="252" t="s">
        <v>1</v>
      </c>
      <c r="N1972" s="253" t="s">
        <v>41</v>
      </c>
      <c r="O1972" s="92"/>
      <c r="P1972" s="254">
        <f>O1972*H1972</f>
        <v>0</v>
      </c>
      <c r="Q1972" s="254">
        <v>0</v>
      </c>
      <c r="R1972" s="254">
        <f>Q1972*H1972</f>
        <v>0</v>
      </c>
      <c r="S1972" s="254">
        <v>0</v>
      </c>
      <c r="T1972" s="255">
        <f>S1972*H1972</f>
        <v>0</v>
      </c>
      <c r="U1972" s="39"/>
      <c r="V1972" s="39"/>
      <c r="W1972" s="39"/>
      <c r="X1972" s="39"/>
      <c r="Y1972" s="39"/>
      <c r="Z1972" s="39"/>
      <c r="AA1972" s="39"/>
      <c r="AB1972" s="39"/>
      <c r="AC1972" s="39"/>
      <c r="AD1972" s="39"/>
      <c r="AE1972" s="39"/>
      <c r="AR1972" s="256" t="s">
        <v>260</v>
      </c>
      <c r="AT1972" s="256" t="s">
        <v>224</v>
      </c>
      <c r="AU1972" s="256" t="s">
        <v>86</v>
      </c>
      <c r="AY1972" s="18" t="s">
        <v>222</v>
      </c>
      <c r="BE1972" s="257">
        <f>IF(N1972="základní",J1972,0)</f>
        <v>0</v>
      </c>
      <c r="BF1972" s="257">
        <f>IF(N1972="snížená",J1972,0)</f>
        <v>0</v>
      </c>
      <c r="BG1972" s="257">
        <f>IF(N1972="zákl. přenesená",J1972,0)</f>
        <v>0</v>
      </c>
      <c r="BH1972" s="257">
        <f>IF(N1972="sníž. přenesená",J1972,0)</f>
        <v>0</v>
      </c>
      <c r="BI1972" s="257">
        <f>IF(N1972="nulová",J1972,0)</f>
        <v>0</v>
      </c>
      <c r="BJ1972" s="18" t="s">
        <v>84</v>
      </c>
      <c r="BK1972" s="257">
        <f>ROUND(I1972*H1972,2)</f>
        <v>0</v>
      </c>
      <c r="BL1972" s="18" t="s">
        <v>260</v>
      </c>
      <c r="BM1972" s="256" t="s">
        <v>2511</v>
      </c>
    </row>
    <row r="1973" s="13" customFormat="1">
      <c r="A1973" s="13"/>
      <c r="B1973" s="258"/>
      <c r="C1973" s="259"/>
      <c r="D1973" s="260" t="s">
        <v>229</v>
      </c>
      <c r="E1973" s="261" t="s">
        <v>1</v>
      </c>
      <c r="F1973" s="262" t="s">
        <v>249</v>
      </c>
      <c r="G1973" s="259"/>
      <c r="H1973" s="261" t="s">
        <v>1</v>
      </c>
      <c r="I1973" s="263"/>
      <c r="J1973" s="259"/>
      <c r="K1973" s="259"/>
      <c r="L1973" s="264"/>
      <c r="M1973" s="265"/>
      <c r="N1973" s="266"/>
      <c r="O1973" s="266"/>
      <c r="P1973" s="266"/>
      <c r="Q1973" s="266"/>
      <c r="R1973" s="266"/>
      <c r="S1973" s="266"/>
      <c r="T1973" s="267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T1973" s="268" t="s">
        <v>229</v>
      </c>
      <c r="AU1973" s="268" t="s">
        <v>86</v>
      </c>
      <c r="AV1973" s="13" t="s">
        <v>84</v>
      </c>
      <c r="AW1973" s="13" t="s">
        <v>32</v>
      </c>
      <c r="AX1973" s="13" t="s">
        <v>76</v>
      </c>
      <c r="AY1973" s="268" t="s">
        <v>222</v>
      </c>
    </row>
    <row r="1974" s="14" customFormat="1">
      <c r="A1974" s="14"/>
      <c r="B1974" s="269"/>
      <c r="C1974" s="270"/>
      <c r="D1974" s="260" t="s">
        <v>229</v>
      </c>
      <c r="E1974" s="271" t="s">
        <v>1</v>
      </c>
      <c r="F1974" s="272" t="s">
        <v>696</v>
      </c>
      <c r="G1974" s="270"/>
      <c r="H1974" s="273">
        <v>769.60000000000002</v>
      </c>
      <c r="I1974" s="274"/>
      <c r="J1974" s="270"/>
      <c r="K1974" s="270"/>
      <c r="L1974" s="275"/>
      <c r="M1974" s="276"/>
      <c r="N1974" s="277"/>
      <c r="O1974" s="277"/>
      <c r="P1974" s="277"/>
      <c r="Q1974" s="277"/>
      <c r="R1974" s="277"/>
      <c r="S1974" s="277"/>
      <c r="T1974" s="278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T1974" s="279" t="s">
        <v>229</v>
      </c>
      <c r="AU1974" s="279" t="s">
        <v>86</v>
      </c>
      <c r="AV1974" s="14" t="s">
        <v>86</v>
      </c>
      <c r="AW1974" s="14" t="s">
        <v>32</v>
      </c>
      <c r="AX1974" s="14" t="s">
        <v>76</v>
      </c>
      <c r="AY1974" s="279" t="s">
        <v>222</v>
      </c>
    </row>
    <row r="1975" s="15" customFormat="1">
      <c r="A1975" s="15"/>
      <c r="B1975" s="280"/>
      <c r="C1975" s="281"/>
      <c r="D1975" s="260" t="s">
        <v>229</v>
      </c>
      <c r="E1975" s="282" t="s">
        <v>1</v>
      </c>
      <c r="F1975" s="283" t="s">
        <v>232</v>
      </c>
      <c r="G1975" s="281"/>
      <c r="H1975" s="284">
        <v>769.60000000000002</v>
      </c>
      <c r="I1975" s="285"/>
      <c r="J1975" s="281"/>
      <c r="K1975" s="281"/>
      <c r="L1975" s="286"/>
      <c r="M1975" s="287"/>
      <c r="N1975" s="288"/>
      <c r="O1975" s="288"/>
      <c r="P1975" s="288"/>
      <c r="Q1975" s="288"/>
      <c r="R1975" s="288"/>
      <c r="S1975" s="288"/>
      <c r="T1975" s="289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T1975" s="290" t="s">
        <v>229</v>
      </c>
      <c r="AU1975" s="290" t="s">
        <v>86</v>
      </c>
      <c r="AV1975" s="15" t="s">
        <v>228</v>
      </c>
      <c r="AW1975" s="15" t="s">
        <v>32</v>
      </c>
      <c r="AX1975" s="15" t="s">
        <v>84</v>
      </c>
      <c r="AY1975" s="290" t="s">
        <v>222</v>
      </c>
    </row>
    <row r="1976" s="2" customFormat="1" ht="24.15" customHeight="1">
      <c r="A1976" s="39"/>
      <c r="B1976" s="40"/>
      <c r="C1976" s="244" t="s">
        <v>1518</v>
      </c>
      <c r="D1976" s="244" t="s">
        <v>224</v>
      </c>
      <c r="E1976" s="245" t="s">
        <v>2512</v>
      </c>
      <c r="F1976" s="246" t="s">
        <v>2513</v>
      </c>
      <c r="G1976" s="247" t="s">
        <v>227</v>
      </c>
      <c r="H1976" s="248">
        <v>769.60000000000002</v>
      </c>
      <c r="I1976" s="249"/>
      <c r="J1976" s="250">
        <f>ROUND(I1976*H1976,2)</f>
        <v>0</v>
      </c>
      <c r="K1976" s="251"/>
      <c r="L1976" s="45"/>
      <c r="M1976" s="252" t="s">
        <v>1</v>
      </c>
      <c r="N1976" s="253" t="s">
        <v>41</v>
      </c>
      <c r="O1976" s="92"/>
      <c r="P1976" s="254">
        <f>O1976*H1976</f>
        <v>0</v>
      </c>
      <c r="Q1976" s="254">
        <v>0</v>
      </c>
      <c r="R1976" s="254">
        <f>Q1976*H1976</f>
        <v>0</v>
      </c>
      <c r="S1976" s="254">
        <v>0</v>
      </c>
      <c r="T1976" s="255">
        <f>S1976*H1976</f>
        <v>0</v>
      </c>
      <c r="U1976" s="39"/>
      <c r="V1976" s="39"/>
      <c r="W1976" s="39"/>
      <c r="X1976" s="39"/>
      <c r="Y1976" s="39"/>
      <c r="Z1976" s="39"/>
      <c r="AA1976" s="39"/>
      <c r="AB1976" s="39"/>
      <c r="AC1976" s="39"/>
      <c r="AD1976" s="39"/>
      <c r="AE1976" s="39"/>
      <c r="AR1976" s="256" t="s">
        <v>260</v>
      </c>
      <c r="AT1976" s="256" t="s">
        <v>224</v>
      </c>
      <c r="AU1976" s="256" t="s">
        <v>86</v>
      </c>
      <c r="AY1976" s="18" t="s">
        <v>222</v>
      </c>
      <c r="BE1976" s="257">
        <f>IF(N1976="základní",J1976,0)</f>
        <v>0</v>
      </c>
      <c r="BF1976" s="257">
        <f>IF(N1976="snížená",J1976,0)</f>
        <v>0</v>
      </c>
      <c r="BG1976" s="257">
        <f>IF(N1976="zákl. přenesená",J1976,0)</f>
        <v>0</v>
      </c>
      <c r="BH1976" s="257">
        <f>IF(N1976="sníž. přenesená",J1976,0)</f>
        <v>0</v>
      </c>
      <c r="BI1976" s="257">
        <f>IF(N1976="nulová",J1976,0)</f>
        <v>0</v>
      </c>
      <c r="BJ1976" s="18" t="s">
        <v>84</v>
      </c>
      <c r="BK1976" s="257">
        <f>ROUND(I1976*H1976,2)</f>
        <v>0</v>
      </c>
      <c r="BL1976" s="18" t="s">
        <v>260</v>
      </c>
      <c r="BM1976" s="256" t="s">
        <v>2514</v>
      </c>
    </row>
    <row r="1977" s="12" customFormat="1" ht="22.8" customHeight="1">
      <c r="A1977" s="12"/>
      <c r="B1977" s="228"/>
      <c r="C1977" s="229"/>
      <c r="D1977" s="230" t="s">
        <v>75</v>
      </c>
      <c r="E1977" s="242" t="s">
        <v>1982</v>
      </c>
      <c r="F1977" s="242" t="s">
        <v>2515</v>
      </c>
      <c r="G1977" s="229"/>
      <c r="H1977" s="229"/>
      <c r="I1977" s="232"/>
      <c r="J1977" s="243">
        <f>BK1977</f>
        <v>0</v>
      </c>
      <c r="K1977" s="229"/>
      <c r="L1977" s="234"/>
      <c r="M1977" s="235"/>
      <c r="N1977" s="236"/>
      <c r="O1977" s="236"/>
      <c r="P1977" s="237">
        <f>SUM(P1978:P1979)</f>
        <v>0</v>
      </c>
      <c r="Q1977" s="236"/>
      <c r="R1977" s="237">
        <f>SUM(R1978:R1979)</f>
        <v>0</v>
      </c>
      <c r="S1977" s="236"/>
      <c r="T1977" s="238">
        <f>SUM(T1978:T1979)</f>
        <v>0</v>
      </c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R1977" s="239" t="s">
        <v>86</v>
      </c>
      <c r="AT1977" s="240" t="s">
        <v>75</v>
      </c>
      <c r="AU1977" s="240" t="s">
        <v>84</v>
      </c>
      <c r="AY1977" s="239" t="s">
        <v>222</v>
      </c>
      <c r="BK1977" s="241">
        <f>SUM(BK1978:BK1979)</f>
        <v>0</v>
      </c>
    </row>
    <row r="1978" s="2" customFormat="1" ht="24.15" customHeight="1">
      <c r="A1978" s="39"/>
      <c r="B1978" s="40"/>
      <c r="C1978" s="244" t="s">
        <v>2516</v>
      </c>
      <c r="D1978" s="244" t="s">
        <v>224</v>
      </c>
      <c r="E1978" s="245" t="s">
        <v>2517</v>
      </c>
      <c r="F1978" s="246" t="s">
        <v>2518</v>
      </c>
      <c r="G1978" s="247" t="s">
        <v>227</v>
      </c>
      <c r="H1978" s="248">
        <v>10957.468999999999</v>
      </c>
      <c r="I1978" s="249"/>
      <c r="J1978" s="250">
        <f>ROUND(I1978*H1978,2)</f>
        <v>0</v>
      </c>
      <c r="K1978" s="251"/>
      <c r="L1978" s="45"/>
      <c r="M1978" s="252" t="s">
        <v>1</v>
      </c>
      <c r="N1978" s="253" t="s">
        <v>41</v>
      </c>
      <c r="O1978" s="92"/>
      <c r="P1978" s="254">
        <f>O1978*H1978</f>
        <v>0</v>
      </c>
      <c r="Q1978" s="254">
        <v>0</v>
      </c>
      <c r="R1978" s="254">
        <f>Q1978*H1978</f>
        <v>0</v>
      </c>
      <c r="S1978" s="254">
        <v>0</v>
      </c>
      <c r="T1978" s="255">
        <f>S1978*H1978</f>
        <v>0</v>
      </c>
      <c r="U1978" s="39"/>
      <c r="V1978" s="39"/>
      <c r="W1978" s="39"/>
      <c r="X1978" s="39"/>
      <c r="Y1978" s="39"/>
      <c r="Z1978" s="39"/>
      <c r="AA1978" s="39"/>
      <c r="AB1978" s="39"/>
      <c r="AC1978" s="39"/>
      <c r="AD1978" s="39"/>
      <c r="AE1978" s="39"/>
      <c r="AR1978" s="256" t="s">
        <v>260</v>
      </c>
      <c r="AT1978" s="256" t="s">
        <v>224</v>
      </c>
      <c r="AU1978" s="256" t="s">
        <v>86</v>
      </c>
      <c r="AY1978" s="18" t="s">
        <v>222</v>
      </c>
      <c r="BE1978" s="257">
        <f>IF(N1978="základní",J1978,0)</f>
        <v>0</v>
      </c>
      <c r="BF1978" s="257">
        <f>IF(N1978="snížená",J1978,0)</f>
        <v>0</v>
      </c>
      <c r="BG1978" s="257">
        <f>IF(N1978="zákl. přenesená",J1978,0)</f>
        <v>0</v>
      </c>
      <c r="BH1978" s="257">
        <f>IF(N1978="sníž. přenesená",J1978,0)</f>
        <v>0</v>
      </c>
      <c r="BI1978" s="257">
        <f>IF(N1978="nulová",J1978,0)</f>
        <v>0</v>
      </c>
      <c r="BJ1978" s="18" t="s">
        <v>84</v>
      </c>
      <c r="BK1978" s="257">
        <f>ROUND(I1978*H1978,2)</f>
        <v>0</v>
      </c>
      <c r="BL1978" s="18" t="s">
        <v>260</v>
      </c>
      <c r="BM1978" s="256" t="s">
        <v>2519</v>
      </c>
    </row>
    <row r="1979" s="2" customFormat="1" ht="24.15" customHeight="1">
      <c r="A1979" s="39"/>
      <c r="B1979" s="40"/>
      <c r="C1979" s="244" t="s">
        <v>1521</v>
      </c>
      <c r="D1979" s="244" t="s">
        <v>224</v>
      </c>
      <c r="E1979" s="245" t="s">
        <v>2520</v>
      </c>
      <c r="F1979" s="246" t="s">
        <v>2521</v>
      </c>
      <c r="G1979" s="247" t="s">
        <v>227</v>
      </c>
      <c r="H1979" s="248">
        <v>10957.468999999999</v>
      </c>
      <c r="I1979" s="249"/>
      <c r="J1979" s="250">
        <f>ROUND(I1979*H1979,2)</f>
        <v>0</v>
      </c>
      <c r="K1979" s="251"/>
      <c r="L1979" s="45"/>
      <c r="M1979" s="252" t="s">
        <v>1</v>
      </c>
      <c r="N1979" s="253" t="s">
        <v>41</v>
      </c>
      <c r="O1979" s="92"/>
      <c r="P1979" s="254">
        <f>O1979*H1979</f>
        <v>0</v>
      </c>
      <c r="Q1979" s="254">
        <v>0</v>
      </c>
      <c r="R1979" s="254">
        <f>Q1979*H1979</f>
        <v>0</v>
      </c>
      <c r="S1979" s="254">
        <v>0</v>
      </c>
      <c r="T1979" s="255">
        <f>S1979*H1979</f>
        <v>0</v>
      </c>
      <c r="U1979" s="39"/>
      <c r="V1979" s="39"/>
      <c r="W1979" s="39"/>
      <c r="X1979" s="39"/>
      <c r="Y1979" s="39"/>
      <c r="Z1979" s="39"/>
      <c r="AA1979" s="39"/>
      <c r="AB1979" s="39"/>
      <c r="AC1979" s="39"/>
      <c r="AD1979" s="39"/>
      <c r="AE1979" s="39"/>
      <c r="AR1979" s="256" t="s">
        <v>260</v>
      </c>
      <c r="AT1979" s="256" t="s">
        <v>224</v>
      </c>
      <c r="AU1979" s="256" t="s">
        <v>86</v>
      </c>
      <c r="AY1979" s="18" t="s">
        <v>222</v>
      </c>
      <c r="BE1979" s="257">
        <f>IF(N1979="základní",J1979,0)</f>
        <v>0</v>
      </c>
      <c r="BF1979" s="257">
        <f>IF(N1979="snížená",J1979,0)</f>
        <v>0</v>
      </c>
      <c r="BG1979" s="257">
        <f>IF(N1979="zákl. přenesená",J1979,0)</f>
        <v>0</v>
      </c>
      <c r="BH1979" s="257">
        <f>IF(N1979="sníž. přenesená",J1979,0)</f>
        <v>0</v>
      </c>
      <c r="BI1979" s="257">
        <f>IF(N1979="nulová",J1979,0)</f>
        <v>0</v>
      </c>
      <c r="BJ1979" s="18" t="s">
        <v>84</v>
      </c>
      <c r="BK1979" s="257">
        <f>ROUND(I1979*H1979,2)</f>
        <v>0</v>
      </c>
      <c r="BL1979" s="18" t="s">
        <v>260</v>
      </c>
      <c r="BM1979" s="256" t="s">
        <v>2522</v>
      </c>
    </row>
    <row r="1980" s="12" customFormat="1" ht="25.92" customHeight="1">
      <c r="A1980" s="12"/>
      <c r="B1980" s="228"/>
      <c r="C1980" s="229"/>
      <c r="D1980" s="230" t="s">
        <v>75</v>
      </c>
      <c r="E1980" s="231" t="s">
        <v>2523</v>
      </c>
      <c r="F1980" s="231" t="s">
        <v>2524</v>
      </c>
      <c r="G1980" s="229"/>
      <c r="H1980" s="229"/>
      <c r="I1980" s="232"/>
      <c r="J1980" s="233">
        <f>BK1980</f>
        <v>0</v>
      </c>
      <c r="K1980" s="229"/>
      <c r="L1980" s="234"/>
      <c r="M1980" s="235"/>
      <c r="N1980" s="236"/>
      <c r="O1980" s="236"/>
      <c r="P1980" s="237">
        <f>SUM(P1981:P1983)</f>
        <v>0</v>
      </c>
      <c r="Q1980" s="236"/>
      <c r="R1980" s="237">
        <f>SUM(R1981:R1983)</f>
        <v>0</v>
      </c>
      <c r="S1980" s="236"/>
      <c r="T1980" s="238">
        <f>SUM(T1981:T1983)</f>
        <v>0</v>
      </c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R1980" s="239" t="s">
        <v>228</v>
      </c>
      <c r="AT1980" s="240" t="s">
        <v>75</v>
      </c>
      <c r="AU1980" s="240" t="s">
        <v>76</v>
      </c>
      <c r="AY1980" s="239" t="s">
        <v>222</v>
      </c>
      <c r="BK1980" s="241">
        <f>SUM(BK1981:BK1983)</f>
        <v>0</v>
      </c>
    </row>
    <row r="1981" s="2" customFormat="1" ht="16.5" customHeight="1">
      <c r="A1981" s="39"/>
      <c r="B1981" s="40"/>
      <c r="C1981" s="244" t="s">
        <v>2525</v>
      </c>
      <c r="D1981" s="244" t="s">
        <v>224</v>
      </c>
      <c r="E1981" s="245" t="s">
        <v>2526</v>
      </c>
      <c r="F1981" s="246" t="s">
        <v>2527</v>
      </c>
      <c r="G1981" s="247" t="s">
        <v>2528</v>
      </c>
      <c r="H1981" s="248">
        <v>1050</v>
      </c>
      <c r="I1981" s="249"/>
      <c r="J1981" s="250">
        <f>ROUND(I1981*H1981,2)</f>
        <v>0</v>
      </c>
      <c r="K1981" s="251"/>
      <c r="L1981" s="45"/>
      <c r="M1981" s="252" t="s">
        <v>1</v>
      </c>
      <c r="N1981" s="253" t="s">
        <v>41</v>
      </c>
      <c r="O1981" s="92"/>
      <c r="P1981" s="254">
        <f>O1981*H1981</f>
        <v>0</v>
      </c>
      <c r="Q1981" s="254">
        <v>0</v>
      </c>
      <c r="R1981" s="254">
        <f>Q1981*H1981</f>
        <v>0</v>
      </c>
      <c r="S1981" s="254">
        <v>0</v>
      </c>
      <c r="T1981" s="255">
        <f>S1981*H1981</f>
        <v>0</v>
      </c>
      <c r="U1981" s="39"/>
      <c r="V1981" s="39"/>
      <c r="W1981" s="39"/>
      <c r="X1981" s="39"/>
      <c r="Y1981" s="39"/>
      <c r="Z1981" s="39"/>
      <c r="AA1981" s="39"/>
      <c r="AB1981" s="39"/>
      <c r="AC1981" s="39"/>
      <c r="AD1981" s="39"/>
      <c r="AE1981" s="39"/>
      <c r="AR1981" s="256" t="s">
        <v>2529</v>
      </c>
      <c r="AT1981" s="256" t="s">
        <v>224</v>
      </c>
      <c r="AU1981" s="256" t="s">
        <v>84</v>
      </c>
      <c r="AY1981" s="18" t="s">
        <v>222</v>
      </c>
      <c r="BE1981" s="257">
        <f>IF(N1981="základní",J1981,0)</f>
        <v>0</v>
      </c>
      <c r="BF1981" s="257">
        <f>IF(N1981="snížená",J1981,0)</f>
        <v>0</v>
      </c>
      <c r="BG1981" s="257">
        <f>IF(N1981="zákl. přenesená",J1981,0)</f>
        <v>0</v>
      </c>
      <c r="BH1981" s="257">
        <f>IF(N1981="sníž. přenesená",J1981,0)</f>
        <v>0</v>
      </c>
      <c r="BI1981" s="257">
        <f>IF(N1981="nulová",J1981,0)</f>
        <v>0</v>
      </c>
      <c r="BJ1981" s="18" t="s">
        <v>84</v>
      </c>
      <c r="BK1981" s="257">
        <f>ROUND(I1981*H1981,2)</f>
        <v>0</v>
      </c>
      <c r="BL1981" s="18" t="s">
        <v>2529</v>
      </c>
      <c r="BM1981" s="256" t="s">
        <v>2530</v>
      </c>
    </row>
    <row r="1982" s="14" customFormat="1">
      <c r="A1982" s="14"/>
      <c r="B1982" s="269"/>
      <c r="C1982" s="270"/>
      <c r="D1982" s="260" t="s">
        <v>229</v>
      </c>
      <c r="E1982" s="271" t="s">
        <v>1</v>
      </c>
      <c r="F1982" s="272" t="s">
        <v>2531</v>
      </c>
      <c r="G1982" s="270"/>
      <c r="H1982" s="273">
        <v>1050</v>
      </c>
      <c r="I1982" s="274"/>
      <c r="J1982" s="270"/>
      <c r="K1982" s="270"/>
      <c r="L1982" s="275"/>
      <c r="M1982" s="276"/>
      <c r="N1982" s="277"/>
      <c r="O1982" s="277"/>
      <c r="P1982" s="277"/>
      <c r="Q1982" s="277"/>
      <c r="R1982" s="277"/>
      <c r="S1982" s="277"/>
      <c r="T1982" s="278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T1982" s="279" t="s">
        <v>229</v>
      </c>
      <c r="AU1982" s="279" t="s">
        <v>84</v>
      </c>
      <c r="AV1982" s="14" t="s">
        <v>86</v>
      </c>
      <c r="AW1982" s="14" t="s">
        <v>32</v>
      </c>
      <c r="AX1982" s="14" t="s">
        <v>76</v>
      </c>
      <c r="AY1982" s="279" t="s">
        <v>222</v>
      </c>
    </row>
    <row r="1983" s="15" customFormat="1">
      <c r="A1983" s="15"/>
      <c r="B1983" s="280"/>
      <c r="C1983" s="281"/>
      <c r="D1983" s="260" t="s">
        <v>229</v>
      </c>
      <c r="E1983" s="282" t="s">
        <v>1</v>
      </c>
      <c r="F1983" s="283" t="s">
        <v>232</v>
      </c>
      <c r="G1983" s="281"/>
      <c r="H1983" s="284">
        <v>1050</v>
      </c>
      <c r="I1983" s="285"/>
      <c r="J1983" s="281"/>
      <c r="K1983" s="281"/>
      <c r="L1983" s="286"/>
      <c r="M1983" s="287"/>
      <c r="N1983" s="288"/>
      <c r="O1983" s="288"/>
      <c r="P1983" s="288"/>
      <c r="Q1983" s="288"/>
      <c r="R1983" s="288"/>
      <c r="S1983" s="288"/>
      <c r="T1983" s="289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T1983" s="290" t="s">
        <v>229</v>
      </c>
      <c r="AU1983" s="290" t="s">
        <v>84</v>
      </c>
      <c r="AV1983" s="15" t="s">
        <v>228</v>
      </c>
      <c r="AW1983" s="15" t="s">
        <v>32</v>
      </c>
      <c r="AX1983" s="15" t="s">
        <v>84</v>
      </c>
      <c r="AY1983" s="290" t="s">
        <v>222</v>
      </c>
    </row>
    <row r="1984" s="12" customFormat="1" ht="25.92" customHeight="1">
      <c r="A1984" s="12"/>
      <c r="B1984" s="228"/>
      <c r="C1984" s="229"/>
      <c r="D1984" s="230" t="s">
        <v>75</v>
      </c>
      <c r="E1984" s="231" t="s">
        <v>130</v>
      </c>
      <c r="F1984" s="231" t="s">
        <v>130</v>
      </c>
      <c r="G1984" s="229"/>
      <c r="H1984" s="229"/>
      <c r="I1984" s="232"/>
      <c r="J1984" s="233">
        <f>BK1984</f>
        <v>0</v>
      </c>
      <c r="K1984" s="229"/>
      <c r="L1984" s="234"/>
      <c r="M1984" s="235"/>
      <c r="N1984" s="236"/>
      <c r="O1984" s="236"/>
      <c r="P1984" s="237">
        <f>P1985+P1991+P1996</f>
        <v>0</v>
      </c>
      <c r="Q1984" s="236"/>
      <c r="R1984" s="237">
        <f>R1985+R1991+R1996</f>
        <v>0</v>
      </c>
      <c r="S1984" s="236"/>
      <c r="T1984" s="238">
        <f>T1985+T1991+T1996</f>
        <v>0</v>
      </c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R1984" s="239" t="s">
        <v>84</v>
      </c>
      <c r="AT1984" s="240" t="s">
        <v>75</v>
      </c>
      <c r="AU1984" s="240" t="s">
        <v>76</v>
      </c>
      <c r="AY1984" s="239" t="s">
        <v>222</v>
      </c>
      <c r="BK1984" s="241">
        <f>BK1985+BK1991+BK1996</f>
        <v>0</v>
      </c>
    </row>
    <row r="1985" s="12" customFormat="1" ht="22.8" customHeight="1">
      <c r="A1985" s="12"/>
      <c r="B1985" s="228"/>
      <c r="C1985" s="229"/>
      <c r="D1985" s="230" t="s">
        <v>75</v>
      </c>
      <c r="E1985" s="242" t="s">
        <v>2532</v>
      </c>
      <c r="F1985" s="242" t="s">
        <v>2533</v>
      </c>
      <c r="G1985" s="229"/>
      <c r="H1985" s="229"/>
      <c r="I1985" s="232"/>
      <c r="J1985" s="243">
        <f>BK1985</f>
        <v>0</v>
      </c>
      <c r="K1985" s="229"/>
      <c r="L1985" s="234"/>
      <c r="M1985" s="235"/>
      <c r="N1985" s="236"/>
      <c r="O1985" s="236"/>
      <c r="P1985" s="237">
        <f>SUM(P1986:P1990)</f>
        <v>0</v>
      </c>
      <c r="Q1985" s="236"/>
      <c r="R1985" s="237">
        <f>SUM(R1986:R1990)</f>
        <v>0</v>
      </c>
      <c r="S1985" s="236"/>
      <c r="T1985" s="238">
        <f>SUM(T1986:T1990)</f>
        <v>0</v>
      </c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R1985" s="239" t="s">
        <v>84</v>
      </c>
      <c r="AT1985" s="240" t="s">
        <v>75</v>
      </c>
      <c r="AU1985" s="240" t="s">
        <v>84</v>
      </c>
      <c r="AY1985" s="239" t="s">
        <v>222</v>
      </c>
      <c r="BK1985" s="241">
        <f>SUM(BK1986:BK1990)</f>
        <v>0</v>
      </c>
    </row>
    <row r="1986" s="2" customFormat="1" ht="24.15" customHeight="1">
      <c r="A1986" s="39"/>
      <c r="B1986" s="40"/>
      <c r="C1986" s="244" t="s">
        <v>1525</v>
      </c>
      <c r="D1986" s="244" t="s">
        <v>224</v>
      </c>
      <c r="E1986" s="245" t="s">
        <v>2534</v>
      </c>
      <c r="F1986" s="246" t="s">
        <v>2535</v>
      </c>
      <c r="G1986" s="247" t="s">
        <v>227</v>
      </c>
      <c r="H1986" s="248">
        <v>235</v>
      </c>
      <c r="I1986" s="249"/>
      <c r="J1986" s="250">
        <f>ROUND(I1986*H1986,2)</f>
        <v>0</v>
      </c>
      <c r="K1986" s="251"/>
      <c r="L1986" s="45"/>
      <c r="M1986" s="252" t="s">
        <v>1</v>
      </c>
      <c r="N1986" s="253" t="s">
        <v>41</v>
      </c>
      <c r="O1986" s="92"/>
      <c r="P1986" s="254">
        <f>O1986*H1986</f>
        <v>0</v>
      </c>
      <c r="Q1986" s="254">
        <v>0</v>
      </c>
      <c r="R1986" s="254">
        <f>Q1986*H1986</f>
        <v>0</v>
      </c>
      <c r="S1986" s="254">
        <v>0</v>
      </c>
      <c r="T1986" s="255">
        <f>S1986*H1986</f>
        <v>0</v>
      </c>
      <c r="U1986" s="39"/>
      <c r="V1986" s="39"/>
      <c r="W1986" s="39"/>
      <c r="X1986" s="39"/>
      <c r="Y1986" s="39"/>
      <c r="Z1986" s="39"/>
      <c r="AA1986" s="39"/>
      <c r="AB1986" s="39"/>
      <c r="AC1986" s="39"/>
      <c r="AD1986" s="39"/>
      <c r="AE1986" s="39"/>
      <c r="AR1986" s="256" t="s">
        <v>228</v>
      </c>
      <c r="AT1986" s="256" t="s">
        <v>224</v>
      </c>
      <c r="AU1986" s="256" t="s">
        <v>86</v>
      </c>
      <c r="AY1986" s="18" t="s">
        <v>222</v>
      </c>
      <c r="BE1986" s="257">
        <f>IF(N1986="základní",J1986,0)</f>
        <v>0</v>
      </c>
      <c r="BF1986" s="257">
        <f>IF(N1986="snížená",J1986,0)</f>
        <v>0</v>
      </c>
      <c r="BG1986" s="257">
        <f>IF(N1986="zákl. přenesená",J1986,0)</f>
        <v>0</v>
      </c>
      <c r="BH1986" s="257">
        <f>IF(N1986="sníž. přenesená",J1986,0)</f>
        <v>0</v>
      </c>
      <c r="BI1986" s="257">
        <f>IF(N1986="nulová",J1986,0)</f>
        <v>0</v>
      </c>
      <c r="BJ1986" s="18" t="s">
        <v>84</v>
      </c>
      <c r="BK1986" s="257">
        <f>ROUND(I1986*H1986,2)</f>
        <v>0</v>
      </c>
      <c r="BL1986" s="18" t="s">
        <v>228</v>
      </c>
      <c r="BM1986" s="256" t="s">
        <v>2536</v>
      </c>
    </row>
    <row r="1987" s="2" customFormat="1">
      <c r="A1987" s="39"/>
      <c r="B1987" s="40"/>
      <c r="C1987" s="41"/>
      <c r="D1987" s="260" t="s">
        <v>266</v>
      </c>
      <c r="E1987" s="41"/>
      <c r="F1987" s="291" t="s">
        <v>2537</v>
      </c>
      <c r="G1987" s="41"/>
      <c r="H1987" s="41"/>
      <c r="I1987" s="211"/>
      <c r="J1987" s="41"/>
      <c r="K1987" s="41"/>
      <c r="L1987" s="45"/>
      <c r="M1987" s="292"/>
      <c r="N1987" s="293"/>
      <c r="O1987" s="92"/>
      <c r="P1987" s="92"/>
      <c r="Q1987" s="92"/>
      <c r="R1987" s="92"/>
      <c r="S1987" s="92"/>
      <c r="T1987" s="93"/>
      <c r="U1987" s="39"/>
      <c r="V1987" s="39"/>
      <c r="W1987" s="39"/>
      <c r="X1987" s="39"/>
      <c r="Y1987" s="39"/>
      <c r="Z1987" s="39"/>
      <c r="AA1987" s="39"/>
      <c r="AB1987" s="39"/>
      <c r="AC1987" s="39"/>
      <c r="AD1987" s="39"/>
      <c r="AE1987" s="39"/>
      <c r="AT1987" s="18" t="s">
        <v>266</v>
      </c>
      <c r="AU1987" s="18" t="s">
        <v>86</v>
      </c>
    </row>
    <row r="1988" s="13" customFormat="1">
      <c r="A1988" s="13"/>
      <c r="B1988" s="258"/>
      <c r="C1988" s="259"/>
      <c r="D1988" s="260" t="s">
        <v>229</v>
      </c>
      <c r="E1988" s="261" t="s">
        <v>1</v>
      </c>
      <c r="F1988" s="262" t="s">
        <v>368</v>
      </c>
      <c r="G1988" s="259"/>
      <c r="H1988" s="261" t="s">
        <v>1</v>
      </c>
      <c r="I1988" s="263"/>
      <c r="J1988" s="259"/>
      <c r="K1988" s="259"/>
      <c r="L1988" s="264"/>
      <c r="M1988" s="265"/>
      <c r="N1988" s="266"/>
      <c r="O1988" s="266"/>
      <c r="P1988" s="266"/>
      <c r="Q1988" s="266"/>
      <c r="R1988" s="266"/>
      <c r="S1988" s="266"/>
      <c r="T1988" s="267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T1988" s="268" t="s">
        <v>229</v>
      </c>
      <c r="AU1988" s="268" t="s">
        <v>86</v>
      </c>
      <c r="AV1988" s="13" t="s">
        <v>84</v>
      </c>
      <c r="AW1988" s="13" t="s">
        <v>32</v>
      </c>
      <c r="AX1988" s="13" t="s">
        <v>76</v>
      </c>
      <c r="AY1988" s="268" t="s">
        <v>222</v>
      </c>
    </row>
    <row r="1989" s="14" customFormat="1">
      <c r="A1989" s="14"/>
      <c r="B1989" s="269"/>
      <c r="C1989" s="270"/>
      <c r="D1989" s="260" t="s">
        <v>229</v>
      </c>
      <c r="E1989" s="271" t="s">
        <v>1</v>
      </c>
      <c r="F1989" s="272" t="s">
        <v>2538</v>
      </c>
      <c r="G1989" s="270"/>
      <c r="H1989" s="273">
        <v>235</v>
      </c>
      <c r="I1989" s="274"/>
      <c r="J1989" s="270"/>
      <c r="K1989" s="270"/>
      <c r="L1989" s="275"/>
      <c r="M1989" s="276"/>
      <c r="N1989" s="277"/>
      <c r="O1989" s="277"/>
      <c r="P1989" s="277"/>
      <c r="Q1989" s="277"/>
      <c r="R1989" s="277"/>
      <c r="S1989" s="277"/>
      <c r="T1989" s="278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T1989" s="279" t="s">
        <v>229</v>
      </c>
      <c r="AU1989" s="279" t="s">
        <v>86</v>
      </c>
      <c r="AV1989" s="14" t="s">
        <v>86</v>
      </c>
      <c r="AW1989" s="14" t="s">
        <v>32</v>
      </c>
      <c r="AX1989" s="14" t="s">
        <v>76</v>
      </c>
      <c r="AY1989" s="279" t="s">
        <v>222</v>
      </c>
    </row>
    <row r="1990" s="15" customFormat="1">
      <c r="A1990" s="15"/>
      <c r="B1990" s="280"/>
      <c r="C1990" s="281"/>
      <c r="D1990" s="260" t="s">
        <v>229</v>
      </c>
      <c r="E1990" s="282" t="s">
        <v>1</v>
      </c>
      <c r="F1990" s="283" t="s">
        <v>232</v>
      </c>
      <c r="G1990" s="281"/>
      <c r="H1990" s="284">
        <v>235</v>
      </c>
      <c r="I1990" s="285"/>
      <c r="J1990" s="281"/>
      <c r="K1990" s="281"/>
      <c r="L1990" s="286"/>
      <c r="M1990" s="287"/>
      <c r="N1990" s="288"/>
      <c r="O1990" s="288"/>
      <c r="P1990" s="288"/>
      <c r="Q1990" s="288"/>
      <c r="R1990" s="288"/>
      <c r="S1990" s="288"/>
      <c r="T1990" s="289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T1990" s="290" t="s">
        <v>229</v>
      </c>
      <c r="AU1990" s="290" t="s">
        <v>86</v>
      </c>
      <c r="AV1990" s="15" t="s">
        <v>228</v>
      </c>
      <c r="AW1990" s="15" t="s">
        <v>32</v>
      </c>
      <c r="AX1990" s="15" t="s">
        <v>84</v>
      </c>
      <c r="AY1990" s="290" t="s">
        <v>222</v>
      </c>
    </row>
    <row r="1991" s="12" customFormat="1" ht="22.8" customHeight="1">
      <c r="A1991" s="12"/>
      <c r="B1991" s="228"/>
      <c r="C1991" s="229"/>
      <c r="D1991" s="230" t="s">
        <v>75</v>
      </c>
      <c r="E1991" s="242" t="s">
        <v>2539</v>
      </c>
      <c r="F1991" s="242" t="s">
        <v>130</v>
      </c>
      <c r="G1991" s="229"/>
      <c r="H1991" s="229"/>
      <c r="I1991" s="232"/>
      <c r="J1991" s="243">
        <f>BK1991</f>
        <v>0</v>
      </c>
      <c r="K1991" s="229"/>
      <c r="L1991" s="234"/>
      <c r="M1991" s="235"/>
      <c r="N1991" s="236"/>
      <c r="O1991" s="236"/>
      <c r="P1991" s="237">
        <f>SUM(P1992:P1995)</f>
        <v>0</v>
      </c>
      <c r="Q1991" s="236"/>
      <c r="R1991" s="237">
        <f>SUM(R1992:R1995)</f>
        <v>0</v>
      </c>
      <c r="S1991" s="236"/>
      <c r="T1991" s="238">
        <f>SUM(T1992:T1995)</f>
        <v>0</v>
      </c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R1991" s="239" t="s">
        <v>84</v>
      </c>
      <c r="AT1991" s="240" t="s">
        <v>75</v>
      </c>
      <c r="AU1991" s="240" t="s">
        <v>84</v>
      </c>
      <c r="AY1991" s="239" t="s">
        <v>222</v>
      </c>
      <c r="BK1991" s="241">
        <f>SUM(BK1992:BK1995)</f>
        <v>0</v>
      </c>
    </row>
    <row r="1992" s="2" customFormat="1" ht="37.8" customHeight="1">
      <c r="A1992" s="39"/>
      <c r="B1992" s="40"/>
      <c r="C1992" s="244" t="s">
        <v>2540</v>
      </c>
      <c r="D1992" s="244" t="s">
        <v>224</v>
      </c>
      <c r="E1992" s="245" t="s">
        <v>2541</v>
      </c>
      <c r="F1992" s="246" t="s">
        <v>2542</v>
      </c>
      <c r="G1992" s="247" t="s">
        <v>353</v>
      </c>
      <c r="H1992" s="248">
        <v>4</v>
      </c>
      <c r="I1992" s="249"/>
      <c r="J1992" s="250">
        <f>ROUND(I1992*H1992,2)</f>
        <v>0</v>
      </c>
      <c r="K1992" s="251"/>
      <c r="L1992" s="45"/>
      <c r="M1992" s="252" t="s">
        <v>1</v>
      </c>
      <c r="N1992" s="253" t="s">
        <v>41</v>
      </c>
      <c r="O1992" s="92"/>
      <c r="P1992" s="254">
        <f>O1992*H1992</f>
        <v>0</v>
      </c>
      <c r="Q1992" s="254">
        <v>0</v>
      </c>
      <c r="R1992" s="254">
        <f>Q1992*H1992</f>
        <v>0</v>
      </c>
      <c r="S1992" s="254">
        <v>0</v>
      </c>
      <c r="T1992" s="255">
        <f>S1992*H1992</f>
        <v>0</v>
      </c>
      <c r="U1992" s="39"/>
      <c r="V1992" s="39"/>
      <c r="W1992" s="39"/>
      <c r="X1992" s="39"/>
      <c r="Y1992" s="39"/>
      <c r="Z1992" s="39"/>
      <c r="AA1992" s="39"/>
      <c r="AB1992" s="39"/>
      <c r="AC1992" s="39"/>
      <c r="AD1992" s="39"/>
      <c r="AE1992" s="39"/>
      <c r="AR1992" s="256" t="s">
        <v>228</v>
      </c>
      <c r="AT1992" s="256" t="s">
        <v>224</v>
      </c>
      <c r="AU1992" s="256" t="s">
        <v>86</v>
      </c>
      <c r="AY1992" s="18" t="s">
        <v>222</v>
      </c>
      <c r="BE1992" s="257">
        <f>IF(N1992="základní",J1992,0)</f>
        <v>0</v>
      </c>
      <c r="BF1992" s="257">
        <f>IF(N1992="snížená",J1992,0)</f>
        <v>0</v>
      </c>
      <c r="BG1992" s="257">
        <f>IF(N1992="zákl. přenesená",J1992,0)</f>
        <v>0</v>
      </c>
      <c r="BH1992" s="257">
        <f>IF(N1992="sníž. přenesená",J1992,0)</f>
        <v>0</v>
      </c>
      <c r="BI1992" s="257">
        <f>IF(N1992="nulová",J1992,0)</f>
        <v>0</v>
      </c>
      <c r="BJ1992" s="18" t="s">
        <v>84</v>
      </c>
      <c r="BK1992" s="257">
        <f>ROUND(I1992*H1992,2)</f>
        <v>0</v>
      </c>
      <c r="BL1992" s="18" t="s">
        <v>228</v>
      </c>
      <c r="BM1992" s="256" t="s">
        <v>2543</v>
      </c>
    </row>
    <row r="1993" s="2" customFormat="1" ht="44.25" customHeight="1">
      <c r="A1993" s="39"/>
      <c r="B1993" s="40"/>
      <c r="C1993" s="244" t="s">
        <v>1528</v>
      </c>
      <c r="D1993" s="244" t="s">
        <v>224</v>
      </c>
      <c r="E1993" s="245" t="s">
        <v>2544</v>
      </c>
      <c r="F1993" s="246" t="s">
        <v>2545</v>
      </c>
      <c r="G1993" s="247" t="s">
        <v>353</v>
      </c>
      <c r="H1993" s="248">
        <v>4</v>
      </c>
      <c r="I1993" s="249"/>
      <c r="J1993" s="250">
        <f>ROUND(I1993*H1993,2)</f>
        <v>0</v>
      </c>
      <c r="K1993" s="251"/>
      <c r="L1993" s="45"/>
      <c r="M1993" s="252" t="s">
        <v>1</v>
      </c>
      <c r="N1993" s="253" t="s">
        <v>41</v>
      </c>
      <c r="O1993" s="92"/>
      <c r="P1993" s="254">
        <f>O1993*H1993</f>
        <v>0</v>
      </c>
      <c r="Q1993" s="254">
        <v>0</v>
      </c>
      <c r="R1993" s="254">
        <f>Q1993*H1993</f>
        <v>0</v>
      </c>
      <c r="S1993" s="254">
        <v>0</v>
      </c>
      <c r="T1993" s="255">
        <f>S1993*H1993</f>
        <v>0</v>
      </c>
      <c r="U1993" s="39"/>
      <c r="V1993" s="39"/>
      <c r="W1993" s="39"/>
      <c r="X1993" s="39"/>
      <c r="Y1993" s="39"/>
      <c r="Z1993" s="39"/>
      <c r="AA1993" s="39"/>
      <c r="AB1993" s="39"/>
      <c r="AC1993" s="39"/>
      <c r="AD1993" s="39"/>
      <c r="AE1993" s="39"/>
      <c r="AR1993" s="256" t="s">
        <v>228</v>
      </c>
      <c r="AT1993" s="256" t="s">
        <v>224</v>
      </c>
      <c r="AU1993" s="256" t="s">
        <v>86</v>
      </c>
      <c r="AY1993" s="18" t="s">
        <v>222</v>
      </c>
      <c r="BE1993" s="257">
        <f>IF(N1993="základní",J1993,0)</f>
        <v>0</v>
      </c>
      <c r="BF1993" s="257">
        <f>IF(N1993="snížená",J1993,0)</f>
        <v>0</v>
      </c>
      <c r="BG1993" s="257">
        <f>IF(N1993="zákl. přenesená",J1993,0)</f>
        <v>0</v>
      </c>
      <c r="BH1993" s="257">
        <f>IF(N1993="sníž. přenesená",J1993,0)</f>
        <v>0</v>
      </c>
      <c r="BI1993" s="257">
        <f>IF(N1993="nulová",J1993,0)</f>
        <v>0</v>
      </c>
      <c r="BJ1993" s="18" t="s">
        <v>84</v>
      </c>
      <c r="BK1993" s="257">
        <f>ROUND(I1993*H1993,2)</f>
        <v>0</v>
      </c>
      <c r="BL1993" s="18" t="s">
        <v>228</v>
      </c>
      <c r="BM1993" s="256" t="s">
        <v>2546</v>
      </c>
    </row>
    <row r="1994" s="2" customFormat="1" ht="21.75" customHeight="1">
      <c r="A1994" s="39"/>
      <c r="B1994" s="40"/>
      <c r="C1994" s="244" t="s">
        <v>2547</v>
      </c>
      <c r="D1994" s="244" t="s">
        <v>224</v>
      </c>
      <c r="E1994" s="245" t="s">
        <v>2548</v>
      </c>
      <c r="F1994" s="246" t="s">
        <v>2549</v>
      </c>
      <c r="G1994" s="247" t="s">
        <v>353</v>
      </c>
      <c r="H1994" s="248">
        <v>1</v>
      </c>
      <c r="I1994" s="249"/>
      <c r="J1994" s="250">
        <f>ROUND(I1994*H1994,2)</f>
        <v>0</v>
      </c>
      <c r="K1994" s="251"/>
      <c r="L1994" s="45"/>
      <c r="M1994" s="252" t="s">
        <v>1</v>
      </c>
      <c r="N1994" s="253" t="s">
        <v>41</v>
      </c>
      <c r="O1994" s="92"/>
      <c r="P1994" s="254">
        <f>O1994*H1994</f>
        <v>0</v>
      </c>
      <c r="Q1994" s="254">
        <v>0</v>
      </c>
      <c r="R1994" s="254">
        <f>Q1994*H1994</f>
        <v>0</v>
      </c>
      <c r="S1994" s="254">
        <v>0</v>
      </c>
      <c r="T1994" s="255">
        <f>S1994*H1994</f>
        <v>0</v>
      </c>
      <c r="U1994" s="39"/>
      <c r="V1994" s="39"/>
      <c r="W1994" s="39"/>
      <c r="X1994" s="39"/>
      <c r="Y1994" s="39"/>
      <c r="Z1994" s="39"/>
      <c r="AA1994" s="39"/>
      <c r="AB1994" s="39"/>
      <c r="AC1994" s="39"/>
      <c r="AD1994" s="39"/>
      <c r="AE1994" s="39"/>
      <c r="AR1994" s="256" t="s">
        <v>228</v>
      </c>
      <c r="AT1994" s="256" t="s">
        <v>224</v>
      </c>
      <c r="AU1994" s="256" t="s">
        <v>86</v>
      </c>
      <c r="AY1994" s="18" t="s">
        <v>222</v>
      </c>
      <c r="BE1994" s="257">
        <f>IF(N1994="základní",J1994,0)</f>
        <v>0</v>
      </c>
      <c r="BF1994" s="257">
        <f>IF(N1994="snížená",J1994,0)</f>
        <v>0</v>
      </c>
      <c r="BG1994" s="257">
        <f>IF(N1994="zákl. přenesená",J1994,0)</f>
        <v>0</v>
      </c>
      <c r="BH1994" s="257">
        <f>IF(N1994="sníž. přenesená",J1994,0)</f>
        <v>0</v>
      </c>
      <c r="BI1994" s="257">
        <f>IF(N1994="nulová",J1994,0)</f>
        <v>0</v>
      </c>
      <c r="BJ1994" s="18" t="s">
        <v>84</v>
      </c>
      <c r="BK1994" s="257">
        <f>ROUND(I1994*H1994,2)</f>
        <v>0</v>
      </c>
      <c r="BL1994" s="18" t="s">
        <v>228</v>
      </c>
      <c r="BM1994" s="256" t="s">
        <v>2550</v>
      </c>
    </row>
    <row r="1995" s="2" customFormat="1">
      <c r="A1995" s="39"/>
      <c r="B1995" s="40"/>
      <c r="C1995" s="41"/>
      <c r="D1995" s="260" t="s">
        <v>266</v>
      </c>
      <c r="E1995" s="41"/>
      <c r="F1995" s="291" t="s">
        <v>2551</v>
      </c>
      <c r="G1995" s="41"/>
      <c r="H1995" s="41"/>
      <c r="I1995" s="211"/>
      <c r="J1995" s="41"/>
      <c r="K1995" s="41"/>
      <c r="L1995" s="45"/>
      <c r="M1995" s="292"/>
      <c r="N1995" s="293"/>
      <c r="O1995" s="92"/>
      <c r="P1995" s="92"/>
      <c r="Q1995" s="92"/>
      <c r="R1995" s="92"/>
      <c r="S1995" s="92"/>
      <c r="T1995" s="93"/>
      <c r="U1995" s="39"/>
      <c r="V1995" s="39"/>
      <c r="W1995" s="39"/>
      <c r="X1995" s="39"/>
      <c r="Y1995" s="39"/>
      <c r="Z1995" s="39"/>
      <c r="AA1995" s="39"/>
      <c r="AB1995" s="39"/>
      <c r="AC1995" s="39"/>
      <c r="AD1995" s="39"/>
      <c r="AE1995" s="39"/>
      <c r="AT1995" s="18" t="s">
        <v>266</v>
      </c>
      <c r="AU1995" s="18" t="s">
        <v>86</v>
      </c>
    </row>
    <row r="1996" s="12" customFormat="1" ht="22.8" customHeight="1">
      <c r="A1996" s="12"/>
      <c r="B1996" s="228"/>
      <c r="C1996" s="229"/>
      <c r="D1996" s="230" t="s">
        <v>75</v>
      </c>
      <c r="E1996" s="242" t="s">
        <v>2552</v>
      </c>
      <c r="F1996" s="242" t="s">
        <v>2553</v>
      </c>
      <c r="G1996" s="229"/>
      <c r="H1996" s="229"/>
      <c r="I1996" s="232"/>
      <c r="J1996" s="243">
        <f>BK1996</f>
        <v>0</v>
      </c>
      <c r="K1996" s="229"/>
      <c r="L1996" s="234"/>
      <c r="M1996" s="235"/>
      <c r="N1996" s="236"/>
      <c r="O1996" s="236"/>
      <c r="P1996" s="237">
        <f>SUM(P1997:P1999)</f>
        <v>0</v>
      </c>
      <c r="Q1996" s="236"/>
      <c r="R1996" s="237">
        <f>SUM(R1997:R1999)</f>
        <v>0</v>
      </c>
      <c r="S1996" s="236"/>
      <c r="T1996" s="238">
        <f>SUM(T1997:T1999)</f>
        <v>0</v>
      </c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R1996" s="239" t="s">
        <v>84</v>
      </c>
      <c r="AT1996" s="240" t="s">
        <v>75</v>
      </c>
      <c r="AU1996" s="240" t="s">
        <v>84</v>
      </c>
      <c r="AY1996" s="239" t="s">
        <v>222</v>
      </c>
      <c r="BK1996" s="241">
        <f>SUM(BK1997:BK1999)</f>
        <v>0</v>
      </c>
    </row>
    <row r="1997" s="2" customFormat="1" ht="21.75" customHeight="1">
      <c r="A1997" s="39"/>
      <c r="B1997" s="40"/>
      <c r="C1997" s="244" t="s">
        <v>1532</v>
      </c>
      <c r="D1997" s="244" t="s">
        <v>224</v>
      </c>
      <c r="E1997" s="245" t="s">
        <v>2554</v>
      </c>
      <c r="F1997" s="246" t="s">
        <v>2555</v>
      </c>
      <c r="G1997" s="247" t="s">
        <v>353</v>
      </c>
      <c r="H1997" s="248">
        <v>23</v>
      </c>
      <c r="I1997" s="249"/>
      <c r="J1997" s="250">
        <f>ROUND(I1997*H1997,2)</f>
        <v>0</v>
      </c>
      <c r="K1997" s="251"/>
      <c r="L1997" s="45"/>
      <c r="M1997" s="252" t="s">
        <v>1</v>
      </c>
      <c r="N1997" s="253" t="s">
        <v>41</v>
      </c>
      <c r="O1997" s="92"/>
      <c r="P1997" s="254">
        <f>O1997*H1997</f>
        <v>0</v>
      </c>
      <c r="Q1997" s="254">
        <v>0</v>
      </c>
      <c r="R1997" s="254">
        <f>Q1997*H1997</f>
        <v>0</v>
      </c>
      <c r="S1997" s="254">
        <v>0</v>
      </c>
      <c r="T1997" s="255">
        <f>S1997*H1997</f>
        <v>0</v>
      </c>
      <c r="U1997" s="39"/>
      <c r="V1997" s="39"/>
      <c r="W1997" s="39"/>
      <c r="X1997" s="39"/>
      <c r="Y1997" s="39"/>
      <c r="Z1997" s="39"/>
      <c r="AA1997" s="39"/>
      <c r="AB1997" s="39"/>
      <c r="AC1997" s="39"/>
      <c r="AD1997" s="39"/>
      <c r="AE1997" s="39"/>
      <c r="AR1997" s="256" t="s">
        <v>228</v>
      </c>
      <c r="AT1997" s="256" t="s">
        <v>224</v>
      </c>
      <c r="AU1997" s="256" t="s">
        <v>86</v>
      </c>
      <c r="AY1997" s="18" t="s">
        <v>222</v>
      </c>
      <c r="BE1997" s="257">
        <f>IF(N1997="základní",J1997,0)</f>
        <v>0</v>
      </c>
      <c r="BF1997" s="257">
        <f>IF(N1997="snížená",J1997,0)</f>
        <v>0</v>
      </c>
      <c r="BG1997" s="257">
        <f>IF(N1997="zákl. přenesená",J1997,0)</f>
        <v>0</v>
      </c>
      <c r="BH1997" s="257">
        <f>IF(N1997="sníž. přenesená",J1997,0)</f>
        <v>0</v>
      </c>
      <c r="BI1997" s="257">
        <f>IF(N1997="nulová",J1997,0)</f>
        <v>0</v>
      </c>
      <c r="BJ1997" s="18" t="s">
        <v>84</v>
      </c>
      <c r="BK1997" s="257">
        <f>ROUND(I1997*H1997,2)</f>
        <v>0</v>
      </c>
      <c r="BL1997" s="18" t="s">
        <v>228</v>
      </c>
      <c r="BM1997" s="256" t="s">
        <v>2556</v>
      </c>
    </row>
    <row r="1998" s="2" customFormat="1" ht="16.5" customHeight="1">
      <c r="A1998" s="39"/>
      <c r="B1998" s="40"/>
      <c r="C1998" s="244" t="s">
        <v>2557</v>
      </c>
      <c r="D1998" s="244" t="s">
        <v>224</v>
      </c>
      <c r="E1998" s="245" t="s">
        <v>2558</v>
      </c>
      <c r="F1998" s="246" t="s">
        <v>2559</v>
      </c>
      <c r="G1998" s="247" t="s">
        <v>353</v>
      </c>
      <c r="H1998" s="248">
        <v>1</v>
      </c>
      <c r="I1998" s="249"/>
      <c r="J1998" s="250">
        <f>ROUND(I1998*H1998,2)</f>
        <v>0</v>
      </c>
      <c r="K1998" s="251"/>
      <c r="L1998" s="45"/>
      <c r="M1998" s="252" t="s">
        <v>1</v>
      </c>
      <c r="N1998" s="253" t="s">
        <v>41</v>
      </c>
      <c r="O1998" s="92"/>
      <c r="P1998" s="254">
        <f>O1998*H1998</f>
        <v>0</v>
      </c>
      <c r="Q1998" s="254">
        <v>0</v>
      </c>
      <c r="R1998" s="254">
        <f>Q1998*H1998</f>
        <v>0</v>
      </c>
      <c r="S1998" s="254">
        <v>0</v>
      </c>
      <c r="T1998" s="255">
        <f>S1998*H1998</f>
        <v>0</v>
      </c>
      <c r="U1998" s="39"/>
      <c r="V1998" s="39"/>
      <c r="W1998" s="39"/>
      <c r="X1998" s="39"/>
      <c r="Y1998" s="39"/>
      <c r="Z1998" s="39"/>
      <c r="AA1998" s="39"/>
      <c r="AB1998" s="39"/>
      <c r="AC1998" s="39"/>
      <c r="AD1998" s="39"/>
      <c r="AE1998" s="39"/>
      <c r="AR1998" s="256" t="s">
        <v>228</v>
      </c>
      <c r="AT1998" s="256" t="s">
        <v>224</v>
      </c>
      <c r="AU1998" s="256" t="s">
        <v>86</v>
      </c>
      <c r="AY1998" s="18" t="s">
        <v>222</v>
      </c>
      <c r="BE1998" s="257">
        <f>IF(N1998="základní",J1998,0)</f>
        <v>0</v>
      </c>
      <c r="BF1998" s="257">
        <f>IF(N1998="snížená",J1998,0)</f>
        <v>0</v>
      </c>
      <c r="BG1998" s="257">
        <f>IF(N1998="zákl. přenesená",J1998,0)</f>
        <v>0</v>
      </c>
      <c r="BH1998" s="257">
        <f>IF(N1998="sníž. přenesená",J1998,0)</f>
        <v>0</v>
      </c>
      <c r="BI1998" s="257">
        <f>IF(N1998="nulová",J1998,0)</f>
        <v>0</v>
      </c>
      <c r="BJ1998" s="18" t="s">
        <v>84</v>
      </c>
      <c r="BK1998" s="257">
        <f>ROUND(I1998*H1998,2)</f>
        <v>0</v>
      </c>
      <c r="BL1998" s="18" t="s">
        <v>228</v>
      </c>
      <c r="BM1998" s="256" t="s">
        <v>2560</v>
      </c>
    </row>
    <row r="1999" s="2" customFormat="1" ht="21.75" customHeight="1">
      <c r="A1999" s="39"/>
      <c r="B1999" s="40"/>
      <c r="C1999" s="244" t="s">
        <v>1536</v>
      </c>
      <c r="D1999" s="244" t="s">
        <v>224</v>
      </c>
      <c r="E1999" s="245" t="s">
        <v>2561</v>
      </c>
      <c r="F1999" s="246" t="s">
        <v>2562</v>
      </c>
      <c r="G1999" s="247" t="s">
        <v>353</v>
      </c>
      <c r="H1999" s="248">
        <v>1</v>
      </c>
      <c r="I1999" s="249"/>
      <c r="J1999" s="250">
        <f>ROUND(I1999*H1999,2)</f>
        <v>0</v>
      </c>
      <c r="K1999" s="251"/>
      <c r="L1999" s="45"/>
      <c r="M1999" s="317" t="s">
        <v>1</v>
      </c>
      <c r="N1999" s="318" t="s">
        <v>41</v>
      </c>
      <c r="O1999" s="319"/>
      <c r="P1999" s="320">
        <f>O1999*H1999</f>
        <v>0</v>
      </c>
      <c r="Q1999" s="320">
        <v>0</v>
      </c>
      <c r="R1999" s="320">
        <f>Q1999*H1999</f>
        <v>0</v>
      </c>
      <c r="S1999" s="320">
        <v>0</v>
      </c>
      <c r="T1999" s="321">
        <f>S1999*H1999</f>
        <v>0</v>
      </c>
      <c r="U1999" s="39"/>
      <c r="V1999" s="39"/>
      <c r="W1999" s="39"/>
      <c r="X1999" s="39"/>
      <c r="Y1999" s="39"/>
      <c r="Z1999" s="39"/>
      <c r="AA1999" s="39"/>
      <c r="AB1999" s="39"/>
      <c r="AC1999" s="39"/>
      <c r="AD1999" s="39"/>
      <c r="AE1999" s="39"/>
      <c r="AR1999" s="256" t="s">
        <v>228</v>
      </c>
      <c r="AT1999" s="256" t="s">
        <v>224</v>
      </c>
      <c r="AU1999" s="256" t="s">
        <v>86</v>
      </c>
      <c r="AY1999" s="18" t="s">
        <v>222</v>
      </c>
      <c r="BE1999" s="257">
        <f>IF(N1999="základní",J1999,0)</f>
        <v>0</v>
      </c>
      <c r="BF1999" s="257">
        <f>IF(N1999="snížená",J1999,0)</f>
        <v>0</v>
      </c>
      <c r="BG1999" s="257">
        <f>IF(N1999="zákl. přenesená",J1999,0)</f>
        <v>0</v>
      </c>
      <c r="BH1999" s="257">
        <f>IF(N1999="sníž. přenesená",J1999,0)</f>
        <v>0</v>
      </c>
      <c r="BI1999" s="257">
        <f>IF(N1999="nulová",J1999,0)</f>
        <v>0</v>
      </c>
      <c r="BJ1999" s="18" t="s">
        <v>84</v>
      </c>
      <c r="BK1999" s="257">
        <f>ROUND(I1999*H1999,2)</f>
        <v>0</v>
      </c>
      <c r="BL1999" s="18" t="s">
        <v>228</v>
      </c>
      <c r="BM1999" s="256" t="s">
        <v>2563</v>
      </c>
    </row>
    <row r="2000" s="2" customFormat="1" ht="6.96" customHeight="1">
      <c r="A2000" s="39"/>
      <c r="B2000" s="67"/>
      <c r="C2000" s="68"/>
      <c r="D2000" s="68"/>
      <c r="E2000" s="68"/>
      <c r="F2000" s="68"/>
      <c r="G2000" s="68"/>
      <c r="H2000" s="68"/>
      <c r="I2000" s="68"/>
      <c r="J2000" s="68"/>
      <c r="K2000" s="68"/>
      <c r="L2000" s="45"/>
      <c r="M2000" s="39"/>
      <c r="O2000" s="39"/>
      <c r="P2000" s="39"/>
      <c r="Q2000" s="39"/>
      <c r="R2000" s="39"/>
      <c r="S2000" s="39"/>
      <c r="T2000" s="39"/>
      <c r="U2000" s="39"/>
      <c r="V2000" s="39"/>
      <c r="W2000" s="39"/>
      <c r="X2000" s="39"/>
      <c r="Y2000" s="39"/>
      <c r="Z2000" s="39"/>
      <c r="AA2000" s="39"/>
      <c r="AB2000" s="39"/>
      <c r="AC2000" s="39"/>
      <c r="AD2000" s="39"/>
      <c r="AE2000" s="39"/>
    </row>
  </sheetData>
  <sheetProtection sheet="1" autoFilter="0" formatColumns="0" formatRows="0" objects="1" scenarios="1" spinCount="100000" saltValue="/RWEs101WNFcnh4oqfeLvG5VmlRQiULwA2yoBMBvAUHRvowRjv3mKp7xrKJO9XF5xO7KM625RaaY5DrUffkkjA==" hashValue="ZJQqh5hOOJJG73PMDF+pwRHwn1SsqLZ+8X1t9VGiuW0PYNSAcx0utqeLS+5VNRp23+mqbWmXwsgUCo+462UH8g==" algorithmName="SHA-512" password="9942"/>
  <autoFilter ref="C159:K1999"/>
  <mergeCells count="14">
    <mergeCell ref="E7:H7"/>
    <mergeCell ref="E9:H9"/>
    <mergeCell ref="E18:H18"/>
    <mergeCell ref="E27:H27"/>
    <mergeCell ref="E85:H85"/>
    <mergeCell ref="E87:H87"/>
    <mergeCell ref="D134:F134"/>
    <mergeCell ref="D135:F135"/>
    <mergeCell ref="D136:F136"/>
    <mergeCell ref="D137:F137"/>
    <mergeCell ref="D138:F138"/>
    <mergeCell ref="E150:H150"/>
    <mergeCell ref="E152:H15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153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OU - STAVEBNÍ ÚPRAVY BUDOVY E, ČS.LEGIÍ 9, OSTRAVA</v>
      </c>
      <c r="F7" s="152"/>
      <c r="G7" s="152"/>
      <c r="H7" s="152"/>
      <c r="L7" s="21"/>
    </row>
    <row r="8" s="1" customFormat="1" ht="12" customHeight="1">
      <c r="B8" s="21"/>
      <c r="D8" s="152" t="s">
        <v>154</v>
      </c>
      <c r="L8" s="21"/>
    </row>
    <row r="9" s="2" customFormat="1" ht="16.5" customHeight="1">
      <c r="A9" s="39"/>
      <c r="B9" s="45"/>
      <c r="C9" s="39"/>
      <c r="D9" s="39"/>
      <c r="E9" s="153" t="s">
        <v>2858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2859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4781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34</v>
      </c>
      <c r="G14" s="39"/>
      <c r="H14" s="39"/>
      <c r="I14" s="152" t="s">
        <v>22</v>
      </c>
      <c r="J14" s="155" t="str">
        <f>'Rekapitulace stavby'!AN8</f>
        <v>30. 3. 2022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Ostravská univerzita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MARPO s.r.o.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 xml:space="preserve"> 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142" t="s">
        <v>156</v>
      </c>
      <c r="E32" s="39"/>
      <c r="F32" s="39"/>
      <c r="G32" s="39"/>
      <c r="H32" s="39"/>
      <c r="I32" s="39"/>
      <c r="J32" s="161">
        <f>J98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62" t="s">
        <v>157</v>
      </c>
      <c r="E33" s="39"/>
      <c r="F33" s="39"/>
      <c r="G33" s="39"/>
      <c r="H33" s="39"/>
      <c r="I33" s="39"/>
      <c r="J33" s="161">
        <f>J146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3" t="s">
        <v>36</v>
      </c>
      <c r="E34" s="39"/>
      <c r="F34" s="39"/>
      <c r="G34" s="39"/>
      <c r="H34" s="39"/>
      <c r="I34" s="39"/>
      <c r="J34" s="164">
        <f>ROUND(J32 + J33,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5" t="s">
        <v>38</v>
      </c>
      <c r="G36" s="39"/>
      <c r="H36" s="39"/>
      <c r="I36" s="165" t="s">
        <v>37</v>
      </c>
      <c r="J36" s="165" t="s">
        <v>39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6" t="s">
        <v>40</v>
      </c>
      <c r="E37" s="152" t="s">
        <v>41</v>
      </c>
      <c r="F37" s="167">
        <f>ROUND((SUM(BE146:BE153) + SUM(BE175:BE735)),  2)</f>
        <v>0</v>
      </c>
      <c r="G37" s="39"/>
      <c r="H37" s="39"/>
      <c r="I37" s="168">
        <v>0.20999999999999999</v>
      </c>
      <c r="J37" s="167">
        <f>ROUND(((SUM(BE146:BE153) + SUM(BE175:BE735))*I37),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42</v>
      </c>
      <c r="F38" s="167">
        <f>ROUND((SUM(BF146:BF153) + SUM(BF175:BF735)),  2)</f>
        <v>0</v>
      </c>
      <c r="G38" s="39"/>
      <c r="H38" s="39"/>
      <c r="I38" s="168">
        <v>0.14999999999999999</v>
      </c>
      <c r="J38" s="167">
        <f>ROUND(((SUM(BF146:BF153) + SUM(BF175:BF735))*I38),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43</v>
      </c>
      <c r="F39" s="167">
        <f>ROUND((SUM(BG146:BG153) + SUM(BG175:BG735)),  2)</f>
        <v>0</v>
      </c>
      <c r="G39" s="39"/>
      <c r="H39" s="39"/>
      <c r="I39" s="168">
        <v>0.20999999999999999</v>
      </c>
      <c r="J39" s="167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44</v>
      </c>
      <c r="F40" s="167">
        <f>ROUND((SUM(BH146:BH153) + SUM(BH175:BH735)),  2)</f>
        <v>0</v>
      </c>
      <c r="G40" s="39"/>
      <c r="H40" s="39"/>
      <c r="I40" s="168">
        <v>0.14999999999999999</v>
      </c>
      <c r="J40" s="167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45</v>
      </c>
      <c r="F41" s="167">
        <f>ROUND((SUM(BI146:BI153) + SUM(BI175:BI735)),  2)</f>
        <v>0</v>
      </c>
      <c r="G41" s="39"/>
      <c r="H41" s="39"/>
      <c r="I41" s="168">
        <v>0</v>
      </c>
      <c r="J41" s="167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9"/>
      <c r="D43" s="170" t="s">
        <v>46</v>
      </c>
      <c r="E43" s="171"/>
      <c r="F43" s="171"/>
      <c r="G43" s="172" t="s">
        <v>47</v>
      </c>
      <c r="H43" s="173" t="s">
        <v>48</v>
      </c>
      <c r="I43" s="171"/>
      <c r="J43" s="174">
        <f>SUM(J34:J41)</f>
        <v>0</v>
      </c>
      <c r="K43" s="175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6" t="s">
        <v>49</v>
      </c>
      <c r="E50" s="177"/>
      <c r="F50" s="177"/>
      <c r="G50" s="176" t="s">
        <v>50</v>
      </c>
      <c r="H50" s="177"/>
      <c r="I50" s="177"/>
      <c r="J50" s="177"/>
      <c r="K50" s="177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8" t="s">
        <v>51</v>
      </c>
      <c r="E61" s="179"/>
      <c r="F61" s="180" t="s">
        <v>52</v>
      </c>
      <c r="G61" s="178" t="s">
        <v>51</v>
      </c>
      <c r="H61" s="179"/>
      <c r="I61" s="179"/>
      <c r="J61" s="181" t="s">
        <v>52</v>
      </c>
      <c r="K61" s="179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6" t="s">
        <v>53</v>
      </c>
      <c r="E65" s="182"/>
      <c r="F65" s="182"/>
      <c r="G65" s="176" t="s">
        <v>54</v>
      </c>
      <c r="H65" s="182"/>
      <c r="I65" s="182"/>
      <c r="J65" s="182"/>
      <c r="K65" s="182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8" t="s">
        <v>51</v>
      </c>
      <c r="E76" s="179"/>
      <c r="F76" s="180" t="s">
        <v>52</v>
      </c>
      <c r="G76" s="178" t="s">
        <v>51</v>
      </c>
      <c r="H76" s="179"/>
      <c r="I76" s="179"/>
      <c r="J76" s="181" t="s">
        <v>52</v>
      </c>
      <c r="K76" s="179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5"/>
      <c r="C81" s="186"/>
      <c r="D81" s="186"/>
      <c r="E81" s="186"/>
      <c r="F81" s="186"/>
      <c r="G81" s="186"/>
      <c r="H81" s="186"/>
      <c r="I81" s="186"/>
      <c r="J81" s="186"/>
      <c r="K81" s="186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158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7" t="str">
        <f>E7</f>
        <v>OU - STAVEBNÍ ÚPRAVY BUDOVY E, ČS.LEGIÍ 9, OSTRAVA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154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7" t="s">
        <v>2858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2859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D.1.4.6 - VZDUCHOTECHNIKA A OCHLAZOVÁNÍ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30. 3. 2022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Ostravská univerzita</v>
      </c>
      <c r="G93" s="41"/>
      <c r="H93" s="41"/>
      <c r="I93" s="33" t="s">
        <v>30</v>
      </c>
      <c r="J93" s="37" t="str">
        <f>E23</f>
        <v>MARPO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 xml:space="preserve"> 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8" t="s">
        <v>159</v>
      </c>
      <c r="D96" s="189"/>
      <c r="E96" s="189"/>
      <c r="F96" s="189"/>
      <c r="G96" s="189"/>
      <c r="H96" s="189"/>
      <c r="I96" s="189"/>
      <c r="J96" s="190" t="s">
        <v>160</v>
      </c>
      <c r="K96" s="189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91" t="s">
        <v>161</v>
      </c>
      <c r="D98" s="41"/>
      <c r="E98" s="41"/>
      <c r="F98" s="41"/>
      <c r="G98" s="41"/>
      <c r="H98" s="41"/>
      <c r="I98" s="41"/>
      <c r="J98" s="111">
        <f>J175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162</v>
      </c>
    </row>
    <row r="99" s="9" customFormat="1" ht="24.96" customHeight="1">
      <c r="A99" s="9"/>
      <c r="B99" s="192"/>
      <c r="C99" s="193"/>
      <c r="D99" s="194" t="s">
        <v>4782</v>
      </c>
      <c r="E99" s="195"/>
      <c r="F99" s="195"/>
      <c r="G99" s="195"/>
      <c r="H99" s="195"/>
      <c r="I99" s="195"/>
      <c r="J99" s="196">
        <f>J176</f>
        <v>0</v>
      </c>
      <c r="K99" s="193"/>
      <c r="L99" s="197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8"/>
      <c r="C100" s="134"/>
      <c r="D100" s="199" t="s">
        <v>4783</v>
      </c>
      <c r="E100" s="200"/>
      <c r="F100" s="200"/>
      <c r="G100" s="200"/>
      <c r="H100" s="200"/>
      <c r="I100" s="200"/>
      <c r="J100" s="201">
        <f>J177</f>
        <v>0</v>
      </c>
      <c r="K100" s="134"/>
      <c r="L100" s="20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8"/>
      <c r="C101" s="134"/>
      <c r="D101" s="199" t="s">
        <v>4784</v>
      </c>
      <c r="E101" s="200"/>
      <c r="F101" s="200"/>
      <c r="G101" s="200"/>
      <c r="H101" s="200"/>
      <c r="I101" s="200"/>
      <c r="J101" s="201">
        <f>J227</f>
        <v>0</v>
      </c>
      <c r="K101" s="134"/>
      <c r="L101" s="20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8"/>
      <c r="C102" s="134"/>
      <c r="D102" s="199" t="s">
        <v>4785</v>
      </c>
      <c r="E102" s="200"/>
      <c r="F102" s="200"/>
      <c r="G102" s="200"/>
      <c r="H102" s="200"/>
      <c r="I102" s="200"/>
      <c r="J102" s="201">
        <f>J242</f>
        <v>0</v>
      </c>
      <c r="K102" s="134"/>
      <c r="L102" s="20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9" customFormat="1" ht="24.96" customHeight="1">
      <c r="A103" s="9"/>
      <c r="B103" s="192"/>
      <c r="C103" s="193"/>
      <c r="D103" s="194" t="s">
        <v>4786</v>
      </c>
      <c r="E103" s="195"/>
      <c r="F103" s="195"/>
      <c r="G103" s="195"/>
      <c r="H103" s="195"/>
      <c r="I103" s="195"/>
      <c r="J103" s="196">
        <f>J246</f>
        <v>0</v>
      </c>
      <c r="K103" s="193"/>
      <c r="L103" s="197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10" customFormat="1" ht="19.92" customHeight="1">
      <c r="A104" s="10"/>
      <c r="B104" s="198"/>
      <c r="C104" s="134"/>
      <c r="D104" s="199" t="s">
        <v>4787</v>
      </c>
      <c r="E104" s="200"/>
      <c r="F104" s="200"/>
      <c r="G104" s="200"/>
      <c r="H104" s="200"/>
      <c r="I104" s="200"/>
      <c r="J104" s="201">
        <f>J247</f>
        <v>0</v>
      </c>
      <c r="K104" s="134"/>
      <c r="L104" s="20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8"/>
      <c r="C105" s="134"/>
      <c r="D105" s="199" t="s">
        <v>4788</v>
      </c>
      <c r="E105" s="200"/>
      <c r="F105" s="200"/>
      <c r="G105" s="200"/>
      <c r="H105" s="200"/>
      <c r="I105" s="200"/>
      <c r="J105" s="201">
        <f>J281</f>
        <v>0</v>
      </c>
      <c r="K105" s="134"/>
      <c r="L105" s="202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8"/>
      <c r="C106" s="134"/>
      <c r="D106" s="199" t="s">
        <v>4789</v>
      </c>
      <c r="E106" s="200"/>
      <c r="F106" s="200"/>
      <c r="G106" s="200"/>
      <c r="H106" s="200"/>
      <c r="I106" s="200"/>
      <c r="J106" s="201">
        <f>J292</f>
        <v>0</v>
      </c>
      <c r="K106" s="134"/>
      <c r="L106" s="202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9" customFormat="1" ht="24.96" customHeight="1">
      <c r="A107" s="9"/>
      <c r="B107" s="192"/>
      <c r="C107" s="193"/>
      <c r="D107" s="194" t="s">
        <v>4790</v>
      </c>
      <c r="E107" s="195"/>
      <c r="F107" s="195"/>
      <c r="G107" s="195"/>
      <c r="H107" s="195"/>
      <c r="I107" s="195"/>
      <c r="J107" s="196">
        <f>J297</f>
        <v>0</v>
      </c>
      <c r="K107" s="193"/>
      <c r="L107" s="197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10" customFormat="1" ht="19.92" customHeight="1">
      <c r="A108" s="10"/>
      <c r="B108" s="198"/>
      <c r="C108" s="134"/>
      <c r="D108" s="199" t="s">
        <v>4791</v>
      </c>
      <c r="E108" s="200"/>
      <c r="F108" s="200"/>
      <c r="G108" s="200"/>
      <c r="H108" s="200"/>
      <c r="I108" s="200"/>
      <c r="J108" s="201">
        <f>J298</f>
        <v>0</v>
      </c>
      <c r="K108" s="134"/>
      <c r="L108" s="202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8"/>
      <c r="C109" s="134"/>
      <c r="D109" s="199" t="s">
        <v>4792</v>
      </c>
      <c r="E109" s="200"/>
      <c r="F109" s="200"/>
      <c r="G109" s="200"/>
      <c r="H109" s="200"/>
      <c r="I109" s="200"/>
      <c r="J109" s="201">
        <f>J332</f>
        <v>0</v>
      </c>
      <c r="K109" s="134"/>
      <c r="L109" s="202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8"/>
      <c r="C110" s="134"/>
      <c r="D110" s="199" t="s">
        <v>4793</v>
      </c>
      <c r="E110" s="200"/>
      <c r="F110" s="200"/>
      <c r="G110" s="200"/>
      <c r="H110" s="200"/>
      <c r="I110" s="200"/>
      <c r="J110" s="201">
        <f>J343</f>
        <v>0</v>
      </c>
      <c r="K110" s="134"/>
      <c r="L110" s="202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9" customFormat="1" ht="24.96" customHeight="1">
      <c r="A111" s="9"/>
      <c r="B111" s="192"/>
      <c r="C111" s="193"/>
      <c r="D111" s="194" t="s">
        <v>4794</v>
      </c>
      <c r="E111" s="195"/>
      <c r="F111" s="195"/>
      <c r="G111" s="195"/>
      <c r="H111" s="195"/>
      <c r="I111" s="195"/>
      <c r="J111" s="196">
        <f>J347</f>
        <v>0</v>
      </c>
      <c r="K111" s="193"/>
      <c r="L111" s="197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="10" customFormat="1" ht="19.92" customHeight="1">
      <c r="A112" s="10"/>
      <c r="B112" s="198"/>
      <c r="C112" s="134"/>
      <c r="D112" s="199" t="s">
        <v>4795</v>
      </c>
      <c r="E112" s="200"/>
      <c r="F112" s="200"/>
      <c r="G112" s="200"/>
      <c r="H112" s="200"/>
      <c r="I112" s="200"/>
      <c r="J112" s="201">
        <f>J348</f>
        <v>0</v>
      </c>
      <c r="K112" s="134"/>
      <c r="L112" s="202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8"/>
      <c r="C113" s="134"/>
      <c r="D113" s="199" t="s">
        <v>4796</v>
      </c>
      <c r="E113" s="200"/>
      <c r="F113" s="200"/>
      <c r="G113" s="200"/>
      <c r="H113" s="200"/>
      <c r="I113" s="200"/>
      <c r="J113" s="201">
        <f>J392</f>
        <v>0</v>
      </c>
      <c r="K113" s="134"/>
      <c r="L113" s="202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8"/>
      <c r="C114" s="134"/>
      <c r="D114" s="199" t="s">
        <v>4797</v>
      </c>
      <c r="E114" s="200"/>
      <c r="F114" s="200"/>
      <c r="G114" s="200"/>
      <c r="H114" s="200"/>
      <c r="I114" s="200"/>
      <c r="J114" s="201">
        <f>J407</f>
        <v>0</v>
      </c>
      <c r="K114" s="134"/>
      <c r="L114" s="202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9" customFormat="1" ht="24.96" customHeight="1">
      <c r="A115" s="9"/>
      <c r="B115" s="192"/>
      <c r="C115" s="193"/>
      <c r="D115" s="194" t="s">
        <v>4798</v>
      </c>
      <c r="E115" s="195"/>
      <c r="F115" s="195"/>
      <c r="G115" s="195"/>
      <c r="H115" s="195"/>
      <c r="I115" s="195"/>
      <c r="J115" s="196">
        <f>J412</f>
        <v>0</v>
      </c>
      <c r="K115" s="193"/>
      <c r="L115" s="197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</row>
    <row r="116" s="10" customFormat="1" ht="19.92" customHeight="1">
      <c r="A116" s="10"/>
      <c r="B116" s="198"/>
      <c r="C116" s="134"/>
      <c r="D116" s="199" t="s">
        <v>4799</v>
      </c>
      <c r="E116" s="200"/>
      <c r="F116" s="200"/>
      <c r="G116" s="200"/>
      <c r="H116" s="200"/>
      <c r="I116" s="200"/>
      <c r="J116" s="201">
        <f>J413</f>
        <v>0</v>
      </c>
      <c r="K116" s="134"/>
      <c r="L116" s="202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98"/>
      <c r="C117" s="134"/>
      <c r="D117" s="199" t="s">
        <v>4800</v>
      </c>
      <c r="E117" s="200"/>
      <c r="F117" s="200"/>
      <c r="G117" s="200"/>
      <c r="H117" s="200"/>
      <c r="I117" s="200"/>
      <c r="J117" s="201">
        <f>J449</f>
        <v>0</v>
      </c>
      <c r="K117" s="134"/>
      <c r="L117" s="202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8"/>
      <c r="C118" s="134"/>
      <c r="D118" s="199" t="s">
        <v>4801</v>
      </c>
      <c r="E118" s="200"/>
      <c r="F118" s="200"/>
      <c r="G118" s="200"/>
      <c r="H118" s="200"/>
      <c r="I118" s="200"/>
      <c r="J118" s="201">
        <f>J460</f>
        <v>0</v>
      </c>
      <c r="K118" s="134"/>
      <c r="L118" s="202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9" customFormat="1" ht="24.96" customHeight="1">
      <c r="A119" s="9"/>
      <c r="B119" s="192"/>
      <c r="C119" s="193"/>
      <c r="D119" s="194" t="s">
        <v>4802</v>
      </c>
      <c r="E119" s="195"/>
      <c r="F119" s="195"/>
      <c r="G119" s="195"/>
      <c r="H119" s="195"/>
      <c r="I119" s="195"/>
      <c r="J119" s="196">
        <f>J464</f>
        <v>0</v>
      </c>
      <c r="K119" s="193"/>
      <c r="L119" s="197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</row>
    <row r="120" s="10" customFormat="1" ht="19.92" customHeight="1">
      <c r="A120" s="10"/>
      <c r="B120" s="198"/>
      <c r="C120" s="134"/>
      <c r="D120" s="199" t="s">
        <v>4803</v>
      </c>
      <c r="E120" s="200"/>
      <c r="F120" s="200"/>
      <c r="G120" s="200"/>
      <c r="H120" s="200"/>
      <c r="I120" s="200"/>
      <c r="J120" s="201">
        <f>J465</f>
        <v>0</v>
      </c>
      <c r="K120" s="134"/>
      <c r="L120" s="202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98"/>
      <c r="C121" s="134"/>
      <c r="D121" s="199" t="s">
        <v>4804</v>
      </c>
      <c r="E121" s="200"/>
      <c r="F121" s="200"/>
      <c r="G121" s="200"/>
      <c r="H121" s="200"/>
      <c r="I121" s="200"/>
      <c r="J121" s="201">
        <f>J497</f>
        <v>0</v>
      </c>
      <c r="K121" s="134"/>
      <c r="L121" s="202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98"/>
      <c r="C122" s="134"/>
      <c r="D122" s="199" t="s">
        <v>4805</v>
      </c>
      <c r="E122" s="200"/>
      <c r="F122" s="200"/>
      <c r="G122" s="200"/>
      <c r="H122" s="200"/>
      <c r="I122" s="200"/>
      <c r="J122" s="201">
        <f>J508</f>
        <v>0</v>
      </c>
      <c r="K122" s="134"/>
      <c r="L122" s="202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9" customFormat="1" ht="24.96" customHeight="1">
      <c r="A123" s="9"/>
      <c r="B123" s="192"/>
      <c r="C123" s="193"/>
      <c r="D123" s="194" t="s">
        <v>4806</v>
      </c>
      <c r="E123" s="195"/>
      <c r="F123" s="195"/>
      <c r="G123" s="195"/>
      <c r="H123" s="195"/>
      <c r="I123" s="195"/>
      <c r="J123" s="196">
        <f>J512</f>
        <v>0</v>
      </c>
      <c r="K123" s="193"/>
      <c r="L123" s="197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</row>
    <row r="124" s="10" customFormat="1" ht="19.92" customHeight="1">
      <c r="A124" s="10"/>
      <c r="B124" s="198"/>
      <c r="C124" s="134"/>
      <c r="D124" s="199" t="s">
        <v>4807</v>
      </c>
      <c r="E124" s="200"/>
      <c r="F124" s="200"/>
      <c r="G124" s="200"/>
      <c r="H124" s="200"/>
      <c r="I124" s="200"/>
      <c r="J124" s="201">
        <f>J513</f>
        <v>0</v>
      </c>
      <c r="K124" s="134"/>
      <c r="L124" s="202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9.92" customHeight="1">
      <c r="A125" s="10"/>
      <c r="B125" s="198"/>
      <c r="C125" s="134"/>
      <c r="D125" s="199" t="s">
        <v>4808</v>
      </c>
      <c r="E125" s="200"/>
      <c r="F125" s="200"/>
      <c r="G125" s="200"/>
      <c r="H125" s="200"/>
      <c r="I125" s="200"/>
      <c r="J125" s="201">
        <f>J552</f>
        <v>0</v>
      </c>
      <c r="K125" s="134"/>
      <c r="L125" s="202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9.92" customHeight="1">
      <c r="A126" s="10"/>
      <c r="B126" s="198"/>
      <c r="C126" s="134"/>
      <c r="D126" s="199" t="s">
        <v>4809</v>
      </c>
      <c r="E126" s="200"/>
      <c r="F126" s="200"/>
      <c r="G126" s="200"/>
      <c r="H126" s="200"/>
      <c r="I126" s="200"/>
      <c r="J126" s="201">
        <f>J565</f>
        <v>0</v>
      </c>
      <c r="K126" s="134"/>
      <c r="L126" s="202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9" customFormat="1" ht="24.96" customHeight="1">
      <c r="A127" s="9"/>
      <c r="B127" s="192"/>
      <c r="C127" s="193"/>
      <c r="D127" s="194" t="s">
        <v>4810</v>
      </c>
      <c r="E127" s="195"/>
      <c r="F127" s="195"/>
      <c r="G127" s="195"/>
      <c r="H127" s="195"/>
      <c r="I127" s="195"/>
      <c r="J127" s="196">
        <f>J569</f>
        <v>0</v>
      </c>
      <c r="K127" s="193"/>
      <c r="L127" s="197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</row>
    <row r="128" s="10" customFormat="1" ht="19.92" customHeight="1">
      <c r="A128" s="10"/>
      <c r="B128" s="198"/>
      <c r="C128" s="134"/>
      <c r="D128" s="199" t="s">
        <v>4811</v>
      </c>
      <c r="E128" s="200"/>
      <c r="F128" s="200"/>
      <c r="G128" s="200"/>
      <c r="H128" s="200"/>
      <c r="I128" s="200"/>
      <c r="J128" s="201">
        <f>J570</f>
        <v>0</v>
      </c>
      <c r="K128" s="134"/>
      <c r="L128" s="202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98"/>
      <c r="C129" s="134"/>
      <c r="D129" s="199" t="s">
        <v>4812</v>
      </c>
      <c r="E129" s="200"/>
      <c r="F129" s="200"/>
      <c r="G129" s="200"/>
      <c r="H129" s="200"/>
      <c r="I129" s="200"/>
      <c r="J129" s="201">
        <f>J604</f>
        <v>0</v>
      </c>
      <c r="K129" s="134"/>
      <c r="L129" s="202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9.92" customHeight="1">
      <c r="A130" s="10"/>
      <c r="B130" s="198"/>
      <c r="C130" s="134"/>
      <c r="D130" s="199" t="s">
        <v>4813</v>
      </c>
      <c r="E130" s="200"/>
      <c r="F130" s="200"/>
      <c r="G130" s="200"/>
      <c r="H130" s="200"/>
      <c r="I130" s="200"/>
      <c r="J130" s="201">
        <f>J615</f>
        <v>0</v>
      </c>
      <c r="K130" s="134"/>
      <c r="L130" s="202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9" customFormat="1" ht="24.96" customHeight="1">
      <c r="A131" s="9"/>
      <c r="B131" s="192"/>
      <c r="C131" s="193"/>
      <c r="D131" s="194" t="s">
        <v>4814</v>
      </c>
      <c r="E131" s="195"/>
      <c r="F131" s="195"/>
      <c r="G131" s="195"/>
      <c r="H131" s="195"/>
      <c r="I131" s="195"/>
      <c r="J131" s="196">
        <f>J619</f>
        <v>0</v>
      </c>
      <c r="K131" s="193"/>
      <c r="L131" s="197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</row>
    <row r="132" s="10" customFormat="1" ht="19.92" customHeight="1">
      <c r="A132" s="10"/>
      <c r="B132" s="198"/>
      <c r="C132" s="134"/>
      <c r="D132" s="199" t="s">
        <v>4815</v>
      </c>
      <c r="E132" s="200"/>
      <c r="F132" s="200"/>
      <c r="G132" s="200"/>
      <c r="H132" s="200"/>
      <c r="I132" s="200"/>
      <c r="J132" s="201">
        <f>J620</f>
        <v>0</v>
      </c>
      <c r="K132" s="134"/>
      <c r="L132" s="202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</row>
    <row r="133" s="10" customFormat="1" ht="19.92" customHeight="1">
      <c r="A133" s="10"/>
      <c r="B133" s="198"/>
      <c r="C133" s="134"/>
      <c r="D133" s="199" t="s">
        <v>4816</v>
      </c>
      <c r="E133" s="200"/>
      <c r="F133" s="200"/>
      <c r="G133" s="200"/>
      <c r="H133" s="200"/>
      <c r="I133" s="200"/>
      <c r="J133" s="201">
        <f>J659</f>
        <v>0</v>
      </c>
      <c r="K133" s="134"/>
      <c r="L133" s="202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="10" customFormat="1" ht="19.92" customHeight="1">
      <c r="A134" s="10"/>
      <c r="B134" s="198"/>
      <c r="C134" s="134"/>
      <c r="D134" s="199" t="s">
        <v>4817</v>
      </c>
      <c r="E134" s="200"/>
      <c r="F134" s="200"/>
      <c r="G134" s="200"/>
      <c r="H134" s="200"/>
      <c r="I134" s="200"/>
      <c r="J134" s="201">
        <f>J674</f>
        <v>0</v>
      </c>
      <c r="K134" s="134"/>
      <c r="L134" s="202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</row>
    <row r="135" s="9" customFormat="1" ht="24.96" customHeight="1">
      <c r="A135" s="9"/>
      <c r="B135" s="192"/>
      <c r="C135" s="193"/>
      <c r="D135" s="194" t="s">
        <v>4818</v>
      </c>
      <c r="E135" s="195"/>
      <c r="F135" s="195"/>
      <c r="G135" s="195"/>
      <c r="H135" s="195"/>
      <c r="I135" s="195"/>
      <c r="J135" s="196">
        <f>J678</f>
        <v>0</v>
      </c>
      <c r="K135" s="193"/>
      <c r="L135" s="197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</row>
    <row r="136" s="10" customFormat="1" ht="19.92" customHeight="1">
      <c r="A136" s="10"/>
      <c r="B136" s="198"/>
      <c r="C136" s="134"/>
      <c r="D136" s="199" t="s">
        <v>4819</v>
      </c>
      <c r="E136" s="200"/>
      <c r="F136" s="200"/>
      <c r="G136" s="200"/>
      <c r="H136" s="200"/>
      <c r="I136" s="200"/>
      <c r="J136" s="201">
        <f>J679</f>
        <v>0</v>
      </c>
      <c r="K136" s="134"/>
      <c r="L136" s="202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</row>
    <row r="137" s="10" customFormat="1" ht="19.92" customHeight="1">
      <c r="A137" s="10"/>
      <c r="B137" s="198"/>
      <c r="C137" s="134"/>
      <c r="D137" s="199" t="s">
        <v>4820</v>
      </c>
      <c r="E137" s="200"/>
      <c r="F137" s="200"/>
      <c r="G137" s="200"/>
      <c r="H137" s="200"/>
      <c r="I137" s="200"/>
      <c r="J137" s="201">
        <f>J700</f>
        <v>0</v>
      </c>
      <c r="K137" s="134"/>
      <c r="L137" s="202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</row>
    <row r="138" s="9" customFormat="1" ht="24.96" customHeight="1">
      <c r="A138" s="9"/>
      <c r="B138" s="192"/>
      <c r="C138" s="193"/>
      <c r="D138" s="194" t="s">
        <v>4821</v>
      </c>
      <c r="E138" s="195"/>
      <c r="F138" s="195"/>
      <c r="G138" s="195"/>
      <c r="H138" s="195"/>
      <c r="I138" s="195"/>
      <c r="J138" s="196">
        <f>J705</f>
        <v>0</v>
      </c>
      <c r="K138" s="193"/>
      <c r="L138" s="197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</row>
    <row r="139" s="10" customFormat="1" ht="19.92" customHeight="1">
      <c r="A139" s="10"/>
      <c r="B139" s="198"/>
      <c r="C139" s="134"/>
      <c r="D139" s="199" t="s">
        <v>4822</v>
      </c>
      <c r="E139" s="200"/>
      <c r="F139" s="200"/>
      <c r="G139" s="200"/>
      <c r="H139" s="200"/>
      <c r="I139" s="200"/>
      <c r="J139" s="201">
        <f>J706</f>
        <v>0</v>
      </c>
      <c r="K139" s="134"/>
      <c r="L139" s="202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</row>
    <row r="140" s="10" customFormat="1" ht="19.92" customHeight="1">
      <c r="A140" s="10"/>
      <c r="B140" s="198"/>
      <c r="C140" s="134"/>
      <c r="D140" s="199" t="s">
        <v>4823</v>
      </c>
      <c r="E140" s="200"/>
      <c r="F140" s="200"/>
      <c r="G140" s="200"/>
      <c r="H140" s="200"/>
      <c r="I140" s="200"/>
      <c r="J140" s="201">
        <f>J720</f>
        <v>0</v>
      </c>
      <c r="K140" s="134"/>
      <c r="L140" s="202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</row>
    <row r="141" s="10" customFormat="1" ht="19.92" customHeight="1">
      <c r="A141" s="10"/>
      <c r="B141" s="198"/>
      <c r="C141" s="134"/>
      <c r="D141" s="199" t="s">
        <v>4824</v>
      </c>
      <c r="E141" s="200"/>
      <c r="F141" s="200"/>
      <c r="G141" s="200"/>
      <c r="H141" s="200"/>
      <c r="I141" s="200"/>
      <c r="J141" s="201">
        <f>J725</f>
        <v>0</v>
      </c>
      <c r="K141" s="134"/>
      <c r="L141" s="202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</row>
    <row r="142" s="9" customFormat="1" ht="24.96" customHeight="1">
      <c r="A142" s="9"/>
      <c r="B142" s="192"/>
      <c r="C142" s="193"/>
      <c r="D142" s="194" t="s">
        <v>4825</v>
      </c>
      <c r="E142" s="195"/>
      <c r="F142" s="195"/>
      <c r="G142" s="195"/>
      <c r="H142" s="195"/>
      <c r="I142" s="195"/>
      <c r="J142" s="196">
        <f>J727</f>
        <v>0</v>
      </c>
      <c r="K142" s="193"/>
      <c r="L142" s="197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</row>
    <row r="143" s="10" customFormat="1" ht="19.92" customHeight="1">
      <c r="A143" s="10"/>
      <c r="B143" s="198"/>
      <c r="C143" s="134"/>
      <c r="D143" s="199" t="s">
        <v>4826</v>
      </c>
      <c r="E143" s="200"/>
      <c r="F143" s="200"/>
      <c r="G143" s="200"/>
      <c r="H143" s="200"/>
      <c r="I143" s="200"/>
      <c r="J143" s="201">
        <f>J728</f>
        <v>0</v>
      </c>
      <c r="K143" s="134"/>
      <c r="L143" s="202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</row>
    <row r="144" s="2" customFormat="1" ht="21.84" customHeight="1">
      <c r="A144" s="39"/>
      <c r="B144" s="40"/>
      <c r="C144" s="41"/>
      <c r="D144" s="41"/>
      <c r="E144" s="41"/>
      <c r="F144" s="41"/>
      <c r="G144" s="41"/>
      <c r="H144" s="41"/>
      <c r="I144" s="41"/>
      <c r="J144" s="41"/>
      <c r="K144" s="41"/>
      <c r="L144" s="64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="2" customFormat="1" ht="6.96" customHeight="1">
      <c r="A145" s="39"/>
      <c r="B145" s="40"/>
      <c r="C145" s="41"/>
      <c r="D145" s="41"/>
      <c r="E145" s="41"/>
      <c r="F145" s="41"/>
      <c r="G145" s="41"/>
      <c r="H145" s="41"/>
      <c r="I145" s="41"/>
      <c r="J145" s="41"/>
      <c r="K145" s="41"/>
      <c r="L145" s="64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="2" customFormat="1" ht="29.28" customHeight="1">
      <c r="A146" s="39"/>
      <c r="B146" s="40"/>
      <c r="C146" s="191" t="s">
        <v>197</v>
      </c>
      <c r="D146" s="41"/>
      <c r="E146" s="41"/>
      <c r="F146" s="41"/>
      <c r="G146" s="41"/>
      <c r="H146" s="41"/>
      <c r="I146" s="41"/>
      <c r="J146" s="203">
        <f>ROUND(J147 + J148 + J149 + J150 + J151 + J152,2)</f>
        <v>0</v>
      </c>
      <c r="K146" s="41"/>
      <c r="L146" s="64"/>
      <c r="N146" s="204" t="s">
        <v>40</v>
      </c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="2" customFormat="1" ht="18" customHeight="1">
      <c r="A147" s="39"/>
      <c r="B147" s="40"/>
      <c r="C147" s="41"/>
      <c r="D147" s="205" t="s">
        <v>198</v>
      </c>
      <c r="E147" s="206"/>
      <c r="F147" s="206"/>
      <c r="G147" s="41"/>
      <c r="H147" s="41"/>
      <c r="I147" s="41"/>
      <c r="J147" s="207">
        <v>0</v>
      </c>
      <c r="K147" s="41"/>
      <c r="L147" s="208"/>
      <c r="M147" s="209"/>
      <c r="N147" s="210" t="s">
        <v>41</v>
      </c>
      <c r="O147" s="209"/>
      <c r="P147" s="209"/>
      <c r="Q147" s="209"/>
      <c r="R147" s="209"/>
      <c r="S147" s="211"/>
      <c r="T147" s="211"/>
      <c r="U147" s="211"/>
      <c r="V147" s="211"/>
      <c r="W147" s="211"/>
      <c r="X147" s="211"/>
      <c r="Y147" s="211"/>
      <c r="Z147" s="211"/>
      <c r="AA147" s="211"/>
      <c r="AB147" s="211"/>
      <c r="AC147" s="211"/>
      <c r="AD147" s="211"/>
      <c r="AE147" s="211"/>
      <c r="AF147" s="209"/>
      <c r="AG147" s="209"/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12" t="s">
        <v>199</v>
      </c>
      <c r="AZ147" s="209"/>
      <c r="BA147" s="209"/>
      <c r="BB147" s="209"/>
      <c r="BC147" s="209"/>
      <c r="BD147" s="209"/>
      <c r="BE147" s="213">
        <f>IF(N147="základní",J147,0)</f>
        <v>0</v>
      </c>
      <c r="BF147" s="213">
        <f>IF(N147="snížená",J147,0)</f>
        <v>0</v>
      </c>
      <c r="BG147" s="213">
        <f>IF(N147="zákl. přenesená",J147,0)</f>
        <v>0</v>
      </c>
      <c r="BH147" s="213">
        <f>IF(N147="sníž. přenesená",J147,0)</f>
        <v>0</v>
      </c>
      <c r="BI147" s="213">
        <f>IF(N147="nulová",J147,0)</f>
        <v>0</v>
      </c>
      <c r="BJ147" s="212" t="s">
        <v>84</v>
      </c>
      <c r="BK147" s="209"/>
      <c r="BL147" s="209"/>
      <c r="BM147" s="209"/>
    </row>
    <row r="148" s="2" customFormat="1" ht="18" customHeight="1">
      <c r="A148" s="39"/>
      <c r="B148" s="40"/>
      <c r="C148" s="41"/>
      <c r="D148" s="205" t="s">
        <v>200</v>
      </c>
      <c r="E148" s="206"/>
      <c r="F148" s="206"/>
      <c r="G148" s="41"/>
      <c r="H148" s="41"/>
      <c r="I148" s="41"/>
      <c r="J148" s="207">
        <v>0</v>
      </c>
      <c r="K148" s="41"/>
      <c r="L148" s="208"/>
      <c r="M148" s="209"/>
      <c r="N148" s="210" t="s">
        <v>41</v>
      </c>
      <c r="O148" s="209"/>
      <c r="P148" s="209"/>
      <c r="Q148" s="209"/>
      <c r="R148" s="209"/>
      <c r="S148" s="211"/>
      <c r="T148" s="211"/>
      <c r="U148" s="211"/>
      <c r="V148" s="211"/>
      <c r="W148" s="211"/>
      <c r="X148" s="211"/>
      <c r="Y148" s="211"/>
      <c r="Z148" s="211"/>
      <c r="AA148" s="211"/>
      <c r="AB148" s="211"/>
      <c r="AC148" s="211"/>
      <c r="AD148" s="211"/>
      <c r="AE148" s="211"/>
      <c r="AF148" s="209"/>
      <c r="AG148" s="209"/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12" t="s">
        <v>199</v>
      </c>
      <c r="AZ148" s="209"/>
      <c r="BA148" s="209"/>
      <c r="BB148" s="209"/>
      <c r="BC148" s="209"/>
      <c r="BD148" s="209"/>
      <c r="BE148" s="213">
        <f>IF(N148="základní",J148,0)</f>
        <v>0</v>
      </c>
      <c r="BF148" s="213">
        <f>IF(N148="snížená",J148,0)</f>
        <v>0</v>
      </c>
      <c r="BG148" s="213">
        <f>IF(N148="zákl. přenesená",J148,0)</f>
        <v>0</v>
      </c>
      <c r="BH148" s="213">
        <f>IF(N148="sníž. přenesená",J148,0)</f>
        <v>0</v>
      </c>
      <c r="BI148" s="213">
        <f>IF(N148="nulová",J148,0)</f>
        <v>0</v>
      </c>
      <c r="BJ148" s="212" t="s">
        <v>84</v>
      </c>
      <c r="BK148" s="209"/>
      <c r="BL148" s="209"/>
      <c r="BM148" s="209"/>
    </row>
    <row r="149" s="2" customFormat="1" ht="18" customHeight="1">
      <c r="A149" s="39"/>
      <c r="B149" s="40"/>
      <c r="C149" s="41"/>
      <c r="D149" s="205" t="s">
        <v>201</v>
      </c>
      <c r="E149" s="206"/>
      <c r="F149" s="206"/>
      <c r="G149" s="41"/>
      <c r="H149" s="41"/>
      <c r="I149" s="41"/>
      <c r="J149" s="207">
        <v>0</v>
      </c>
      <c r="K149" s="41"/>
      <c r="L149" s="208"/>
      <c r="M149" s="209"/>
      <c r="N149" s="210" t="s">
        <v>41</v>
      </c>
      <c r="O149" s="209"/>
      <c r="P149" s="209"/>
      <c r="Q149" s="209"/>
      <c r="R149" s="209"/>
      <c r="S149" s="211"/>
      <c r="T149" s="211"/>
      <c r="U149" s="211"/>
      <c r="V149" s="211"/>
      <c r="W149" s="211"/>
      <c r="X149" s="211"/>
      <c r="Y149" s="211"/>
      <c r="Z149" s="211"/>
      <c r="AA149" s="211"/>
      <c r="AB149" s="211"/>
      <c r="AC149" s="211"/>
      <c r="AD149" s="211"/>
      <c r="AE149" s="211"/>
      <c r="AF149" s="209"/>
      <c r="AG149" s="209"/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12" t="s">
        <v>199</v>
      </c>
      <c r="AZ149" s="209"/>
      <c r="BA149" s="209"/>
      <c r="BB149" s="209"/>
      <c r="BC149" s="209"/>
      <c r="BD149" s="209"/>
      <c r="BE149" s="213">
        <f>IF(N149="základní",J149,0)</f>
        <v>0</v>
      </c>
      <c r="BF149" s="213">
        <f>IF(N149="snížená",J149,0)</f>
        <v>0</v>
      </c>
      <c r="BG149" s="213">
        <f>IF(N149="zákl. přenesená",J149,0)</f>
        <v>0</v>
      </c>
      <c r="BH149" s="213">
        <f>IF(N149="sníž. přenesená",J149,0)</f>
        <v>0</v>
      </c>
      <c r="BI149" s="213">
        <f>IF(N149="nulová",J149,0)</f>
        <v>0</v>
      </c>
      <c r="BJ149" s="212" t="s">
        <v>84</v>
      </c>
      <c r="BK149" s="209"/>
      <c r="BL149" s="209"/>
      <c r="BM149" s="209"/>
    </row>
    <row r="150" s="2" customFormat="1" ht="18" customHeight="1">
      <c r="A150" s="39"/>
      <c r="B150" s="40"/>
      <c r="C150" s="41"/>
      <c r="D150" s="205" t="s">
        <v>202</v>
      </c>
      <c r="E150" s="206"/>
      <c r="F150" s="206"/>
      <c r="G150" s="41"/>
      <c r="H150" s="41"/>
      <c r="I150" s="41"/>
      <c r="J150" s="207">
        <v>0</v>
      </c>
      <c r="K150" s="41"/>
      <c r="L150" s="208"/>
      <c r="M150" s="209"/>
      <c r="N150" s="210" t="s">
        <v>41</v>
      </c>
      <c r="O150" s="209"/>
      <c r="P150" s="209"/>
      <c r="Q150" s="209"/>
      <c r="R150" s="209"/>
      <c r="S150" s="211"/>
      <c r="T150" s="211"/>
      <c r="U150" s="211"/>
      <c r="V150" s="211"/>
      <c r="W150" s="211"/>
      <c r="X150" s="211"/>
      <c r="Y150" s="211"/>
      <c r="Z150" s="211"/>
      <c r="AA150" s="211"/>
      <c r="AB150" s="211"/>
      <c r="AC150" s="211"/>
      <c r="AD150" s="211"/>
      <c r="AE150" s="211"/>
      <c r="AF150" s="209"/>
      <c r="AG150" s="209"/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12" t="s">
        <v>199</v>
      </c>
      <c r="AZ150" s="209"/>
      <c r="BA150" s="209"/>
      <c r="BB150" s="209"/>
      <c r="BC150" s="209"/>
      <c r="BD150" s="209"/>
      <c r="BE150" s="213">
        <f>IF(N150="základní",J150,0)</f>
        <v>0</v>
      </c>
      <c r="BF150" s="213">
        <f>IF(N150="snížená",J150,0)</f>
        <v>0</v>
      </c>
      <c r="BG150" s="213">
        <f>IF(N150="zákl. přenesená",J150,0)</f>
        <v>0</v>
      </c>
      <c r="BH150" s="213">
        <f>IF(N150="sníž. přenesená",J150,0)</f>
        <v>0</v>
      </c>
      <c r="BI150" s="213">
        <f>IF(N150="nulová",J150,0)</f>
        <v>0</v>
      </c>
      <c r="BJ150" s="212" t="s">
        <v>84</v>
      </c>
      <c r="BK150" s="209"/>
      <c r="BL150" s="209"/>
      <c r="BM150" s="209"/>
    </row>
    <row r="151" s="2" customFormat="1" ht="18" customHeight="1">
      <c r="A151" s="39"/>
      <c r="B151" s="40"/>
      <c r="C151" s="41"/>
      <c r="D151" s="205" t="s">
        <v>203</v>
      </c>
      <c r="E151" s="206"/>
      <c r="F151" s="206"/>
      <c r="G151" s="41"/>
      <c r="H151" s="41"/>
      <c r="I151" s="41"/>
      <c r="J151" s="207">
        <v>0</v>
      </c>
      <c r="K151" s="41"/>
      <c r="L151" s="208"/>
      <c r="M151" s="209"/>
      <c r="N151" s="210" t="s">
        <v>41</v>
      </c>
      <c r="O151" s="209"/>
      <c r="P151" s="209"/>
      <c r="Q151" s="209"/>
      <c r="R151" s="209"/>
      <c r="S151" s="211"/>
      <c r="T151" s="211"/>
      <c r="U151" s="211"/>
      <c r="V151" s="211"/>
      <c r="W151" s="211"/>
      <c r="X151" s="211"/>
      <c r="Y151" s="211"/>
      <c r="Z151" s="211"/>
      <c r="AA151" s="211"/>
      <c r="AB151" s="211"/>
      <c r="AC151" s="211"/>
      <c r="AD151" s="211"/>
      <c r="AE151" s="211"/>
      <c r="AF151" s="209"/>
      <c r="AG151" s="209"/>
      <c r="AH151" s="209"/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  <c r="AV151" s="209"/>
      <c r="AW151" s="209"/>
      <c r="AX151" s="209"/>
      <c r="AY151" s="212" t="s">
        <v>199</v>
      </c>
      <c r="AZ151" s="209"/>
      <c r="BA151" s="209"/>
      <c r="BB151" s="209"/>
      <c r="BC151" s="209"/>
      <c r="BD151" s="209"/>
      <c r="BE151" s="213">
        <f>IF(N151="základní",J151,0)</f>
        <v>0</v>
      </c>
      <c r="BF151" s="213">
        <f>IF(N151="snížená",J151,0)</f>
        <v>0</v>
      </c>
      <c r="BG151" s="213">
        <f>IF(N151="zákl. přenesená",J151,0)</f>
        <v>0</v>
      </c>
      <c r="BH151" s="213">
        <f>IF(N151="sníž. přenesená",J151,0)</f>
        <v>0</v>
      </c>
      <c r="BI151" s="213">
        <f>IF(N151="nulová",J151,0)</f>
        <v>0</v>
      </c>
      <c r="BJ151" s="212" t="s">
        <v>84</v>
      </c>
      <c r="BK151" s="209"/>
      <c r="BL151" s="209"/>
      <c r="BM151" s="209"/>
    </row>
    <row r="152" s="2" customFormat="1" ht="18" customHeight="1">
      <c r="A152" s="39"/>
      <c r="B152" s="40"/>
      <c r="C152" s="41"/>
      <c r="D152" s="206" t="s">
        <v>204</v>
      </c>
      <c r="E152" s="41"/>
      <c r="F152" s="41"/>
      <c r="G152" s="41"/>
      <c r="H152" s="41"/>
      <c r="I152" s="41"/>
      <c r="J152" s="207">
        <f>ROUND(J32*T152,2)</f>
        <v>0</v>
      </c>
      <c r="K152" s="41"/>
      <c r="L152" s="208"/>
      <c r="M152" s="209"/>
      <c r="N152" s="210" t="s">
        <v>41</v>
      </c>
      <c r="O152" s="209"/>
      <c r="P152" s="209"/>
      <c r="Q152" s="209"/>
      <c r="R152" s="209"/>
      <c r="S152" s="211"/>
      <c r="T152" s="211"/>
      <c r="U152" s="211"/>
      <c r="V152" s="211"/>
      <c r="W152" s="211"/>
      <c r="X152" s="211"/>
      <c r="Y152" s="211"/>
      <c r="Z152" s="211"/>
      <c r="AA152" s="211"/>
      <c r="AB152" s="211"/>
      <c r="AC152" s="211"/>
      <c r="AD152" s="211"/>
      <c r="AE152" s="211"/>
      <c r="AF152" s="209"/>
      <c r="AG152" s="209"/>
      <c r="AH152" s="209"/>
      <c r="AI152" s="209"/>
      <c r="AJ152" s="209"/>
      <c r="AK152" s="209"/>
      <c r="AL152" s="209"/>
      <c r="AM152" s="209"/>
      <c r="AN152" s="209"/>
      <c r="AO152" s="209"/>
      <c r="AP152" s="209"/>
      <c r="AQ152" s="209"/>
      <c r="AR152" s="209"/>
      <c r="AS152" s="209"/>
      <c r="AT152" s="209"/>
      <c r="AU152" s="209"/>
      <c r="AV152" s="209"/>
      <c r="AW152" s="209"/>
      <c r="AX152" s="209"/>
      <c r="AY152" s="212" t="s">
        <v>205</v>
      </c>
      <c r="AZ152" s="209"/>
      <c r="BA152" s="209"/>
      <c r="BB152" s="209"/>
      <c r="BC152" s="209"/>
      <c r="BD152" s="209"/>
      <c r="BE152" s="213">
        <f>IF(N152="základní",J152,0)</f>
        <v>0</v>
      </c>
      <c r="BF152" s="213">
        <f>IF(N152="snížená",J152,0)</f>
        <v>0</v>
      </c>
      <c r="BG152" s="213">
        <f>IF(N152="zákl. přenesená",J152,0)</f>
        <v>0</v>
      </c>
      <c r="BH152" s="213">
        <f>IF(N152="sníž. přenesená",J152,0)</f>
        <v>0</v>
      </c>
      <c r="BI152" s="213">
        <f>IF(N152="nulová",J152,0)</f>
        <v>0</v>
      </c>
      <c r="BJ152" s="212" t="s">
        <v>84</v>
      </c>
      <c r="BK152" s="209"/>
      <c r="BL152" s="209"/>
      <c r="BM152" s="209"/>
    </row>
    <row r="153" s="2" customFormat="1">
      <c r="A153" s="39"/>
      <c r="B153" s="40"/>
      <c r="C153" s="41"/>
      <c r="D153" s="41"/>
      <c r="E153" s="41"/>
      <c r="F153" s="41"/>
      <c r="G153" s="41"/>
      <c r="H153" s="41"/>
      <c r="I153" s="41"/>
      <c r="J153" s="41"/>
      <c r="K153" s="41"/>
      <c r="L153" s="64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="2" customFormat="1" ht="29.28" customHeight="1">
      <c r="A154" s="39"/>
      <c r="B154" s="40"/>
      <c r="C154" s="214" t="s">
        <v>206</v>
      </c>
      <c r="D154" s="189"/>
      <c r="E154" s="189"/>
      <c r="F154" s="189"/>
      <c r="G154" s="189"/>
      <c r="H154" s="189"/>
      <c r="I154" s="189"/>
      <c r="J154" s="215">
        <f>ROUND(J98+J146,2)</f>
        <v>0</v>
      </c>
      <c r="K154" s="189"/>
      <c r="L154" s="64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="2" customFormat="1" ht="6.96" customHeight="1">
      <c r="A155" s="39"/>
      <c r="B155" s="67"/>
      <c r="C155" s="68"/>
      <c r="D155" s="68"/>
      <c r="E155" s="68"/>
      <c r="F155" s="68"/>
      <c r="G155" s="68"/>
      <c r="H155" s="68"/>
      <c r="I155" s="68"/>
      <c r="J155" s="68"/>
      <c r="K155" s="68"/>
      <c r="L155" s="64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9" s="2" customFormat="1" ht="6.96" customHeight="1">
      <c r="A159" s="39"/>
      <c r="B159" s="69"/>
      <c r="C159" s="70"/>
      <c r="D159" s="70"/>
      <c r="E159" s="70"/>
      <c r="F159" s="70"/>
      <c r="G159" s="70"/>
      <c r="H159" s="70"/>
      <c r="I159" s="70"/>
      <c r="J159" s="70"/>
      <c r="K159" s="70"/>
      <c r="L159" s="64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="2" customFormat="1" ht="24.96" customHeight="1">
      <c r="A160" s="39"/>
      <c r="B160" s="40"/>
      <c r="C160" s="24" t="s">
        <v>207</v>
      </c>
      <c r="D160" s="41"/>
      <c r="E160" s="41"/>
      <c r="F160" s="41"/>
      <c r="G160" s="41"/>
      <c r="H160" s="41"/>
      <c r="I160" s="41"/>
      <c r="J160" s="41"/>
      <c r="K160" s="41"/>
      <c r="L160" s="64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="2" customFormat="1" ht="6.96" customHeight="1">
      <c r="A161" s="39"/>
      <c r="B161" s="40"/>
      <c r="C161" s="41"/>
      <c r="D161" s="41"/>
      <c r="E161" s="41"/>
      <c r="F161" s="41"/>
      <c r="G161" s="41"/>
      <c r="H161" s="41"/>
      <c r="I161" s="41"/>
      <c r="J161" s="41"/>
      <c r="K161" s="41"/>
      <c r="L161" s="64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="2" customFormat="1" ht="12" customHeight="1">
      <c r="A162" s="39"/>
      <c r="B162" s="40"/>
      <c r="C162" s="33" t="s">
        <v>16</v>
      </c>
      <c r="D162" s="41"/>
      <c r="E162" s="41"/>
      <c r="F162" s="41"/>
      <c r="G162" s="41"/>
      <c r="H162" s="41"/>
      <c r="I162" s="41"/>
      <c r="J162" s="41"/>
      <c r="K162" s="41"/>
      <c r="L162" s="64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="2" customFormat="1" ht="16.5" customHeight="1">
      <c r="A163" s="39"/>
      <c r="B163" s="40"/>
      <c r="C163" s="41"/>
      <c r="D163" s="41"/>
      <c r="E163" s="187" t="str">
        <f>E7</f>
        <v>OU - STAVEBNÍ ÚPRAVY BUDOVY E, ČS.LEGIÍ 9, OSTRAVA</v>
      </c>
      <c r="F163" s="33"/>
      <c r="G163" s="33"/>
      <c r="H163" s="33"/>
      <c r="I163" s="41"/>
      <c r="J163" s="41"/>
      <c r="K163" s="41"/>
      <c r="L163" s="64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="1" customFormat="1" ht="12" customHeight="1">
      <c r="B164" s="22"/>
      <c r="C164" s="33" t="s">
        <v>154</v>
      </c>
      <c r="D164" s="23"/>
      <c r="E164" s="23"/>
      <c r="F164" s="23"/>
      <c r="G164" s="23"/>
      <c r="H164" s="23"/>
      <c r="I164" s="23"/>
      <c r="J164" s="23"/>
      <c r="K164" s="23"/>
      <c r="L164" s="21"/>
    </row>
    <row r="165" s="2" customFormat="1" ht="16.5" customHeight="1">
      <c r="A165" s="39"/>
      <c r="B165" s="40"/>
      <c r="C165" s="41"/>
      <c r="D165" s="41"/>
      <c r="E165" s="187" t="s">
        <v>2858</v>
      </c>
      <c r="F165" s="41"/>
      <c r="G165" s="41"/>
      <c r="H165" s="41"/>
      <c r="I165" s="41"/>
      <c r="J165" s="41"/>
      <c r="K165" s="41"/>
      <c r="L165" s="64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="2" customFormat="1" ht="12" customHeight="1">
      <c r="A166" s="39"/>
      <c r="B166" s="40"/>
      <c r="C166" s="33" t="s">
        <v>2859</v>
      </c>
      <c r="D166" s="41"/>
      <c r="E166" s="41"/>
      <c r="F166" s="41"/>
      <c r="G166" s="41"/>
      <c r="H166" s="41"/>
      <c r="I166" s="41"/>
      <c r="J166" s="41"/>
      <c r="K166" s="41"/>
      <c r="L166" s="64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="2" customFormat="1" ht="16.5" customHeight="1">
      <c r="A167" s="39"/>
      <c r="B167" s="40"/>
      <c r="C167" s="41"/>
      <c r="D167" s="41"/>
      <c r="E167" s="77" t="str">
        <f>E11</f>
        <v>D.1.4.6 - VZDUCHOTECHNIKA A OCHLAZOVÁNÍ</v>
      </c>
      <c r="F167" s="41"/>
      <c r="G167" s="41"/>
      <c r="H167" s="41"/>
      <c r="I167" s="41"/>
      <c r="J167" s="41"/>
      <c r="K167" s="41"/>
      <c r="L167" s="64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="2" customFormat="1" ht="6.96" customHeight="1">
      <c r="A168" s="39"/>
      <c r="B168" s="40"/>
      <c r="C168" s="41"/>
      <c r="D168" s="41"/>
      <c r="E168" s="41"/>
      <c r="F168" s="41"/>
      <c r="G168" s="41"/>
      <c r="H168" s="41"/>
      <c r="I168" s="41"/>
      <c r="J168" s="41"/>
      <c r="K168" s="41"/>
      <c r="L168" s="64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="2" customFormat="1" ht="12" customHeight="1">
      <c r="A169" s="39"/>
      <c r="B169" s="40"/>
      <c r="C169" s="33" t="s">
        <v>20</v>
      </c>
      <c r="D169" s="41"/>
      <c r="E169" s="41"/>
      <c r="F169" s="28" t="str">
        <f>F14</f>
        <v xml:space="preserve"> </v>
      </c>
      <c r="G169" s="41"/>
      <c r="H169" s="41"/>
      <c r="I169" s="33" t="s">
        <v>22</v>
      </c>
      <c r="J169" s="80" t="str">
        <f>IF(J14="","",J14)</f>
        <v>30. 3. 2022</v>
      </c>
      <c r="K169" s="41"/>
      <c r="L169" s="64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="2" customFormat="1" ht="6.96" customHeight="1">
      <c r="A170" s="39"/>
      <c r="B170" s="40"/>
      <c r="C170" s="41"/>
      <c r="D170" s="41"/>
      <c r="E170" s="41"/>
      <c r="F170" s="41"/>
      <c r="G170" s="41"/>
      <c r="H170" s="41"/>
      <c r="I170" s="41"/>
      <c r="J170" s="41"/>
      <c r="K170" s="41"/>
      <c r="L170" s="64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="2" customFormat="1" ht="15.15" customHeight="1">
      <c r="A171" s="39"/>
      <c r="B171" s="40"/>
      <c r="C171" s="33" t="s">
        <v>24</v>
      </c>
      <c r="D171" s="41"/>
      <c r="E171" s="41"/>
      <c r="F171" s="28" t="str">
        <f>E17</f>
        <v>Ostravská univerzita</v>
      </c>
      <c r="G171" s="41"/>
      <c r="H171" s="41"/>
      <c r="I171" s="33" t="s">
        <v>30</v>
      </c>
      <c r="J171" s="37" t="str">
        <f>E23</f>
        <v>MARPO s.r.o.</v>
      </c>
      <c r="K171" s="41"/>
      <c r="L171" s="64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="2" customFormat="1" ht="15.15" customHeight="1">
      <c r="A172" s="39"/>
      <c r="B172" s="40"/>
      <c r="C172" s="33" t="s">
        <v>28</v>
      </c>
      <c r="D172" s="41"/>
      <c r="E172" s="41"/>
      <c r="F172" s="28" t="str">
        <f>IF(E20="","",E20)</f>
        <v>Vyplň údaj</v>
      </c>
      <c r="G172" s="41"/>
      <c r="H172" s="41"/>
      <c r="I172" s="33" t="s">
        <v>33</v>
      </c>
      <c r="J172" s="37" t="str">
        <f>E26</f>
        <v xml:space="preserve"> </v>
      </c>
      <c r="K172" s="41"/>
      <c r="L172" s="64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="2" customFormat="1" ht="10.32" customHeight="1">
      <c r="A173" s="39"/>
      <c r="B173" s="40"/>
      <c r="C173" s="41"/>
      <c r="D173" s="41"/>
      <c r="E173" s="41"/>
      <c r="F173" s="41"/>
      <c r="G173" s="41"/>
      <c r="H173" s="41"/>
      <c r="I173" s="41"/>
      <c r="J173" s="41"/>
      <c r="K173" s="41"/>
      <c r="L173" s="64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="11" customFormat="1" ht="29.28" customHeight="1">
      <c r="A174" s="216"/>
      <c r="B174" s="217"/>
      <c r="C174" s="218" t="s">
        <v>208</v>
      </c>
      <c r="D174" s="219" t="s">
        <v>61</v>
      </c>
      <c r="E174" s="219" t="s">
        <v>57</v>
      </c>
      <c r="F174" s="219" t="s">
        <v>58</v>
      </c>
      <c r="G174" s="219" t="s">
        <v>209</v>
      </c>
      <c r="H174" s="219" t="s">
        <v>210</v>
      </c>
      <c r="I174" s="219" t="s">
        <v>211</v>
      </c>
      <c r="J174" s="220" t="s">
        <v>160</v>
      </c>
      <c r="K174" s="221" t="s">
        <v>212</v>
      </c>
      <c r="L174" s="222"/>
      <c r="M174" s="101" t="s">
        <v>1</v>
      </c>
      <c r="N174" s="102" t="s">
        <v>40</v>
      </c>
      <c r="O174" s="102" t="s">
        <v>213</v>
      </c>
      <c r="P174" s="102" t="s">
        <v>214</v>
      </c>
      <c r="Q174" s="102" t="s">
        <v>215</v>
      </c>
      <c r="R174" s="102" t="s">
        <v>216</v>
      </c>
      <c r="S174" s="102" t="s">
        <v>217</v>
      </c>
      <c r="T174" s="103" t="s">
        <v>218</v>
      </c>
      <c r="U174" s="216"/>
      <c r="V174" s="216"/>
      <c r="W174" s="216"/>
      <c r="X174" s="216"/>
      <c r="Y174" s="216"/>
      <c r="Z174" s="216"/>
      <c r="AA174" s="216"/>
      <c r="AB174" s="216"/>
      <c r="AC174" s="216"/>
      <c r="AD174" s="216"/>
      <c r="AE174" s="216"/>
    </row>
    <row r="175" s="2" customFormat="1" ht="22.8" customHeight="1">
      <c r="A175" s="39"/>
      <c r="B175" s="40"/>
      <c r="C175" s="108" t="s">
        <v>219</v>
      </c>
      <c r="D175" s="41"/>
      <c r="E175" s="41"/>
      <c r="F175" s="41"/>
      <c r="G175" s="41"/>
      <c r="H175" s="41"/>
      <c r="I175" s="41"/>
      <c r="J175" s="223">
        <f>BK175</f>
        <v>0</v>
      </c>
      <c r="K175" s="41"/>
      <c r="L175" s="45"/>
      <c r="M175" s="104"/>
      <c r="N175" s="224"/>
      <c r="O175" s="105"/>
      <c r="P175" s="225">
        <f>P176+P246+P297+P347+P412+P464+P512+P569+P619+P678+P705+P727</f>
        <v>0</v>
      </c>
      <c r="Q175" s="105"/>
      <c r="R175" s="225">
        <f>R176+R246+R297+R347+R412+R464+R512+R569+R619+R678+R705+R727</f>
        <v>0</v>
      </c>
      <c r="S175" s="105"/>
      <c r="T175" s="226">
        <f>T176+T246+T297+T347+T412+T464+T512+T569+T619+T678+T705+T727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75</v>
      </c>
      <c r="AU175" s="18" t="s">
        <v>162</v>
      </c>
      <c r="BK175" s="227">
        <f>BK176+BK246+BK297+BK347+BK412+BK464+BK512+BK569+BK619+BK678+BK705+BK727</f>
        <v>0</v>
      </c>
    </row>
    <row r="176" s="12" customFormat="1" ht="25.92" customHeight="1">
      <c r="A176" s="12"/>
      <c r="B176" s="228"/>
      <c r="C176" s="229"/>
      <c r="D176" s="230" t="s">
        <v>75</v>
      </c>
      <c r="E176" s="231" t="s">
        <v>4827</v>
      </c>
      <c r="F176" s="231" t="s">
        <v>4828</v>
      </c>
      <c r="G176" s="229"/>
      <c r="H176" s="229"/>
      <c r="I176" s="232"/>
      <c r="J176" s="233">
        <f>BK176</f>
        <v>0</v>
      </c>
      <c r="K176" s="229"/>
      <c r="L176" s="234"/>
      <c r="M176" s="235"/>
      <c r="N176" s="236"/>
      <c r="O176" s="236"/>
      <c r="P176" s="237">
        <f>P177+P227+P242</f>
        <v>0</v>
      </c>
      <c r="Q176" s="236"/>
      <c r="R176" s="237">
        <f>R177+R227+R242</f>
        <v>0</v>
      </c>
      <c r="S176" s="236"/>
      <c r="T176" s="238">
        <f>T177+T227+T242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39" t="s">
        <v>84</v>
      </c>
      <c r="AT176" s="240" t="s">
        <v>75</v>
      </c>
      <c r="AU176" s="240" t="s">
        <v>76</v>
      </c>
      <c r="AY176" s="239" t="s">
        <v>222</v>
      </c>
      <c r="BK176" s="241">
        <f>BK177+BK227+BK242</f>
        <v>0</v>
      </c>
    </row>
    <row r="177" s="12" customFormat="1" ht="22.8" customHeight="1">
      <c r="A177" s="12"/>
      <c r="B177" s="228"/>
      <c r="C177" s="229"/>
      <c r="D177" s="230" t="s">
        <v>75</v>
      </c>
      <c r="E177" s="242" t="s">
        <v>4829</v>
      </c>
      <c r="F177" s="242" t="s">
        <v>4830</v>
      </c>
      <c r="G177" s="229"/>
      <c r="H177" s="229"/>
      <c r="I177" s="232"/>
      <c r="J177" s="243">
        <f>BK177</f>
        <v>0</v>
      </c>
      <c r="K177" s="229"/>
      <c r="L177" s="234"/>
      <c r="M177" s="235"/>
      <c r="N177" s="236"/>
      <c r="O177" s="236"/>
      <c r="P177" s="237">
        <f>SUM(P178:P226)</f>
        <v>0</v>
      </c>
      <c r="Q177" s="236"/>
      <c r="R177" s="237">
        <f>SUM(R178:R226)</f>
        <v>0</v>
      </c>
      <c r="S177" s="236"/>
      <c r="T177" s="238">
        <f>SUM(T178:T226)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39" t="s">
        <v>84</v>
      </c>
      <c r="AT177" s="240" t="s">
        <v>75</v>
      </c>
      <c r="AU177" s="240" t="s">
        <v>84</v>
      </c>
      <c r="AY177" s="239" t="s">
        <v>222</v>
      </c>
      <c r="BK177" s="241">
        <f>SUM(BK178:BK226)</f>
        <v>0</v>
      </c>
    </row>
    <row r="178" s="2" customFormat="1" ht="66.75" customHeight="1">
      <c r="A178" s="39"/>
      <c r="B178" s="40"/>
      <c r="C178" s="294" t="s">
        <v>84</v>
      </c>
      <c r="D178" s="294" t="s">
        <v>300</v>
      </c>
      <c r="E178" s="295" t="s">
        <v>4831</v>
      </c>
      <c r="F178" s="296" t="s">
        <v>4832</v>
      </c>
      <c r="G178" s="297" t="s">
        <v>526</v>
      </c>
      <c r="H178" s="298">
        <v>1</v>
      </c>
      <c r="I178" s="299"/>
      <c r="J178" s="300">
        <f>ROUND(I178*H178,2)</f>
        <v>0</v>
      </c>
      <c r="K178" s="301"/>
      <c r="L178" s="302"/>
      <c r="M178" s="303" t="s">
        <v>1</v>
      </c>
      <c r="N178" s="304" t="s">
        <v>41</v>
      </c>
      <c r="O178" s="92"/>
      <c r="P178" s="254">
        <f>O178*H178</f>
        <v>0</v>
      </c>
      <c r="Q178" s="254">
        <v>0</v>
      </c>
      <c r="R178" s="254">
        <f>Q178*H178</f>
        <v>0</v>
      </c>
      <c r="S178" s="254">
        <v>0</v>
      </c>
      <c r="T178" s="255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56" t="s">
        <v>242</v>
      </c>
      <c r="AT178" s="256" t="s">
        <v>300</v>
      </c>
      <c r="AU178" s="256" t="s">
        <v>86</v>
      </c>
      <c r="AY178" s="18" t="s">
        <v>222</v>
      </c>
      <c r="BE178" s="257">
        <f>IF(N178="základní",J178,0)</f>
        <v>0</v>
      </c>
      <c r="BF178" s="257">
        <f>IF(N178="snížená",J178,0)</f>
        <v>0</v>
      </c>
      <c r="BG178" s="257">
        <f>IF(N178="zákl. přenesená",J178,0)</f>
        <v>0</v>
      </c>
      <c r="BH178" s="257">
        <f>IF(N178="sníž. přenesená",J178,0)</f>
        <v>0</v>
      </c>
      <c r="BI178" s="257">
        <f>IF(N178="nulová",J178,0)</f>
        <v>0</v>
      </c>
      <c r="BJ178" s="18" t="s">
        <v>84</v>
      </c>
      <c r="BK178" s="257">
        <f>ROUND(I178*H178,2)</f>
        <v>0</v>
      </c>
      <c r="BL178" s="18" t="s">
        <v>228</v>
      </c>
      <c r="BM178" s="256" t="s">
        <v>86</v>
      </c>
    </row>
    <row r="179" s="2" customFormat="1" ht="16.5" customHeight="1">
      <c r="A179" s="39"/>
      <c r="B179" s="40"/>
      <c r="C179" s="294" t="s">
        <v>86</v>
      </c>
      <c r="D179" s="294" t="s">
        <v>300</v>
      </c>
      <c r="E179" s="295" t="s">
        <v>4833</v>
      </c>
      <c r="F179" s="296" t="s">
        <v>4834</v>
      </c>
      <c r="G179" s="297" t="s">
        <v>526</v>
      </c>
      <c r="H179" s="298">
        <v>1</v>
      </c>
      <c r="I179" s="299"/>
      <c r="J179" s="300">
        <f>ROUND(I179*H179,2)</f>
        <v>0</v>
      </c>
      <c r="K179" s="301"/>
      <c r="L179" s="302"/>
      <c r="M179" s="303" t="s">
        <v>1</v>
      </c>
      <c r="N179" s="304" t="s">
        <v>41</v>
      </c>
      <c r="O179" s="92"/>
      <c r="P179" s="254">
        <f>O179*H179</f>
        <v>0</v>
      </c>
      <c r="Q179" s="254">
        <v>0</v>
      </c>
      <c r="R179" s="254">
        <f>Q179*H179</f>
        <v>0</v>
      </c>
      <c r="S179" s="254">
        <v>0</v>
      </c>
      <c r="T179" s="255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56" t="s">
        <v>242</v>
      </c>
      <c r="AT179" s="256" t="s">
        <v>300</v>
      </c>
      <c r="AU179" s="256" t="s">
        <v>86</v>
      </c>
      <c r="AY179" s="18" t="s">
        <v>222</v>
      </c>
      <c r="BE179" s="257">
        <f>IF(N179="základní",J179,0)</f>
        <v>0</v>
      </c>
      <c r="BF179" s="257">
        <f>IF(N179="snížená",J179,0)</f>
        <v>0</v>
      </c>
      <c r="BG179" s="257">
        <f>IF(N179="zákl. přenesená",J179,0)</f>
        <v>0</v>
      </c>
      <c r="BH179" s="257">
        <f>IF(N179="sníž. přenesená",J179,0)</f>
        <v>0</v>
      </c>
      <c r="BI179" s="257">
        <f>IF(N179="nulová",J179,0)</f>
        <v>0</v>
      </c>
      <c r="BJ179" s="18" t="s">
        <v>84</v>
      </c>
      <c r="BK179" s="257">
        <f>ROUND(I179*H179,2)</f>
        <v>0</v>
      </c>
      <c r="BL179" s="18" t="s">
        <v>228</v>
      </c>
      <c r="BM179" s="256" t="s">
        <v>228</v>
      </c>
    </row>
    <row r="180" s="2" customFormat="1" ht="16.5" customHeight="1">
      <c r="A180" s="39"/>
      <c r="B180" s="40"/>
      <c r="C180" s="244" t="s">
        <v>107</v>
      </c>
      <c r="D180" s="244" t="s">
        <v>224</v>
      </c>
      <c r="E180" s="245" t="s">
        <v>4835</v>
      </c>
      <c r="F180" s="246" t="s">
        <v>4836</v>
      </c>
      <c r="G180" s="247" t="s">
        <v>526</v>
      </c>
      <c r="H180" s="248">
        <v>1</v>
      </c>
      <c r="I180" s="249"/>
      <c r="J180" s="250">
        <f>ROUND(I180*H180,2)</f>
        <v>0</v>
      </c>
      <c r="K180" s="251"/>
      <c r="L180" s="45"/>
      <c r="M180" s="252" t="s">
        <v>1</v>
      </c>
      <c r="N180" s="253" t="s">
        <v>41</v>
      </c>
      <c r="O180" s="92"/>
      <c r="P180" s="254">
        <f>O180*H180</f>
        <v>0</v>
      </c>
      <c r="Q180" s="254">
        <v>0</v>
      </c>
      <c r="R180" s="254">
        <f>Q180*H180</f>
        <v>0</v>
      </c>
      <c r="S180" s="254">
        <v>0</v>
      </c>
      <c r="T180" s="255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56" t="s">
        <v>228</v>
      </c>
      <c r="AT180" s="256" t="s">
        <v>224</v>
      </c>
      <c r="AU180" s="256" t="s">
        <v>86</v>
      </c>
      <c r="AY180" s="18" t="s">
        <v>222</v>
      </c>
      <c r="BE180" s="257">
        <f>IF(N180="základní",J180,0)</f>
        <v>0</v>
      </c>
      <c r="BF180" s="257">
        <f>IF(N180="snížená",J180,0)</f>
        <v>0</v>
      </c>
      <c r="BG180" s="257">
        <f>IF(N180="zákl. přenesená",J180,0)</f>
        <v>0</v>
      </c>
      <c r="BH180" s="257">
        <f>IF(N180="sníž. přenesená",J180,0)</f>
        <v>0</v>
      </c>
      <c r="BI180" s="257">
        <f>IF(N180="nulová",J180,0)</f>
        <v>0</v>
      </c>
      <c r="BJ180" s="18" t="s">
        <v>84</v>
      </c>
      <c r="BK180" s="257">
        <f>ROUND(I180*H180,2)</f>
        <v>0</v>
      </c>
      <c r="BL180" s="18" t="s">
        <v>228</v>
      </c>
      <c r="BM180" s="256" t="s">
        <v>237</v>
      </c>
    </row>
    <row r="181" s="2" customFormat="1" ht="37.8" customHeight="1">
      <c r="A181" s="39"/>
      <c r="B181" s="40"/>
      <c r="C181" s="294" t="s">
        <v>228</v>
      </c>
      <c r="D181" s="294" t="s">
        <v>300</v>
      </c>
      <c r="E181" s="295" t="s">
        <v>4837</v>
      </c>
      <c r="F181" s="296" t="s">
        <v>4838</v>
      </c>
      <c r="G181" s="297" t="s">
        <v>526</v>
      </c>
      <c r="H181" s="298">
        <v>1</v>
      </c>
      <c r="I181" s="299"/>
      <c r="J181" s="300">
        <f>ROUND(I181*H181,2)</f>
        <v>0</v>
      </c>
      <c r="K181" s="301"/>
      <c r="L181" s="302"/>
      <c r="M181" s="303" t="s">
        <v>1</v>
      </c>
      <c r="N181" s="304" t="s">
        <v>41</v>
      </c>
      <c r="O181" s="92"/>
      <c r="P181" s="254">
        <f>O181*H181</f>
        <v>0</v>
      </c>
      <c r="Q181" s="254">
        <v>0</v>
      </c>
      <c r="R181" s="254">
        <f>Q181*H181</f>
        <v>0</v>
      </c>
      <c r="S181" s="254">
        <v>0</v>
      </c>
      <c r="T181" s="255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56" t="s">
        <v>242</v>
      </c>
      <c r="AT181" s="256" t="s">
        <v>300</v>
      </c>
      <c r="AU181" s="256" t="s">
        <v>86</v>
      </c>
      <c r="AY181" s="18" t="s">
        <v>222</v>
      </c>
      <c r="BE181" s="257">
        <f>IF(N181="základní",J181,0)</f>
        <v>0</v>
      </c>
      <c r="BF181" s="257">
        <f>IF(N181="snížená",J181,0)</f>
        <v>0</v>
      </c>
      <c r="BG181" s="257">
        <f>IF(N181="zákl. přenesená",J181,0)</f>
        <v>0</v>
      </c>
      <c r="BH181" s="257">
        <f>IF(N181="sníž. přenesená",J181,0)</f>
        <v>0</v>
      </c>
      <c r="BI181" s="257">
        <f>IF(N181="nulová",J181,0)</f>
        <v>0</v>
      </c>
      <c r="BJ181" s="18" t="s">
        <v>84</v>
      </c>
      <c r="BK181" s="257">
        <f>ROUND(I181*H181,2)</f>
        <v>0</v>
      </c>
      <c r="BL181" s="18" t="s">
        <v>228</v>
      </c>
      <c r="BM181" s="256" t="s">
        <v>242</v>
      </c>
    </row>
    <row r="182" s="2" customFormat="1" ht="49.05" customHeight="1">
      <c r="A182" s="39"/>
      <c r="B182" s="40"/>
      <c r="C182" s="294" t="s">
        <v>245</v>
      </c>
      <c r="D182" s="294" t="s">
        <v>300</v>
      </c>
      <c r="E182" s="295" t="s">
        <v>4839</v>
      </c>
      <c r="F182" s="296" t="s">
        <v>4840</v>
      </c>
      <c r="G182" s="297" t="s">
        <v>526</v>
      </c>
      <c r="H182" s="298">
        <v>1</v>
      </c>
      <c r="I182" s="299"/>
      <c r="J182" s="300">
        <f>ROUND(I182*H182,2)</f>
        <v>0</v>
      </c>
      <c r="K182" s="301"/>
      <c r="L182" s="302"/>
      <c r="M182" s="303" t="s">
        <v>1</v>
      </c>
      <c r="N182" s="304" t="s">
        <v>41</v>
      </c>
      <c r="O182" s="92"/>
      <c r="P182" s="254">
        <f>O182*H182</f>
        <v>0</v>
      </c>
      <c r="Q182" s="254">
        <v>0</v>
      </c>
      <c r="R182" s="254">
        <f>Q182*H182</f>
        <v>0</v>
      </c>
      <c r="S182" s="254">
        <v>0</v>
      </c>
      <c r="T182" s="255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56" t="s">
        <v>242</v>
      </c>
      <c r="AT182" s="256" t="s">
        <v>300</v>
      </c>
      <c r="AU182" s="256" t="s">
        <v>86</v>
      </c>
      <c r="AY182" s="18" t="s">
        <v>222</v>
      </c>
      <c r="BE182" s="257">
        <f>IF(N182="základní",J182,0)</f>
        <v>0</v>
      </c>
      <c r="BF182" s="257">
        <f>IF(N182="snížená",J182,0)</f>
        <v>0</v>
      </c>
      <c r="BG182" s="257">
        <f>IF(N182="zákl. přenesená",J182,0)</f>
        <v>0</v>
      </c>
      <c r="BH182" s="257">
        <f>IF(N182="sníž. přenesená",J182,0)</f>
        <v>0</v>
      </c>
      <c r="BI182" s="257">
        <f>IF(N182="nulová",J182,0)</f>
        <v>0</v>
      </c>
      <c r="BJ182" s="18" t="s">
        <v>84</v>
      </c>
      <c r="BK182" s="257">
        <f>ROUND(I182*H182,2)</f>
        <v>0</v>
      </c>
      <c r="BL182" s="18" t="s">
        <v>228</v>
      </c>
      <c r="BM182" s="256" t="s">
        <v>248</v>
      </c>
    </row>
    <row r="183" s="2" customFormat="1" ht="16.5" customHeight="1">
      <c r="A183" s="39"/>
      <c r="B183" s="40"/>
      <c r="C183" s="294" t="s">
        <v>237</v>
      </c>
      <c r="D183" s="294" t="s">
        <v>300</v>
      </c>
      <c r="E183" s="295" t="s">
        <v>4841</v>
      </c>
      <c r="F183" s="296" t="s">
        <v>4842</v>
      </c>
      <c r="G183" s="297" t="s">
        <v>526</v>
      </c>
      <c r="H183" s="298">
        <v>1</v>
      </c>
      <c r="I183" s="299"/>
      <c r="J183" s="300">
        <f>ROUND(I183*H183,2)</f>
        <v>0</v>
      </c>
      <c r="K183" s="301"/>
      <c r="L183" s="302"/>
      <c r="M183" s="303" t="s">
        <v>1</v>
      </c>
      <c r="N183" s="304" t="s">
        <v>41</v>
      </c>
      <c r="O183" s="92"/>
      <c r="P183" s="254">
        <f>O183*H183</f>
        <v>0</v>
      </c>
      <c r="Q183" s="254">
        <v>0</v>
      </c>
      <c r="R183" s="254">
        <f>Q183*H183</f>
        <v>0</v>
      </c>
      <c r="S183" s="254">
        <v>0</v>
      </c>
      <c r="T183" s="255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56" t="s">
        <v>242</v>
      </c>
      <c r="AT183" s="256" t="s">
        <v>300</v>
      </c>
      <c r="AU183" s="256" t="s">
        <v>86</v>
      </c>
      <c r="AY183" s="18" t="s">
        <v>222</v>
      </c>
      <c r="BE183" s="257">
        <f>IF(N183="základní",J183,0)</f>
        <v>0</v>
      </c>
      <c r="BF183" s="257">
        <f>IF(N183="snížená",J183,0)</f>
        <v>0</v>
      </c>
      <c r="BG183" s="257">
        <f>IF(N183="zákl. přenesená",J183,0)</f>
        <v>0</v>
      </c>
      <c r="BH183" s="257">
        <f>IF(N183="sníž. přenesená",J183,0)</f>
        <v>0</v>
      </c>
      <c r="BI183" s="257">
        <f>IF(N183="nulová",J183,0)</f>
        <v>0</v>
      </c>
      <c r="BJ183" s="18" t="s">
        <v>84</v>
      </c>
      <c r="BK183" s="257">
        <f>ROUND(I183*H183,2)</f>
        <v>0</v>
      </c>
      <c r="BL183" s="18" t="s">
        <v>228</v>
      </c>
      <c r="BM183" s="256" t="s">
        <v>253</v>
      </c>
    </row>
    <row r="184" s="2" customFormat="1" ht="16.5" customHeight="1">
      <c r="A184" s="39"/>
      <c r="B184" s="40"/>
      <c r="C184" s="294" t="s">
        <v>254</v>
      </c>
      <c r="D184" s="294" t="s">
        <v>300</v>
      </c>
      <c r="E184" s="295" t="s">
        <v>4843</v>
      </c>
      <c r="F184" s="296" t="s">
        <v>4844</v>
      </c>
      <c r="G184" s="297" t="s">
        <v>526</v>
      </c>
      <c r="H184" s="298">
        <v>1</v>
      </c>
      <c r="I184" s="299"/>
      <c r="J184" s="300">
        <f>ROUND(I184*H184,2)</f>
        <v>0</v>
      </c>
      <c r="K184" s="301"/>
      <c r="L184" s="302"/>
      <c r="M184" s="303" t="s">
        <v>1</v>
      </c>
      <c r="N184" s="304" t="s">
        <v>41</v>
      </c>
      <c r="O184" s="92"/>
      <c r="P184" s="254">
        <f>O184*H184</f>
        <v>0</v>
      </c>
      <c r="Q184" s="254">
        <v>0</v>
      </c>
      <c r="R184" s="254">
        <f>Q184*H184</f>
        <v>0</v>
      </c>
      <c r="S184" s="254">
        <v>0</v>
      </c>
      <c r="T184" s="255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56" t="s">
        <v>242</v>
      </c>
      <c r="AT184" s="256" t="s">
        <v>300</v>
      </c>
      <c r="AU184" s="256" t="s">
        <v>86</v>
      </c>
      <c r="AY184" s="18" t="s">
        <v>222</v>
      </c>
      <c r="BE184" s="257">
        <f>IF(N184="základní",J184,0)</f>
        <v>0</v>
      </c>
      <c r="BF184" s="257">
        <f>IF(N184="snížená",J184,0)</f>
        <v>0</v>
      </c>
      <c r="BG184" s="257">
        <f>IF(N184="zákl. přenesená",J184,0)</f>
        <v>0</v>
      </c>
      <c r="BH184" s="257">
        <f>IF(N184="sníž. přenesená",J184,0)</f>
        <v>0</v>
      </c>
      <c r="BI184" s="257">
        <f>IF(N184="nulová",J184,0)</f>
        <v>0</v>
      </c>
      <c r="BJ184" s="18" t="s">
        <v>84</v>
      </c>
      <c r="BK184" s="257">
        <f>ROUND(I184*H184,2)</f>
        <v>0</v>
      </c>
      <c r="BL184" s="18" t="s">
        <v>228</v>
      </c>
      <c r="BM184" s="256" t="s">
        <v>257</v>
      </c>
    </row>
    <row r="185" s="2" customFormat="1" ht="24.15" customHeight="1">
      <c r="A185" s="39"/>
      <c r="B185" s="40"/>
      <c r="C185" s="294" t="s">
        <v>242</v>
      </c>
      <c r="D185" s="294" t="s">
        <v>300</v>
      </c>
      <c r="E185" s="295" t="s">
        <v>4845</v>
      </c>
      <c r="F185" s="296" t="s">
        <v>4846</v>
      </c>
      <c r="G185" s="297" t="s">
        <v>526</v>
      </c>
      <c r="H185" s="298">
        <v>1</v>
      </c>
      <c r="I185" s="299"/>
      <c r="J185" s="300">
        <f>ROUND(I185*H185,2)</f>
        <v>0</v>
      </c>
      <c r="K185" s="301"/>
      <c r="L185" s="302"/>
      <c r="M185" s="303" t="s">
        <v>1</v>
      </c>
      <c r="N185" s="304" t="s">
        <v>41</v>
      </c>
      <c r="O185" s="92"/>
      <c r="P185" s="254">
        <f>O185*H185</f>
        <v>0</v>
      </c>
      <c r="Q185" s="254">
        <v>0</v>
      </c>
      <c r="R185" s="254">
        <f>Q185*H185</f>
        <v>0</v>
      </c>
      <c r="S185" s="254">
        <v>0</v>
      </c>
      <c r="T185" s="255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56" t="s">
        <v>242</v>
      </c>
      <c r="AT185" s="256" t="s">
        <v>300</v>
      </c>
      <c r="AU185" s="256" t="s">
        <v>86</v>
      </c>
      <c r="AY185" s="18" t="s">
        <v>222</v>
      </c>
      <c r="BE185" s="257">
        <f>IF(N185="základní",J185,0)</f>
        <v>0</v>
      </c>
      <c r="BF185" s="257">
        <f>IF(N185="snížená",J185,0)</f>
        <v>0</v>
      </c>
      <c r="BG185" s="257">
        <f>IF(N185="zákl. přenesená",J185,0)</f>
        <v>0</v>
      </c>
      <c r="BH185" s="257">
        <f>IF(N185="sníž. přenesená",J185,0)</f>
        <v>0</v>
      </c>
      <c r="BI185" s="257">
        <f>IF(N185="nulová",J185,0)</f>
        <v>0</v>
      </c>
      <c r="BJ185" s="18" t="s">
        <v>84</v>
      </c>
      <c r="BK185" s="257">
        <f>ROUND(I185*H185,2)</f>
        <v>0</v>
      </c>
      <c r="BL185" s="18" t="s">
        <v>228</v>
      </c>
      <c r="BM185" s="256" t="s">
        <v>260</v>
      </c>
    </row>
    <row r="186" s="2" customFormat="1" ht="16.5" customHeight="1">
      <c r="A186" s="39"/>
      <c r="B186" s="40"/>
      <c r="C186" s="294" t="s">
        <v>262</v>
      </c>
      <c r="D186" s="294" t="s">
        <v>300</v>
      </c>
      <c r="E186" s="295" t="s">
        <v>4847</v>
      </c>
      <c r="F186" s="296" t="s">
        <v>4848</v>
      </c>
      <c r="G186" s="297" t="s">
        <v>1535</v>
      </c>
      <c r="H186" s="298">
        <v>35</v>
      </c>
      <c r="I186" s="299"/>
      <c r="J186" s="300">
        <f>ROUND(I186*H186,2)</f>
        <v>0</v>
      </c>
      <c r="K186" s="301"/>
      <c r="L186" s="302"/>
      <c r="M186" s="303" t="s">
        <v>1</v>
      </c>
      <c r="N186" s="304" t="s">
        <v>41</v>
      </c>
      <c r="O186" s="92"/>
      <c r="P186" s="254">
        <f>O186*H186</f>
        <v>0</v>
      </c>
      <c r="Q186" s="254">
        <v>0</v>
      </c>
      <c r="R186" s="254">
        <f>Q186*H186</f>
        <v>0</v>
      </c>
      <c r="S186" s="254">
        <v>0</v>
      </c>
      <c r="T186" s="255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56" t="s">
        <v>242</v>
      </c>
      <c r="AT186" s="256" t="s">
        <v>300</v>
      </c>
      <c r="AU186" s="256" t="s">
        <v>86</v>
      </c>
      <c r="AY186" s="18" t="s">
        <v>222</v>
      </c>
      <c r="BE186" s="257">
        <f>IF(N186="základní",J186,0)</f>
        <v>0</v>
      </c>
      <c r="BF186" s="257">
        <f>IF(N186="snížená",J186,0)</f>
        <v>0</v>
      </c>
      <c r="BG186" s="257">
        <f>IF(N186="zákl. přenesená",J186,0)</f>
        <v>0</v>
      </c>
      <c r="BH186" s="257">
        <f>IF(N186="sníž. přenesená",J186,0)</f>
        <v>0</v>
      </c>
      <c r="BI186" s="257">
        <f>IF(N186="nulová",J186,0)</f>
        <v>0</v>
      </c>
      <c r="BJ186" s="18" t="s">
        <v>84</v>
      </c>
      <c r="BK186" s="257">
        <f>ROUND(I186*H186,2)</f>
        <v>0</v>
      </c>
      <c r="BL186" s="18" t="s">
        <v>228</v>
      </c>
      <c r="BM186" s="256" t="s">
        <v>265</v>
      </c>
    </row>
    <row r="187" s="2" customFormat="1" ht="16.5" customHeight="1">
      <c r="A187" s="39"/>
      <c r="B187" s="40"/>
      <c r="C187" s="294" t="s">
        <v>248</v>
      </c>
      <c r="D187" s="294" t="s">
        <v>300</v>
      </c>
      <c r="E187" s="295" t="s">
        <v>4849</v>
      </c>
      <c r="F187" s="296" t="s">
        <v>4850</v>
      </c>
      <c r="G187" s="297" t="s">
        <v>526</v>
      </c>
      <c r="H187" s="298">
        <v>1</v>
      </c>
      <c r="I187" s="299"/>
      <c r="J187" s="300">
        <f>ROUND(I187*H187,2)</f>
        <v>0</v>
      </c>
      <c r="K187" s="301"/>
      <c r="L187" s="302"/>
      <c r="M187" s="303" t="s">
        <v>1</v>
      </c>
      <c r="N187" s="304" t="s">
        <v>41</v>
      </c>
      <c r="O187" s="92"/>
      <c r="P187" s="254">
        <f>O187*H187</f>
        <v>0</v>
      </c>
      <c r="Q187" s="254">
        <v>0</v>
      </c>
      <c r="R187" s="254">
        <f>Q187*H187</f>
        <v>0</v>
      </c>
      <c r="S187" s="254">
        <v>0</v>
      </c>
      <c r="T187" s="255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56" t="s">
        <v>242</v>
      </c>
      <c r="AT187" s="256" t="s">
        <v>300</v>
      </c>
      <c r="AU187" s="256" t="s">
        <v>86</v>
      </c>
      <c r="AY187" s="18" t="s">
        <v>222</v>
      </c>
      <c r="BE187" s="257">
        <f>IF(N187="základní",J187,0)</f>
        <v>0</v>
      </c>
      <c r="BF187" s="257">
        <f>IF(N187="snížená",J187,0)</f>
        <v>0</v>
      </c>
      <c r="BG187" s="257">
        <f>IF(N187="zákl. přenesená",J187,0)</f>
        <v>0</v>
      </c>
      <c r="BH187" s="257">
        <f>IF(N187="sníž. přenesená",J187,0)</f>
        <v>0</v>
      </c>
      <c r="BI187" s="257">
        <f>IF(N187="nulová",J187,0)</f>
        <v>0</v>
      </c>
      <c r="BJ187" s="18" t="s">
        <v>84</v>
      </c>
      <c r="BK187" s="257">
        <f>ROUND(I187*H187,2)</f>
        <v>0</v>
      </c>
      <c r="BL187" s="18" t="s">
        <v>228</v>
      </c>
      <c r="BM187" s="256" t="s">
        <v>271</v>
      </c>
    </row>
    <row r="188" s="2" customFormat="1" ht="16.5" customHeight="1">
      <c r="A188" s="39"/>
      <c r="B188" s="40"/>
      <c r="C188" s="294" t="s">
        <v>272</v>
      </c>
      <c r="D188" s="294" t="s">
        <v>300</v>
      </c>
      <c r="E188" s="295" t="s">
        <v>4851</v>
      </c>
      <c r="F188" s="296" t="s">
        <v>4852</v>
      </c>
      <c r="G188" s="297" t="s">
        <v>526</v>
      </c>
      <c r="H188" s="298">
        <v>2</v>
      </c>
      <c r="I188" s="299"/>
      <c r="J188" s="300">
        <f>ROUND(I188*H188,2)</f>
        <v>0</v>
      </c>
      <c r="K188" s="301"/>
      <c r="L188" s="302"/>
      <c r="M188" s="303" t="s">
        <v>1</v>
      </c>
      <c r="N188" s="304" t="s">
        <v>41</v>
      </c>
      <c r="O188" s="92"/>
      <c r="P188" s="254">
        <f>O188*H188</f>
        <v>0</v>
      </c>
      <c r="Q188" s="254">
        <v>0</v>
      </c>
      <c r="R188" s="254">
        <f>Q188*H188</f>
        <v>0</v>
      </c>
      <c r="S188" s="254">
        <v>0</v>
      </c>
      <c r="T188" s="255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56" t="s">
        <v>242</v>
      </c>
      <c r="AT188" s="256" t="s">
        <v>300</v>
      </c>
      <c r="AU188" s="256" t="s">
        <v>86</v>
      </c>
      <c r="AY188" s="18" t="s">
        <v>222</v>
      </c>
      <c r="BE188" s="257">
        <f>IF(N188="základní",J188,0)</f>
        <v>0</v>
      </c>
      <c r="BF188" s="257">
        <f>IF(N188="snížená",J188,0)</f>
        <v>0</v>
      </c>
      <c r="BG188" s="257">
        <f>IF(N188="zákl. přenesená",J188,0)</f>
        <v>0</v>
      </c>
      <c r="BH188" s="257">
        <f>IF(N188="sníž. přenesená",J188,0)</f>
        <v>0</v>
      </c>
      <c r="BI188" s="257">
        <f>IF(N188="nulová",J188,0)</f>
        <v>0</v>
      </c>
      <c r="BJ188" s="18" t="s">
        <v>84</v>
      </c>
      <c r="BK188" s="257">
        <f>ROUND(I188*H188,2)</f>
        <v>0</v>
      </c>
      <c r="BL188" s="18" t="s">
        <v>228</v>
      </c>
      <c r="BM188" s="256" t="s">
        <v>273</v>
      </c>
    </row>
    <row r="189" s="2" customFormat="1" ht="16.5" customHeight="1">
      <c r="A189" s="39"/>
      <c r="B189" s="40"/>
      <c r="C189" s="294" t="s">
        <v>253</v>
      </c>
      <c r="D189" s="294" t="s">
        <v>300</v>
      </c>
      <c r="E189" s="295" t="s">
        <v>4853</v>
      </c>
      <c r="F189" s="296" t="s">
        <v>4854</v>
      </c>
      <c r="G189" s="297" t="s">
        <v>526</v>
      </c>
      <c r="H189" s="298">
        <v>1</v>
      </c>
      <c r="I189" s="299"/>
      <c r="J189" s="300">
        <f>ROUND(I189*H189,2)</f>
        <v>0</v>
      </c>
      <c r="K189" s="301"/>
      <c r="L189" s="302"/>
      <c r="M189" s="303" t="s">
        <v>1</v>
      </c>
      <c r="N189" s="304" t="s">
        <v>41</v>
      </c>
      <c r="O189" s="92"/>
      <c r="P189" s="254">
        <f>O189*H189</f>
        <v>0</v>
      </c>
      <c r="Q189" s="254">
        <v>0</v>
      </c>
      <c r="R189" s="254">
        <f>Q189*H189</f>
        <v>0</v>
      </c>
      <c r="S189" s="254">
        <v>0</v>
      </c>
      <c r="T189" s="255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56" t="s">
        <v>242</v>
      </c>
      <c r="AT189" s="256" t="s">
        <v>300</v>
      </c>
      <c r="AU189" s="256" t="s">
        <v>86</v>
      </c>
      <c r="AY189" s="18" t="s">
        <v>222</v>
      </c>
      <c r="BE189" s="257">
        <f>IF(N189="základní",J189,0)</f>
        <v>0</v>
      </c>
      <c r="BF189" s="257">
        <f>IF(N189="snížená",J189,0)</f>
        <v>0</v>
      </c>
      <c r="BG189" s="257">
        <f>IF(N189="zákl. přenesená",J189,0)</f>
        <v>0</v>
      </c>
      <c r="BH189" s="257">
        <f>IF(N189="sníž. přenesená",J189,0)</f>
        <v>0</v>
      </c>
      <c r="BI189" s="257">
        <f>IF(N189="nulová",J189,0)</f>
        <v>0</v>
      </c>
      <c r="BJ189" s="18" t="s">
        <v>84</v>
      </c>
      <c r="BK189" s="257">
        <f>ROUND(I189*H189,2)</f>
        <v>0</v>
      </c>
      <c r="BL189" s="18" t="s">
        <v>228</v>
      </c>
      <c r="BM189" s="256" t="s">
        <v>276</v>
      </c>
    </row>
    <row r="190" s="2" customFormat="1" ht="16.5" customHeight="1">
      <c r="A190" s="39"/>
      <c r="B190" s="40"/>
      <c r="C190" s="294" t="s">
        <v>278</v>
      </c>
      <c r="D190" s="294" t="s">
        <v>300</v>
      </c>
      <c r="E190" s="295" t="s">
        <v>4855</v>
      </c>
      <c r="F190" s="296" t="s">
        <v>4856</v>
      </c>
      <c r="G190" s="297" t="s">
        <v>526</v>
      </c>
      <c r="H190" s="298">
        <v>1</v>
      </c>
      <c r="I190" s="299"/>
      <c r="J190" s="300">
        <f>ROUND(I190*H190,2)</f>
        <v>0</v>
      </c>
      <c r="K190" s="301"/>
      <c r="L190" s="302"/>
      <c r="M190" s="303" t="s">
        <v>1</v>
      </c>
      <c r="N190" s="304" t="s">
        <v>41</v>
      </c>
      <c r="O190" s="92"/>
      <c r="P190" s="254">
        <f>O190*H190</f>
        <v>0</v>
      </c>
      <c r="Q190" s="254">
        <v>0</v>
      </c>
      <c r="R190" s="254">
        <f>Q190*H190</f>
        <v>0</v>
      </c>
      <c r="S190" s="254">
        <v>0</v>
      </c>
      <c r="T190" s="255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56" t="s">
        <v>242</v>
      </c>
      <c r="AT190" s="256" t="s">
        <v>300</v>
      </c>
      <c r="AU190" s="256" t="s">
        <v>86</v>
      </c>
      <c r="AY190" s="18" t="s">
        <v>222</v>
      </c>
      <c r="BE190" s="257">
        <f>IF(N190="základní",J190,0)</f>
        <v>0</v>
      </c>
      <c r="BF190" s="257">
        <f>IF(N190="snížená",J190,0)</f>
        <v>0</v>
      </c>
      <c r="BG190" s="257">
        <f>IF(N190="zákl. přenesená",J190,0)</f>
        <v>0</v>
      </c>
      <c r="BH190" s="257">
        <f>IF(N190="sníž. přenesená",J190,0)</f>
        <v>0</v>
      </c>
      <c r="BI190" s="257">
        <f>IF(N190="nulová",J190,0)</f>
        <v>0</v>
      </c>
      <c r="BJ190" s="18" t="s">
        <v>84</v>
      </c>
      <c r="BK190" s="257">
        <f>ROUND(I190*H190,2)</f>
        <v>0</v>
      </c>
      <c r="BL190" s="18" t="s">
        <v>228</v>
      </c>
      <c r="BM190" s="256" t="s">
        <v>279</v>
      </c>
    </row>
    <row r="191" s="2" customFormat="1" ht="24.15" customHeight="1">
      <c r="A191" s="39"/>
      <c r="B191" s="40"/>
      <c r="C191" s="294" t="s">
        <v>257</v>
      </c>
      <c r="D191" s="294" t="s">
        <v>300</v>
      </c>
      <c r="E191" s="295" t="s">
        <v>4857</v>
      </c>
      <c r="F191" s="296" t="s">
        <v>4858</v>
      </c>
      <c r="G191" s="297" t="s">
        <v>526</v>
      </c>
      <c r="H191" s="298">
        <v>1</v>
      </c>
      <c r="I191" s="299"/>
      <c r="J191" s="300">
        <f>ROUND(I191*H191,2)</f>
        <v>0</v>
      </c>
      <c r="K191" s="301"/>
      <c r="L191" s="302"/>
      <c r="M191" s="303" t="s">
        <v>1</v>
      </c>
      <c r="N191" s="304" t="s">
        <v>41</v>
      </c>
      <c r="O191" s="92"/>
      <c r="P191" s="254">
        <f>O191*H191</f>
        <v>0</v>
      </c>
      <c r="Q191" s="254">
        <v>0</v>
      </c>
      <c r="R191" s="254">
        <f>Q191*H191</f>
        <v>0</v>
      </c>
      <c r="S191" s="254">
        <v>0</v>
      </c>
      <c r="T191" s="255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56" t="s">
        <v>242</v>
      </c>
      <c r="AT191" s="256" t="s">
        <v>300</v>
      </c>
      <c r="AU191" s="256" t="s">
        <v>86</v>
      </c>
      <c r="AY191" s="18" t="s">
        <v>222</v>
      </c>
      <c r="BE191" s="257">
        <f>IF(N191="základní",J191,0)</f>
        <v>0</v>
      </c>
      <c r="BF191" s="257">
        <f>IF(N191="snížená",J191,0)</f>
        <v>0</v>
      </c>
      <c r="BG191" s="257">
        <f>IF(N191="zákl. přenesená",J191,0)</f>
        <v>0</v>
      </c>
      <c r="BH191" s="257">
        <f>IF(N191="sníž. přenesená",J191,0)</f>
        <v>0</v>
      </c>
      <c r="BI191" s="257">
        <f>IF(N191="nulová",J191,0)</f>
        <v>0</v>
      </c>
      <c r="BJ191" s="18" t="s">
        <v>84</v>
      </c>
      <c r="BK191" s="257">
        <f>ROUND(I191*H191,2)</f>
        <v>0</v>
      </c>
      <c r="BL191" s="18" t="s">
        <v>228</v>
      </c>
      <c r="BM191" s="256" t="s">
        <v>284</v>
      </c>
    </row>
    <row r="192" s="2" customFormat="1" ht="16.5" customHeight="1">
      <c r="A192" s="39"/>
      <c r="B192" s="40"/>
      <c r="C192" s="294" t="s">
        <v>8</v>
      </c>
      <c r="D192" s="294" t="s">
        <v>300</v>
      </c>
      <c r="E192" s="295" t="s">
        <v>4859</v>
      </c>
      <c r="F192" s="296" t="s">
        <v>4860</v>
      </c>
      <c r="G192" s="297" t="s">
        <v>337</v>
      </c>
      <c r="H192" s="298">
        <v>1</v>
      </c>
      <c r="I192" s="299"/>
      <c r="J192" s="300">
        <f>ROUND(I192*H192,2)</f>
        <v>0</v>
      </c>
      <c r="K192" s="301"/>
      <c r="L192" s="302"/>
      <c r="M192" s="303" t="s">
        <v>1</v>
      </c>
      <c r="N192" s="304" t="s">
        <v>41</v>
      </c>
      <c r="O192" s="92"/>
      <c r="P192" s="254">
        <f>O192*H192</f>
        <v>0</v>
      </c>
      <c r="Q192" s="254">
        <v>0</v>
      </c>
      <c r="R192" s="254">
        <f>Q192*H192</f>
        <v>0</v>
      </c>
      <c r="S192" s="254">
        <v>0</v>
      </c>
      <c r="T192" s="255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56" t="s">
        <v>242</v>
      </c>
      <c r="AT192" s="256" t="s">
        <v>300</v>
      </c>
      <c r="AU192" s="256" t="s">
        <v>86</v>
      </c>
      <c r="AY192" s="18" t="s">
        <v>222</v>
      </c>
      <c r="BE192" s="257">
        <f>IF(N192="základní",J192,0)</f>
        <v>0</v>
      </c>
      <c r="BF192" s="257">
        <f>IF(N192="snížená",J192,0)</f>
        <v>0</v>
      </c>
      <c r="BG192" s="257">
        <f>IF(N192="zákl. přenesená",J192,0)</f>
        <v>0</v>
      </c>
      <c r="BH192" s="257">
        <f>IF(N192="sníž. přenesená",J192,0)</f>
        <v>0</v>
      </c>
      <c r="BI192" s="257">
        <f>IF(N192="nulová",J192,0)</f>
        <v>0</v>
      </c>
      <c r="BJ192" s="18" t="s">
        <v>84</v>
      </c>
      <c r="BK192" s="257">
        <f>ROUND(I192*H192,2)</f>
        <v>0</v>
      </c>
      <c r="BL192" s="18" t="s">
        <v>228</v>
      </c>
      <c r="BM192" s="256" t="s">
        <v>286</v>
      </c>
    </row>
    <row r="193" s="2" customFormat="1" ht="16.5" customHeight="1">
      <c r="A193" s="39"/>
      <c r="B193" s="40"/>
      <c r="C193" s="244" t="s">
        <v>260</v>
      </c>
      <c r="D193" s="244" t="s">
        <v>224</v>
      </c>
      <c r="E193" s="245" t="s">
        <v>4861</v>
      </c>
      <c r="F193" s="246" t="s">
        <v>4862</v>
      </c>
      <c r="G193" s="247" t="s">
        <v>526</v>
      </c>
      <c r="H193" s="248">
        <v>1</v>
      </c>
      <c r="I193" s="249"/>
      <c r="J193" s="250">
        <f>ROUND(I193*H193,2)</f>
        <v>0</v>
      </c>
      <c r="K193" s="251"/>
      <c r="L193" s="45"/>
      <c r="M193" s="252" t="s">
        <v>1</v>
      </c>
      <c r="N193" s="253" t="s">
        <v>41</v>
      </c>
      <c r="O193" s="92"/>
      <c r="P193" s="254">
        <f>O193*H193</f>
        <v>0</v>
      </c>
      <c r="Q193" s="254">
        <v>0</v>
      </c>
      <c r="R193" s="254">
        <f>Q193*H193</f>
        <v>0</v>
      </c>
      <c r="S193" s="254">
        <v>0</v>
      </c>
      <c r="T193" s="255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56" t="s">
        <v>228</v>
      </c>
      <c r="AT193" s="256" t="s">
        <v>224</v>
      </c>
      <c r="AU193" s="256" t="s">
        <v>86</v>
      </c>
      <c r="AY193" s="18" t="s">
        <v>222</v>
      </c>
      <c r="BE193" s="257">
        <f>IF(N193="základní",J193,0)</f>
        <v>0</v>
      </c>
      <c r="BF193" s="257">
        <f>IF(N193="snížená",J193,0)</f>
        <v>0</v>
      </c>
      <c r="BG193" s="257">
        <f>IF(N193="zákl. přenesená",J193,0)</f>
        <v>0</v>
      </c>
      <c r="BH193" s="257">
        <f>IF(N193="sníž. přenesená",J193,0)</f>
        <v>0</v>
      </c>
      <c r="BI193" s="257">
        <f>IF(N193="nulová",J193,0)</f>
        <v>0</v>
      </c>
      <c r="BJ193" s="18" t="s">
        <v>84</v>
      </c>
      <c r="BK193" s="257">
        <f>ROUND(I193*H193,2)</f>
        <v>0</v>
      </c>
      <c r="BL193" s="18" t="s">
        <v>228</v>
      </c>
      <c r="BM193" s="256" t="s">
        <v>290</v>
      </c>
    </row>
    <row r="194" s="2" customFormat="1" ht="33" customHeight="1">
      <c r="A194" s="39"/>
      <c r="B194" s="40"/>
      <c r="C194" s="294" t="s">
        <v>291</v>
      </c>
      <c r="D194" s="294" t="s">
        <v>300</v>
      </c>
      <c r="E194" s="295" t="s">
        <v>4863</v>
      </c>
      <c r="F194" s="296" t="s">
        <v>4864</v>
      </c>
      <c r="G194" s="297" t="s">
        <v>526</v>
      </c>
      <c r="H194" s="298">
        <v>4</v>
      </c>
      <c r="I194" s="299"/>
      <c r="J194" s="300">
        <f>ROUND(I194*H194,2)</f>
        <v>0</v>
      </c>
      <c r="K194" s="301"/>
      <c r="L194" s="302"/>
      <c r="M194" s="303" t="s">
        <v>1</v>
      </c>
      <c r="N194" s="304" t="s">
        <v>41</v>
      </c>
      <c r="O194" s="92"/>
      <c r="P194" s="254">
        <f>O194*H194</f>
        <v>0</v>
      </c>
      <c r="Q194" s="254">
        <v>0</v>
      </c>
      <c r="R194" s="254">
        <f>Q194*H194</f>
        <v>0</v>
      </c>
      <c r="S194" s="254">
        <v>0</v>
      </c>
      <c r="T194" s="255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56" t="s">
        <v>242</v>
      </c>
      <c r="AT194" s="256" t="s">
        <v>300</v>
      </c>
      <c r="AU194" s="256" t="s">
        <v>86</v>
      </c>
      <c r="AY194" s="18" t="s">
        <v>222</v>
      </c>
      <c r="BE194" s="257">
        <f>IF(N194="základní",J194,0)</f>
        <v>0</v>
      </c>
      <c r="BF194" s="257">
        <f>IF(N194="snížená",J194,0)</f>
        <v>0</v>
      </c>
      <c r="BG194" s="257">
        <f>IF(N194="zákl. přenesená",J194,0)</f>
        <v>0</v>
      </c>
      <c r="BH194" s="257">
        <f>IF(N194="sníž. přenesená",J194,0)</f>
        <v>0</v>
      </c>
      <c r="BI194" s="257">
        <f>IF(N194="nulová",J194,0)</f>
        <v>0</v>
      </c>
      <c r="BJ194" s="18" t="s">
        <v>84</v>
      </c>
      <c r="BK194" s="257">
        <f>ROUND(I194*H194,2)</f>
        <v>0</v>
      </c>
      <c r="BL194" s="18" t="s">
        <v>228</v>
      </c>
      <c r="BM194" s="256" t="s">
        <v>292</v>
      </c>
    </row>
    <row r="195" s="2" customFormat="1" ht="16.5" customHeight="1">
      <c r="A195" s="39"/>
      <c r="B195" s="40"/>
      <c r="C195" s="294" t="s">
        <v>265</v>
      </c>
      <c r="D195" s="294" t="s">
        <v>300</v>
      </c>
      <c r="E195" s="295" t="s">
        <v>4865</v>
      </c>
      <c r="F195" s="296" t="s">
        <v>4866</v>
      </c>
      <c r="G195" s="297" t="s">
        <v>526</v>
      </c>
      <c r="H195" s="298">
        <v>2</v>
      </c>
      <c r="I195" s="299"/>
      <c r="J195" s="300">
        <f>ROUND(I195*H195,2)</f>
        <v>0</v>
      </c>
      <c r="K195" s="301"/>
      <c r="L195" s="302"/>
      <c r="M195" s="303" t="s">
        <v>1</v>
      </c>
      <c r="N195" s="304" t="s">
        <v>41</v>
      </c>
      <c r="O195" s="92"/>
      <c r="P195" s="254">
        <f>O195*H195</f>
        <v>0</v>
      </c>
      <c r="Q195" s="254">
        <v>0</v>
      </c>
      <c r="R195" s="254">
        <f>Q195*H195</f>
        <v>0</v>
      </c>
      <c r="S195" s="254">
        <v>0</v>
      </c>
      <c r="T195" s="255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56" t="s">
        <v>242</v>
      </c>
      <c r="AT195" s="256" t="s">
        <v>300</v>
      </c>
      <c r="AU195" s="256" t="s">
        <v>86</v>
      </c>
      <c r="AY195" s="18" t="s">
        <v>222</v>
      </c>
      <c r="BE195" s="257">
        <f>IF(N195="základní",J195,0)</f>
        <v>0</v>
      </c>
      <c r="BF195" s="257">
        <f>IF(N195="snížená",J195,0)</f>
        <v>0</v>
      </c>
      <c r="BG195" s="257">
        <f>IF(N195="zákl. přenesená",J195,0)</f>
        <v>0</v>
      </c>
      <c r="BH195" s="257">
        <f>IF(N195="sníž. přenesená",J195,0)</f>
        <v>0</v>
      </c>
      <c r="BI195" s="257">
        <f>IF(N195="nulová",J195,0)</f>
        <v>0</v>
      </c>
      <c r="BJ195" s="18" t="s">
        <v>84</v>
      </c>
      <c r="BK195" s="257">
        <f>ROUND(I195*H195,2)</f>
        <v>0</v>
      </c>
      <c r="BL195" s="18" t="s">
        <v>228</v>
      </c>
      <c r="BM195" s="256" t="s">
        <v>295</v>
      </c>
    </row>
    <row r="196" s="2" customFormat="1" ht="16.5" customHeight="1">
      <c r="A196" s="39"/>
      <c r="B196" s="40"/>
      <c r="C196" s="244" t="s">
        <v>297</v>
      </c>
      <c r="D196" s="244" t="s">
        <v>224</v>
      </c>
      <c r="E196" s="245" t="s">
        <v>4867</v>
      </c>
      <c r="F196" s="246" t="s">
        <v>4836</v>
      </c>
      <c r="G196" s="247" t="s">
        <v>526</v>
      </c>
      <c r="H196" s="248">
        <v>1</v>
      </c>
      <c r="I196" s="249"/>
      <c r="J196" s="250">
        <f>ROUND(I196*H196,2)</f>
        <v>0</v>
      </c>
      <c r="K196" s="251"/>
      <c r="L196" s="45"/>
      <c r="M196" s="252" t="s">
        <v>1</v>
      </c>
      <c r="N196" s="253" t="s">
        <v>41</v>
      </c>
      <c r="O196" s="92"/>
      <c r="P196" s="254">
        <f>O196*H196</f>
        <v>0</v>
      </c>
      <c r="Q196" s="254">
        <v>0</v>
      </c>
      <c r="R196" s="254">
        <f>Q196*H196</f>
        <v>0</v>
      </c>
      <c r="S196" s="254">
        <v>0</v>
      </c>
      <c r="T196" s="255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56" t="s">
        <v>228</v>
      </c>
      <c r="AT196" s="256" t="s">
        <v>224</v>
      </c>
      <c r="AU196" s="256" t="s">
        <v>86</v>
      </c>
      <c r="AY196" s="18" t="s">
        <v>222</v>
      </c>
      <c r="BE196" s="257">
        <f>IF(N196="základní",J196,0)</f>
        <v>0</v>
      </c>
      <c r="BF196" s="257">
        <f>IF(N196="snížená",J196,0)</f>
        <v>0</v>
      </c>
      <c r="BG196" s="257">
        <f>IF(N196="zákl. přenesená",J196,0)</f>
        <v>0</v>
      </c>
      <c r="BH196" s="257">
        <f>IF(N196="sníž. přenesená",J196,0)</f>
        <v>0</v>
      </c>
      <c r="BI196" s="257">
        <f>IF(N196="nulová",J196,0)</f>
        <v>0</v>
      </c>
      <c r="BJ196" s="18" t="s">
        <v>84</v>
      </c>
      <c r="BK196" s="257">
        <f>ROUND(I196*H196,2)</f>
        <v>0</v>
      </c>
      <c r="BL196" s="18" t="s">
        <v>228</v>
      </c>
      <c r="BM196" s="256" t="s">
        <v>298</v>
      </c>
    </row>
    <row r="197" s="2" customFormat="1" ht="24.15" customHeight="1">
      <c r="A197" s="39"/>
      <c r="B197" s="40"/>
      <c r="C197" s="294" t="s">
        <v>271</v>
      </c>
      <c r="D197" s="294" t="s">
        <v>300</v>
      </c>
      <c r="E197" s="295" t="s">
        <v>4868</v>
      </c>
      <c r="F197" s="296" t="s">
        <v>4869</v>
      </c>
      <c r="G197" s="297" t="s">
        <v>526</v>
      </c>
      <c r="H197" s="298">
        <v>1</v>
      </c>
      <c r="I197" s="299"/>
      <c r="J197" s="300">
        <f>ROUND(I197*H197,2)</f>
        <v>0</v>
      </c>
      <c r="K197" s="301"/>
      <c r="L197" s="302"/>
      <c r="M197" s="303" t="s">
        <v>1</v>
      </c>
      <c r="N197" s="304" t="s">
        <v>41</v>
      </c>
      <c r="O197" s="92"/>
      <c r="P197" s="254">
        <f>O197*H197</f>
        <v>0</v>
      </c>
      <c r="Q197" s="254">
        <v>0</v>
      </c>
      <c r="R197" s="254">
        <f>Q197*H197</f>
        <v>0</v>
      </c>
      <c r="S197" s="254">
        <v>0</v>
      </c>
      <c r="T197" s="255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56" t="s">
        <v>242</v>
      </c>
      <c r="AT197" s="256" t="s">
        <v>300</v>
      </c>
      <c r="AU197" s="256" t="s">
        <v>86</v>
      </c>
      <c r="AY197" s="18" t="s">
        <v>222</v>
      </c>
      <c r="BE197" s="257">
        <f>IF(N197="základní",J197,0)</f>
        <v>0</v>
      </c>
      <c r="BF197" s="257">
        <f>IF(N197="snížená",J197,0)</f>
        <v>0</v>
      </c>
      <c r="BG197" s="257">
        <f>IF(N197="zákl. přenesená",J197,0)</f>
        <v>0</v>
      </c>
      <c r="BH197" s="257">
        <f>IF(N197="sníž. přenesená",J197,0)</f>
        <v>0</v>
      </c>
      <c r="BI197" s="257">
        <f>IF(N197="nulová",J197,0)</f>
        <v>0</v>
      </c>
      <c r="BJ197" s="18" t="s">
        <v>84</v>
      </c>
      <c r="BK197" s="257">
        <f>ROUND(I197*H197,2)</f>
        <v>0</v>
      </c>
      <c r="BL197" s="18" t="s">
        <v>228</v>
      </c>
      <c r="BM197" s="256" t="s">
        <v>303</v>
      </c>
    </row>
    <row r="198" s="2" customFormat="1" ht="24.15" customHeight="1">
      <c r="A198" s="39"/>
      <c r="B198" s="40"/>
      <c r="C198" s="294" t="s">
        <v>7</v>
      </c>
      <c r="D198" s="294" t="s">
        <v>300</v>
      </c>
      <c r="E198" s="295" t="s">
        <v>4870</v>
      </c>
      <c r="F198" s="296" t="s">
        <v>4871</v>
      </c>
      <c r="G198" s="297" t="s">
        <v>526</v>
      </c>
      <c r="H198" s="298">
        <v>1</v>
      </c>
      <c r="I198" s="299"/>
      <c r="J198" s="300">
        <f>ROUND(I198*H198,2)</f>
        <v>0</v>
      </c>
      <c r="K198" s="301"/>
      <c r="L198" s="302"/>
      <c r="M198" s="303" t="s">
        <v>1</v>
      </c>
      <c r="N198" s="304" t="s">
        <v>41</v>
      </c>
      <c r="O198" s="92"/>
      <c r="P198" s="254">
        <f>O198*H198</f>
        <v>0</v>
      </c>
      <c r="Q198" s="254">
        <v>0</v>
      </c>
      <c r="R198" s="254">
        <f>Q198*H198</f>
        <v>0</v>
      </c>
      <c r="S198" s="254">
        <v>0</v>
      </c>
      <c r="T198" s="255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56" t="s">
        <v>242</v>
      </c>
      <c r="AT198" s="256" t="s">
        <v>300</v>
      </c>
      <c r="AU198" s="256" t="s">
        <v>86</v>
      </c>
      <c r="AY198" s="18" t="s">
        <v>222</v>
      </c>
      <c r="BE198" s="257">
        <f>IF(N198="základní",J198,0)</f>
        <v>0</v>
      </c>
      <c r="BF198" s="257">
        <f>IF(N198="snížená",J198,0)</f>
        <v>0</v>
      </c>
      <c r="BG198" s="257">
        <f>IF(N198="zákl. přenesená",J198,0)</f>
        <v>0</v>
      </c>
      <c r="BH198" s="257">
        <f>IF(N198="sníž. přenesená",J198,0)</f>
        <v>0</v>
      </c>
      <c r="BI198" s="257">
        <f>IF(N198="nulová",J198,0)</f>
        <v>0</v>
      </c>
      <c r="BJ198" s="18" t="s">
        <v>84</v>
      </c>
      <c r="BK198" s="257">
        <f>ROUND(I198*H198,2)</f>
        <v>0</v>
      </c>
      <c r="BL198" s="18" t="s">
        <v>228</v>
      </c>
      <c r="BM198" s="256" t="s">
        <v>308</v>
      </c>
    </row>
    <row r="199" s="2" customFormat="1" ht="16.5" customHeight="1">
      <c r="A199" s="39"/>
      <c r="B199" s="40"/>
      <c r="C199" s="244" t="s">
        <v>273</v>
      </c>
      <c r="D199" s="244" t="s">
        <v>224</v>
      </c>
      <c r="E199" s="245" t="s">
        <v>4872</v>
      </c>
      <c r="F199" s="246" t="s">
        <v>4836</v>
      </c>
      <c r="G199" s="247" t="s">
        <v>526</v>
      </c>
      <c r="H199" s="248">
        <v>1</v>
      </c>
      <c r="I199" s="249"/>
      <c r="J199" s="250">
        <f>ROUND(I199*H199,2)</f>
        <v>0</v>
      </c>
      <c r="K199" s="251"/>
      <c r="L199" s="45"/>
      <c r="M199" s="252" t="s">
        <v>1</v>
      </c>
      <c r="N199" s="253" t="s">
        <v>41</v>
      </c>
      <c r="O199" s="92"/>
      <c r="P199" s="254">
        <f>O199*H199</f>
        <v>0</v>
      </c>
      <c r="Q199" s="254">
        <v>0</v>
      </c>
      <c r="R199" s="254">
        <f>Q199*H199</f>
        <v>0</v>
      </c>
      <c r="S199" s="254">
        <v>0</v>
      </c>
      <c r="T199" s="255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56" t="s">
        <v>228</v>
      </c>
      <c r="AT199" s="256" t="s">
        <v>224</v>
      </c>
      <c r="AU199" s="256" t="s">
        <v>86</v>
      </c>
      <c r="AY199" s="18" t="s">
        <v>222</v>
      </c>
      <c r="BE199" s="257">
        <f>IF(N199="základní",J199,0)</f>
        <v>0</v>
      </c>
      <c r="BF199" s="257">
        <f>IF(N199="snížená",J199,0)</f>
        <v>0</v>
      </c>
      <c r="BG199" s="257">
        <f>IF(N199="zákl. přenesená",J199,0)</f>
        <v>0</v>
      </c>
      <c r="BH199" s="257">
        <f>IF(N199="sníž. přenesená",J199,0)</f>
        <v>0</v>
      </c>
      <c r="BI199" s="257">
        <f>IF(N199="nulová",J199,0)</f>
        <v>0</v>
      </c>
      <c r="BJ199" s="18" t="s">
        <v>84</v>
      </c>
      <c r="BK199" s="257">
        <f>ROUND(I199*H199,2)</f>
        <v>0</v>
      </c>
      <c r="BL199" s="18" t="s">
        <v>228</v>
      </c>
      <c r="BM199" s="256" t="s">
        <v>312</v>
      </c>
    </row>
    <row r="200" s="2" customFormat="1" ht="76.35" customHeight="1">
      <c r="A200" s="39"/>
      <c r="B200" s="40"/>
      <c r="C200" s="294" t="s">
        <v>314</v>
      </c>
      <c r="D200" s="294" t="s">
        <v>300</v>
      </c>
      <c r="E200" s="295" t="s">
        <v>4873</v>
      </c>
      <c r="F200" s="296" t="s">
        <v>4874</v>
      </c>
      <c r="G200" s="297" t="s">
        <v>526</v>
      </c>
      <c r="H200" s="298">
        <v>3</v>
      </c>
      <c r="I200" s="299"/>
      <c r="J200" s="300">
        <f>ROUND(I200*H200,2)</f>
        <v>0</v>
      </c>
      <c r="K200" s="301"/>
      <c r="L200" s="302"/>
      <c r="M200" s="303" t="s">
        <v>1</v>
      </c>
      <c r="N200" s="304" t="s">
        <v>41</v>
      </c>
      <c r="O200" s="92"/>
      <c r="P200" s="254">
        <f>O200*H200</f>
        <v>0</v>
      </c>
      <c r="Q200" s="254">
        <v>0</v>
      </c>
      <c r="R200" s="254">
        <f>Q200*H200</f>
        <v>0</v>
      </c>
      <c r="S200" s="254">
        <v>0</v>
      </c>
      <c r="T200" s="255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56" t="s">
        <v>242</v>
      </c>
      <c r="AT200" s="256" t="s">
        <v>300</v>
      </c>
      <c r="AU200" s="256" t="s">
        <v>86</v>
      </c>
      <c r="AY200" s="18" t="s">
        <v>222</v>
      </c>
      <c r="BE200" s="257">
        <f>IF(N200="základní",J200,0)</f>
        <v>0</v>
      </c>
      <c r="BF200" s="257">
        <f>IF(N200="snížená",J200,0)</f>
        <v>0</v>
      </c>
      <c r="BG200" s="257">
        <f>IF(N200="zákl. přenesená",J200,0)</f>
        <v>0</v>
      </c>
      <c r="BH200" s="257">
        <f>IF(N200="sníž. přenesená",J200,0)</f>
        <v>0</v>
      </c>
      <c r="BI200" s="257">
        <f>IF(N200="nulová",J200,0)</f>
        <v>0</v>
      </c>
      <c r="BJ200" s="18" t="s">
        <v>84</v>
      </c>
      <c r="BK200" s="257">
        <f>ROUND(I200*H200,2)</f>
        <v>0</v>
      </c>
      <c r="BL200" s="18" t="s">
        <v>228</v>
      </c>
      <c r="BM200" s="256" t="s">
        <v>317</v>
      </c>
    </row>
    <row r="201" s="2" customFormat="1" ht="16.5" customHeight="1">
      <c r="A201" s="39"/>
      <c r="B201" s="40"/>
      <c r="C201" s="294" t="s">
        <v>276</v>
      </c>
      <c r="D201" s="294" t="s">
        <v>300</v>
      </c>
      <c r="E201" s="295" t="s">
        <v>4875</v>
      </c>
      <c r="F201" s="296" t="s">
        <v>4876</v>
      </c>
      <c r="G201" s="297" t="s">
        <v>526</v>
      </c>
      <c r="H201" s="298">
        <v>3</v>
      </c>
      <c r="I201" s="299"/>
      <c r="J201" s="300">
        <f>ROUND(I201*H201,2)</f>
        <v>0</v>
      </c>
      <c r="K201" s="301"/>
      <c r="L201" s="302"/>
      <c r="M201" s="303" t="s">
        <v>1</v>
      </c>
      <c r="N201" s="304" t="s">
        <v>41</v>
      </c>
      <c r="O201" s="92"/>
      <c r="P201" s="254">
        <f>O201*H201</f>
        <v>0</v>
      </c>
      <c r="Q201" s="254">
        <v>0</v>
      </c>
      <c r="R201" s="254">
        <f>Q201*H201</f>
        <v>0</v>
      </c>
      <c r="S201" s="254">
        <v>0</v>
      </c>
      <c r="T201" s="255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56" t="s">
        <v>242</v>
      </c>
      <c r="AT201" s="256" t="s">
        <v>300</v>
      </c>
      <c r="AU201" s="256" t="s">
        <v>86</v>
      </c>
      <c r="AY201" s="18" t="s">
        <v>222</v>
      </c>
      <c r="BE201" s="257">
        <f>IF(N201="základní",J201,0)</f>
        <v>0</v>
      </c>
      <c r="BF201" s="257">
        <f>IF(N201="snížená",J201,0)</f>
        <v>0</v>
      </c>
      <c r="BG201" s="257">
        <f>IF(N201="zákl. přenesená",J201,0)</f>
        <v>0</v>
      </c>
      <c r="BH201" s="257">
        <f>IF(N201="sníž. přenesená",J201,0)</f>
        <v>0</v>
      </c>
      <c r="BI201" s="257">
        <f>IF(N201="nulová",J201,0)</f>
        <v>0</v>
      </c>
      <c r="BJ201" s="18" t="s">
        <v>84</v>
      </c>
      <c r="BK201" s="257">
        <f>ROUND(I201*H201,2)</f>
        <v>0</v>
      </c>
      <c r="BL201" s="18" t="s">
        <v>228</v>
      </c>
      <c r="BM201" s="256" t="s">
        <v>321</v>
      </c>
    </row>
    <row r="202" s="2" customFormat="1" ht="21.75" customHeight="1">
      <c r="A202" s="39"/>
      <c r="B202" s="40"/>
      <c r="C202" s="294" t="s">
        <v>323</v>
      </c>
      <c r="D202" s="294" t="s">
        <v>300</v>
      </c>
      <c r="E202" s="295" t="s">
        <v>4877</v>
      </c>
      <c r="F202" s="296" t="s">
        <v>4878</v>
      </c>
      <c r="G202" s="297" t="s">
        <v>1535</v>
      </c>
      <c r="H202" s="298">
        <v>5</v>
      </c>
      <c r="I202" s="299"/>
      <c r="J202" s="300">
        <f>ROUND(I202*H202,2)</f>
        <v>0</v>
      </c>
      <c r="K202" s="301"/>
      <c r="L202" s="302"/>
      <c r="M202" s="303" t="s">
        <v>1</v>
      </c>
      <c r="N202" s="304" t="s">
        <v>41</v>
      </c>
      <c r="O202" s="92"/>
      <c r="P202" s="254">
        <f>O202*H202</f>
        <v>0</v>
      </c>
      <c r="Q202" s="254">
        <v>0</v>
      </c>
      <c r="R202" s="254">
        <f>Q202*H202</f>
        <v>0</v>
      </c>
      <c r="S202" s="254">
        <v>0</v>
      </c>
      <c r="T202" s="255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56" t="s">
        <v>242</v>
      </c>
      <c r="AT202" s="256" t="s">
        <v>300</v>
      </c>
      <c r="AU202" s="256" t="s">
        <v>86</v>
      </c>
      <c r="AY202" s="18" t="s">
        <v>222</v>
      </c>
      <c r="BE202" s="257">
        <f>IF(N202="základní",J202,0)</f>
        <v>0</v>
      </c>
      <c r="BF202" s="257">
        <f>IF(N202="snížená",J202,0)</f>
        <v>0</v>
      </c>
      <c r="BG202" s="257">
        <f>IF(N202="zákl. přenesená",J202,0)</f>
        <v>0</v>
      </c>
      <c r="BH202" s="257">
        <f>IF(N202="sníž. přenesená",J202,0)</f>
        <v>0</v>
      </c>
      <c r="BI202" s="257">
        <f>IF(N202="nulová",J202,0)</f>
        <v>0</v>
      </c>
      <c r="BJ202" s="18" t="s">
        <v>84</v>
      </c>
      <c r="BK202" s="257">
        <f>ROUND(I202*H202,2)</f>
        <v>0</v>
      </c>
      <c r="BL202" s="18" t="s">
        <v>228</v>
      </c>
      <c r="BM202" s="256" t="s">
        <v>326</v>
      </c>
    </row>
    <row r="203" s="2" customFormat="1" ht="76.35" customHeight="1">
      <c r="A203" s="39"/>
      <c r="B203" s="40"/>
      <c r="C203" s="294" t="s">
        <v>279</v>
      </c>
      <c r="D203" s="294" t="s">
        <v>300</v>
      </c>
      <c r="E203" s="295" t="s">
        <v>4879</v>
      </c>
      <c r="F203" s="296" t="s">
        <v>4880</v>
      </c>
      <c r="G203" s="297" t="s">
        <v>526</v>
      </c>
      <c r="H203" s="298">
        <v>3</v>
      </c>
      <c r="I203" s="299"/>
      <c r="J203" s="300">
        <f>ROUND(I203*H203,2)</f>
        <v>0</v>
      </c>
      <c r="K203" s="301"/>
      <c r="L203" s="302"/>
      <c r="M203" s="303" t="s">
        <v>1</v>
      </c>
      <c r="N203" s="304" t="s">
        <v>41</v>
      </c>
      <c r="O203" s="92"/>
      <c r="P203" s="254">
        <f>O203*H203</f>
        <v>0</v>
      </c>
      <c r="Q203" s="254">
        <v>0</v>
      </c>
      <c r="R203" s="254">
        <f>Q203*H203</f>
        <v>0</v>
      </c>
      <c r="S203" s="254">
        <v>0</v>
      </c>
      <c r="T203" s="255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56" t="s">
        <v>242</v>
      </c>
      <c r="AT203" s="256" t="s">
        <v>300</v>
      </c>
      <c r="AU203" s="256" t="s">
        <v>86</v>
      </c>
      <c r="AY203" s="18" t="s">
        <v>222</v>
      </c>
      <c r="BE203" s="257">
        <f>IF(N203="základní",J203,0)</f>
        <v>0</v>
      </c>
      <c r="BF203" s="257">
        <f>IF(N203="snížená",J203,0)</f>
        <v>0</v>
      </c>
      <c r="BG203" s="257">
        <f>IF(N203="zákl. přenesená",J203,0)</f>
        <v>0</v>
      </c>
      <c r="BH203" s="257">
        <f>IF(N203="sníž. přenesená",J203,0)</f>
        <v>0</v>
      </c>
      <c r="BI203" s="257">
        <f>IF(N203="nulová",J203,0)</f>
        <v>0</v>
      </c>
      <c r="BJ203" s="18" t="s">
        <v>84</v>
      </c>
      <c r="BK203" s="257">
        <f>ROUND(I203*H203,2)</f>
        <v>0</v>
      </c>
      <c r="BL203" s="18" t="s">
        <v>228</v>
      </c>
      <c r="BM203" s="256" t="s">
        <v>330</v>
      </c>
    </row>
    <row r="204" s="2" customFormat="1" ht="16.5" customHeight="1">
      <c r="A204" s="39"/>
      <c r="B204" s="40"/>
      <c r="C204" s="294" t="s">
        <v>331</v>
      </c>
      <c r="D204" s="294" t="s">
        <v>300</v>
      </c>
      <c r="E204" s="295" t="s">
        <v>4881</v>
      </c>
      <c r="F204" s="296" t="s">
        <v>4882</v>
      </c>
      <c r="G204" s="297" t="s">
        <v>526</v>
      </c>
      <c r="H204" s="298">
        <v>3</v>
      </c>
      <c r="I204" s="299"/>
      <c r="J204" s="300">
        <f>ROUND(I204*H204,2)</f>
        <v>0</v>
      </c>
      <c r="K204" s="301"/>
      <c r="L204" s="302"/>
      <c r="M204" s="303" t="s">
        <v>1</v>
      </c>
      <c r="N204" s="304" t="s">
        <v>41</v>
      </c>
      <c r="O204" s="92"/>
      <c r="P204" s="254">
        <f>O204*H204</f>
        <v>0</v>
      </c>
      <c r="Q204" s="254">
        <v>0</v>
      </c>
      <c r="R204" s="254">
        <f>Q204*H204</f>
        <v>0</v>
      </c>
      <c r="S204" s="254">
        <v>0</v>
      </c>
      <c r="T204" s="255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56" t="s">
        <v>242</v>
      </c>
      <c r="AT204" s="256" t="s">
        <v>300</v>
      </c>
      <c r="AU204" s="256" t="s">
        <v>86</v>
      </c>
      <c r="AY204" s="18" t="s">
        <v>222</v>
      </c>
      <c r="BE204" s="257">
        <f>IF(N204="základní",J204,0)</f>
        <v>0</v>
      </c>
      <c r="BF204" s="257">
        <f>IF(N204="snížená",J204,0)</f>
        <v>0</v>
      </c>
      <c r="BG204" s="257">
        <f>IF(N204="zákl. přenesená",J204,0)</f>
        <v>0</v>
      </c>
      <c r="BH204" s="257">
        <f>IF(N204="sníž. přenesená",J204,0)</f>
        <v>0</v>
      </c>
      <c r="BI204" s="257">
        <f>IF(N204="nulová",J204,0)</f>
        <v>0</v>
      </c>
      <c r="BJ204" s="18" t="s">
        <v>84</v>
      </c>
      <c r="BK204" s="257">
        <f>ROUND(I204*H204,2)</f>
        <v>0</v>
      </c>
      <c r="BL204" s="18" t="s">
        <v>228</v>
      </c>
      <c r="BM204" s="256" t="s">
        <v>334</v>
      </c>
    </row>
    <row r="205" s="2" customFormat="1" ht="21.75" customHeight="1">
      <c r="A205" s="39"/>
      <c r="B205" s="40"/>
      <c r="C205" s="294" t="s">
        <v>284</v>
      </c>
      <c r="D205" s="294" t="s">
        <v>300</v>
      </c>
      <c r="E205" s="295" t="s">
        <v>4883</v>
      </c>
      <c r="F205" s="296" t="s">
        <v>4884</v>
      </c>
      <c r="G205" s="297" t="s">
        <v>1535</v>
      </c>
      <c r="H205" s="298">
        <v>5</v>
      </c>
      <c r="I205" s="299"/>
      <c r="J205" s="300">
        <f>ROUND(I205*H205,2)</f>
        <v>0</v>
      </c>
      <c r="K205" s="301"/>
      <c r="L205" s="302"/>
      <c r="M205" s="303" t="s">
        <v>1</v>
      </c>
      <c r="N205" s="304" t="s">
        <v>41</v>
      </c>
      <c r="O205" s="92"/>
      <c r="P205" s="254">
        <f>O205*H205</f>
        <v>0</v>
      </c>
      <c r="Q205" s="254">
        <v>0</v>
      </c>
      <c r="R205" s="254">
        <f>Q205*H205</f>
        <v>0</v>
      </c>
      <c r="S205" s="254">
        <v>0</v>
      </c>
      <c r="T205" s="255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56" t="s">
        <v>242</v>
      </c>
      <c r="AT205" s="256" t="s">
        <v>300</v>
      </c>
      <c r="AU205" s="256" t="s">
        <v>86</v>
      </c>
      <c r="AY205" s="18" t="s">
        <v>222</v>
      </c>
      <c r="BE205" s="257">
        <f>IF(N205="základní",J205,0)</f>
        <v>0</v>
      </c>
      <c r="BF205" s="257">
        <f>IF(N205="snížená",J205,0)</f>
        <v>0</v>
      </c>
      <c r="BG205" s="257">
        <f>IF(N205="zákl. přenesená",J205,0)</f>
        <v>0</v>
      </c>
      <c r="BH205" s="257">
        <f>IF(N205="sníž. přenesená",J205,0)</f>
        <v>0</v>
      </c>
      <c r="BI205" s="257">
        <f>IF(N205="nulová",J205,0)</f>
        <v>0</v>
      </c>
      <c r="BJ205" s="18" t="s">
        <v>84</v>
      </c>
      <c r="BK205" s="257">
        <f>ROUND(I205*H205,2)</f>
        <v>0</v>
      </c>
      <c r="BL205" s="18" t="s">
        <v>228</v>
      </c>
      <c r="BM205" s="256" t="s">
        <v>338</v>
      </c>
    </row>
    <row r="206" s="2" customFormat="1" ht="76.35" customHeight="1">
      <c r="A206" s="39"/>
      <c r="B206" s="40"/>
      <c r="C206" s="294" t="s">
        <v>340</v>
      </c>
      <c r="D206" s="294" t="s">
        <v>300</v>
      </c>
      <c r="E206" s="295" t="s">
        <v>4885</v>
      </c>
      <c r="F206" s="296" t="s">
        <v>4886</v>
      </c>
      <c r="G206" s="297" t="s">
        <v>526</v>
      </c>
      <c r="H206" s="298">
        <v>1</v>
      </c>
      <c r="I206" s="299"/>
      <c r="J206" s="300">
        <f>ROUND(I206*H206,2)</f>
        <v>0</v>
      </c>
      <c r="K206" s="301"/>
      <c r="L206" s="302"/>
      <c r="M206" s="303" t="s">
        <v>1</v>
      </c>
      <c r="N206" s="304" t="s">
        <v>41</v>
      </c>
      <c r="O206" s="92"/>
      <c r="P206" s="254">
        <f>O206*H206</f>
        <v>0</v>
      </c>
      <c r="Q206" s="254">
        <v>0</v>
      </c>
      <c r="R206" s="254">
        <f>Q206*H206</f>
        <v>0</v>
      </c>
      <c r="S206" s="254">
        <v>0</v>
      </c>
      <c r="T206" s="255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56" t="s">
        <v>242</v>
      </c>
      <c r="AT206" s="256" t="s">
        <v>300</v>
      </c>
      <c r="AU206" s="256" t="s">
        <v>86</v>
      </c>
      <c r="AY206" s="18" t="s">
        <v>222</v>
      </c>
      <c r="BE206" s="257">
        <f>IF(N206="základní",J206,0)</f>
        <v>0</v>
      </c>
      <c r="BF206" s="257">
        <f>IF(N206="snížená",J206,0)</f>
        <v>0</v>
      </c>
      <c r="BG206" s="257">
        <f>IF(N206="zákl. přenesená",J206,0)</f>
        <v>0</v>
      </c>
      <c r="BH206" s="257">
        <f>IF(N206="sníž. přenesená",J206,0)</f>
        <v>0</v>
      </c>
      <c r="BI206" s="257">
        <f>IF(N206="nulová",J206,0)</f>
        <v>0</v>
      </c>
      <c r="BJ206" s="18" t="s">
        <v>84</v>
      </c>
      <c r="BK206" s="257">
        <f>ROUND(I206*H206,2)</f>
        <v>0</v>
      </c>
      <c r="BL206" s="18" t="s">
        <v>228</v>
      </c>
      <c r="BM206" s="256" t="s">
        <v>343</v>
      </c>
    </row>
    <row r="207" s="2" customFormat="1" ht="16.5" customHeight="1">
      <c r="A207" s="39"/>
      <c r="B207" s="40"/>
      <c r="C207" s="294" t="s">
        <v>286</v>
      </c>
      <c r="D207" s="294" t="s">
        <v>300</v>
      </c>
      <c r="E207" s="295" t="s">
        <v>4887</v>
      </c>
      <c r="F207" s="296" t="s">
        <v>4888</v>
      </c>
      <c r="G207" s="297" t="s">
        <v>526</v>
      </c>
      <c r="H207" s="298">
        <v>1</v>
      </c>
      <c r="I207" s="299"/>
      <c r="J207" s="300">
        <f>ROUND(I207*H207,2)</f>
        <v>0</v>
      </c>
      <c r="K207" s="301"/>
      <c r="L207" s="302"/>
      <c r="M207" s="303" t="s">
        <v>1</v>
      </c>
      <c r="N207" s="304" t="s">
        <v>41</v>
      </c>
      <c r="O207" s="92"/>
      <c r="P207" s="254">
        <f>O207*H207</f>
        <v>0</v>
      </c>
      <c r="Q207" s="254">
        <v>0</v>
      </c>
      <c r="R207" s="254">
        <f>Q207*H207</f>
        <v>0</v>
      </c>
      <c r="S207" s="254">
        <v>0</v>
      </c>
      <c r="T207" s="255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56" t="s">
        <v>242</v>
      </c>
      <c r="AT207" s="256" t="s">
        <v>300</v>
      </c>
      <c r="AU207" s="256" t="s">
        <v>86</v>
      </c>
      <c r="AY207" s="18" t="s">
        <v>222</v>
      </c>
      <c r="BE207" s="257">
        <f>IF(N207="základní",J207,0)</f>
        <v>0</v>
      </c>
      <c r="BF207" s="257">
        <f>IF(N207="snížená",J207,0)</f>
        <v>0</v>
      </c>
      <c r="BG207" s="257">
        <f>IF(N207="zákl. přenesená",J207,0)</f>
        <v>0</v>
      </c>
      <c r="BH207" s="257">
        <f>IF(N207="sníž. přenesená",J207,0)</f>
        <v>0</v>
      </c>
      <c r="BI207" s="257">
        <f>IF(N207="nulová",J207,0)</f>
        <v>0</v>
      </c>
      <c r="BJ207" s="18" t="s">
        <v>84</v>
      </c>
      <c r="BK207" s="257">
        <f>ROUND(I207*H207,2)</f>
        <v>0</v>
      </c>
      <c r="BL207" s="18" t="s">
        <v>228</v>
      </c>
      <c r="BM207" s="256" t="s">
        <v>347</v>
      </c>
    </row>
    <row r="208" s="2" customFormat="1" ht="21.75" customHeight="1">
      <c r="A208" s="39"/>
      <c r="B208" s="40"/>
      <c r="C208" s="294" t="s">
        <v>350</v>
      </c>
      <c r="D208" s="294" t="s">
        <v>300</v>
      </c>
      <c r="E208" s="295" t="s">
        <v>4889</v>
      </c>
      <c r="F208" s="296" t="s">
        <v>4890</v>
      </c>
      <c r="G208" s="297" t="s">
        <v>1535</v>
      </c>
      <c r="H208" s="298">
        <v>2</v>
      </c>
      <c r="I208" s="299"/>
      <c r="J208" s="300">
        <f>ROUND(I208*H208,2)</f>
        <v>0</v>
      </c>
      <c r="K208" s="301"/>
      <c r="L208" s="302"/>
      <c r="M208" s="303" t="s">
        <v>1</v>
      </c>
      <c r="N208" s="304" t="s">
        <v>41</v>
      </c>
      <c r="O208" s="92"/>
      <c r="P208" s="254">
        <f>O208*H208</f>
        <v>0</v>
      </c>
      <c r="Q208" s="254">
        <v>0</v>
      </c>
      <c r="R208" s="254">
        <f>Q208*H208</f>
        <v>0</v>
      </c>
      <c r="S208" s="254">
        <v>0</v>
      </c>
      <c r="T208" s="255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56" t="s">
        <v>242</v>
      </c>
      <c r="AT208" s="256" t="s">
        <v>300</v>
      </c>
      <c r="AU208" s="256" t="s">
        <v>86</v>
      </c>
      <c r="AY208" s="18" t="s">
        <v>222</v>
      </c>
      <c r="BE208" s="257">
        <f>IF(N208="základní",J208,0)</f>
        <v>0</v>
      </c>
      <c r="BF208" s="257">
        <f>IF(N208="snížená",J208,0)</f>
        <v>0</v>
      </c>
      <c r="BG208" s="257">
        <f>IF(N208="zákl. přenesená",J208,0)</f>
        <v>0</v>
      </c>
      <c r="BH208" s="257">
        <f>IF(N208="sníž. přenesená",J208,0)</f>
        <v>0</v>
      </c>
      <c r="BI208" s="257">
        <f>IF(N208="nulová",J208,0)</f>
        <v>0</v>
      </c>
      <c r="BJ208" s="18" t="s">
        <v>84</v>
      </c>
      <c r="BK208" s="257">
        <f>ROUND(I208*H208,2)</f>
        <v>0</v>
      </c>
      <c r="BL208" s="18" t="s">
        <v>228</v>
      </c>
      <c r="BM208" s="256" t="s">
        <v>354</v>
      </c>
    </row>
    <row r="209" s="2" customFormat="1" ht="21.75" customHeight="1">
      <c r="A209" s="39"/>
      <c r="B209" s="40"/>
      <c r="C209" s="294" t="s">
        <v>290</v>
      </c>
      <c r="D209" s="294" t="s">
        <v>300</v>
      </c>
      <c r="E209" s="295" t="s">
        <v>4891</v>
      </c>
      <c r="F209" s="296" t="s">
        <v>4892</v>
      </c>
      <c r="G209" s="297" t="s">
        <v>526</v>
      </c>
      <c r="H209" s="298">
        <v>1</v>
      </c>
      <c r="I209" s="299"/>
      <c r="J209" s="300">
        <f>ROUND(I209*H209,2)</f>
        <v>0</v>
      </c>
      <c r="K209" s="301"/>
      <c r="L209" s="302"/>
      <c r="M209" s="303" t="s">
        <v>1</v>
      </c>
      <c r="N209" s="304" t="s">
        <v>41</v>
      </c>
      <c r="O209" s="92"/>
      <c r="P209" s="254">
        <f>O209*H209</f>
        <v>0</v>
      </c>
      <c r="Q209" s="254">
        <v>0</v>
      </c>
      <c r="R209" s="254">
        <f>Q209*H209</f>
        <v>0</v>
      </c>
      <c r="S209" s="254">
        <v>0</v>
      </c>
      <c r="T209" s="255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56" t="s">
        <v>242</v>
      </c>
      <c r="AT209" s="256" t="s">
        <v>300</v>
      </c>
      <c r="AU209" s="256" t="s">
        <v>86</v>
      </c>
      <c r="AY209" s="18" t="s">
        <v>222</v>
      </c>
      <c r="BE209" s="257">
        <f>IF(N209="základní",J209,0)</f>
        <v>0</v>
      </c>
      <c r="BF209" s="257">
        <f>IF(N209="snížená",J209,0)</f>
        <v>0</v>
      </c>
      <c r="BG209" s="257">
        <f>IF(N209="zákl. přenesená",J209,0)</f>
        <v>0</v>
      </c>
      <c r="BH209" s="257">
        <f>IF(N209="sníž. přenesená",J209,0)</f>
        <v>0</v>
      </c>
      <c r="BI209" s="257">
        <f>IF(N209="nulová",J209,0)</f>
        <v>0</v>
      </c>
      <c r="BJ209" s="18" t="s">
        <v>84</v>
      </c>
      <c r="BK209" s="257">
        <f>ROUND(I209*H209,2)</f>
        <v>0</v>
      </c>
      <c r="BL209" s="18" t="s">
        <v>228</v>
      </c>
      <c r="BM209" s="256" t="s">
        <v>360</v>
      </c>
    </row>
    <row r="210" s="2" customFormat="1" ht="16.5" customHeight="1">
      <c r="A210" s="39"/>
      <c r="B210" s="40"/>
      <c r="C210" s="294" t="s">
        <v>364</v>
      </c>
      <c r="D210" s="294" t="s">
        <v>300</v>
      </c>
      <c r="E210" s="295" t="s">
        <v>4893</v>
      </c>
      <c r="F210" s="296" t="s">
        <v>4894</v>
      </c>
      <c r="G210" s="297" t="s">
        <v>526</v>
      </c>
      <c r="H210" s="298">
        <v>1</v>
      </c>
      <c r="I210" s="299"/>
      <c r="J210" s="300">
        <f>ROUND(I210*H210,2)</f>
        <v>0</v>
      </c>
      <c r="K210" s="301"/>
      <c r="L210" s="302"/>
      <c r="M210" s="303" t="s">
        <v>1</v>
      </c>
      <c r="N210" s="304" t="s">
        <v>41</v>
      </c>
      <c r="O210" s="92"/>
      <c r="P210" s="254">
        <f>O210*H210</f>
        <v>0</v>
      </c>
      <c r="Q210" s="254">
        <v>0</v>
      </c>
      <c r="R210" s="254">
        <f>Q210*H210</f>
        <v>0</v>
      </c>
      <c r="S210" s="254">
        <v>0</v>
      </c>
      <c r="T210" s="255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56" t="s">
        <v>242</v>
      </c>
      <c r="AT210" s="256" t="s">
        <v>300</v>
      </c>
      <c r="AU210" s="256" t="s">
        <v>86</v>
      </c>
      <c r="AY210" s="18" t="s">
        <v>222</v>
      </c>
      <c r="BE210" s="257">
        <f>IF(N210="základní",J210,0)</f>
        <v>0</v>
      </c>
      <c r="BF210" s="257">
        <f>IF(N210="snížená",J210,0)</f>
        <v>0</v>
      </c>
      <c r="BG210" s="257">
        <f>IF(N210="zákl. přenesená",J210,0)</f>
        <v>0</v>
      </c>
      <c r="BH210" s="257">
        <f>IF(N210="sníž. přenesená",J210,0)</f>
        <v>0</v>
      </c>
      <c r="BI210" s="257">
        <f>IF(N210="nulová",J210,0)</f>
        <v>0</v>
      </c>
      <c r="BJ210" s="18" t="s">
        <v>84</v>
      </c>
      <c r="BK210" s="257">
        <f>ROUND(I210*H210,2)</f>
        <v>0</v>
      </c>
      <c r="BL210" s="18" t="s">
        <v>228</v>
      </c>
      <c r="BM210" s="256" t="s">
        <v>367</v>
      </c>
    </row>
    <row r="211" s="2" customFormat="1" ht="16.5" customHeight="1">
      <c r="A211" s="39"/>
      <c r="B211" s="40"/>
      <c r="C211" s="244" t="s">
        <v>292</v>
      </c>
      <c r="D211" s="244" t="s">
        <v>224</v>
      </c>
      <c r="E211" s="245" t="s">
        <v>4895</v>
      </c>
      <c r="F211" s="246" t="s">
        <v>4836</v>
      </c>
      <c r="G211" s="247" t="s">
        <v>526</v>
      </c>
      <c r="H211" s="248">
        <v>1</v>
      </c>
      <c r="I211" s="249"/>
      <c r="J211" s="250">
        <f>ROUND(I211*H211,2)</f>
        <v>0</v>
      </c>
      <c r="K211" s="251"/>
      <c r="L211" s="45"/>
      <c r="M211" s="252" t="s">
        <v>1</v>
      </c>
      <c r="N211" s="253" t="s">
        <v>41</v>
      </c>
      <c r="O211" s="92"/>
      <c r="P211" s="254">
        <f>O211*H211</f>
        <v>0</v>
      </c>
      <c r="Q211" s="254">
        <v>0</v>
      </c>
      <c r="R211" s="254">
        <f>Q211*H211</f>
        <v>0</v>
      </c>
      <c r="S211" s="254">
        <v>0</v>
      </c>
      <c r="T211" s="255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56" t="s">
        <v>228</v>
      </c>
      <c r="AT211" s="256" t="s">
        <v>224</v>
      </c>
      <c r="AU211" s="256" t="s">
        <v>86</v>
      </c>
      <c r="AY211" s="18" t="s">
        <v>222</v>
      </c>
      <c r="BE211" s="257">
        <f>IF(N211="základní",J211,0)</f>
        <v>0</v>
      </c>
      <c r="BF211" s="257">
        <f>IF(N211="snížená",J211,0)</f>
        <v>0</v>
      </c>
      <c r="BG211" s="257">
        <f>IF(N211="zákl. přenesená",J211,0)</f>
        <v>0</v>
      </c>
      <c r="BH211" s="257">
        <f>IF(N211="sníž. přenesená",J211,0)</f>
        <v>0</v>
      </c>
      <c r="BI211" s="257">
        <f>IF(N211="nulová",J211,0)</f>
        <v>0</v>
      </c>
      <c r="BJ211" s="18" t="s">
        <v>84</v>
      </c>
      <c r="BK211" s="257">
        <f>ROUND(I211*H211,2)</f>
        <v>0</v>
      </c>
      <c r="BL211" s="18" t="s">
        <v>228</v>
      </c>
      <c r="BM211" s="256" t="s">
        <v>370</v>
      </c>
    </row>
    <row r="212" s="2" customFormat="1" ht="76.35" customHeight="1">
      <c r="A212" s="39"/>
      <c r="B212" s="40"/>
      <c r="C212" s="294" t="s">
        <v>375</v>
      </c>
      <c r="D212" s="294" t="s">
        <v>300</v>
      </c>
      <c r="E212" s="295" t="s">
        <v>4896</v>
      </c>
      <c r="F212" s="296" t="s">
        <v>4897</v>
      </c>
      <c r="G212" s="297" t="s">
        <v>526</v>
      </c>
      <c r="H212" s="298">
        <v>3</v>
      </c>
      <c r="I212" s="299"/>
      <c r="J212" s="300">
        <f>ROUND(I212*H212,2)</f>
        <v>0</v>
      </c>
      <c r="K212" s="301"/>
      <c r="L212" s="302"/>
      <c r="M212" s="303" t="s">
        <v>1</v>
      </c>
      <c r="N212" s="304" t="s">
        <v>41</v>
      </c>
      <c r="O212" s="92"/>
      <c r="P212" s="254">
        <f>O212*H212</f>
        <v>0</v>
      </c>
      <c r="Q212" s="254">
        <v>0</v>
      </c>
      <c r="R212" s="254">
        <f>Q212*H212</f>
        <v>0</v>
      </c>
      <c r="S212" s="254">
        <v>0</v>
      </c>
      <c r="T212" s="255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56" t="s">
        <v>242</v>
      </c>
      <c r="AT212" s="256" t="s">
        <v>300</v>
      </c>
      <c r="AU212" s="256" t="s">
        <v>86</v>
      </c>
      <c r="AY212" s="18" t="s">
        <v>222</v>
      </c>
      <c r="BE212" s="257">
        <f>IF(N212="základní",J212,0)</f>
        <v>0</v>
      </c>
      <c r="BF212" s="257">
        <f>IF(N212="snížená",J212,0)</f>
        <v>0</v>
      </c>
      <c r="BG212" s="257">
        <f>IF(N212="zákl. přenesená",J212,0)</f>
        <v>0</v>
      </c>
      <c r="BH212" s="257">
        <f>IF(N212="sníž. přenesená",J212,0)</f>
        <v>0</v>
      </c>
      <c r="BI212" s="257">
        <f>IF(N212="nulová",J212,0)</f>
        <v>0</v>
      </c>
      <c r="BJ212" s="18" t="s">
        <v>84</v>
      </c>
      <c r="BK212" s="257">
        <f>ROUND(I212*H212,2)</f>
        <v>0</v>
      </c>
      <c r="BL212" s="18" t="s">
        <v>228</v>
      </c>
      <c r="BM212" s="256" t="s">
        <v>378</v>
      </c>
    </row>
    <row r="213" s="2" customFormat="1" ht="16.5" customHeight="1">
      <c r="A213" s="39"/>
      <c r="B213" s="40"/>
      <c r="C213" s="294" t="s">
        <v>295</v>
      </c>
      <c r="D213" s="294" t="s">
        <v>300</v>
      </c>
      <c r="E213" s="295" t="s">
        <v>4898</v>
      </c>
      <c r="F213" s="296" t="s">
        <v>4876</v>
      </c>
      <c r="G213" s="297" t="s">
        <v>526</v>
      </c>
      <c r="H213" s="298">
        <v>3</v>
      </c>
      <c r="I213" s="299"/>
      <c r="J213" s="300">
        <f>ROUND(I213*H213,2)</f>
        <v>0</v>
      </c>
      <c r="K213" s="301"/>
      <c r="L213" s="302"/>
      <c r="M213" s="303" t="s">
        <v>1</v>
      </c>
      <c r="N213" s="304" t="s">
        <v>41</v>
      </c>
      <c r="O213" s="92"/>
      <c r="P213" s="254">
        <f>O213*H213</f>
        <v>0</v>
      </c>
      <c r="Q213" s="254">
        <v>0</v>
      </c>
      <c r="R213" s="254">
        <f>Q213*H213</f>
        <v>0</v>
      </c>
      <c r="S213" s="254">
        <v>0</v>
      </c>
      <c r="T213" s="255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56" t="s">
        <v>242</v>
      </c>
      <c r="AT213" s="256" t="s">
        <v>300</v>
      </c>
      <c r="AU213" s="256" t="s">
        <v>86</v>
      </c>
      <c r="AY213" s="18" t="s">
        <v>222</v>
      </c>
      <c r="BE213" s="257">
        <f>IF(N213="základní",J213,0)</f>
        <v>0</v>
      </c>
      <c r="BF213" s="257">
        <f>IF(N213="snížená",J213,0)</f>
        <v>0</v>
      </c>
      <c r="BG213" s="257">
        <f>IF(N213="zákl. přenesená",J213,0)</f>
        <v>0</v>
      </c>
      <c r="BH213" s="257">
        <f>IF(N213="sníž. přenesená",J213,0)</f>
        <v>0</v>
      </c>
      <c r="BI213" s="257">
        <f>IF(N213="nulová",J213,0)</f>
        <v>0</v>
      </c>
      <c r="BJ213" s="18" t="s">
        <v>84</v>
      </c>
      <c r="BK213" s="257">
        <f>ROUND(I213*H213,2)</f>
        <v>0</v>
      </c>
      <c r="BL213" s="18" t="s">
        <v>228</v>
      </c>
      <c r="BM213" s="256" t="s">
        <v>382</v>
      </c>
    </row>
    <row r="214" s="2" customFormat="1" ht="21.75" customHeight="1">
      <c r="A214" s="39"/>
      <c r="B214" s="40"/>
      <c r="C214" s="294" t="s">
        <v>383</v>
      </c>
      <c r="D214" s="294" t="s">
        <v>300</v>
      </c>
      <c r="E214" s="295" t="s">
        <v>4899</v>
      </c>
      <c r="F214" s="296" t="s">
        <v>4878</v>
      </c>
      <c r="G214" s="297" t="s">
        <v>1535</v>
      </c>
      <c r="H214" s="298">
        <v>5</v>
      </c>
      <c r="I214" s="299"/>
      <c r="J214" s="300">
        <f>ROUND(I214*H214,2)</f>
        <v>0</v>
      </c>
      <c r="K214" s="301"/>
      <c r="L214" s="302"/>
      <c r="M214" s="303" t="s">
        <v>1</v>
      </c>
      <c r="N214" s="304" t="s">
        <v>41</v>
      </c>
      <c r="O214" s="92"/>
      <c r="P214" s="254">
        <f>O214*H214</f>
        <v>0</v>
      </c>
      <c r="Q214" s="254">
        <v>0</v>
      </c>
      <c r="R214" s="254">
        <f>Q214*H214</f>
        <v>0</v>
      </c>
      <c r="S214" s="254">
        <v>0</v>
      </c>
      <c r="T214" s="255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56" t="s">
        <v>242</v>
      </c>
      <c r="AT214" s="256" t="s">
        <v>300</v>
      </c>
      <c r="AU214" s="256" t="s">
        <v>86</v>
      </c>
      <c r="AY214" s="18" t="s">
        <v>222</v>
      </c>
      <c r="BE214" s="257">
        <f>IF(N214="základní",J214,0)</f>
        <v>0</v>
      </c>
      <c r="BF214" s="257">
        <f>IF(N214="snížená",J214,0)</f>
        <v>0</v>
      </c>
      <c r="BG214" s="257">
        <f>IF(N214="zákl. přenesená",J214,0)</f>
        <v>0</v>
      </c>
      <c r="BH214" s="257">
        <f>IF(N214="sníž. přenesená",J214,0)</f>
        <v>0</v>
      </c>
      <c r="BI214" s="257">
        <f>IF(N214="nulová",J214,0)</f>
        <v>0</v>
      </c>
      <c r="BJ214" s="18" t="s">
        <v>84</v>
      </c>
      <c r="BK214" s="257">
        <f>ROUND(I214*H214,2)</f>
        <v>0</v>
      </c>
      <c r="BL214" s="18" t="s">
        <v>228</v>
      </c>
      <c r="BM214" s="256" t="s">
        <v>386</v>
      </c>
    </row>
    <row r="215" s="2" customFormat="1" ht="76.35" customHeight="1">
      <c r="A215" s="39"/>
      <c r="B215" s="40"/>
      <c r="C215" s="294" t="s">
        <v>298</v>
      </c>
      <c r="D215" s="294" t="s">
        <v>300</v>
      </c>
      <c r="E215" s="295" t="s">
        <v>4900</v>
      </c>
      <c r="F215" s="296" t="s">
        <v>4901</v>
      </c>
      <c r="G215" s="297" t="s">
        <v>526</v>
      </c>
      <c r="H215" s="298">
        <v>3</v>
      </c>
      <c r="I215" s="299"/>
      <c r="J215" s="300">
        <f>ROUND(I215*H215,2)</f>
        <v>0</v>
      </c>
      <c r="K215" s="301"/>
      <c r="L215" s="302"/>
      <c r="M215" s="303" t="s">
        <v>1</v>
      </c>
      <c r="N215" s="304" t="s">
        <v>41</v>
      </c>
      <c r="O215" s="92"/>
      <c r="P215" s="254">
        <f>O215*H215</f>
        <v>0</v>
      </c>
      <c r="Q215" s="254">
        <v>0</v>
      </c>
      <c r="R215" s="254">
        <f>Q215*H215</f>
        <v>0</v>
      </c>
      <c r="S215" s="254">
        <v>0</v>
      </c>
      <c r="T215" s="255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56" t="s">
        <v>242</v>
      </c>
      <c r="AT215" s="256" t="s">
        <v>300</v>
      </c>
      <c r="AU215" s="256" t="s">
        <v>86</v>
      </c>
      <c r="AY215" s="18" t="s">
        <v>222</v>
      </c>
      <c r="BE215" s="257">
        <f>IF(N215="základní",J215,0)</f>
        <v>0</v>
      </c>
      <c r="BF215" s="257">
        <f>IF(N215="snížená",J215,0)</f>
        <v>0</v>
      </c>
      <c r="BG215" s="257">
        <f>IF(N215="zákl. přenesená",J215,0)</f>
        <v>0</v>
      </c>
      <c r="BH215" s="257">
        <f>IF(N215="sníž. přenesená",J215,0)</f>
        <v>0</v>
      </c>
      <c r="BI215" s="257">
        <f>IF(N215="nulová",J215,0)</f>
        <v>0</v>
      </c>
      <c r="BJ215" s="18" t="s">
        <v>84</v>
      </c>
      <c r="BK215" s="257">
        <f>ROUND(I215*H215,2)</f>
        <v>0</v>
      </c>
      <c r="BL215" s="18" t="s">
        <v>228</v>
      </c>
      <c r="BM215" s="256" t="s">
        <v>389</v>
      </c>
    </row>
    <row r="216" s="2" customFormat="1" ht="16.5" customHeight="1">
      <c r="A216" s="39"/>
      <c r="B216" s="40"/>
      <c r="C216" s="294" t="s">
        <v>390</v>
      </c>
      <c r="D216" s="294" t="s">
        <v>300</v>
      </c>
      <c r="E216" s="295" t="s">
        <v>4902</v>
      </c>
      <c r="F216" s="296" t="s">
        <v>4882</v>
      </c>
      <c r="G216" s="297" t="s">
        <v>526</v>
      </c>
      <c r="H216" s="298">
        <v>3</v>
      </c>
      <c r="I216" s="299"/>
      <c r="J216" s="300">
        <f>ROUND(I216*H216,2)</f>
        <v>0</v>
      </c>
      <c r="K216" s="301"/>
      <c r="L216" s="302"/>
      <c r="M216" s="303" t="s">
        <v>1</v>
      </c>
      <c r="N216" s="304" t="s">
        <v>41</v>
      </c>
      <c r="O216" s="92"/>
      <c r="P216" s="254">
        <f>O216*H216</f>
        <v>0</v>
      </c>
      <c r="Q216" s="254">
        <v>0</v>
      </c>
      <c r="R216" s="254">
        <f>Q216*H216</f>
        <v>0</v>
      </c>
      <c r="S216" s="254">
        <v>0</v>
      </c>
      <c r="T216" s="255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56" t="s">
        <v>242</v>
      </c>
      <c r="AT216" s="256" t="s">
        <v>300</v>
      </c>
      <c r="AU216" s="256" t="s">
        <v>86</v>
      </c>
      <c r="AY216" s="18" t="s">
        <v>222</v>
      </c>
      <c r="BE216" s="257">
        <f>IF(N216="základní",J216,0)</f>
        <v>0</v>
      </c>
      <c r="BF216" s="257">
        <f>IF(N216="snížená",J216,0)</f>
        <v>0</v>
      </c>
      <c r="BG216" s="257">
        <f>IF(N216="zákl. přenesená",J216,0)</f>
        <v>0</v>
      </c>
      <c r="BH216" s="257">
        <f>IF(N216="sníž. přenesená",J216,0)</f>
        <v>0</v>
      </c>
      <c r="BI216" s="257">
        <f>IF(N216="nulová",J216,0)</f>
        <v>0</v>
      </c>
      <c r="BJ216" s="18" t="s">
        <v>84</v>
      </c>
      <c r="BK216" s="257">
        <f>ROUND(I216*H216,2)</f>
        <v>0</v>
      </c>
      <c r="BL216" s="18" t="s">
        <v>228</v>
      </c>
      <c r="BM216" s="256" t="s">
        <v>393</v>
      </c>
    </row>
    <row r="217" s="2" customFormat="1" ht="21.75" customHeight="1">
      <c r="A217" s="39"/>
      <c r="B217" s="40"/>
      <c r="C217" s="294" t="s">
        <v>303</v>
      </c>
      <c r="D217" s="294" t="s">
        <v>300</v>
      </c>
      <c r="E217" s="295" t="s">
        <v>4903</v>
      </c>
      <c r="F217" s="296" t="s">
        <v>4884</v>
      </c>
      <c r="G217" s="297" t="s">
        <v>1535</v>
      </c>
      <c r="H217" s="298">
        <v>5</v>
      </c>
      <c r="I217" s="299"/>
      <c r="J217" s="300">
        <f>ROUND(I217*H217,2)</f>
        <v>0</v>
      </c>
      <c r="K217" s="301"/>
      <c r="L217" s="302"/>
      <c r="M217" s="303" t="s">
        <v>1</v>
      </c>
      <c r="N217" s="304" t="s">
        <v>41</v>
      </c>
      <c r="O217" s="92"/>
      <c r="P217" s="254">
        <f>O217*H217</f>
        <v>0</v>
      </c>
      <c r="Q217" s="254">
        <v>0</v>
      </c>
      <c r="R217" s="254">
        <f>Q217*H217</f>
        <v>0</v>
      </c>
      <c r="S217" s="254">
        <v>0</v>
      </c>
      <c r="T217" s="255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56" t="s">
        <v>242</v>
      </c>
      <c r="AT217" s="256" t="s">
        <v>300</v>
      </c>
      <c r="AU217" s="256" t="s">
        <v>86</v>
      </c>
      <c r="AY217" s="18" t="s">
        <v>222</v>
      </c>
      <c r="BE217" s="257">
        <f>IF(N217="základní",J217,0)</f>
        <v>0</v>
      </c>
      <c r="BF217" s="257">
        <f>IF(N217="snížená",J217,0)</f>
        <v>0</v>
      </c>
      <c r="BG217" s="257">
        <f>IF(N217="zákl. přenesená",J217,0)</f>
        <v>0</v>
      </c>
      <c r="BH217" s="257">
        <f>IF(N217="sníž. přenesená",J217,0)</f>
        <v>0</v>
      </c>
      <c r="BI217" s="257">
        <f>IF(N217="nulová",J217,0)</f>
        <v>0</v>
      </c>
      <c r="BJ217" s="18" t="s">
        <v>84</v>
      </c>
      <c r="BK217" s="257">
        <f>ROUND(I217*H217,2)</f>
        <v>0</v>
      </c>
      <c r="BL217" s="18" t="s">
        <v>228</v>
      </c>
      <c r="BM217" s="256" t="s">
        <v>402</v>
      </c>
    </row>
    <row r="218" s="2" customFormat="1" ht="76.35" customHeight="1">
      <c r="A218" s="39"/>
      <c r="B218" s="40"/>
      <c r="C218" s="294" t="s">
        <v>409</v>
      </c>
      <c r="D218" s="294" t="s">
        <v>300</v>
      </c>
      <c r="E218" s="295" t="s">
        <v>4904</v>
      </c>
      <c r="F218" s="296" t="s">
        <v>4905</v>
      </c>
      <c r="G218" s="297" t="s">
        <v>526</v>
      </c>
      <c r="H218" s="298">
        <v>1</v>
      </c>
      <c r="I218" s="299"/>
      <c r="J218" s="300">
        <f>ROUND(I218*H218,2)</f>
        <v>0</v>
      </c>
      <c r="K218" s="301"/>
      <c r="L218" s="302"/>
      <c r="M218" s="303" t="s">
        <v>1</v>
      </c>
      <c r="N218" s="304" t="s">
        <v>41</v>
      </c>
      <c r="O218" s="92"/>
      <c r="P218" s="254">
        <f>O218*H218</f>
        <v>0</v>
      </c>
      <c r="Q218" s="254">
        <v>0</v>
      </c>
      <c r="R218" s="254">
        <f>Q218*H218</f>
        <v>0</v>
      </c>
      <c r="S218" s="254">
        <v>0</v>
      </c>
      <c r="T218" s="255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56" t="s">
        <v>242</v>
      </c>
      <c r="AT218" s="256" t="s">
        <v>300</v>
      </c>
      <c r="AU218" s="256" t="s">
        <v>86</v>
      </c>
      <c r="AY218" s="18" t="s">
        <v>222</v>
      </c>
      <c r="BE218" s="257">
        <f>IF(N218="základní",J218,0)</f>
        <v>0</v>
      </c>
      <c r="BF218" s="257">
        <f>IF(N218="snížená",J218,0)</f>
        <v>0</v>
      </c>
      <c r="BG218" s="257">
        <f>IF(N218="zákl. přenesená",J218,0)</f>
        <v>0</v>
      </c>
      <c r="BH218" s="257">
        <f>IF(N218="sníž. přenesená",J218,0)</f>
        <v>0</v>
      </c>
      <c r="BI218" s="257">
        <f>IF(N218="nulová",J218,0)</f>
        <v>0</v>
      </c>
      <c r="BJ218" s="18" t="s">
        <v>84</v>
      </c>
      <c r="BK218" s="257">
        <f>ROUND(I218*H218,2)</f>
        <v>0</v>
      </c>
      <c r="BL218" s="18" t="s">
        <v>228</v>
      </c>
      <c r="BM218" s="256" t="s">
        <v>412</v>
      </c>
    </row>
    <row r="219" s="2" customFormat="1" ht="16.5" customHeight="1">
      <c r="A219" s="39"/>
      <c r="B219" s="40"/>
      <c r="C219" s="294" t="s">
        <v>308</v>
      </c>
      <c r="D219" s="294" t="s">
        <v>300</v>
      </c>
      <c r="E219" s="295" t="s">
        <v>4906</v>
      </c>
      <c r="F219" s="296" t="s">
        <v>4888</v>
      </c>
      <c r="G219" s="297" t="s">
        <v>526</v>
      </c>
      <c r="H219" s="298">
        <v>1</v>
      </c>
      <c r="I219" s="299"/>
      <c r="J219" s="300">
        <f>ROUND(I219*H219,2)</f>
        <v>0</v>
      </c>
      <c r="K219" s="301"/>
      <c r="L219" s="302"/>
      <c r="M219" s="303" t="s">
        <v>1</v>
      </c>
      <c r="N219" s="304" t="s">
        <v>41</v>
      </c>
      <c r="O219" s="92"/>
      <c r="P219" s="254">
        <f>O219*H219</f>
        <v>0</v>
      </c>
      <c r="Q219" s="254">
        <v>0</v>
      </c>
      <c r="R219" s="254">
        <f>Q219*H219</f>
        <v>0</v>
      </c>
      <c r="S219" s="254">
        <v>0</v>
      </c>
      <c r="T219" s="255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56" t="s">
        <v>242</v>
      </c>
      <c r="AT219" s="256" t="s">
        <v>300</v>
      </c>
      <c r="AU219" s="256" t="s">
        <v>86</v>
      </c>
      <c r="AY219" s="18" t="s">
        <v>222</v>
      </c>
      <c r="BE219" s="257">
        <f>IF(N219="základní",J219,0)</f>
        <v>0</v>
      </c>
      <c r="BF219" s="257">
        <f>IF(N219="snížená",J219,0)</f>
        <v>0</v>
      </c>
      <c r="BG219" s="257">
        <f>IF(N219="zákl. přenesená",J219,0)</f>
        <v>0</v>
      </c>
      <c r="BH219" s="257">
        <f>IF(N219="sníž. přenesená",J219,0)</f>
        <v>0</v>
      </c>
      <c r="BI219" s="257">
        <f>IF(N219="nulová",J219,0)</f>
        <v>0</v>
      </c>
      <c r="BJ219" s="18" t="s">
        <v>84</v>
      </c>
      <c r="BK219" s="257">
        <f>ROUND(I219*H219,2)</f>
        <v>0</v>
      </c>
      <c r="BL219" s="18" t="s">
        <v>228</v>
      </c>
      <c r="BM219" s="256" t="s">
        <v>416</v>
      </c>
    </row>
    <row r="220" s="2" customFormat="1" ht="21.75" customHeight="1">
      <c r="A220" s="39"/>
      <c r="B220" s="40"/>
      <c r="C220" s="294" t="s">
        <v>418</v>
      </c>
      <c r="D220" s="294" t="s">
        <v>300</v>
      </c>
      <c r="E220" s="295" t="s">
        <v>4907</v>
      </c>
      <c r="F220" s="296" t="s">
        <v>4890</v>
      </c>
      <c r="G220" s="297" t="s">
        <v>1535</v>
      </c>
      <c r="H220" s="298">
        <v>2</v>
      </c>
      <c r="I220" s="299"/>
      <c r="J220" s="300">
        <f>ROUND(I220*H220,2)</f>
        <v>0</v>
      </c>
      <c r="K220" s="301"/>
      <c r="L220" s="302"/>
      <c r="M220" s="303" t="s">
        <v>1</v>
      </c>
      <c r="N220" s="304" t="s">
        <v>41</v>
      </c>
      <c r="O220" s="92"/>
      <c r="P220" s="254">
        <f>O220*H220</f>
        <v>0</v>
      </c>
      <c r="Q220" s="254">
        <v>0</v>
      </c>
      <c r="R220" s="254">
        <f>Q220*H220</f>
        <v>0</v>
      </c>
      <c r="S220" s="254">
        <v>0</v>
      </c>
      <c r="T220" s="255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56" t="s">
        <v>242</v>
      </c>
      <c r="AT220" s="256" t="s">
        <v>300</v>
      </c>
      <c r="AU220" s="256" t="s">
        <v>86</v>
      </c>
      <c r="AY220" s="18" t="s">
        <v>222</v>
      </c>
      <c r="BE220" s="257">
        <f>IF(N220="základní",J220,0)</f>
        <v>0</v>
      </c>
      <c r="BF220" s="257">
        <f>IF(N220="snížená",J220,0)</f>
        <v>0</v>
      </c>
      <c r="BG220" s="257">
        <f>IF(N220="zákl. přenesená",J220,0)</f>
        <v>0</v>
      </c>
      <c r="BH220" s="257">
        <f>IF(N220="sníž. přenesená",J220,0)</f>
        <v>0</v>
      </c>
      <c r="BI220" s="257">
        <f>IF(N220="nulová",J220,0)</f>
        <v>0</v>
      </c>
      <c r="BJ220" s="18" t="s">
        <v>84</v>
      </c>
      <c r="BK220" s="257">
        <f>ROUND(I220*H220,2)</f>
        <v>0</v>
      </c>
      <c r="BL220" s="18" t="s">
        <v>228</v>
      </c>
      <c r="BM220" s="256" t="s">
        <v>421</v>
      </c>
    </row>
    <row r="221" s="2" customFormat="1" ht="21.75" customHeight="1">
      <c r="A221" s="39"/>
      <c r="B221" s="40"/>
      <c r="C221" s="294" t="s">
        <v>312</v>
      </c>
      <c r="D221" s="294" t="s">
        <v>300</v>
      </c>
      <c r="E221" s="295" t="s">
        <v>4908</v>
      </c>
      <c r="F221" s="296" t="s">
        <v>4892</v>
      </c>
      <c r="G221" s="297" t="s">
        <v>526</v>
      </c>
      <c r="H221" s="298">
        <v>1</v>
      </c>
      <c r="I221" s="299"/>
      <c r="J221" s="300">
        <f>ROUND(I221*H221,2)</f>
        <v>0</v>
      </c>
      <c r="K221" s="301"/>
      <c r="L221" s="302"/>
      <c r="M221" s="303" t="s">
        <v>1</v>
      </c>
      <c r="N221" s="304" t="s">
        <v>41</v>
      </c>
      <c r="O221" s="92"/>
      <c r="P221" s="254">
        <f>O221*H221</f>
        <v>0</v>
      </c>
      <c r="Q221" s="254">
        <v>0</v>
      </c>
      <c r="R221" s="254">
        <f>Q221*H221</f>
        <v>0</v>
      </c>
      <c r="S221" s="254">
        <v>0</v>
      </c>
      <c r="T221" s="255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56" t="s">
        <v>242</v>
      </c>
      <c r="AT221" s="256" t="s">
        <v>300</v>
      </c>
      <c r="AU221" s="256" t="s">
        <v>86</v>
      </c>
      <c r="AY221" s="18" t="s">
        <v>222</v>
      </c>
      <c r="BE221" s="257">
        <f>IF(N221="základní",J221,0)</f>
        <v>0</v>
      </c>
      <c r="BF221" s="257">
        <f>IF(N221="snížená",J221,0)</f>
        <v>0</v>
      </c>
      <c r="BG221" s="257">
        <f>IF(N221="zákl. přenesená",J221,0)</f>
        <v>0</v>
      </c>
      <c r="BH221" s="257">
        <f>IF(N221="sníž. přenesená",J221,0)</f>
        <v>0</v>
      </c>
      <c r="BI221" s="257">
        <f>IF(N221="nulová",J221,0)</f>
        <v>0</v>
      </c>
      <c r="BJ221" s="18" t="s">
        <v>84</v>
      </c>
      <c r="BK221" s="257">
        <f>ROUND(I221*H221,2)</f>
        <v>0</v>
      </c>
      <c r="BL221" s="18" t="s">
        <v>228</v>
      </c>
      <c r="BM221" s="256" t="s">
        <v>428</v>
      </c>
    </row>
    <row r="222" s="2" customFormat="1" ht="16.5" customHeight="1">
      <c r="A222" s="39"/>
      <c r="B222" s="40"/>
      <c r="C222" s="294" t="s">
        <v>435</v>
      </c>
      <c r="D222" s="294" t="s">
        <v>300</v>
      </c>
      <c r="E222" s="295" t="s">
        <v>4909</v>
      </c>
      <c r="F222" s="296" t="s">
        <v>4894</v>
      </c>
      <c r="G222" s="297" t="s">
        <v>526</v>
      </c>
      <c r="H222" s="298">
        <v>1</v>
      </c>
      <c r="I222" s="299"/>
      <c r="J222" s="300">
        <f>ROUND(I222*H222,2)</f>
        <v>0</v>
      </c>
      <c r="K222" s="301"/>
      <c r="L222" s="302"/>
      <c r="M222" s="303" t="s">
        <v>1</v>
      </c>
      <c r="N222" s="304" t="s">
        <v>41</v>
      </c>
      <c r="O222" s="92"/>
      <c r="P222" s="254">
        <f>O222*H222</f>
        <v>0</v>
      </c>
      <c r="Q222" s="254">
        <v>0</v>
      </c>
      <c r="R222" s="254">
        <f>Q222*H222</f>
        <v>0</v>
      </c>
      <c r="S222" s="254">
        <v>0</v>
      </c>
      <c r="T222" s="255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56" t="s">
        <v>242</v>
      </c>
      <c r="AT222" s="256" t="s">
        <v>300</v>
      </c>
      <c r="AU222" s="256" t="s">
        <v>86</v>
      </c>
      <c r="AY222" s="18" t="s">
        <v>222</v>
      </c>
      <c r="BE222" s="257">
        <f>IF(N222="základní",J222,0)</f>
        <v>0</v>
      </c>
      <c r="BF222" s="257">
        <f>IF(N222="snížená",J222,0)</f>
        <v>0</v>
      </c>
      <c r="BG222" s="257">
        <f>IF(N222="zákl. přenesená",J222,0)</f>
        <v>0</v>
      </c>
      <c r="BH222" s="257">
        <f>IF(N222="sníž. přenesená",J222,0)</f>
        <v>0</v>
      </c>
      <c r="BI222" s="257">
        <f>IF(N222="nulová",J222,0)</f>
        <v>0</v>
      </c>
      <c r="BJ222" s="18" t="s">
        <v>84</v>
      </c>
      <c r="BK222" s="257">
        <f>ROUND(I222*H222,2)</f>
        <v>0</v>
      </c>
      <c r="BL222" s="18" t="s">
        <v>228</v>
      </c>
      <c r="BM222" s="256" t="s">
        <v>439</v>
      </c>
    </row>
    <row r="223" s="2" customFormat="1" ht="16.5" customHeight="1">
      <c r="A223" s="39"/>
      <c r="B223" s="40"/>
      <c r="C223" s="244" t="s">
        <v>317</v>
      </c>
      <c r="D223" s="244" t="s">
        <v>224</v>
      </c>
      <c r="E223" s="245" t="s">
        <v>4910</v>
      </c>
      <c r="F223" s="246" t="s">
        <v>4836</v>
      </c>
      <c r="G223" s="247" t="s">
        <v>526</v>
      </c>
      <c r="H223" s="248">
        <v>1</v>
      </c>
      <c r="I223" s="249"/>
      <c r="J223" s="250">
        <f>ROUND(I223*H223,2)</f>
        <v>0</v>
      </c>
      <c r="K223" s="251"/>
      <c r="L223" s="45"/>
      <c r="M223" s="252" t="s">
        <v>1</v>
      </c>
      <c r="N223" s="253" t="s">
        <v>41</v>
      </c>
      <c r="O223" s="92"/>
      <c r="P223" s="254">
        <f>O223*H223</f>
        <v>0</v>
      </c>
      <c r="Q223" s="254">
        <v>0</v>
      </c>
      <c r="R223" s="254">
        <f>Q223*H223</f>
        <v>0</v>
      </c>
      <c r="S223" s="254">
        <v>0</v>
      </c>
      <c r="T223" s="255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56" t="s">
        <v>228</v>
      </c>
      <c r="AT223" s="256" t="s">
        <v>224</v>
      </c>
      <c r="AU223" s="256" t="s">
        <v>86</v>
      </c>
      <c r="AY223" s="18" t="s">
        <v>222</v>
      </c>
      <c r="BE223" s="257">
        <f>IF(N223="základní",J223,0)</f>
        <v>0</v>
      </c>
      <c r="BF223" s="257">
        <f>IF(N223="snížená",J223,0)</f>
        <v>0</v>
      </c>
      <c r="BG223" s="257">
        <f>IF(N223="zákl. přenesená",J223,0)</f>
        <v>0</v>
      </c>
      <c r="BH223" s="257">
        <f>IF(N223="sníž. přenesená",J223,0)</f>
        <v>0</v>
      </c>
      <c r="BI223" s="257">
        <f>IF(N223="nulová",J223,0)</f>
        <v>0</v>
      </c>
      <c r="BJ223" s="18" t="s">
        <v>84</v>
      </c>
      <c r="BK223" s="257">
        <f>ROUND(I223*H223,2)</f>
        <v>0</v>
      </c>
      <c r="BL223" s="18" t="s">
        <v>228</v>
      </c>
      <c r="BM223" s="256" t="s">
        <v>442</v>
      </c>
    </row>
    <row r="224" s="2" customFormat="1" ht="24.15" customHeight="1">
      <c r="A224" s="39"/>
      <c r="B224" s="40"/>
      <c r="C224" s="294" t="s">
        <v>443</v>
      </c>
      <c r="D224" s="294" t="s">
        <v>300</v>
      </c>
      <c r="E224" s="295" t="s">
        <v>4911</v>
      </c>
      <c r="F224" s="296" t="s">
        <v>4912</v>
      </c>
      <c r="G224" s="297" t="s">
        <v>526</v>
      </c>
      <c r="H224" s="298">
        <v>1</v>
      </c>
      <c r="I224" s="299"/>
      <c r="J224" s="300">
        <f>ROUND(I224*H224,2)</f>
        <v>0</v>
      </c>
      <c r="K224" s="301"/>
      <c r="L224" s="302"/>
      <c r="M224" s="303" t="s">
        <v>1</v>
      </c>
      <c r="N224" s="304" t="s">
        <v>41</v>
      </c>
      <c r="O224" s="92"/>
      <c r="P224" s="254">
        <f>O224*H224</f>
        <v>0</v>
      </c>
      <c r="Q224" s="254">
        <v>0</v>
      </c>
      <c r="R224" s="254">
        <f>Q224*H224</f>
        <v>0</v>
      </c>
      <c r="S224" s="254">
        <v>0</v>
      </c>
      <c r="T224" s="255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56" t="s">
        <v>242</v>
      </c>
      <c r="AT224" s="256" t="s">
        <v>300</v>
      </c>
      <c r="AU224" s="256" t="s">
        <v>86</v>
      </c>
      <c r="AY224" s="18" t="s">
        <v>222</v>
      </c>
      <c r="BE224" s="257">
        <f>IF(N224="základní",J224,0)</f>
        <v>0</v>
      </c>
      <c r="BF224" s="257">
        <f>IF(N224="snížená",J224,0)</f>
        <v>0</v>
      </c>
      <c r="BG224" s="257">
        <f>IF(N224="zákl. přenesená",J224,0)</f>
        <v>0</v>
      </c>
      <c r="BH224" s="257">
        <f>IF(N224="sníž. přenesená",J224,0)</f>
        <v>0</v>
      </c>
      <c r="BI224" s="257">
        <f>IF(N224="nulová",J224,0)</f>
        <v>0</v>
      </c>
      <c r="BJ224" s="18" t="s">
        <v>84</v>
      </c>
      <c r="BK224" s="257">
        <f>ROUND(I224*H224,2)</f>
        <v>0</v>
      </c>
      <c r="BL224" s="18" t="s">
        <v>228</v>
      </c>
      <c r="BM224" s="256" t="s">
        <v>446</v>
      </c>
    </row>
    <row r="225" s="2" customFormat="1" ht="24.15" customHeight="1">
      <c r="A225" s="39"/>
      <c r="B225" s="40"/>
      <c r="C225" s="294" t="s">
        <v>321</v>
      </c>
      <c r="D225" s="294" t="s">
        <v>300</v>
      </c>
      <c r="E225" s="295" t="s">
        <v>4913</v>
      </c>
      <c r="F225" s="296" t="s">
        <v>4914</v>
      </c>
      <c r="G225" s="297" t="s">
        <v>526</v>
      </c>
      <c r="H225" s="298">
        <v>1</v>
      </c>
      <c r="I225" s="299"/>
      <c r="J225" s="300">
        <f>ROUND(I225*H225,2)</f>
        <v>0</v>
      </c>
      <c r="K225" s="301"/>
      <c r="L225" s="302"/>
      <c r="M225" s="303" t="s">
        <v>1</v>
      </c>
      <c r="N225" s="304" t="s">
        <v>41</v>
      </c>
      <c r="O225" s="92"/>
      <c r="P225" s="254">
        <f>O225*H225</f>
        <v>0</v>
      </c>
      <c r="Q225" s="254">
        <v>0</v>
      </c>
      <c r="R225" s="254">
        <f>Q225*H225</f>
        <v>0</v>
      </c>
      <c r="S225" s="254">
        <v>0</v>
      </c>
      <c r="T225" s="255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56" t="s">
        <v>242</v>
      </c>
      <c r="AT225" s="256" t="s">
        <v>300</v>
      </c>
      <c r="AU225" s="256" t="s">
        <v>86</v>
      </c>
      <c r="AY225" s="18" t="s">
        <v>222</v>
      </c>
      <c r="BE225" s="257">
        <f>IF(N225="základní",J225,0)</f>
        <v>0</v>
      </c>
      <c r="BF225" s="257">
        <f>IF(N225="snížená",J225,0)</f>
        <v>0</v>
      </c>
      <c r="BG225" s="257">
        <f>IF(N225="zákl. přenesená",J225,0)</f>
        <v>0</v>
      </c>
      <c r="BH225" s="257">
        <f>IF(N225="sníž. přenesená",J225,0)</f>
        <v>0</v>
      </c>
      <c r="BI225" s="257">
        <f>IF(N225="nulová",J225,0)</f>
        <v>0</v>
      </c>
      <c r="BJ225" s="18" t="s">
        <v>84</v>
      </c>
      <c r="BK225" s="257">
        <f>ROUND(I225*H225,2)</f>
        <v>0</v>
      </c>
      <c r="BL225" s="18" t="s">
        <v>228</v>
      </c>
      <c r="BM225" s="256" t="s">
        <v>453</v>
      </c>
    </row>
    <row r="226" s="2" customFormat="1" ht="16.5" customHeight="1">
      <c r="A226" s="39"/>
      <c r="B226" s="40"/>
      <c r="C226" s="244" t="s">
        <v>456</v>
      </c>
      <c r="D226" s="244" t="s">
        <v>224</v>
      </c>
      <c r="E226" s="245" t="s">
        <v>4915</v>
      </c>
      <c r="F226" s="246" t="s">
        <v>4836</v>
      </c>
      <c r="G226" s="247" t="s">
        <v>526</v>
      </c>
      <c r="H226" s="248">
        <v>1</v>
      </c>
      <c r="I226" s="249"/>
      <c r="J226" s="250">
        <f>ROUND(I226*H226,2)</f>
        <v>0</v>
      </c>
      <c r="K226" s="251"/>
      <c r="L226" s="45"/>
      <c r="M226" s="252" t="s">
        <v>1</v>
      </c>
      <c r="N226" s="253" t="s">
        <v>41</v>
      </c>
      <c r="O226" s="92"/>
      <c r="P226" s="254">
        <f>O226*H226</f>
        <v>0</v>
      </c>
      <c r="Q226" s="254">
        <v>0</v>
      </c>
      <c r="R226" s="254">
        <f>Q226*H226</f>
        <v>0</v>
      </c>
      <c r="S226" s="254">
        <v>0</v>
      </c>
      <c r="T226" s="255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56" t="s">
        <v>228</v>
      </c>
      <c r="AT226" s="256" t="s">
        <v>224</v>
      </c>
      <c r="AU226" s="256" t="s">
        <v>86</v>
      </c>
      <c r="AY226" s="18" t="s">
        <v>222</v>
      </c>
      <c r="BE226" s="257">
        <f>IF(N226="základní",J226,0)</f>
        <v>0</v>
      </c>
      <c r="BF226" s="257">
        <f>IF(N226="snížená",J226,0)</f>
        <v>0</v>
      </c>
      <c r="BG226" s="257">
        <f>IF(N226="zákl. přenesená",J226,0)</f>
        <v>0</v>
      </c>
      <c r="BH226" s="257">
        <f>IF(N226="sníž. přenesená",J226,0)</f>
        <v>0</v>
      </c>
      <c r="BI226" s="257">
        <f>IF(N226="nulová",J226,0)</f>
        <v>0</v>
      </c>
      <c r="BJ226" s="18" t="s">
        <v>84</v>
      </c>
      <c r="BK226" s="257">
        <f>ROUND(I226*H226,2)</f>
        <v>0</v>
      </c>
      <c r="BL226" s="18" t="s">
        <v>228</v>
      </c>
      <c r="BM226" s="256" t="s">
        <v>459</v>
      </c>
    </row>
    <row r="227" s="12" customFormat="1" ht="22.8" customHeight="1">
      <c r="A227" s="12"/>
      <c r="B227" s="228"/>
      <c r="C227" s="229"/>
      <c r="D227" s="230" t="s">
        <v>75</v>
      </c>
      <c r="E227" s="242" t="s">
        <v>4916</v>
      </c>
      <c r="F227" s="242" t="s">
        <v>4917</v>
      </c>
      <c r="G227" s="229"/>
      <c r="H227" s="229"/>
      <c r="I227" s="232"/>
      <c r="J227" s="243">
        <f>BK227</f>
        <v>0</v>
      </c>
      <c r="K227" s="229"/>
      <c r="L227" s="234"/>
      <c r="M227" s="235"/>
      <c r="N227" s="236"/>
      <c r="O227" s="236"/>
      <c r="P227" s="237">
        <f>SUM(P228:P241)</f>
        <v>0</v>
      </c>
      <c r="Q227" s="236"/>
      <c r="R227" s="237">
        <f>SUM(R228:R241)</f>
        <v>0</v>
      </c>
      <c r="S227" s="236"/>
      <c r="T227" s="238">
        <f>SUM(T228:T241)</f>
        <v>0</v>
      </c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R227" s="239" t="s">
        <v>84</v>
      </c>
      <c r="AT227" s="240" t="s">
        <v>75</v>
      </c>
      <c r="AU227" s="240" t="s">
        <v>84</v>
      </c>
      <c r="AY227" s="239" t="s">
        <v>222</v>
      </c>
      <c r="BK227" s="241">
        <f>SUM(BK228:BK241)</f>
        <v>0</v>
      </c>
    </row>
    <row r="228" s="2" customFormat="1" ht="16.5" customHeight="1">
      <c r="A228" s="39"/>
      <c r="B228" s="40"/>
      <c r="C228" s="294" t="s">
        <v>326</v>
      </c>
      <c r="D228" s="294" t="s">
        <v>300</v>
      </c>
      <c r="E228" s="295" t="s">
        <v>4918</v>
      </c>
      <c r="F228" s="296" t="s">
        <v>4919</v>
      </c>
      <c r="G228" s="297" t="s">
        <v>1535</v>
      </c>
      <c r="H228" s="298">
        <v>140</v>
      </c>
      <c r="I228" s="299"/>
      <c r="J228" s="300">
        <f>ROUND(I228*H228,2)</f>
        <v>0</v>
      </c>
      <c r="K228" s="301"/>
      <c r="L228" s="302"/>
      <c r="M228" s="303" t="s">
        <v>1</v>
      </c>
      <c r="N228" s="304" t="s">
        <v>41</v>
      </c>
      <c r="O228" s="92"/>
      <c r="P228" s="254">
        <f>O228*H228</f>
        <v>0</v>
      </c>
      <c r="Q228" s="254">
        <v>0</v>
      </c>
      <c r="R228" s="254">
        <f>Q228*H228</f>
        <v>0</v>
      </c>
      <c r="S228" s="254">
        <v>0</v>
      </c>
      <c r="T228" s="255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56" t="s">
        <v>242</v>
      </c>
      <c r="AT228" s="256" t="s">
        <v>300</v>
      </c>
      <c r="AU228" s="256" t="s">
        <v>86</v>
      </c>
      <c r="AY228" s="18" t="s">
        <v>222</v>
      </c>
      <c r="BE228" s="257">
        <f>IF(N228="základní",J228,0)</f>
        <v>0</v>
      </c>
      <c r="BF228" s="257">
        <f>IF(N228="snížená",J228,0)</f>
        <v>0</v>
      </c>
      <c r="BG228" s="257">
        <f>IF(N228="zákl. přenesená",J228,0)</f>
        <v>0</v>
      </c>
      <c r="BH228" s="257">
        <f>IF(N228="sníž. přenesená",J228,0)</f>
        <v>0</v>
      </c>
      <c r="BI228" s="257">
        <f>IF(N228="nulová",J228,0)</f>
        <v>0</v>
      </c>
      <c r="BJ228" s="18" t="s">
        <v>84</v>
      </c>
      <c r="BK228" s="257">
        <f>ROUND(I228*H228,2)</f>
        <v>0</v>
      </c>
      <c r="BL228" s="18" t="s">
        <v>228</v>
      </c>
      <c r="BM228" s="256" t="s">
        <v>463</v>
      </c>
    </row>
    <row r="229" s="2" customFormat="1" ht="16.5" customHeight="1">
      <c r="A229" s="39"/>
      <c r="B229" s="40"/>
      <c r="C229" s="244" t="s">
        <v>464</v>
      </c>
      <c r="D229" s="244" t="s">
        <v>224</v>
      </c>
      <c r="E229" s="245" t="s">
        <v>4920</v>
      </c>
      <c r="F229" s="246" t="s">
        <v>4921</v>
      </c>
      <c r="G229" s="247" t="s">
        <v>1535</v>
      </c>
      <c r="H229" s="248">
        <v>140</v>
      </c>
      <c r="I229" s="249"/>
      <c r="J229" s="250">
        <f>ROUND(I229*H229,2)</f>
        <v>0</v>
      </c>
      <c r="K229" s="251"/>
      <c r="L229" s="45"/>
      <c r="M229" s="252" t="s">
        <v>1</v>
      </c>
      <c r="N229" s="253" t="s">
        <v>41</v>
      </c>
      <c r="O229" s="92"/>
      <c r="P229" s="254">
        <f>O229*H229</f>
        <v>0</v>
      </c>
      <c r="Q229" s="254">
        <v>0</v>
      </c>
      <c r="R229" s="254">
        <f>Q229*H229</f>
        <v>0</v>
      </c>
      <c r="S229" s="254">
        <v>0</v>
      </c>
      <c r="T229" s="255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56" t="s">
        <v>228</v>
      </c>
      <c r="AT229" s="256" t="s">
        <v>224</v>
      </c>
      <c r="AU229" s="256" t="s">
        <v>86</v>
      </c>
      <c r="AY229" s="18" t="s">
        <v>222</v>
      </c>
      <c r="BE229" s="257">
        <f>IF(N229="základní",J229,0)</f>
        <v>0</v>
      </c>
      <c r="BF229" s="257">
        <f>IF(N229="snížená",J229,0)</f>
        <v>0</v>
      </c>
      <c r="BG229" s="257">
        <f>IF(N229="zákl. přenesená",J229,0)</f>
        <v>0</v>
      </c>
      <c r="BH229" s="257">
        <f>IF(N229="sníž. přenesená",J229,0)</f>
        <v>0</v>
      </c>
      <c r="BI229" s="257">
        <f>IF(N229="nulová",J229,0)</f>
        <v>0</v>
      </c>
      <c r="BJ229" s="18" t="s">
        <v>84</v>
      </c>
      <c r="BK229" s="257">
        <f>ROUND(I229*H229,2)</f>
        <v>0</v>
      </c>
      <c r="BL229" s="18" t="s">
        <v>228</v>
      </c>
      <c r="BM229" s="256" t="s">
        <v>467</v>
      </c>
    </row>
    <row r="230" s="2" customFormat="1" ht="16.5" customHeight="1">
      <c r="A230" s="39"/>
      <c r="B230" s="40"/>
      <c r="C230" s="294" t="s">
        <v>330</v>
      </c>
      <c r="D230" s="294" t="s">
        <v>300</v>
      </c>
      <c r="E230" s="295" t="s">
        <v>4922</v>
      </c>
      <c r="F230" s="296" t="s">
        <v>4923</v>
      </c>
      <c r="G230" s="297" t="s">
        <v>1535</v>
      </c>
      <c r="H230" s="298">
        <v>37</v>
      </c>
      <c r="I230" s="299"/>
      <c r="J230" s="300">
        <f>ROUND(I230*H230,2)</f>
        <v>0</v>
      </c>
      <c r="K230" s="301"/>
      <c r="L230" s="302"/>
      <c r="M230" s="303" t="s">
        <v>1</v>
      </c>
      <c r="N230" s="304" t="s">
        <v>41</v>
      </c>
      <c r="O230" s="92"/>
      <c r="P230" s="254">
        <f>O230*H230</f>
        <v>0</v>
      </c>
      <c r="Q230" s="254">
        <v>0</v>
      </c>
      <c r="R230" s="254">
        <f>Q230*H230</f>
        <v>0</v>
      </c>
      <c r="S230" s="254">
        <v>0</v>
      </c>
      <c r="T230" s="255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56" t="s">
        <v>242</v>
      </c>
      <c r="AT230" s="256" t="s">
        <v>300</v>
      </c>
      <c r="AU230" s="256" t="s">
        <v>86</v>
      </c>
      <c r="AY230" s="18" t="s">
        <v>222</v>
      </c>
      <c r="BE230" s="257">
        <f>IF(N230="základní",J230,0)</f>
        <v>0</v>
      </c>
      <c r="BF230" s="257">
        <f>IF(N230="snížená",J230,0)</f>
        <v>0</v>
      </c>
      <c r="BG230" s="257">
        <f>IF(N230="zákl. přenesená",J230,0)</f>
        <v>0</v>
      </c>
      <c r="BH230" s="257">
        <f>IF(N230="sníž. přenesená",J230,0)</f>
        <v>0</v>
      </c>
      <c r="BI230" s="257">
        <f>IF(N230="nulová",J230,0)</f>
        <v>0</v>
      </c>
      <c r="BJ230" s="18" t="s">
        <v>84</v>
      </c>
      <c r="BK230" s="257">
        <f>ROUND(I230*H230,2)</f>
        <v>0</v>
      </c>
      <c r="BL230" s="18" t="s">
        <v>228</v>
      </c>
      <c r="BM230" s="256" t="s">
        <v>470</v>
      </c>
    </row>
    <row r="231" s="2" customFormat="1" ht="16.5" customHeight="1">
      <c r="A231" s="39"/>
      <c r="B231" s="40"/>
      <c r="C231" s="244" t="s">
        <v>471</v>
      </c>
      <c r="D231" s="244" t="s">
        <v>224</v>
      </c>
      <c r="E231" s="245" t="s">
        <v>4924</v>
      </c>
      <c r="F231" s="246" t="s">
        <v>4921</v>
      </c>
      <c r="G231" s="247" t="s">
        <v>1535</v>
      </c>
      <c r="H231" s="248">
        <v>37</v>
      </c>
      <c r="I231" s="249"/>
      <c r="J231" s="250">
        <f>ROUND(I231*H231,2)</f>
        <v>0</v>
      </c>
      <c r="K231" s="251"/>
      <c r="L231" s="45"/>
      <c r="M231" s="252" t="s">
        <v>1</v>
      </c>
      <c r="N231" s="253" t="s">
        <v>41</v>
      </c>
      <c r="O231" s="92"/>
      <c r="P231" s="254">
        <f>O231*H231</f>
        <v>0</v>
      </c>
      <c r="Q231" s="254">
        <v>0</v>
      </c>
      <c r="R231" s="254">
        <f>Q231*H231</f>
        <v>0</v>
      </c>
      <c r="S231" s="254">
        <v>0</v>
      </c>
      <c r="T231" s="255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56" t="s">
        <v>228</v>
      </c>
      <c r="AT231" s="256" t="s">
        <v>224</v>
      </c>
      <c r="AU231" s="256" t="s">
        <v>86</v>
      </c>
      <c r="AY231" s="18" t="s">
        <v>222</v>
      </c>
      <c r="BE231" s="257">
        <f>IF(N231="základní",J231,0)</f>
        <v>0</v>
      </c>
      <c r="BF231" s="257">
        <f>IF(N231="snížená",J231,0)</f>
        <v>0</v>
      </c>
      <c r="BG231" s="257">
        <f>IF(N231="zákl. přenesená",J231,0)</f>
        <v>0</v>
      </c>
      <c r="BH231" s="257">
        <f>IF(N231="sníž. přenesená",J231,0)</f>
        <v>0</v>
      </c>
      <c r="BI231" s="257">
        <f>IF(N231="nulová",J231,0)</f>
        <v>0</v>
      </c>
      <c r="BJ231" s="18" t="s">
        <v>84</v>
      </c>
      <c r="BK231" s="257">
        <f>ROUND(I231*H231,2)</f>
        <v>0</v>
      </c>
      <c r="BL231" s="18" t="s">
        <v>228</v>
      </c>
      <c r="BM231" s="256" t="s">
        <v>474</v>
      </c>
    </row>
    <row r="232" s="2" customFormat="1" ht="16.5" customHeight="1">
      <c r="A232" s="39"/>
      <c r="B232" s="40"/>
      <c r="C232" s="294" t="s">
        <v>334</v>
      </c>
      <c r="D232" s="294" t="s">
        <v>300</v>
      </c>
      <c r="E232" s="295" t="s">
        <v>4925</v>
      </c>
      <c r="F232" s="296" t="s">
        <v>4926</v>
      </c>
      <c r="G232" s="297" t="s">
        <v>1535</v>
      </c>
      <c r="H232" s="298">
        <v>25</v>
      </c>
      <c r="I232" s="299"/>
      <c r="J232" s="300">
        <f>ROUND(I232*H232,2)</f>
        <v>0</v>
      </c>
      <c r="K232" s="301"/>
      <c r="L232" s="302"/>
      <c r="M232" s="303" t="s">
        <v>1</v>
      </c>
      <c r="N232" s="304" t="s">
        <v>41</v>
      </c>
      <c r="O232" s="92"/>
      <c r="P232" s="254">
        <f>O232*H232</f>
        <v>0</v>
      </c>
      <c r="Q232" s="254">
        <v>0</v>
      </c>
      <c r="R232" s="254">
        <f>Q232*H232</f>
        <v>0</v>
      </c>
      <c r="S232" s="254">
        <v>0</v>
      </c>
      <c r="T232" s="255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56" t="s">
        <v>242</v>
      </c>
      <c r="AT232" s="256" t="s">
        <v>300</v>
      </c>
      <c r="AU232" s="256" t="s">
        <v>86</v>
      </c>
      <c r="AY232" s="18" t="s">
        <v>222</v>
      </c>
      <c r="BE232" s="257">
        <f>IF(N232="základní",J232,0)</f>
        <v>0</v>
      </c>
      <c r="BF232" s="257">
        <f>IF(N232="snížená",J232,0)</f>
        <v>0</v>
      </c>
      <c r="BG232" s="257">
        <f>IF(N232="zákl. přenesená",J232,0)</f>
        <v>0</v>
      </c>
      <c r="BH232" s="257">
        <f>IF(N232="sníž. přenesená",J232,0)</f>
        <v>0</v>
      </c>
      <c r="BI232" s="257">
        <f>IF(N232="nulová",J232,0)</f>
        <v>0</v>
      </c>
      <c r="BJ232" s="18" t="s">
        <v>84</v>
      </c>
      <c r="BK232" s="257">
        <f>ROUND(I232*H232,2)</f>
        <v>0</v>
      </c>
      <c r="BL232" s="18" t="s">
        <v>228</v>
      </c>
      <c r="BM232" s="256" t="s">
        <v>477</v>
      </c>
    </row>
    <row r="233" s="2" customFormat="1" ht="16.5" customHeight="1">
      <c r="A233" s="39"/>
      <c r="B233" s="40"/>
      <c r="C233" s="244" t="s">
        <v>479</v>
      </c>
      <c r="D233" s="244" t="s">
        <v>224</v>
      </c>
      <c r="E233" s="245" t="s">
        <v>4927</v>
      </c>
      <c r="F233" s="246" t="s">
        <v>4921</v>
      </c>
      <c r="G233" s="247" t="s">
        <v>1535</v>
      </c>
      <c r="H233" s="248">
        <v>25</v>
      </c>
      <c r="I233" s="249"/>
      <c r="J233" s="250">
        <f>ROUND(I233*H233,2)</f>
        <v>0</v>
      </c>
      <c r="K233" s="251"/>
      <c r="L233" s="45"/>
      <c r="M233" s="252" t="s">
        <v>1</v>
      </c>
      <c r="N233" s="253" t="s">
        <v>41</v>
      </c>
      <c r="O233" s="92"/>
      <c r="P233" s="254">
        <f>O233*H233</f>
        <v>0</v>
      </c>
      <c r="Q233" s="254">
        <v>0</v>
      </c>
      <c r="R233" s="254">
        <f>Q233*H233</f>
        <v>0</v>
      </c>
      <c r="S233" s="254">
        <v>0</v>
      </c>
      <c r="T233" s="255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56" t="s">
        <v>228</v>
      </c>
      <c r="AT233" s="256" t="s">
        <v>224</v>
      </c>
      <c r="AU233" s="256" t="s">
        <v>86</v>
      </c>
      <c r="AY233" s="18" t="s">
        <v>222</v>
      </c>
      <c r="BE233" s="257">
        <f>IF(N233="základní",J233,0)</f>
        <v>0</v>
      </c>
      <c r="BF233" s="257">
        <f>IF(N233="snížená",J233,0)</f>
        <v>0</v>
      </c>
      <c r="BG233" s="257">
        <f>IF(N233="zákl. přenesená",J233,0)</f>
        <v>0</v>
      </c>
      <c r="BH233" s="257">
        <f>IF(N233="sníž. přenesená",J233,0)</f>
        <v>0</v>
      </c>
      <c r="BI233" s="257">
        <f>IF(N233="nulová",J233,0)</f>
        <v>0</v>
      </c>
      <c r="BJ233" s="18" t="s">
        <v>84</v>
      </c>
      <c r="BK233" s="257">
        <f>ROUND(I233*H233,2)</f>
        <v>0</v>
      </c>
      <c r="BL233" s="18" t="s">
        <v>228</v>
      </c>
      <c r="BM233" s="256" t="s">
        <v>482</v>
      </c>
    </row>
    <row r="234" s="2" customFormat="1" ht="16.5" customHeight="1">
      <c r="A234" s="39"/>
      <c r="B234" s="40"/>
      <c r="C234" s="294" t="s">
        <v>338</v>
      </c>
      <c r="D234" s="294" t="s">
        <v>300</v>
      </c>
      <c r="E234" s="295" t="s">
        <v>4928</v>
      </c>
      <c r="F234" s="296" t="s">
        <v>4929</v>
      </c>
      <c r="G234" s="297" t="s">
        <v>1535</v>
      </c>
      <c r="H234" s="298">
        <v>1</v>
      </c>
      <c r="I234" s="299"/>
      <c r="J234" s="300">
        <f>ROUND(I234*H234,2)</f>
        <v>0</v>
      </c>
      <c r="K234" s="301"/>
      <c r="L234" s="302"/>
      <c r="M234" s="303" t="s">
        <v>1</v>
      </c>
      <c r="N234" s="304" t="s">
        <v>41</v>
      </c>
      <c r="O234" s="92"/>
      <c r="P234" s="254">
        <f>O234*H234</f>
        <v>0</v>
      </c>
      <c r="Q234" s="254">
        <v>0</v>
      </c>
      <c r="R234" s="254">
        <f>Q234*H234</f>
        <v>0</v>
      </c>
      <c r="S234" s="254">
        <v>0</v>
      </c>
      <c r="T234" s="255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56" t="s">
        <v>242</v>
      </c>
      <c r="AT234" s="256" t="s">
        <v>300</v>
      </c>
      <c r="AU234" s="256" t="s">
        <v>86</v>
      </c>
      <c r="AY234" s="18" t="s">
        <v>222</v>
      </c>
      <c r="BE234" s="257">
        <f>IF(N234="základní",J234,0)</f>
        <v>0</v>
      </c>
      <c r="BF234" s="257">
        <f>IF(N234="snížená",J234,0)</f>
        <v>0</v>
      </c>
      <c r="BG234" s="257">
        <f>IF(N234="zákl. přenesená",J234,0)</f>
        <v>0</v>
      </c>
      <c r="BH234" s="257">
        <f>IF(N234="sníž. přenesená",J234,0)</f>
        <v>0</v>
      </c>
      <c r="BI234" s="257">
        <f>IF(N234="nulová",J234,0)</f>
        <v>0</v>
      </c>
      <c r="BJ234" s="18" t="s">
        <v>84</v>
      </c>
      <c r="BK234" s="257">
        <f>ROUND(I234*H234,2)</f>
        <v>0</v>
      </c>
      <c r="BL234" s="18" t="s">
        <v>228</v>
      </c>
      <c r="BM234" s="256" t="s">
        <v>486</v>
      </c>
    </row>
    <row r="235" s="2" customFormat="1" ht="16.5" customHeight="1">
      <c r="A235" s="39"/>
      <c r="B235" s="40"/>
      <c r="C235" s="244" t="s">
        <v>489</v>
      </c>
      <c r="D235" s="244" t="s">
        <v>224</v>
      </c>
      <c r="E235" s="245" t="s">
        <v>4930</v>
      </c>
      <c r="F235" s="246" t="s">
        <v>4921</v>
      </c>
      <c r="G235" s="247" t="s">
        <v>1535</v>
      </c>
      <c r="H235" s="248">
        <v>1</v>
      </c>
      <c r="I235" s="249"/>
      <c r="J235" s="250">
        <f>ROUND(I235*H235,2)</f>
        <v>0</v>
      </c>
      <c r="K235" s="251"/>
      <c r="L235" s="45"/>
      <c r="M235" s="252" t="s">
        <v>1</v>
      </c>
      <c r="N235" s="253" t="s">
        <v>41</v>
      </c>
      <c r="O235" s="92"/>
      <c r="P235" s="254">
        <f>O235*H235</f>
        <v>0</v>
      </c>
      <c r="Q235" s="254">
        <v>0</v>
      </c>
      <c r="R235" s="254">
        <f>Q235*H235</f>
        <v>0</v>
      </c>
      <c r="S235" s="254">
        <v>0</v>
      </c>
      <c r="T235" s="255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56" t="s">
        <v>228</v>
      </c>
      <c r="AT235" s="256" t="s">
        <v>224</v>
      </c>
      <c r="AU235" s="256" t="s">
        <v>86</v>
      </c>
      <c r="AY235" s="18" t="s">
        <v>222</v>
      </c>
      <c r="BE235" s="257">
        <f>IF(N235="základní",J235,0)</f>
        <v>0</v>
      </c>
      <c r="BF235" s="257">
        <f>IF(N235="snížená",J235,0)</f>
        <v>0</v>
      </c>
      <c r="BG235" s="257">
        <f>IF(N235="zákl. přenesená",J235,0)</f>
        <v>0</v>
      </c>
      <c r="BH235" s="257">
        <f>IF(N235="sníž. přenesená",J235,0)</f>
        <v>0</v>
      </c>
      <c r="BI235" s="257">
        <f>IF(N235="nulová",J235,0)</f>
        <v>0</v>
      </c>
      <c r="BJ235" s="18" t="s">
        <v>84</v>
      </c>
      <c r="BK235" s="257">
        <f>ROUND(I235*H235,2)</f>
        <v>0</v>
      </c>
      <c r="BL235" s="18" t="s">
        <v>228</v>
      </c>
      <c r="BM235" s="256" t="s">
        <v>492</v>
      </c>
    </row>
    <row r="236" s="2" customFormat="1" ht="16.5" customHeight="1">
      <c r="A236" s="39"/>
      <c r="B236" s="40"/>
      <c r="C236" s="294" t="s">
        <v>343</v>
      </c>
      <c r="D236" s="294" t="s">
        <v>300</v>
      </c>
      <c r="E236" s="295" t="s">
        <v>4931</v>
      </c>
      <c r="F236" s="296" t="s">
        <v>4932</v>
      </c>
      <c r="G236" s="297" t="s">
        <v>1535</v>
      </c>
      <c r="H236" s="298">
        <v>2</v>
      </c>
      <c r="I236" s="299"/>
      <c r="J236" s="300">
        <f>ROUND(I236*H236,2)</f>
        <v>0</v>
      </c>
      <c r="K236" s="301"/>
      <c r="L236" s="302"/>
      <c r="M236" s="303" t="s">
        <v>1</v>
      </c>
      <c r="N236" s="304" t="s">
        <v>41</v>
      </c>
      <c r="O236" s="92"/>
      <c r="P236" s="254">
        <f>O236*H236</f>
        <v>0</v>
      </c>
      <c r="Q236" s="254">
        <v>0</v>
      </c>
      <c r="R236" s="254">
        <f>Q236*H236</f>
        <v>0</v>
      </c>
      <c r="S236" s="254">
        <v>0</v>
      </c>
      <c r="T236" s="255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56" t="s">
        <v>242</v>
      </c>
      <c r="AT236" s="256" t="s">
        <v>300</v>
      </c>
      <c r="AU236" s="256" t="s">
        <v>86</v>
      </c>
      <c r="AY236" s="18" t="s">
        <v>222</v>
      </c>
      <c r="BE236" s="257">
        <f>IF(N236="základní",J236,0)</f>
        <v>0</v>
      </c>
      <c r="BF236" s="257">
        <f>IF(N236="snížená",J236,0)</f>
        <v>0</v>
      </c>
      <c r="BG236" s="257">
        <f>IF(N236="zákl. přenesená",J236,0)</f>
        <v>0</v>
      </c>
      <c r="BH236" s="257">
        <f>IF(N236="sníž. přenesená",J236,0)</f>
        <v>0</v>
      </c>
      <c r="BI236" s="257">
        <f>IF(N236="nulová",J236,0)</f>
        <v>0</v>
      </c>
      <c r="BJ236" s="18" t="s">
        <v>84</v>
      </c>
      <c r="BK236" s="257">
        <f>ROUND(I236*H236,2)</f>
        <v>0</v>
      </c>
      <c r="BL236" s="18" t="s">
        <v>228</v>
      </c>
      <c r="BM236" s="256" t="s">
        <v>499</v>
      </c>
    </row>
    <row r="237" s="2" customFormat="1" ht="16.5" customHeight="1">
      <c r="A237" s="39"/>
      <c r="B237" s="40"/>
      <c r="C237" s="244" t="s">
        <v>504</v>
      </c>
      <c r="D237" s="244" t="s">
        <v>224</v>
      </c>
      <c r="E237" s="245" t="s">
        <v>4933</v>
      </c>
      <c r="F237" s="246" t="s">
        <v>4921</v>
      </c>
      <c r="G237" s="247" t="s">
        <v>1535</v>
      </c>
      <c r="H237" s="248">
        <v>2</v>
      </c>
      <c r="I237" s="249"/>
      <c r="J237" s="250">
        <f>ROUND(I237*H237,2)</f>
        <v>0</v>
      </c>
      <c r="K237" s="251"/>
      <c r="L237" s="45"/>
      <c r="M237" s="252" t="s">
        <v>1</v>
      </c>
      <c r="N237" s="253" t="s">
        <v>41</v>
      </c>
      <c r="O237" s="92"/>
      <c r="P237" s="254">
        <f>O237*H237</f>
        <v>0</v>
      </c>
      <c r="Q237" s="254">
        <v>0</v>
      </c>
      <c r="R237" s="254">
        <f>Q237*H237</f>
        <v>0</v>
      </c>
      <c r="S237" s="254">
        <v>0</v>
      </c>
      <c r="T237" s="255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56" t="s">
        <v>228</v>
      </c>
      <c r="AT237" s="256" t="s">
        <v>224</v>
      </c>
      <c r="AU237" s="256" t="s">
        <v>86</v>
      </c>
      <c r="AY237" s="18" t="s">
        <v>222</v>
      </c>
      <c r="BE237" s="257">
        <f>IF(N237="základní",J237,0)</f>
        <v>0</v>
      </c>
      <c r="BF237" s="257">
        <f>IF(N237="snížená",J237,0)</f>
        <v>0</v>
      </c>
      <c r="BG237" s="257">
        <f>IF(N237="zákl. přenesená",J237,0)</f>
        <v>0</v>
      </c>
      <c r="BH237" s="257">
        <f>IF(N237="sníž. přenesená",J237,0)</f>
        <v>0</v>
      </c>
      <c r="BI237" s="257">
        <f>IF(N237="nulová",J237,0)</f>
        <v>0</v>
      </c>
      <c r="BJ237" s="18" t="s">
        <v>84</v>
      </c>
      <c r="BK237" s="257">
        <f>ROUND(I237*H237,2)</f>
        <v>0</v>
      </c>
      <c r="BL237" s="18" t="s">
        <v>228</v>
      </c>
      <c r="BM237" s="256" t="s">
        <v>507</v>
      </c>
    </row>
    <row r="238" s="2" customFormat="1" ht="16.5" customHeight="1">
      <c r="A238" s="39"/>
      <c r="B238" s="40"/>
      <c r="C238" s="294" t="s">
        <v>347</v>
      </c>
      <c r="D238" s="294" t="s">
        <v>300</v>
      </c>
      <c r="E238" s="295" t="s">
        <v>4934</v>
      </c>
      <c r="F238" s="296" t="s">
        <v>4935</v>
      </c>
      <c r="G238" s="297" t="s">
        <v>1535</v>
      </c>
      <c r="H238" s="298">
        <v>4</v>
      </c>
      <c r="I238" s="299"/>
      <c r="J238" s="300">
        <f>ROUND(I238*H238,2)</f>
        <v>0</v>
      </c>
      <c r="K238" s="301"/>
      <c r="L238" s="302"/>
      <c r="M238" s="303" t="s">
        <v>1</v>
      </c>
      <c r="N238" s="304" t="s">
        <v>41</v>
      </c>
      <c r="O238" s="92"/>
      <c r="P238" s="254">
        <f>O238*H238</f>
        <v>0</v>
      </c>
      <c r="Q238" s="254">
        <v>0</v>
      </c>
      <c r="R238" s="254">
        <f>Q238*H238</f>
        <v>0</v>
      </c>
      <c r="S238" s="254">
        <v>0</v>
      </c>
      <c r="T238" s="255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56" t="s">
        <v>242</v>
      </c>
      <c r="AT238" s="256" t="s">
        <v>300</v>
      </c>
      <c r="AU238" s="256" t="s">
        <v>86</v>
      </c>
      <c r="AY238" s="18" t="s">
        <v>222</v>
      </c>
      <c r="BE238" s="257">
        <f>IF(N238="základní",J238,0)</f>
        <v>0</v>
      </c>
      <c r="BF238" s="257">
        <f>IF(N238="snížená",J238,0)</f>
        <v>0</v>
      </c>
      <c r="BG238" s="257">
        <f>IF(N238="zákl. přenesená",J238,0)</f>
        <v>0</v>
      </c>
      <c r="BH238" s="257">
        <f>IF(N238="sníž. přenesená",J238,0)</f>
        <v>0</v>
      </c>
      <c r="BI238" s="257">
        <f>IF(N238="nulová",J238,0)</f>
        <v>0</v>
      </c>
      <c r="BJ238" s="18" t="s">
        <v>84</v>
      </c>
      <c r="BK238" s="257">
        <f>ROUND(I238*H238,2)</f>
        <v>0</v>
      </c>
      <c r="BL238" s="18" t="s">
        <v>228</v>
      </c>
      <c r="BM238" s="256" t="s">
        <v>511</v>
      </c>
    </row>
    <row r="239" s="2" customFormat="1" ht="16.5" customHeight="1">
      <c r="A239" s="39"/>
      <c r="B239" s="40"/>
      <c r="C239" s="244" t="s">
        <v>512</v>
      </c>
      <c r="D239" s="244" t="s">
        <v>224</v>
      </c>
      <c r="E239" s="245" t="s">
        <v>4936</v>
      </c>
      <c r="F239" s="246" t="s">
        <v>4921</v>
      </c>
      <c r="G239" s="247" t="s">
        <v>1535</v>
      </c>
      <c r="H239" s="248">
        <v>4</v>
      </c>
      <c r="I239" s="249"/>
      <c r="J239" s="250">
        <f>ROUND(I239*H239,2)</f>
        <v>0</v>
      </c>
      <c r="K239" s="251"/>
      <c r="L239" s="45"/>
      <c r="M239" s="252" t="s">
        <v>1</v>
      </c>
      <c r="N239" s="253" t="s">
        <v>41</v>
      </c>
      <c r="O239" s="92"/>
      <c r="P239" s="254">
        <f>O239*H239</f>
        <v>0</v>
      </c>
      <c r="Q239" s="254">
        <v>0</v>
      </c>
      <c r="R239" s="254">
        <f>Q239*H239</f>
        <v>0</v>
      </c>
      <c r="S239" s="254">
        <v>0</v>
      </c>
      <c r="T239" s="255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56" t="s">
        <v>228</v>
      </c>
      <c r="AT239" s="256" t="s">
        <v>224</v>
      </c>
      <c r="AU239" s="256" t="s">
        <v>86</v>
      </c>
      <c r="AY239" s="18" t="s">
        <v>222</v>
      </c>
      <c r="BE239" s="257">
        <f>IF(N239="základní",J239,0)</f>
        <v>0</v>
      </c>
      <c r="BF239" s="257">
        <f>IF(N239="snížená",J239,0)</f>
        <v>0</v>
      </c>
      <c r="BG239" s="257">
        <f>IF(N239="zákl. přenesená",J239,0)</f>
        <v>0</v>
      </c>
      <c r="BH239" s="257">
        <f>IF(N239="sníž. přenesená",J239,0)</f>
        <v>0</v>
      </c>
      <c r="BI239" s="257">
        <f>IF(N239="nulová",J239,0)</f>
        <v>0</v>
      </c>
      <c r="BJ239" s="18" t="s">
        <v>84</v>
      </c>
      <c r="BK239" s="257">
        <f>ROUND(I239*H239,2)</f>
        <v>0</v>
      </c>
      <c r="BL239" s="18" t="s">
        <v>228</v>
      </c>
      <c r="BM239" s="256" t="s">
        <v>515</v>
      </c>
    </row>
    <row r="240" s="2" customFormat="1" ht="16.5" customHeight="1">
      <c r="A240" s="39"/>
      <c r="B240" s="40"/>
      <c r="C240" s="294" t="s">
        <v>354</v>
      </c>
      <c r="D240" s="294" t="s">
        <v>300</v>
      </c>
      <c r="E240" s="295" t="s">
        <v>4937</v>
      </c>
      <c r="F240" s="296" t="s">
        <v>4938</v>
      </c>
      <c r="G240" s="297" t="s">
        <v>1535</v>
      </c>
      <c r="H240" s="298">
        <v>33</v>
      </c>
      <c r="I240" s="299"/>
      <c r="J240" s="300">
        <f>ROUND(I240*H240,2)</f>
        <v>0</v>
      </c>
      <c r="K240" s="301"/>
      <c r="L240" s="302"/>
      <c r="M240" s="303" t="s">
        <v>1</v>
      </c>
      <c r="N240" s="304" t="s">
        <v>41</v>
      </c>
      <c r="O240" s="92"/>
      <c r="P240" s="254">
        <f>O240*H240</f>
        <v>0</v>
      </c>
      <c r="Q240" s="254">
        <v>0</v>
      </c>
      <c r="R240" s="254">
        <f>Q240*H240</f>
        <v>0</v>
      </c>
      <c r="S240" s="254">
        <v>0</v>
      </c>
      <c r="T240" s="255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56" t="s">
        <v>242</v>
      </c>
      <c r="AT240" s="256" t="s">
        <v>300</v>
      </c>
      <c r="AU240" s="256" t="s">
        <v>86</v>
      </c>
      <c r="AY240" s="18" t="s">
        <v>222</v>
      </c>
      <c r="BE240" s="257">
        <f>IF(N240="základní",J240,0)</f>
        <v>0</v>
      </c>
      <c r="BF240" s="257">
        <f>IF(N240="snížená",J240,0)</f>
        <v>0</v>
      </c>
      <c r="BG240" s="257">
        <f>IF(N240="zákl. přenesená",J240,0)</f>
        <v>0</v>
      </c>
      <c r="BH240" s="257">
        <f>IF(N240="sníž. přenesená",J240,0)</f>
        <v>0</v>
      </c>
      <c r="BI240" s="257">
        <f>IF(N240="nulová",J240,0)</f>
        <v>0</v>
      </c>
      <c r="BJ240" s="18" t="s">
        <v>84</v>
      </c>
      <c r="BK240" s="257">
        <f>ROUND(I240*H240,2)</f>
        <v>0</v>
      </c>
      <c r="BL240" s="18" t="s">
        <v>228</v>
      </c>
      <c r="BM240" s="256" t="s">
        <v>811</v>
      </c>
    </row>
    <row r="241" s="2" customFormat="1" ht="16.5" customHeight="1">
      <c r="A241" s="39"/>
      <c r="B241" s="40"/>
      <c r="C241" s="244" t="s">
        <v>523</v>
      </c>
      <c r="D241" s="244" t="s">
        <v>224</v>
      </c>
      <c r="E241" s="245" t="s">
        <v>4939</v>
      </c>
      <c r="F241" s="246" t="s">
        <v>4921</v>
      </c>
      <c r="G241" s="247" t="s">
        <v>1535</v>
      </c>
      <c r="H241" s="248">
        <v>33</v>
      </c>
      <c r="I241" s="249"/>
      <c r="J241" s="250">
        <f>ROUND(I241*H241,2)</f>
        <v>0</v>
      </c>
      <c r="K241" s="251"/>
      <c r="L241" s="45"/>
      <c r="M241" s="252" t="s">
        <v>1</v>
      </c>
      <c r="N241" s="253" t="s">
        <v>41</v>
      </c>
      <c r="O241" s="92"/>
      <c r="P241" s="254">
        <f>O241*H241</f>
        <v>0</v>
      </c>
      <c r="Q241" s="254">
        <v>0</v>
      </c>
      <c r="R241" s="254">
        <f>Q241*H241</f>
        <v>0</v>
      </c>
      <c r="S241" s="254">
        <v>0</v>
      </c>
      <c r="T241" s="255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56" t="s">
        <v>228</v>
      </c>
      <c r="AT241" s="256" t="s">
        <v>224</v>
      </c>
      <c r="AU241" s="256" t="s">
        <v>86</v>
      </c>
      <c r="AY241" s="18" t="s">
        <v>222</v>
      </c>
      <c r="BE241" s="257">
        <f>IF(N241="základní",J241,0)</f>
        <v>0</v>
      </c>
      <c r="BF241" s="257">
        <f>IF(N241="snížená",J241,0)</f>
        <v>0</v>
      </c>
      <c r="BG241" s="257">
        <f>IF(N241="zákl. přenesená",J241,0)</f>
        <v>0</v>
      </c>
      <c r="BH241" s="257">
        <f>IF(N241="sníž. přenesená",J241,0)</f>
        <v>0</v>
      </c>
      <c r="BI241" s="257">
        <f>IF(N241="nulová",J241,0)</f>
        <v>0</v>
      </c>
      <c r="BJ241" s="18" t="s">
        <v>84</v>
      </c>
      <c r="BK241" s="257">
        <f>ROUND(I241*H241,2)</f>
        <v>0</v>
      </c>
      <c r="BL241" s="18" t="s">
        <v>228</v>
      </c>
      <c r="BM241" s="256" t="s">
        <v>827</v>
      </c>
    </row>
    <row r="242" s="12" customFormat="1" ht="22.8" customHeight="1">
      <c r="A242" s="12"/>
      <c r="B242" s="228"/>
      <c r="C242" s="229"/>
      <c r="D242" s="230" t="s">
        <v>75</v>
      </c>
      <c r="E242" s="242" t="s">
        <v>4940</v>
      </c>
      <c r="F242" s="242" t="s">
        <v>4941</v>
      </c>
      <c r="G242" s="229"/>
      <c r="H242" s="229"/>
      <c r="I242" s="232"/>
      <c r="J242" s="243">
        <f>BK242</f>
        <v>0</v>
      </c>
      <c r="K242" s="229"/>
      <c r="L242" s="234"/>
      <c r="M242" s="235"/>
      <c r="N242" s="236"/>
      <c r="O242" s="236"/>
      <c r="P242" s="237">
        <f>SUM(P243:P245)</f>
        <v>0</v>
      </c>
      <c r="Q242" s="236"/>
      <c r="R242" s="237">
        <f>SUM(R243:R245)</f>
        <v>0</v>
      </c>
      <c r="S242" s="236"/>
      <c r="T242" s="238">
        <f>SUM(T243:T245)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39" t="s">
        <v>84</v>
      </c>
      <c r="AT242" s="240" t="s">
        <v>75</v>
      </c>
      <c r="AU242" s="240" t="s">
        <v>84</v>
      </c>
      <c r="AY242" s="239" t="s">
        <v>222</v>
      </c>
      <c r="BK242" s="241">
        <f>SUM(BK243:BK245)</f>
        <v>0</v>
      </c>
    </row>
    <row r="243" s="2" customFormat="1" ht="21.75" customHeight="1">
      <c r="A243" s="39"/>
      <c r="B243" s="40"/>
      <c r="C243" s="244" t="s">
        <v>360</v>
      </c>
      <c r="D243" s="244" t="s">
        <v>224</v>
      </c>
      <c r="E243" s="245" t="s">
        <v>4942</v>
      </c>
      <c r="F243" s="246" t="s">
        <v>4943</v>
      </c>
      <c r="G243" s="247" t="s">
        <v>227</v>
      </c>
      <c r="H243" s="248">
        <v>90</v>
      </c>
      <c r="I243" s="249"/>
      <c r="J243" s="250">
        <f>ROUND(I243*H243,2)</f>
        <v>0</v>
      </c>
      <c r="K243" s="251"/>
      <c r="L243" s="45"/>
      <c r="M243" s="252" t="s">
        <v>1</v>
      </c>
      <c r="N243" s="253" t="s">
        <v>41</v>
      </c>
      <c r="O243" s="92"/>
      <c r="P243" s="254">
        <f>O243*H243</f>
        <v>0</v>
      </c>
      <c r="Q243" s="254">
        <v>0</v>
      </c>
      <c r="R243" s="254">
        <f>Q243*H243</f>
        <v>0</v>
      </c>
      <c r="S243" s="254">
        <v>0</v>
      </c>
      <c r="T243" s="255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56" t="s">
        <v>228</v>
      </c>
      <c r="AT243" s="256" t="s">
        <v>224</v>
      </c>
      <c r="AU243" s="256" t="s">
        <v>86</v>
      </c>
      <c r="AY243" s="18" t="s">
        <v>222</v>
      </c>
      <c r="BE243" s="257">
        <f>IF(N243="základní",J243,0)</f>
        <v>0</v>
      </c>
      <c r="BF243" s="257">
        <f>IF(N243="snížená",J243,0)</f>
        <v>0</v>
      </c>
      <c r="BG243" s="257">
        <f>IF(N243="zákl. přenesená",J243,0)</f>
        <v>0</v>
      </c>
      <c r="BH243" s="257">
        <f>IF(N243="sníž. přenesená",J243,0)</f>
        <v>0</v>
      </c>
      <c r="BI243" s="257">
        <f>IF(N243="nulová",J243,0)</f>
        <v>0</v>
      </c>
      <c r="BJ243" s="18" t="s">
        <v>84</v>
      </c>
      <c r="BK243" s="257">
        <f>ROUND(I243*H243,2)</f>
        <v>0</v>
      </c>
      <c r="BL243" s="18" t="s">
        <v>228</v>
      </c>
      <c r="BM243" s="256" t="s">
        <v>536</v>
      </c>
    </row>
    <row r="244" s="2" customFormat="1" ht="21.75" customHeight="1">
      <c r="A244" s="39"/>
      <c r="B244" s="40"/>
      <c r="C244" s="244" t="s">
        <v>533</v>
      </c>
      <c r="D244" s="244" t="s">
        <v>224</v>
      </c>
      <c r="E244" s="245" t="s">
        <v>4944</v>
      </c>
      <c r="F244" s="246" t="s">
        <v>4945</v>
      </c>
      <c r="G244" s="247" t="s">
        <v>227</v>
      </c>
      <c r="H244" s="248">
        <v>115</v>
      </c>
      <c r="I244" s="249"/>
      <c r="J244" s="250">
        <f>ROUND(I244*H244,2)</f>
        <v>0</v>
      </c>
      <c r="K244" s="251"/>
      <c r="L244" s="45"/>
      <c r="M244" s="252" t="s">
        <v>1</v>
      </c>
      <c r="N244" s="253" t="s">
        <v>41</v>
      </c>
      <c r="O244" s="92"/>
      <c r="P244" s="254">
        <f>O244*H244</f>
        <v>0</v>
      </c>
      <c r="Q244" s="254">
        <v>0</v>
      </c>
      <c r="R244" s="254">
        <f>Q244*H244</f>
        <v>0</v>
      </c>
      <c r="S244" s="254">
        <v>0</v>
      </c>
      <c r="T244" s="255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56" t="s">
        <v>228</v>
      </c>
      <c r="AT244" s="256" t="s">
        <v>224</v>
      </c>
      <c r="AU244" s="256" t="s">
        <v>86</v>
      </c>
      <c r="AY244" s="18" t="s">
        <v>222</v>
      </c>
      <c r="BE244" s="257">
        <f>IF(N244="základní",J244,0)</f>
        <v>0</v>
      </c>
      <c r="BF244" s="257">
        <f>IF(N244="snížená",J244,0)</f>
        <v>0</v>
      </c>
      <c r="BG244" s="257">
        <f>IF(N244="zákl. přenesená",J244,0)</f>
        <v>0</v>
      </c>
      <c r="BH244" s="257">
        <f>IF(N244="sníž. přenesená",J244,0)</f>
        <v>0</v>
      </c>
      <c r="BI244" s="257">
        <f>IF(N244="nulová",J244,0)</f>
        <v>0</v>
      </c>
      <c r="BJ244" s="18" t="s">
        <v>84</v>
      </c>
      <c r="BK244" s="257">
        <f>ROUND(I244*H244,2)</f>
        <v>0</v>
      </c>
      <c r="BL244" s="18" t="s">
        <v>228</v>
      </c>
      <c r="BM244" s="256" t="s">
        <v>544</v>
      </c>
    </row>
    <row r="245" s="2" customFormat="1" ht="33" customHeight="1">
      <c r="A245" s="39"/>
      <c r="B245" s="40"/>
      <c r="C245" s="244" t="s">
        <v>367</v>
      </c>
      <c r="D245" s="244" t="s">
        <v>224</v>
      </c>
      <c r="E245" s="245" t="s">
        <v>4946</v>
      </c>
      <c r="F245" s="246" t="s">
        <v>4947</v>
      </c>
      <c r="G245" s="247" t="s">
        <v>227</v>
      </c>
      <c r="H245" s="248">
        <v>85</v>
      </c>
      <c r="I245" s="249"/>
      <c r="J245" s="250">
        <f>ROUND(I245*H245,2)</f>
        <v>0</v>
      </c>
      <c r="K245" s="251"/>
      <c r="L245" s="45"/>
      <c r="M245" s="252" t="s">
        <v>1</v>
      </c>
      <c r="N245" s="253" t="s">
        <v>41</v>
      </c>
      <c r="O245" s="92"/>
      <c r="P245" s="254">
        <f>O245*H245</f>
        <v>0</v>
      </c>
      <c r="Q245" s="254">
        <v>0</v>
      </c>
      <c r="R245" s="254">
        <f>Q245*H245</f>
        <v>0</v>
      </c>
      <c r="S245" s="254">
        <v>0</v>
      </c>
      <c r="T245" s="255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56" t="s">
        <v>228</v>
      </c>
      <c r="AT245" s="256" t="s">
        <v>224</v>
      </c>
      <c r="AU245" s="256" t="s">
        <v>86</v>
      </c>
      <c r="AY245" s="18" t="s">
        <v>222</v>
      </c>
      <c r="BE245" s="257">
        <f>IF(N245="základní",J245,0)</f>
        <v>0</v>
      </c>
      <c r="BF245" s="257">
        <f>IF(N245="snížená",J245,0)</f>
        <v>0</v>
      </c>
      <c r="BG245" s="257">
        <f>IF(N245="zákl. přenesená",J245,0)</f>
        <v>0</v>
      </c>
      <c r="BH245" s="257">
        <f>IF(N245="sníž. přenesená",J245,0)</f>
        <v>0</v>
      </c>
      <c r="BI245" s="257">
        <f>IF(N245="nulová",J245,0)</f>
        <v>0</v>
      </c>
      <c r="BJ245" s="18" t="s">
        <v>84</v>
      </c>
      <c r="BK245" s="257">
        <f>ROUND(I245*H245,2)</f>
        <v>0</v>
      </c>
      <c r="BL245" s="18" t="s">
        <v>228</v>
      </c>
      <c r="BM245" s="256" t="s">
        <v>548</v>
      </c>
    </row>
    <row r="246" s="12" customFormat="1" ht="25.92" customHeight="1">
      <c r="A246" s="12"/>
      <c r="B246" s="228"/>
      <c r="C246" s="229"/>
      <c r="D246" s="230" t="s">
        <v>75</v>
      </c>
      <c r="E246" s="231" t="s">
        <v>4948</v>
      </c>
      <c r="F246" s="231" t="s">
        <v>4949</v>
      </c>
      <c r="G246" s="229"/>
      <c r="H246" s="229"/>
      <c r="I246" s="232"/>
      <c r="J246" s="233">
        <f>BK246</f>
        <v>0</v>
      </c>
      <c r="K246" s="229"/>
      <c r="L246" s="234"/>
      <c r="M246" s="235"/>
      <c r="N246" s="236"/>
      <c r="O246" s="236"/>
      <c r="P246" s="237">
        <f>P247+P281+P292</f>
        <v>0</v>
      </c>
      <c r="Q246" s="236"/>
      <c r="R246" s="237">
        <f>R247+R281+R292</f>
        <v>0</v>
      </c>
      <c r="S246" s="236"/>
      <c r="T246" s="238">
        <f>T247+T281+T292</f>
        <v>0</v>
      </c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R246" s="239" t="s">
        <v>84</v>
      </c>
      <c r="AT246" s="240" t="s">
        <v>75</v>
      </c>
      <c r="AU246" s="240" t="s">
        <v>76</v>
      </c>
      <c r="AY246" s="239" t="s">
        <v>222</v>
      </c>
      <c r="BK246" s="241">
        <f>BK247+BK281+BK292</f>
        <v>0</v>
      </c>
    </row>
    <row r="247" s="12" customFormat="1" ht="22.8" customHeight="1">
      <c r="A247" s="12"/>
      <c r="B247" s="228"/>
      <c r="C247" s="229"/>
      <c r="D247" s="230" t="s">
        <v>75</v>
      </c>
      <c r="E247" s="242" t="s">
        <v>4950</v>
      </c>
      <c r="F247" s="242" t="s">
        <v>4830</v>
      </c>
      <c r="G247" s="229"/>
      <c r="H247" s="229"/>
      <c r="I247" s="232"/>
      <c r="J247" s="243">
        <f>BK247</f>
        <v>0</v>
      </c>
      <c r="K247" s="229"/>
      <c r="L247" s="234"/>
      <c r="M247" s="235"/>
      <c r="N247" s="236"/>
      <c r="O247" s="236"/>
      <c r="P247" s="237">
        <f>SUM(P248:P280)</f>
        <v>0</v>
      </c>
      <c r="Q247" s="236"/>
      <c r="R247" s="237">
        <f>SUM(R248:R280)</f>
        <v>0</v>
      </c>
      <c r="S247" s="236"/>
      <c r="T247" s="238">
        <f>SUM(T248:T280)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39" t="s">
        <v>84</v>
      </c>
      <c r="AT247" s="240" t="s">
        <v>75</v>
      </c>
      <c r="AU247" s="240" t="s">
        <v>84</v>
      </c>
      <c r="AY247" s="239" t="s">
        <v>222</v>
      </c>
      <c r="BK247" s="241">
        <f>SUM(BK248:BK280)</f>
        <v>0</v>
      </c>
    </row>
    <row r="248" s="2" customFormat="1" ht="66.75" customHeight="1">
      <c r="A248" s="39"/>
      <c r="B248" s="40"/>
      <c r="C248" s="294" t="s">
        <v>545</v>
      </c>
      <c r="D248" s="294" t="s">
        <v>300</v>
      </c>
      <c r="E248" s="295" t="s">
        <v>4951</v>
      </c>
      <c r="F248" s="296" t="s">
        <v>4832</v>
      </c>
      <c r="G248" s="297" t="s">
        <v>526</v>
      </c>
      <c r="H248" s="298">
        <v>1</v>
      </c>
      <c r="I248" s="299"/>
      <c r="J248" s="300">
        <f>ROUND(I248*H248,2)</f>
        <v>0</v>
      </c>
      <c r="K248" s="301"/>
      <c r="L248" s="302"/>
      <c r="M248" s="303" t="s">
        <v>1</v>
      </c>
      <c r="N248" s="304" t="s">
        <v>41</v>
      </c>
      <c r="O248" s="92"/>
      <c r="P248" s="254">
        <f>O248*H248</f>
        <v>0</v>
      </c>
      <c r="Q248" s="254">
        <v>0</v>
      </c>
      <c r="R248" s="254">
        <f>Q248*H248</f>
        <v>0</v>
      </c>
      <c r="S248" s="254">
        <v>0</v>
      </c>
      <c r="T248" s="255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56" t="s">
        <v>242</v>
      </c>
      <c r="AT248" s="256" t="s">
        <v>300</v>
      </c>
      <c r="AU248" s="256" t="s">
        <v>86</v>
      </c>
      <c r="AY248" s="18" t="s">
        <v>222</v>
      </c>
      <c r="BE248" s="257">
        <f>IF(N248="základní",J248,0)</f>
        <v>0</v>
      </c>
      <c r="BF248" s="257">
        <f>IF(N248="snížená",J248,0)</f>
        <v>0</v>
      </c>
      <c r="BG248" s="257">
        <f>IF(N248="zákl. přenesená",J248,0)</f>
        <v>0</v>
      </c>
      <c r="BH248" s="257">
        <f>IF(N248="sníž. přenesená",J248,0)</f>
        <v>0</v>
      </c>
      <c r="BI248" s="257">
        <f>IF(N248="nulová",J248,0)</f>
        <v>0</v>
      </c>
      <c r="BJ248" s="18" t="s">
        <v>84</v>
      </c>
      <c r="BK248" s="257">
        <f>ROUND(I248*H248,2)</f>
        <v>0</v>
      </c>
      <c r="BL248" s="18" t="s">
        <v>228</v>
      </c>
      <c r="BM248" s="256" t="s">
        <v>551</v>
      </c>
    </row>
    <row r="249" s="2" customFormat="1" ht="16.5" customHeight="1">
      <c r="A249" s="39"/>
      <c r="B249" s="40"/>
      <c r="C249" s="294" t="s">
        <v>370</v>
      </c>
      <c r="D249" s="294" t="s">
        <v>300</v>
      </c>
      <c r="E249" s="295" t="s">
        <v>4952</v>
      </c>
      <c r="F249" s="296" t="s">
        <v>4834</v>
      </c>
      <c r="G249" s="297" t="s">
        <v>526</v>
      </c>
      <c r="H249" s="298">
        <v>1</v>
      </c>
      <c r="I249" s="299"/>
      <c r="J249" s="300">
        <f>ROUND(I249*H249,2)</f>
        <v>0</v>
      </c>
      <c r="K249" s="301"/>
      <c r="L249" s="302"/>
      <c r="M249" s="303" t="s">
        <v>1</v>
      </c>
      <c r="N249" s="304" t="s">
        <v>41</v>
      </c>
      <c r="O249" s="92"/>
      <c r="P249" s="254">
        <f>O249*H249</f>
        <v>0</v>
      </c>
      <c r="Q249" s="254">
        <v>0</v>
      </c>
      <c r="R249" s="254">
        <f>Q249*H249</f>
        <v>0</v>
      </c>
      <c r="S249" s="254">
        <v>0</v>
      </c>
      <c r="T249" s="255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56" t="s">
        <v>242</v>
      </c>
      <c r="AT249" s="256" t="s">
        <v>300</v>
      </c>
      <c r="AU249" s="256" t="s">
        <v>86</v>
      </c>
      <c r="AY249" s="18" t="s">
        <v>222</v>
      </c>
      <c r="BE249" s="257">
        <f>IF(N249="základní",J249,0)</f>
        <v>0</v>
      </c>
      <c r="BF249" s="257">
        <f>IF(N249="snížená",J249,0)</f>
        <v>0</v>
      </c>
      <c r="BG249" s="257">
        <f>IF(N249="zákl. přenesená",J249,0)</f>
        <v>0</v>
      </c>
      <c r="BH249" s="257">
        <f>IF(N249="sníž. přenesená",J249,0)</f>
        <v>0</v>
      </c>
      <c r="BI249" s="257">
        <f>IF(N249="nulová",J249,0)</f>
        <v>0</v>
      </c>
      <c r="BJ249" s="18" t="s">
        <v>84</v>
      </c>
      <c r="BK249" s="257">
        <f>ROUND(I249*H249,2)</f>
        <v>0</v>
      </c>
      <c r="BL249" s="18" t="s">
        <v>228</v>
      </c>
      <c r="BM249" s="256" t="s">
        <v>556</v>
      </c>
    </row>
    <row r="250" s="2" customFormat="1" ht="16.5" customHeight="1">
      <c r="A250" s="39"/>
      <c r="B250" s="40"/>
      <c r="C250" s="244" t="s">
        <v>553</v>
      </c>
      <c r="D250" s="244" t="s">
        <v>224</v>
      </c>
      <c r="E250" s="245" t="s">
        <v>4953</v>
      </c>
      <c r="F250" s="246" t="s">
        <v>4836</v>
      </c>
      <c r="G250" s="247" t="s">
        <v>526</v>
      </c>
      <c r="H250" s="248">
        <v>1</v>
      </c>
      <c r="I250" s="249"/>
      <c r="J250" s="250">
        <f>ROUND(I250*H250,2)</f>
        <v>0</v>
      </c>
      <c r="K250" s="251"/>
      <c r="L250" s="45"/>
      <c r="M250" s="252" t="s">
        <v>1</v>
      </c>
      <c r="N250" s="253" t="s">
        <v>41</v>
      </c>
      <c r="O250" s="92"/>
      <c r="P250" s="254">
        <f>O250*H250</f>
        <v>0</v>
      </c>
      <c r="Q250" s="254">
        <v>0</v>
      </c>
      <c r="R250" s="254">
        <f>Q250*H250</f>
        <v>0</v>
      </c>
      <c r="S250" s="254">
        <v>0</v>
      </c>
      <c r="T250" s="255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56" t="s">
        <v>228</v>
      </c>
      <c r="AT250" s="256" t="s">
        <v>224</v>
      </c>
      <c r="AU250" s="256" t="s">
        <v>86</v>
      </c>
      <c r="AY250" s="18" t="s">
        <v>222</v>
      </c>
      <c r="BE250" s="257">
        <f>IF(N250="základní",J250,0)</f>
        <v>0</v>
      </c>
      <c r="BF250" s="257">
        <f>IF(N250="snížená",J250,0)</f>
        <v>0</v>
      </c>
      <c r="BG250" s="257">
        <f>IF(N250="zákl. přenesená",J250,0)</f>
        <v>0</v>
      </c>
      <c r="BH250" s="257">
        <f>IF(N250="sníž. přenesená",J250,0)</f>
        <v>0</v>
      </c>
      <c r="BI250" s="257">
        <f>IF(N250="nulová",J250,0)</f>
        <v>0</v>
      </c>
      <c r="BJ250" s="18" t="s">
        <v>84</v>
      </c>
      <c r="BK250" s="257">
        <f>ROUND(I250*H250,2)</f>
        <v>0</v>
      </c>
      <c r="BL250" s="18" t="s">
        <v>228</v>
      </c>
      <c r="BM250" s="256" t="s">
        <v>561</v>
      </c>
    </row>
    <row r="251" s="2" customFormat="1" ht="37.8" customHeight="1">
      <c r="A251" s="39"/>
      <c r="B251" s="40"/>
      <c r="C251" s="294" t="s">
        <v>378</v>
      </c>
      <c r="D251" s="294" t="s">
        <v>300</v>
      </c>
      <c r="E251" s="295" t="s">
        <v>4954</v>
      </c>
      <c r="F251" s="296" t="s">
        <v>4838</v>
      </c>
      <c r="G251" s="297" t="s">
        <v>526</v>
      </c>
      <c r="H251" s="298">
        <v>1</v>
      </c>
      <c r="I251" s="299"/>
      <c r="J251" s="300">
        <f>ROUND(I251*H251,2)</f>
        <v>0</v>
      </c>
      <c r="K251" s="301"/>
      <c r="L251" s="302"/>
      <c r="M251" s="303" t="s">
        <v>1</v>
      </c>
      <c r="N251" s="304" t="s">
        <v>41</v>
      </c>
      <c r="O251" s="92"/>
      <c r="P251" s="254">
        <f>O251*H251</f>
        <v>0</v>
      </c>
      <c r="Q251" s="254">
        <v>0</v>
      </c>
      <c r="R251" s="254">
        <f>Q251*H251</f>
        <v>0</v>
      </c>
      <c r="S251" s="254">
        <v>0</v>
      </c>
      <c r="T251" s="255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56" t="s">
        <v>242</v>
      </c>
      <c r="AT251" s="256" t="s">
        <v>300</v>
      </c>
      <c r="AU251" s="256" t="s">
        <v>86</v>
      </c>
      <c r="AY251" s="18" t="s">
        <v>222</v>
      </c>
      <c r="BE251" s="257">
        <f>IF(N251="základní",J251,0)</f>
        <v>0</v>
      </c>
      <c r="BF251" s="257">
        <f>IF(N251="snížená",J251,0)</f>
        <v>0</v>
      </c>
      <c r="BG251" s="257">
        <f>IF(N251="zákl. přenesená",J251,0)</f>
        <v>0</v>
      </c>
      <c r="BH251" s="257">
        <f>IF(N251="sníž. přenesená",J251,0)</f>
        <v>0</v>
      </c>
      <c r="BI251" s="257">
        <f>IF(N251="nulová",J251,0)</f>
        <v>0</v>
      </c>
      <c r="BJ251" s="18" t="s">
        <v>84</v>
      </c>
      <c r="BK251" s="257">
        <f>ROUND(I251*H251,2)</f>
        <v>0</v>
      </c>
      <c r="BL251" s="18" t="s">
        <v>228</v>
      </c>
      <c r="BM251" s="256" t="s">
        <v>568</v>
      </c>
    </row>
    <row r="252" s="2" customFormat="1" ht="49.05" customHeight="1">
      <c r="A252" s="39"/>
      <c r="B252" s="40"/>
      <c r="C252" s="294" t="s">
        <v>565</v>
      </c>
      <c r="D252" s="294" t="s">
        <v>300</v>
      </c>
      <c r="E252" s="295" t="s">
        <v>4955</v>
      </c>
      <c r="F252" s="296" t="s">
        <v>4840</v>
      </c>
      <c r="G252" s="297" t="s">
        <v>526</v>
      </c>
      <c r="H252" s="298">
        <v>1</v>
      </c>
      <c r="I252" s="299"/>
      <c r="J252" s="300">
        <f>ROUND(I252*H252,2)</f>
        <v>0</v>
      </c>
      <c r="K252" s="301"/>
      <c r="L252" s="302"/>
      <c r="M252" s="303" t="s">
        <v>1</v>
      </c>
      <c r="N252" s="304" t="s">
        <v>41</v>
      </c>
      <c r="O252" s="92"/>
      <c r="P252" s="254">
        <f>O252*H252</f>
        <v>0</v>
      </c>
      <c r="Q252" s="254">
        <v>0</v>
      </c>
      <c r="R252" s="254">
        <f>Q252*H252</f>
        <v>0</v>
      </c>
      <c r="S252" s="254">
        <v>0</v>
      </c>
      <c r="T252" s="255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56" t="s">
        <v>242</v>
      </c>
      <c r="AT252" s="256" t="s">
        <v>300</v>
      </c>
      <c r="AU252" s="256" t="s">
        <v>86</v>
      </c>
      <c r="AY252" s="18" t="s">
        <v>222</v>
      </c>
      <c r="BE252" s="257">
        <f>IF(N252="základní",J252,0)</f>
        <v>0</v>
      </c>
      <c r="BF252" s="257">
        <f>IF(N252="snížená",J252,0)</f>
        <v>0</v>
      </c>
      <c r="BG252" s="257">
        <f>IF(N252="zákl. přenesená",J252,0)</f>
        <v>0</v>
      </c>
      <c r="BH252" s="257">
        <f>IF(N252="sníž. přenesená",J252,0)</f>
        <v>0</v>
      </c>
      <c r="BI252" s="257">
        <f>IF(N252="nulová",J252,0)</f>
        <v>0</v>
      </c>
      <c r="BJ252" s="18" t="s">
        <v>84</v>
      </c>
      <c r="BK252" s="257">
        <f>ROUND(I252*H252,2)</f>
        <v>0</v>
      </c>
      <c r="BL252" s="18" t="s">
        <v>228</v>
      </c>
      <c r="BM252" s="256" t="s">
        <v>572</v>
      </c>
    </row>
    <row r="253" s="2" customFormat="1" ht="16.5" customHeight="1">
      <c r="A253" s="39"/>
      <c r="B253" s="40"/>
      <c r="C253" s="294" t="s">
        <v>382</v>
      </c>
      <c r="D253" s="294" t="s">
        <v>300</v>
      </c>
      <c r="E253" s="295" t="s">
        <v>4956</v>
      </c>
      <c r="F253" s="296" t="s">
        <v>4842</v>
      </c>
      <c r="G253" s="297" t="s">
        <v>526</v>
      </c>
      <c r="H253" s="298">
        <v>1</v>
      </c>
      <c r="I253" s="299"/>
      <c r="J253" s="300">
        <f>ROUND(I253*H253,2)</f>
        <v>0</v>
      </c>
      <c r="K253" s="301"/>
      <c r="L253" s="302"/>
      <c r="M253" s="303" t="s">
        <v>1</v>
      </c>
      <c r="N253" s="304" t="s">
        <v>41</v>
      </c>
      <c r="O253" s="92"/>
      <c r="P253" s="254">
        <f>O253*H253</f>
        <v>0</v>
      </c>
      <c r="Q253" s="254">
        <v>0</v>
      </c>
      <c r="R253" s="254">
        <f>Q253*H253</f>
        <v>0</v>
      </c>
      <c r="S253" s="254">
        <v>0</v>
      </c>
      <c r="T253" s="255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56" t="s">
        <v>242</v>
      </c>
      <c r="AT253" s="256" t="s">
        <v>300</v>
      </c>
      <c r="AU253" s="256" t="s">
        <v>86</v>
      </c>
      <c r="AY253" s="18" t="s">
        <v>222</v>
      </c>
      <c r="BE253" s="257">
        <f>IF(N253="základní",J253,0)</f>
        <v>0</v>
      </c>
      <c r="BF253" s="257">
        <f>IF(N253="snížená",J253,0)</f>
        <v>0</v>
      </c>
      <c r="BG253" s="257">
        <f>IF(N253="zákl. přenesená",J253,0)</f>
        <v>0</v>
      </c>
      <c r="BH253" s="257">
        <f>IF(N253="sníž. přenesená",J253,0)</f>
        <v>0</v>
      </c>
      <c r="BI253" s="257">
        <f>IF(N253="nulová",J253,0)</f>
        <v>0</v>
      </c>
      <c r="BJ253" s="18" t="s">
        <v>84</v>
      </c>
      <c r="BK253" s="257">
        <f>ROUND(I253*H253,2)</f>
        <v>0</v>
      </c>
      <c r="BL253" s="18" t="s">
        <v>228</v>
      </c>
      <c r="BM253" s="256" t="s">
        <v>575</v>
      </c>
    </row>
    <row r="254" s="2" customFormat="1" ht="16.5" customHeight="1">
      <c r="A254" s="39"/>
      <c r="B254" s="40"/>
      <c r="C254" s="294" t="s">
        <v>574</v>
      </c>
      <c r="D254" s="294" t="s">
        <v>300</v>
      </c>
      <c r="E254" s="295" t="s">
        <v>4957</v>
      </c>
      <c r="F254" s="296" t="s">
        <v>4844</v>
      </c>
      <c r="G254" s="297" t="s">
        <v>526</v>
      </c>
      <c r="H254" s="298">
        <v>1</v>
      </c>
      <c r="I254" s="299"/>
      <c r="J254" s="300">
        <f>ROUND(I254*H254,2)</f>
        <v>0</v>
      </c>
      <c r="K254" s="301"/>
      <c r="L254" s="302"/>
      <c r="M254" s="303" t="s">
        <v>1</v>
      </c>
      <c r="N254" s="304" t="s">
        <v>41</v>
      </c>
      <c r="O254" s="92"/>
      <c r="P254" s="254">
        <f>O254*H254</f>
        <v>0</v>
      </c>
      <c r="Q254" s="254">
        <v>0</v>
      </c>
      <c r="R254" s="254">
        <f>Q254*H254</f>
        <v>0</v>
      </c>
      <c r="S254" s="254">
        <v>0</v>
      </c>
      <c r="T254" s="255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56" t="s">
        <v>242</v>
      </c>
      <c r="AT254" s="256" t="s">
        <v>300</v>
      </c>
      <c r="AU254" s="256" t="s">
        <v>86</v>
      </c>
      <c r="AY254" s="18" t="s">
        <v>222</v>
      </c>
      <c r="BE254" s="257">
        <f>IF(N254="základní",J254,0)</f>
        <v>0</v>
      </c>
      <c r="BF254" s="257">
        <f>IF(N254="snížená",J254,0)</f>
        <v>0</v>
      </c>
      <c r="BG254" s="257">
        <f>IF(N254="zákl. přenesená",J254,0)</f>
        <v>0</v>
      </c>
      <c r="BH254" s="257">
        <f>IF(N254="sníž. přenesená",J254,0)</f>
        <v>0</v>
      </c>
      <c r="BI254" s="257">
        <f>IF(N254="nulová",J254,0)</f>
        <v>0</v>
      </c>
      <c r="BJ254" s="18" t="s">
        <v>84</v>
      </c>
      <c r="BK254" s="257">
        <f>ROUND(I254*H254,2)</f>
        <v>0</v>
      </c>
      <c r="BL254" s="18" t="s">
        <v>228</v>
      </c>
      <c r="BM254" s="256" t="s">
        <v>579</v>
      </c>
    </row>
    <row r="255" s="2" customFormat="1" ht="24.15" customHeight="1">
      <c r="A255" s="39"/>
      <c r="B255" s="40"/>
      <c r="C255" s="294" t="s">
        <v>386</v>
      </c>
      <c r="D255" s="294" t="s">
        <v>300</v>
      </c>
      <c r="E255" s="295" t="s">
        <v>4958</v>
      </c>
      <c r="F255" s="296" t="s">
        <v>4846</v>
      </c>
      <c r="G255" s="297" t="s">
        <v>526</v>
      </c>
      <c r="H255" s="298">
        <v>1</v>
      </c>
      <c r="I255" s="299"/>
      <c r="J255" s="300">
        <f>ROUND(I255*H255,2)</f>
        <v>0</v>
      </c>
      <c r="K255" s="301"/>
      <c r="L255" s="302"/>
      <c r="M255" s="303" t="s">
        <v>1</v>
      </c>
      <c r="N255" s="304" t="s">
        <v>41</v>
      </c>
      <c r="O255" s="92"/>
      <c r="P255" s="254">
        <f>O255*H255</f>
        <v>0</v>
      </c>
      <c r="Q255" s="254">
        <v>0</v>
      </c>
      <c r="R255" s="254">
        <f>Q255*H255</f>
        <v>0</v>
      </c>
      <c r="S255" s="254">
        <v>0</v>
      </c>
      <c r="T255" s="255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56" t="s">
        <v>242</v>
      </c>
      <c r="AT255" s="256" t="s">
        <v>300</v>
      </c>
      <c r="AU255" s="256" t="s">
        <v>86</v>
      </c>
      <c r="AY255" s="18" t="s">
        <v>222</v>
      </c>
      <c r="BE255" s="257">
        <f>IF(N255="základní",J255,0)</f>
        <v>0</v>
      </c>
      <c r="BF255" s="257">
        <f>IF(N255="snížená",J255,0)</f>
        <v>0</v>
      </c>
      <c r="BG255" s="257">
        <f>IF(N255="zákl. přenesená",J255,0)</f>
        <v>0</v>
      </c>
      <c r="BH255" s="257">
        <f>IF(N255="sníž. přenesená",J255,0)</f>
        <v>0</v>
      </c>
      <c r="BI255" s="257">
        <f>IF(N255="nulová",J255,0)</f>
        <v>0</v>
      </c>
      <c r="BJ255" s="18" t="s">
        <v>84</v>
      </c>
      <c r="BK255" s="257">
        <f>ROUND(I255*H255,2)</f>
        <v>0</v>
      </c>
      <c r="BL255" s="18" t="s">
        <v>228</v>
      </c>
      <c r="BM255" s="256" t="s">
        <v>583</v>
      </c>
    </row>
    <row r="256" s="2" customFormat="1" ht="16.5" customHeight="1">
      <c r="A256" s="39"/>
      <c r="B256" s="40"/>
      <c r="C256" s="294" t="s">
        <v>582</v>
      </c>
      <c r="D256" s="294" t="s">
        <v>300</v>
      </c>
      <c r="E256" s="295" t="s">
        <v>4959</v>
      </c>
      <c r="F256" s="296" t="s">
        <v>4848</v>
      </c>
      <c r="G256" s="297" t="s">
        <v>1535</v>
      </c>
      <c r="H256" s="298">
        <v>25</v>
      </c>
      <c r="I256" s="299"/>
      <c r="J256" s="300">
        <f>ROUND(I256*H256,2)</f>
        <v>0</v>
      </c>
      <c r="K256" s="301"/>
      <c r="L256" s="302"/>
      <c r="M256" s="303" t="s">
        <v>1</v>
      </c>
      <c r="N256" s="304" t="s">
        <v>41</v>
      </c>
      <c r="O256" s="92"/>
      <c r="P256" s="254">
        <f>O256*H256</f>
        <v>0</v>
      </c>
      <c r="Q256" s="254">
        <v>0</v>
      </c>
      <c r="R256" s="254">
        <f>Q256*H256</f>
        <v>0</v>
      </c>
      <c r="S256" s="254">
        <v>0</v>
      </c>
      <c r="T256" s="255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56" t="s">
        <v>242</v>
      </c>
      <c r="AT256" s="256" t="s">
        <v>300</v>
      </c>
      <c r="AU256" s="256" t="s">
        <v>86</v>
      </c>
      <c r="AY256" s="18" t="s">
        <v>222</v>
      </c>
      <c r="BE256" s="257">
        <f>IF(N256="základní",J256,0)</f>
        <v>0</v>
      </c>
      <c r="BF256" s="257">
        <f>IF(N256="snížená",J256,0)</f>
        <v>0</v>
      </c>
      <c r="BG256" s="257">
        <f>IF(N256="zákl. přenesená",J256,0)</f>
        <v>0</v>
      </c>
      <c r="BH256" s="257">
        <f>IF(N256="sníž. přenesená",J256,0)</f>
        <v>0</v>
      </c>
      <c r="BI256" s="257">
        <f>IF(N256="nulová",J256,0)</f>
        <v>0</v>
      </c>
      <c r="BJ256" s="18" t="s">
        <v>84</v>
      </c>
      <c r="BK256" s="257">
        <f>ROUND(I256*H256,2)</f>
        <v>0</v>
      </c>
      <c r="BL256" s="18" t="s">
        <v>228</v>
      </c>
      <c r="BM256" s="256" t="s">
        <v>587</v>
      </c>
    </row>
    <row r="257" s="2" customFormat="1" ht="16.5" customHeight="1">
      <c r="A257" s="39"/>
      <c r="B257" s="40"/>
      <c r="C257" s="294" t="s">
        <v>389</v>
      </c>
      <c r="D257" s="294" t="s">
        <v>300</v>
      </c>
      <c r="E257" s="295" t="s">
        <v>4960</v>
      </c>
      <c r="F257" s="296" t="s">
        <v>4850</v>
      </c>
      <c r="G257" s="297" t="s">
        <v>526</v>
      </c>
      <c r="H257" s="298">
        <v>1</v>
      </c>
      <c r="I257" s="299"/>
      <c r="J257" s="300">
        <f>ROUND(I257*H257,2)</f>
        <v>0</v>
      </c>
      <c r="K257" s="301"/>
      <c r="L257" s="302"/>
      <c r="M257" s="303" t="s">
        <v>1</v>
      </c>
      <c r="N257" s="304" t="s">
        <v>41</v>
      </c>
      <c r="O257" s="92"/>
      <c r="P257" s="254">
        <f>O257*H257</f>
        <v>0</v>
      </c>
      <c r="Q257" s="254">
        <v>0</v>
      </c>
      <c r="R257" s="254">
        <f>Q257*H257</f>
        <v>0</v>
      </c>
      <c r="S257" s="254">
        <v>0</v>
      </c>
      <c r="T257" s="255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56" t="s">
        <v>242</v>
      </c>
      <c r="AT257" s="256" t="s">
        <v>300</v>
      </c>
      <c r="AU257" s="256" t="s">
        <v>86</v>
      </c>
      <c r="AY257" s="18" t="s">
        <v>222</v>
      </c>
      <c r="BE257" s="257">
        <f>IF(N257="základní",J257,0)</f>
        <v>0</v>
      </c>
      <c r="BF257" s="257">
        <f>IF(N257="snížená",J257,0)</f>
        <v>0</v>
      </c>
      <c r="BG257" s="257">
        <f>IF(N257="zákl. přenesená",J257,0)</f>
        <v>0</v>
      </c>
      <c r="BH257" s="257">
        <f>IF(N257="sníž. přenesená",J257,0)</f>
        <v>0</v>
      </c>
      <c r="BI257" s="257">
        <f>IF(N257="nulová",J257,0)</f>
        <v>0</v>
      </c>
      <c r="BJ257" s="18" t="s">
        <v>84</v>
      </c>
      <c r="BK257" s="257">
        <f>ROUND(I257*H257,2)</f>
        <v>0</v>
      </c>
      <c r="BL257" s="18" t="s">
        <v>228</v>
      </c>
      <c r="BM257" s="256" t="s">
        <v>590</v>
      </c>
    </row>
    <row r="258" s="2" customFormat="1" ht="16.5" customHeight="1">
      <c r="A258" s="39"/>
      <c r="B258" s="40"/>
      <c r="C258" s="294" t="s">
        <v>589</v>
      </c>
      <c r="D258" s="294" t="s">
        <v>300</v>
      </c>
      <c r="E258" s="295" t="s">
        <v>4961</v>
      </c>
      <c r="F258" s="296" t="s">
        <v>4852</v>
      </c>
      <c r="G258" s="297" t="s">
        <v>526</v>
      </c>
      <c r="H258" s="298">
        <v>2</v>
      </c>
      <c r="I258" s="299"/>
      <c r="J258" s="300">
        <f>ROUND(I258*H258,2)</f>
        <v>0</v>
      </c>
      <c r="K258" s="301"/>
      <c r="L258" s="302"/>
      <c r="M258" s="303" t="s">
        <v>1</v>
      </c>
      <c r="N258" s="304" t="s">
        <v>41</v>
      </c>
      <c r="O258" s="92"/>
      <c r="P258" s="254">
        <f>O258*H258</f>
        <v>0</v>
      </c>
      <c r="Q258" s="254">
        <v>0</v>
      </c>
      <c r="R258" s="254">
        <f>Q258*H258</f>
        <v>0</v>
      </c>
      <c r="S258" s="254">
        <v>0</v>
      </c>
      <c r="T258" s="255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56" t="s">
        <v>242</v>
      </c>
      <c r="AT258" s="256" t="s">
        <v>300</v>
      </c>
      <c r="AU258" s="256" t="s">
        <v>86</v>
      </c>
      <c r="AY258" s="18" t="s">
        <v>222</v>
      </c>
      <c r="BE258" s="257">
        <f>IF(N258="základní",J258,0)</f>
        <v>0</v>
      </c>
      <c r="BF258" s="257">
        <f>IF(N258="snížená",J258,0)</f>
        <v>0</v>
      </c>
      <c r="BG258" s="257">
        <f>IF(N258="zákl. přenesená",J258,0)</f>
        <v>0</v>
      </c>
      <c r="BH258" s="257">
        <f>IF(N258="sníž. přenesená",J258,0)</f>
        <v>0</v>
      </c>
      <c r="BI258" s="257">
        <f>IF(N258="nulová",J258,0)</f>
        <v>0</v>
      </c>
      <c r="BJ258" s="18" t="s">
        <v>84</v>
      </c>
      <c r="BK258" s="257">
        <f>ROUND(I258*H258,2)</f>
        <v>0</v>
      </c>
      <c r="BL258" s="18" t="s">
        <v>228</v>
      </c>
      <c r="BM258" s="256" t="s">
        <v>593</v>
      </c>
    </row>
    <row r="259" s="2" customFormat="1" ht="16.5" customHeight="1">
      <c r="A259" s="39"/>
      <c r="B259" s="40"/>
      <c r="C259" s="294" t="s">
        <v>393</v>
      </c>
      <c r="D259" s="294" t="s">
        <v>300</v>
      </c>
      <c r="E259" s="295" t="s">
        <v>4962</v>
      </c>
      <c r="F259" s="296" t="s">
        <v>4854</v>
      </c>
      <c r="G259" s="297" t="s">
        <v>526</v>
      </c>
      <c r="H259" s="298">
        <v>1</v>
      </c>
      <c r="I259" s="299"/>
      <c r="J259" s="300">
        <f>ROUND(I259*H259,2)</f>
        <v>0</v>
      </c>
      <c r="K259" s="301"/>
      <c r="L259" s="302"/>
      <c r="M259" s="303" t="s">
        <v>1</v>
      </c>
      <c r="N259" s="304" t="s">
        <v>41</v>
      </c>
      <c r="O259" s="92"/>
      <c r="P259" s="254">
        <f>O259*H259</f>
        <v>0</v>
      </c>
      <c r="Q259" s="254">
        <v>0</v>
      </c>
      <c r="R259" s="254">
        <f>Q259*H259</f>
        <v>0</v>
      </c>
      <c r="S259" s="254">
        <v>0</v>
      </c>
      <c r="T259" s="255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56" t="s">
        <v>242</v>
      </c>
      <c r="AT259" s="256" t="s">
        <v>300</v>
      </c>
      <c r="AU259" s="256" t="s">
        <v>86</v>
      </c>
      <c r="AY259" s="18" t="s">
        <v>222</v>
      </c>
      <c r="BE259" s="257">
        <f>IF(N259="základní",J259,0)</f>
        <v>0</v>
      </c>
      <c r="BF259" s="257">
        <f>IF(N259="snížená",J259,0)</f>
        <v>0</v>
      </c>
      <c r="BG259" s="257">
        <f>IF(N259="zákl. přenesená",J259,0)</f>
        <v>0</v>
      </c>
      <c r="BH259" s="257">
        <f>IF(N259="sníž. přenesená",J259,0)</f>
        <v>0</v>
      </c>
      <c r="BI259" s="257">
        <f>IF(N259="nulová",J259,0)</f>
        <v>0</v>
      </c>
      <c r="BJ259" s="18" t="s">
        <v>84</v>
      </c>
      <c r="BK259" s="257">
        <f>ROUND(I259*H259,2)</f>
        <v>0</v>
      </c>
      <c r="BL259" s="18" t="s">
        <v>228</v>
      </c>
      <c r="BM259" s="256" t="s">
        <v>595</v>
      </c>
    </row>
    <row r="260" s="2" customFormat="1" ht="16.5" customHeight="1">
      <c r="A260" s="39"/>
      <c r="B260" s="40"/>
      <c r="C260" s="294" t="s">
        <v>594</v>
      </c>
      <c r="D260" s="294" t="s">
        <v>300</v>
      </c>
      <c r="E260" s="295" t="s">
        <v>4963</v>
      </c>
      <c r="F260" s="296" t="s">
        <v>4856</v>
      </c>
      <c r="G260" s="297" t="s">
        <v>526</v>
      </c>
      <c r="H260" s="298">
        <v>1</v>
      </c>
      <c r="I260" s="299"/>
      <c r="J260" s="300">
        <f>ROUND(I260*H260,2)</f>
        <v>0</v>
      </c>
      <c r="K260" s="301"/>
      <c r="L260" s="302"/>
      <c r="M260" s="303" t="s">
        <v>1</v>
      </c>
      <c r="N260" s="304" t="s">
        <v>41</v>
      </c>
      <c r="O260" s="92"/>
      <c r="P260" s="254">
        <f>O260*H260</f>
        <v>0</v>
      </c>
      <c r="Q260" s="254">
        <v>0</v>
      </c>
      <c r="R260" s="254">
        <f>Q260*H260</f>
        <v>0</v>
      </c>
      <c r="S260" s="254">
        <v>0</v>
      </c>
      <c r="T260" s="255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56" t="s">
        <v>242</v>
      </c>
      <c r="AT260" s="256" t="s">
        <v>300</v>
      </c>
      <c r="AU260" s="256" t="s">
        <v>86</v>
      </c>
      <c r="AY260" s="18" t="s">
        <v>222</v>
      </c>
      <c r="BE260" s="257">
        <f>IF(N260="základní",J260,0)</f>
        <v>0</v>
      </c>
      <c r="BF260" s="257">
        <f>IF(N260="snížená",J260,0)</f>
        <v>0</v>
      </c>
      <c r="BG260" s="257">
        <f>IF(N260="zákl. přenesená",J260,0)</f>
        <v>0</v>
      </c>
      <c r="BH260" s="257">
        <f>IF(N260="sníž. přenesená",J260,0)</f>
        <v>0</v>
      </c>
      <c r="BI260" s="257">
        <f>IF(N260="nulová",J260,0)</f>
        <v>0</v>
      </c>
      <c r="BJ260" s="18" t="s">
        <v>84</v>
      </c>
      <c r="BK260" s="257">
        <f>ROUND(I260*H260,2)</f>
        <v>0</v>
      </c>
      <c r="BL260" s="18" t="s">
        <v>228</v>
      </c>
      <c r="BM260" s="256" t="s">
        <v>598</v>
      </c>
    </row>
    <row r="261" s="2" customFormat="1" ht="24.15" customHeight="1">
      <c r="A261" s="39"/>
      <c r="B261" s="40"/>
      <c r="C261" s="294" t="s">
        <v>402</v>
      </c>
      <c r="D261" s="294" t="s">
        <v>300</v>
      </c>
      <c r="E261" s="295" t="s">
        <v>4964</v>
      </c>
      <c r="F261" s="296" t="s">
        <v>4858</v>
      </c>
      <c r="G261" s="297" t="s">
        <v>526</v>
      </c>
      <c r="H261" s="298">
        <v>1</v>
      </c>
      <c r="I261" s="299"/>
      <c r="J261" s="300">
        <f>ROUND(I261*H261,2)</f>
        <v>0</v>
      </c>
      <c r="K261" s="301"/>
      <c r="L261" s="302"/>
      <c r="M261" s="303" t="s">
        <v>1</v>
      </c>
      <c r="N261" s="304" t="s">
        <v>41</v>
      </c>
      <c r="O261" s="92"/>
      <c r="P261" s="254">
        <f>O261*H261</f>
        <v>0</v>
      </c>
      <c r="Q261" s="254">
        <v>0</v>
      </c>
      <c r="R261" s="254">
        <f>Q261*H261</f>
        <v>0</v>
      </c>
      <c r="S261" s="254">
        <v>0</v>
      </c>
      <c r="T261" s="255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56" t="s">
        <v>242</v>
      </c>
      <c r="AT261" s="256" t="s">
        <v>300</v>
      </c>
      <c r="AU261" s="256" t="s">
        <v>86</v>
      </c>
      <c r="AY261" s="18" t="s">
        <v>222</v>
      </c>
      <c r="BE261" s="257">
        <f>IF(N261="základní",J261,0)</f>
        <v>0</v>
      </c>
      <c r="BF261" s="257">
        <f>IF(N261="snížená",J261,0)</f>
        <v>0</v>
      </c>
      <c r="BG261" s="257">
        <f>IF(N261="zákl. přenesená",J261,0)</f>
        <v>0</v>
      </c>
      <c r="BH261" s="257">
        <f>IF(N261="sníž. přenesená",J261,0)</f>
        <v>0</v>
      </c>
      <c r="BI261" s="257">
        <f>IF(N261="nulová",J261,0)</f>
        <v>0</v>
      </c>
      <c r="BJ261" s="18" t="s">
        <v>84</v>
      </c>
      <c r="BK261" s="257">
        <f>ROUND(I261*H261,2)</f>
        <v>0</v>
      </c>
      <c r="BL261" s="18" t="s">
        <v>228</v>
      </c>
      <c r="BM261" s="256" t="s">
        <v>602</v>
      </c>
    </row>
    <row r="262" s="2" customFormat="1" ht="16.5" customHeight="1">
      <c r="A262" s="39"/>
      <c r="B262" s="40"/>
      <c r="C262" s="294" t="s">
        <v>599</v>
      </c>
      <c r="D262" s="294" t="s">
        <v>300</v>
      </c>
      <c r="E262" s="295" t="s">
        <v>4965</v>
      </c>
      <c r="F262" s="296" t="s">
        <v>4860</v>
      </c>
      <c r="G262" s="297" t="s">
        <v>337</v>
      </c>
      <c r="H262" s="298">
        <v>1</v>
      </c>
      <c r="I262" s="299"/>
      <c r="J262" s="300">
        <f>ROUND(I262*H262,2)</f>
        <v>0</v>
      </c>
      <c r="K262" s="301"/>
      <c r="L262" s="302"/>
      <c r="M262" s="303" t="s">
        <v>1</v>
      </c>
      <c r="N262" s="304" t="s">
        <v>41</v>
      </c>
      <c r="O262" s="92"/>
      <c r="P262" s="254">
        <f>O262*H262</f>
        <v>0</v>
      </c>
      <c r="Q262" s="254">
        <v>0</v>
      </c>
      <c r="R262" s="254">
        <f>Q262*H262</f>
        <v>0</v>
      </c>
      <c r="S262" s="254">
        <v>0</v>
      </c>
      <c r="T262" s="255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56" t="s">
        <v>242</v>
      </c>
      <c r="AT262" s="256" t="s">
        <v>300</v>
      </c>
      <c r="AU262" s="256" t="s">
        <v>86</v>
      </c>
      <c r="AY262" s="18" t="s">
        <v>222</v>
      </c>
      <c r="BE262" s="257">
        <f>IF(N262="základní",J262,0)</f>
        <v>0</v>
      </c>
      <c r="BF262" s="257">
        <f>IF(N262="snížená",J262,0)</f>
        <v>0</v>
      </c>
      <c r="BG262" s="257">
        <f>IF(N262="zákl. přenesená",J262,0)</f>
        <v>0</v>
      </c>
      <c r="BH262" s="257">
        <f>IF(N262="sníž. přenesená",J262,0)</f>
        <v>0</v>
      </c>
      <c r="BI262" s="257">
        <f>IF(N262="nulová",J262,0)</f>
        <v>0</v>
      </c>
      <c r="BJ262" s="18" t="s">
        <v>84</v>
      </c>
      <c r="BK262" s="257">
        <f>ROUND(I262*H262,2)</f>
        <v>0</v>
      </c>
      <c r="BL262" s="18" t="s">
        <v>228</v>
      </c>
      <c r="BM262" s="256" t="s">
        <v>605</v>
      </c>
    </row>
    <row r="263" s="2" customFormat="1" ht="16.5" customHeight="1">
      <c r="A263" s="39"/>
      <c r="B263" s="40"/>
      <c r="C263" s="244" t="s">
        <v>412</v>
      </c>
      <c r="D263" s="244" t="s">
        <v>224</v>
      </c>
      <c r="E263" s="245" t="s">
        <v>4966</v>
      </c>
      <c r="F263" s="246" t="s">
        <v>4836</v>
      </c>
      <c r="G263" s="247" t="s">
        <v>526</v>
      </c>
      <c r="H263" s="248">
        <v>1</v>
      </c>
      <c r="I263" s="249"/>
      <c r="J263" s="250">
        <f>ROUND(I263*H263,2)</f>
        <v>0</v>
      </c>
      <c r="K263" s="251"/>
      <c r="L263" s="45"/>
      <c r="M263" s="252" t="s">
        <v>1</v>
      </c>
      <c r="N263" s="253" t="s">
        <v>41</v>
      </c>
      <c r="O263" s="92"/>
      <c r="P263" s="254">
        <f>O263*H263</f>
        <v>0</v>
      </c>
      <c r="Q263" s="254">
        <v>0</v>
      </c>
      <c r="R263" s="254">
        <f>Q263*H263</f>
        <v>0</v>
      </c>
      <c r="S263" s="254">
        <v>0</v>
      </c>
      <c r="T263" s="255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56" t="s">
        <v>228</v>
      </c>
      <c r="AT263" s="256" t="s">
        <v>224</v>
      </c>
      <c r="AU263" s="256" t="s">
        <v>86</v>
      </c>
      <c r="AY263" s="18" t="s">
        <v>222</v>
      </c>
      <c r="BE263" s="257">
        <f>IF(N263="základní",J263,0)</f>
        <v>0</v>
      </c>
      <c r="BF263" s="257">
        <f>IF(N263="snížená",J263,0)</f>
        <v>0</v>
      </c>
      <c r="BG263" s="257">
        <f>IF(N263="zákl. přenesená",J263,0)</f>
        <v>0</v>
      </c>
      <c r="BH263" s="257">
        <f>IF(N263="sníž. přenesená",J263,0)</f>
        <v>0</v>
      </c>
      <c r="BI263" s="257">
        <f>IF(N263="nulová",J263,0)</f>
        <v>0</v>
      </c>
      <c r="BJ263" s="18" t="s">
        <v>84</v>
      </c>
      <c r="BK263" s="257">
        <f>ROUND(I263*H263,2)</f>
        <v>0</v>
      </c>
      <c r="BL263" s="18" t="s">
        <v>228</v>
      </c>
      <c r="BM263" s="256" t="s">
        <v>609</v>
      </c>
    </row>
    <row r="264" s="2" customFormat="1" ht="37.8" customHeight="1">
      <c r="A264" s="39"/>
      <c r="B264" s="40"/>
      <c r="C264" s="294" t="s">
        <v>606</v>
      </c>
      <c r="D264" s="294" t="s">
        <v>300</v>
      </c>
      <c r="E264" s="295" t="s">
        <v>4967</v>
      </c>
      <c r="F264" s="296" t="s">
        <v>4968</v>
      </c>
      <c r="G264" s="297" t="s">
        <v>526</v>
      </c>
      <c r="H264" s="298">
        <v>2</v>
      </c>
      <c r="I264" s="299"/>
      <c r="J264" s="300">
        <f>ROUND(I264*H264,2)</f>
        <v>0</v>
      </c>
      <c r="K264" s="301"/>
      <c r="L264" s="302"/>
      <c r="M264" s="303" t="s">
        <v>1</v>
      </c>
      <c r="N264" s="304" t="s">
        <v>41</v>
      </c>
      <c r="O264" s="92"/>
      <c r="P264" s="254">
        <f>O264*H264</f>
        <v>0</v>
      </c>
      <c r="Q264" s="254">
        <v>0</v>
      </c>
      <c r="R264" s="254">
        <f>Q264*H264</f>
        <v>0</v>
      </c>
      <c r="S264" s="254">
        <v>0</v>
      </c>
      <c r="T264" s="255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56" t="s">
        <v>242</v>
      </c>
      <c r="AT264" s="256" t="s">
        <v>300</v>
      </c>
      <c r="AU264" s="256" t="s">
        <v>86</v>
      </c>
      <c r="AY264" s="18" t="s">
        <v>222</v>
      </c>
      <c r="BE264" s="257">
        <f>IF(N264="základní",J264,0)</f>
        <v>0</v>
      </c>
      <c r="BF264" s="257">
        <f>IF(N264="snížená",J264,0)</f>
        <v>0</v>
      </c>
      <c r="BG264" s="257">
        <f>IF(N264="zákl. přenesená",J264,0)</f>
        <v>0</v>
      </c>
      <c r="BH264" s="257">
        <f>IF(N264="sníž. přenesená",J264,0)</f>
        <v>0</v>
      </c>
      <c r="BI264" s="257">
        <f>IF(N264="nulová",J264,0)</f>
        <v>0</v>
      </c>
      <c r="BJ264" s="18" t="s">
        <v>84</v>
      </c>
      <c r="BK264" s="257">
        <f>ROUND(I264*H264,2)</f>
        <v>0</v>
      </c>
      <c r="BL264" s="18" t="s">
        <v>228</v>
      </c>
      <c r="BM264" s="256" t="s">
        <v>614</v>
      </c>
    </row>
    <row r="265" s="2" customFormat="1" ht="33" customHeight="1">
      <c r="A265" s="39"/>
      <c r="B265" s="40"/>
      <c r="C265" s="294" t="s">
        <v>416</v>
      </c>
      <c r="D265" s="294" t="s">
        <v>300</v>
      </c>
      <c r="E265" s="295" t="s">
        <v>4969</v>
      </c>
      <c r="F265" s="296" t="s">
        <v>4864</v>
      </c>
      <c r="G265" s="297" t="s">
        <v>526</v>
      </c>
      <c r="H265" s="298">
        <v>2</v>
      </c>
      <c r="I265" s="299"/>
      <c r="J265" s="300">
        <f>ROUND(I265*H265,2)</f>
        <v>0</v>
      </c>
      <c r="K265" s="301"/>
      <c r="L265" s="302"/>
      <c r="M265" s="303" t="s">
        <v>1</v>
      </c>
      <c r="N265" s="304" t="s">
        <v>41</v>
      </c>
      <c r="O265" s="92"/>
      <c r="P265" s="254">
        <f>O265*H265</f>
        <v>0</v>
      </c>
      <c r="Q265" s="254">
        <v>0</v>
      </c>
      <c r="R265" s="254">
        <f>Q265*H265</f>
        <v>0</v>
      </c>
      <c r="S265" s="254">
        <v>0</v>
      </c>
      <c r="T265" s="255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56" t="s">
        <v>242</v>
      </c>
      <c r="AT265" s="256" t="s">
        <v>300</v>
      </c>
      <c r="AU265" s="256" t="s">
        <v>86</v>
      </c>
      <c r="AY265" s="18" t="s">
        <v>222</v>
      </c>
      <c r="BE265" s="257">
        <f>IF(N265="základní",J265,0)</f>
        <v>0</v>
      </c>
      <c r="BF265" s="257">
        <f>IF(N265="snížená",J265,0)</f>
        <v>0</v>
      </c>
      <c r="BG265" s="257">
        <f>IF(N265="zákl. přenesená",J265,0)</f>
        <v>0</v>
      </c>
      <c r="BH265" s="257">
        <f>IF(N265="sníž. přenesená",J265,0)</f>
        <v>0</v>
      </c>
      <c r="BI265" s="257">
        <f>IF(N265="nulová",J265,0)</f>
        <v>0</v>
      </c>
      <c r="BJ265" s="18" t="s">
        <v>84</v>
      </c>
      <c r="BK265" s="257">
        <f>ROUND(I265*H265,2)</f>
        <v>0</v>
      </c>
      <c r="BL265" s="18" t="s">
        <v>228</v>
      </c>
      <c r="BM265" s="256" t="s">
        <v>618</v>
      </c>
    </row>
    <row r="266" s="2" customFormat="1" ht="16.5" customHeight="1">
      <c r="A266" s="39"/>
      <c r="B266" s="40"/>
      <c r="C266" s="244" t="s">
        <v>615</v>
      </c>
      <c r="D266" s="244" t="s">
        <v>224</v>
      </c>
      <c r="E266" s="245" t="s">
        <v>4970</v>
      </c>
      <c r="F266" s="246" t="s">
        <v>4836</v>
      </c>
      <c r="G266" s="247" t="s">
        <v>526</v>
      </c>
      <c r="H266" s="248">
        <v>1</v>
      </c>
      <c r="I266" s="249"/>
      <c r="J266" s="250">
        <f>ROUND(I266*H266,2)</f>
        <v>0</v>
      </c>
      <c r="K266" s="251"/>
      <c r="L266" s="45"/>
      <c r="M266" s="252" t="s">
        <v>1</v>
      </c>
      <c r="N266" s="253" t="s">
        <v>41</v>
      </c>
      <c r="O266" s="92"/>
      <c r="P266" s="254">
        <f>O266*H266</f>
        <v>0</v>
      </c>
      <c r="Q266" s="254">
        <v>0</v>
      </c>
      <c r="R266" s="254">
        <f>Q266*H266</f>
        <v>0</v>
      </c>
      <c r="S266" s="254">
        <v>0</v>
      </c>
      <c r="T266" s="255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56" t="s">
        <v>228</v>
      </c>
      <c r="AT266" s="256" t="s">
        <v>224</v>
      </c>
      <c r="AU266" s="256" t="s">
        <v>86</v>
      </c>
      <c r="AY266" s="18" t="s">
        <v>222</v>
      </c>
      <c r="BE266" s="257">
        <f>IF(N266="základní",J266,0)</f>
        <v>0</v>
      </c>
      <c r="BF266" s="257">
        <f>IF(N266="snížená",J266,0)</f>
        <v>0</v>
      </c>
      <c r="BG266" s="257">
        <f>IF(N266="zákl. přenesená",J266,0)</f>
        <v>0</v>
      </c>
      <c r="BH266" s="257">
        <f>IF(N266="sníž. přenesená",J266,0)</f>
        <v>0</v>
      </c>
      <c r="BI266" s="257">
        <f>IF(N266="nulová",J266,0)</f>
        <v>0</v>
      </c>
      <c r="BJ266" s="18" t="s">
        <v>84</v>
      </c>
      <c r="BK266" s="257">
        <f>ROUND(I266*H266,2)</f>
        <v>0</v>
      </c>
      <c r="BL266" s="18" t="s">
        <v>228</v>
      </c>
      <c r="BM266" s="256" t="s">
        <v>621</v>
      </c>
    </row>
    <row r="267" s="2" customFormat="1" ht="24.15" customHeight="1">
      <c r="A267" s="39"/>
      <c r="B267" s="40"/>
      <c r="C267" s="294" t="s">
        <v>421</v>
      </c>
      <c r="D267" s="294" t="s">
        <v>300</v>
      </c>
      <c r="E267" s="295" t="s">
        <v>4971</v>
      </c>
      <c r="F267" s="296" t="s">
        <v>4869</v>
      </c>
      <c r="G267" s="297" t="s">
        <v>526</v>
      </c>
      <c r="H267" s="298">
        <v>1</v>
      </c>
      <c r="I267" s="299"/>
      <c r="J267" s="300">
        <f>ROUND(I267*H267,2)</f>
        <v>0</v>
      </c>
      <c r="K267" s="301"/>
      <c r="L267" s="302"/>
      <c r="M267" s="303" t="s">
        <v>1</v>
      </c>
      <c r="N267" s="304" t="s">
        <v>41</v>
      </c>
      <c r="O267" s="92"/>
      <c r="P267" s="254">
        <f>O267*H267</f>
        <v>0</v>
      </c>
      <c r="Q267" s="254">
        <v>0</v>
      </c>
      <c r="R267" s="254">
        <f>Q267*H267</f>
        <v>0</v>
      </c>
      <c r="S267" s="254">
        <v>0</v>
      </c>
      <c r="T267" s="255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56" t="s">
        <v>242</v>
      </c>
      <c r="AT267" s="256" t="s">
        <v>300</v>
      </c>
      <c r="AU267" s="256" t="s">
        <v>86</v>
      </c>
      <c r="AY267" s="18" t="s">
        <v>222</v>
      </c>
      <c r="BE267" s="257">
        <f>IF(N267="základní",J267,0)</f>
        <v>0</v>
      </c>
      <c r="BF267" s="257">
        <f>IF(N267="snížená",J267,0)</f>
        <v>0</v>
      </c>
      <c r="BG267" s="257">
        <f>IF(N267="zákl. přenesená",J267,0)</f>
        <v>0</v>
      </c>
      <c r="BH267" s="257">
        <f>IF(N267="sníž. přenesená",J267,0)</f>
        <v>0</v>
      </c>
      <c r="BI267" s="257">
        <f>IF(N267="nulová",J267,0)</f>
        <v>0</v>
      </c>
      <c r="BJ267" s="18" t="s">
        <v>84</v>
      </c>
      <c r="BK267" s="257">
        <f>ROUND(I267*H267,2)</f>
        <v>0</v>
      </c>
      <c r="BL267" s="18" t="s">
        <v>228</v>
      </c>
      <c r="BM267" s="256" t="s">
        <v>625</v>
      </c>
    </row>
    <row r="268" s="2" customFormat="1" ht="24.15" customHeight="1">
      <c r="A268" s="39"/>
      <c r="B268" s="40"/>
      <c r="C268" s="294" t="s">
        <v>622</v>
      </c>
      <c r="D268" s="294" t="s">
        <v>300</v>
      </c>
      <c r="E268" s="295" t="s">
        <v>4972</v>
      </c>
      <c r="F268" s="296" t="s">
        <v>4869</v>
      </c>
      <c r="G268" s="297" t="s">
        <v>526</v>
      </c>
      <c r="H268" s="298">
        <v>1</v>
      </c>
      <c r="I268" s="299"/>
      <c r="J268" s="300">
        <f>ROUND(I268*H268,2)</f>
        <v>0</v>
      </c>
      <c r="K268" s="301"/>
      <c r="L268" s="302"/>
      <c r="M268" s="303" t="s">
        <v>1</v>
      </c>
      <c r="N268" s="304" t="s">
        <v>41</v>
      </c>
      <c r="O268" s="92"/>
      <c r="P268" s="254">
        <f>O268*H268</f>
        <v>0</v>
      </c>
      <c r="Q268" s="254">
        <v>0</v>
      </c>
      <c r="R268" s="254">
        <f>Q268*H268</f>
        <v>0</v>
      </c>
      <c r="S268" s="254">
        <v>0</v>
      </c>
      <c r="T268" s="255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56" t="s">
        <v>242</v>
      </c>
      <c r="AT268" s="256" t="s">
        <v>300</v>
      </c>
      <c r="AU268" s="256" t="s">
        <v>86</v>
      </c>
      <c r="AY268" s="18" t="s">
        <v>222</v>
      </c>
      <c r="BE268" s="257">
        <f>IF(N268="základní",J268,0)</f>
        <v>0</v>
      </c>
      <c r="BF268" s="257">
        <f>IF(N268="snížená",J268,0)</f>
        <v>0</v>
      </c>
      <c r="BG268" s="257">
        <f>IF(N268="zákl. přenesená",J268,0)</f>
        <v>0</v>
      </c>
      <c r="BH268" s="257">
        <f>IF(N268="sníž. přenesená",J268,0)</f>
        <v>0</v>
      </c>
      <c r="BI268" s="257">
        <f>IF(N268="nulová",J268,0)</f>
        <v>0</v>
      </c>
      <c r="BJ268" s="18" t="s">
        <v>84</v>
      </c>
      <c r="BK268" s="257">
        <f>ROUND(I268*H268,2)</f>
        <v>0</v>
      </c>
      <c r="BL268" s="18" t="s">
        <v>228</v>
      </c>
      <c r="BM268" s="256" t="s">
        <v>628</v>
      </c>
    </row>
    <row r="269" s="2" customFormat="1" ht="16.5" customHeight="1">
      <c r="A269" s="39"/>
      <c r="B269" s="40"/>
      <c r="C269" s="244" t="s">
        <v>428</v>
      </c>
      <c r="D269" s="244" t="s">
        <v>224</v>
      </c>
      <c r="E269" s="245" t="s">
        <v>4973</v>
      </c>
      <c r="F269" s="246" t="s">
        <v>4836</v>
      </c>
      <c r="G269" s="247" t="s">
        <v>526</v>
      </c>
      <c r="H269" s="248">
        <v>1</v>
      </c>
      <c r="I269" s="249"/>
      <c r="J269" s="250">
        <f>ROUND(I269*H269,2)</f>
        <v>0</v>
      </c>
      <c r="K269" s="251"/>
      <c r="L269" s="45"/>
      <c r="M269" s="252" t="s">
        <v>1</v>
      </c>
      <c r="N269" s="253" t="s">
        <v>41</v>
      </c>
      <c r="O269" s="92"/>
      <c r="P269" s="254">
        <f>O269*H269</f>
        <v>0</v>
      </c>
      <c r="Q269" s="254">
        <v>0</v>
      </c>
      <c r="R269" s="254">
        <f>Q269*H269</f>
        <v>0</v>
      </c>
      <c r="S269" s="254">
        <v>0</v>
      </c>
      <c r="T269" s="255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56" t="s">
        <v>228</v>
      </c>
      <c r="AT269" s="256" t="s">
        <v>224</v>
      </c>
      <c r="AU269" s="256" t="s">
        <v>86</v>
      </c>
      <c r="AY269" s="18" t="s">
        <v>222</v>
      </c>
      <c r="BE269" s="257">
        <f>IF(N269="základní",J269,0)</f>
        <v>0</v>
      </c>
      <c r="BF269" s="257">
        <f>IF(N269="snížená",J269,0)</f>
        <v>0</v>
      </c>
      <c r="BG269" s="257">
        <f>IF(N269="zákl. přenesená",J269,0)</f>
        <v>0</v>
      </c>
      <c r="BH269" s="257">
        <f>IF(N269="sníž. přenesená",J269,0)</f>
        <v>0</v>
      </c>
      <c r="BI269" s="257">
        <f>IF(N269="nulová",J269,0)</f>
        <v>0</v>
      </c>
      <c r="BJ269" s="18" t="s">
        <v>84</v>
      </c>
      <c r="BK269" s="257">
        <f>ROUND(I269*H269,2)</f>
        <v>0</v>
      </c>
      <c r="BL269" s="18" t="s">
        <v>228</v>
      </c>
      <c r="BM269" s="256" t="s">
        <v>633</v>
      </c>
    </row>
    <row r="270" s="2" customFormat="1" ht="76.35" customHeight="1">
      <c r="A270" s="39"/>
      <c r="B270" s="40"/>
      <c r="C270" s="294" t="s">
        <v>630</v>
      </c>
      <c r="D270" s="294" t="s">
        <v>300</v>
      </c>
      <c r="E270" s="295" t="s">
        <v>4974</v>
      </c>
      <c r="F270" s="296" t="s">
        <v>4874</v>
      </c>
      <c r="G270" s="297" t="s">
        <v>526</v>
      </c>
      <c r="H270" s="298">
        <v>6</v>
      </c>
      <c r="I270" s="299"/>
      <c r="J270" s="300">
        <f>ROUND(I270*H270,2)</f>
        <v>0</v>
      </c>
      <c r="K270" s="301"/>
      <c r="L270" s="302"/>
      <c r="M270" s="303" t="s">
        <v>1</v>
      </c>
      <c r="N270" s="304" t="s">
        <v>41</v>
      </c>
      <c r="O270" s="92"/>
      <c r="P270" s="254">
        <f>O270*H270</f>
        <v>0</v>
      </c>
      <c r="Q270" s="254">
        <v>0</v>
      </c>
      <c r="R270" s="254">
        <f>Q270*H270</f>
        <v>0</v>
      </c>
      <c r="S270" s="254">
        <v>0</v>
      </c>
      <c r="T270" s="255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56" t="s">
        <v>242</v>
      </c>
      <c r="AT270" s="256" t="s">
        <v>300</v>
      </c>
      <c r="AU270" s="256" t="s">
        <v>86</v>
      </c>
      <c r="AY270" s="18" t="s">
        <v>222</v>
      </c>
      <c r="BE270" s="257">
        <f>IF(N270="základní",J270,0)</f>
        <v>0</v>
      </c>
      <c r="BF270" s="257">
        <f>IF(N270="snížená",J270,0)</f>
        <v>0</v>
      </c>
      <c r="BG270" s="257">
        <f>IF(N270="zákl. přenesená",J270,0)</f>
        <v>0</v>
      </c>
      <c r="BH270" s="257">
        <f>IF(N270="sníž. přenesená",J270,0)</f>
        <v>0</v>
      </c>
      <c r="BI270" s="257">
        <f>IF(N270="nulová",J270,0)</f>
        <v>0</v>
      </c>
      <c r="BJ270" s="18" t="s">
        <v>84</v>
      </c>
      <c r="BK270" s="257">
        <f>ROUND(I270*H270,2)</f>
        <v>0</v>
      </c>
      <c r="BL270" s="18" t="s">
        <v>228</v>
      </c>
      <c r="BM270" s="256" t="s">
        <v>638</v>
      </c>
    </row>
    <row r="271" s="2" customFormat="1" ht="16.5" customHeight="1">
      <c r="A271" s="39"/>
      <c r="B271" s="40"/>
      <c r="C271" s="294" t="s">
        <v>439</v>
      </c>
      <c r="D271" s="294" t="s">
        <v>300</v>
      </c>
      <c r="E271" s="295" t="s">
        <v>4975</v>
      </c>
      <c r="F271" s="296" t="s">
        <v>4876</v>
      </c>
      <c r="G271" s="297" t="s">
        <v>526</v>
      </c>
      <c r="H271" s="298">
        <v>6</v>
      </c>
      <c r="I271" s="299"/>
      <c r="J271" s="300">
        <f>ROUND(I271*H271,2)</f>
        <v>0</v>
      </c>
      <c r="K271" s="301"/>
      <c r="L271" s="302"/>
      <c r="M271" s="303" t="s">
        <v>1</v>
      </c>
      <c r="N271" s="304" t="s">
        <v>41</v>
      </c>
      <c r="O271" s="92"/>
      <c r="P271" s="254">
        <f>O271*H271</f>
        <v>0</v>
      </c>
      <c r="Q271" s="254">
        <v>0</v>
      </c>
      <c r="R271" s="254">
        <f>Q271*H271</f>
        <v>0</v>
      </c>
      <c r="S271" s="254">
        <v>0</v>
      </c>
      <c r="T271" s="255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56" t="s">
        <v>242</v>
      </c>
      <c r="AT271" s="256" t="s">
        <v>300</v>
      </c>
      <c r="AU271" s="256" t="s">
        <v>86</v>
      </c>
      <c r="AY271" s="18" t="s">
        <v>222</v>
      </c>
      <c r="BE271" s="257">
        <f>IF(N271="základní",J271,0)</f>
        <v>0</v>
      </c>
      <c r="BF271" s="257">
        <f>IF(N271="snížená",J271,0)</f>
        <v>0</v>
      </c>
      <c r="BG271" s="257">
        <f>IF(N271="zákl. přenesená",J271,0)</f>
        <v>0</v>
      </c>
      <c r="BH271" s="257">
        <f>IF(N271="sníž. přenesená",J271,0)</f>
        <v>0</v>
      </c>
      <c r="BI271" s="257">
        <f>IF(N271="nulová",J271,0)</f>
        <v>0</v>
      </c>
      <c r="BJ271" s="18" t="s">
        <v>84</v>
      </c>
      <c r="BK271" s="257">
        <f>ROUND(I271*H271,2)</f>
        <v>0</v>
      </c>
      <c r="BL271" s="18" t="s">
        <v>228</v>
      </c>
      <c r="BM271" s="256" t="s">
        <v>642</v>
      </c>
    </row>
    <row r="272" s="2" customFormat="1" ht="21.75" customHeight="1">
      <c r="A272" s="39"/>
      <c r="B272" s="40"/>
      <c r="C272" s="294" t="s">
        <v>639</v>
      </c>
      <c r="D272" s="294" t="s">
        <v>300</v>
      </c>
      <c r="E272" s="295" t="s">
        <v>4976</v>
      </c>
      <c r="F272" s="296" t="s">
        <v>4878</v>
      </c>
      <c r="G272" s="297" t="s">
        <v>1535</v>
      </c>
      <c r="H272" s="298">
        <v>9</v>
      </c>
      <c r="I272" s="299"/>
      <c r="J272" s="300">
        <f>ROUND(I272*H272,2)</f>
        <v>0</v>
      </c>
      <c r="K272" s="301"/>
      <c r="L272" s="302"/>
      <c r="M272" s="303" t="s">
        <v>1</v>
      </c>
      <c r="N272" s="304" t="s">
        <v>41</v>
      </c>
      <c r="O272" s="92"/>
      <c r="P272" s="254">
        <f>O272*H272</f>
        <v>0</v>
      </c>
      <c r="Q272" s="254">
        <v>0</v>
      </c>
      <c r="R272" s="254">
        <f>Q272*H272</f>
        <v>0</v>
      </c>
      <c r="S272" s="254">
        <v>0</v>
      </c>
      <c r="T272" s="255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56" t="s">
        <v>242</v>
      </c>
      <c r="AT272" s="256" t="s">
        <v>300</v>
      </c>
      <c r="AU272" s="256" t="s">
        <v>86</v>
      </c>
      <c r="AY272" s="18" t="s">
        <v>222</v>
      </c>
      <c r="BE272" s="257">
        <f>IF(N272="základní",J272,0)</f>
        <v>0</v>
      </c>
      <c r="BF272" s="257">
        <f>IF(N272="snížená",J272,0)</f>
        <v>0</v>
      </c>
      <c r="BG272" s="257">
        <f>IF(N272="zákl. přenesená",J272,0)</f>
        <v>0</v>
      </c>
      <c r="BH272" s="257">
        <f>IF(N272="sníž. přenesená",J272,0)</f>
        <v>0</v>
      </c>
      <c r="BI272" s="257">
        <f>IF(N272="nulová",J272,0)</f>
        <v>0</v>
      </c>
      <c r="BJ272" s="18" t="s">
        <v>84</v>
      </c>
      <c r="BK272" s="257">
        <f>ROUND(I272*H272,2)</f>
        <v>0</v>
      </c>
      <c r="BL272" s="18" t="s">
        <v>228</v>
      </c>
      <c r="BM272" s="256" t="s">
        <v>645</v>
      </c>
    </row>
    <row r="273" s="2" customFormat="1" ht="16.5" customHeight="1">
      <c r="A273" s="39"/>
      <c r="B273" s="40"/>
      <c r="C273" s="244" t="s">
        <v>442</v>
      </c>
      <c r="D273" s="244" t="s">
        <v>224</v>
      </c>
      <c r="E273" s="245" t="s">
        <v>4977</v>
      </c>
      <c r="F273" s="246" t="s">
        <v>4836</v>
      </c>
      <c r="G273" s="247" t="s">
        <v>526</v>
      </c>
      <c r="H273" s="248">
        <v>1</v>
      </c>
      <c r="I273" s="249"/>
      <c r="J273" s="250">
        <f>ROUND(I273*H273,2)</f>
        <v>0</v>
      </c>
      <c r="K273" s="251"/>
      <c r="L273" s="45"/>
      <c r="M273" s="252" t="s">
        <v>1</v>
      </c>
      <c r="N273" s="253" t="s">
        <v>41</v>
      </c>
      <c r="O273" s="92"/>
      <c r="P273" s="254">
        <f>O273*H273</f>
        <v>0</v>
      </c>
      <c r="Q273" s="254">
        <v>0</v>
      </c>
      <c r="R273" s="254">
        <f>Q273*H273</f>
        <v>0</v>
      </c>
      <c r="S273" s="254">
        <v>0</v>
      </c>
      <c r="T273" s="255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56" t="s">
        <v>228</v>
      </c>
      <c r="AT273" s="256" t="s">
        <v>224</v>
      </c>
      <c r="AU273" s="256" t="s">
        <v>86</v>
      </c>
      <c r="AY273" s="18" t="s">
        <v>222</v>
      </c>
      <c r="BE273" s="257">
        <f>IF(N273="základní",J273,0)</f>
        <v>0</v>
      </c>
      <c r="BF273" s="257">
        <f>IF(N273="snížená",J273,0)</f>
        <v>0</v>
      </c>
      <c r="BG273" s="257">
        <f>IF(N273="zákl. přenesená",J273,0)</f>
        <v>0</v>
      </c>
      <c r="BH273" s="257">
        <f>IF(N273="sníž. přenesená",J273,0)</f>
        <v>0</v>
      </c>
      <c r="BI273" s="257">
        <f>IF(N273="nulová",J273,0)</f>
        <v>0</v>
      </c>
      <c r="BJ273" s="18" t="s">
        <v>84</v>
      </c>
      <c r="BK273" s="257">
        <f>ROUND(I273*H273,2)</f>
        <v>0</v>
      </c>
      <c r="BL273" s="18" t="s">
        <v>228</v>
      </c>
      <c r="BM273" s="256" t="s">
        <v>649</v>
      </c>
    </row>
    <row r="274" s="2" customFormat="1" ht="76.35" customHeight="1">
      <c r="A274" s="39"/>
      <c r="B274" s="40"/>
      <c r="C274" s="294" t="s">
        <v>646</v>
      </c>
      <c r="D274" s="294" t="s">
        <v>300</v>
      </c>
      <c r="E274" s="295" t="s">
        <v>4978</v>
      </c>
      <c r="F274" s="296" t="s">
        <v>4897</v>
      </c>
      <c r="G274" s="297" t="s">
        <v>526</v>
      </c>
      <c r="H274" s="298">
        <v>6</v>
      </c>
      <c r="I274" s="299"/>
      <c r="J274" s="300">
        <f>ROUND(I274*H274,2)</f>
        <v>0</v>
      </c>
      <c r="K274" s="301"/>
      <c r="L274" s="302"/>
      <c r="M274" s="303" t="s">
        <v>1</v>
      </c>
      <c r="N274" s="304" t="s">
        <v>41</v>
      </c>
      <c r="O274" s="92"/>
      <c r="P274" s="254">
        <f>O274*H274</f>
        <v>0</v>
      </c>
      <c r="Q274" s="254">
        <v>0</v>
      </c>
      <c r="R274" s="254">
        <f>Q274*H274</f>
        <v>0</v>
      </c>
      <c r="S274" s="254">
        <v>0</v>
      </c>
      <c r="T274" s="255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56" t="s">
        <v>242</v>
      </c>
      <c r="AT274" s="256" t="s">
        <v>300</v>
      </c>
      <c r="AU274" s="256" t="s">
        <v>86</v>
      </c>
      <c r="AY274" s="18" t="s">
        <v>222</v>
      </c>
      <c r="BE274" s="257">
        <f>IF(N274="základní",J274,0)</f>
        <v>0</v>
      </c>
      <c r="BF274" s="257">
        <f>IF(N274="snížená",J274,0)</f>
        <v>0</v>
      </c>
      <c r="BG274" s="257">
        <f>IF(N274="zákl. přenesená",J274,0)</f>
        <v>0</v>
      </c>
      <c r="BH274" s="257">
        <f>IF(N274="sníž. přenesená",J274,0)</f>
        <v>0</v>
      </c>
      <c r="BI274" s="257">
        <f>IF(N274="nulová",J274,0)</f>
        <v>0</v>
      </c>
      <c r="BJ274" s="18" t="s">
        <v>84</v>
      </c>
      <c r="BK274" s="257">
        <f>ROUND(I274*H274,2)</f>
        <v>0</v>
      </c>
      <c r="BL274" s="18" t="s">
        <v>228</v>
      </c>
      <c r="BM274" s="256" t="s">
        <v>656</v>
      </c>
    </row>
    <row r="275" s="2" customFormat="1" ht="16.5" customHeight="1">
      <c r="A275" s="39"/>
      <c r="B275" s="40"/>
      <c r="C275" s="294" t="s">
        <v>446</v>
      </c>
      <c r="D275" s="294" t="s">
        <v>300</v>
      </c>
      <c r="E275" s="295" t="s">
        <v>4979</v>
      </c>
      <c r="F275" s="296" t="s">
        <v>4876</v>
      </c>
      <c r="G275" s="297" t="s">
        <v>526</v>
      </c>
      <c r="H275" s="298">
        <v>6</v>
      </c>
      <c r="I275" s="299"/>
      <c r="J275" s="300">
        <f>ROUND(I275*H275,2)</f>
        <v>0</v>
      </c>
      <c r="K275" s="301"/>
      <c r="L275" s="302"/>
      <c r="M275" s="303" t="s">
        <v>1</v>
      </c>
      <c r="N275" s="304" t="s">
        <v>41</v>
      </c>
      <c r="O275" s="92"/>
      <c r="P275" s="254">
        <f>O275*H275</f>
        <v>0</v>
      </c>
      <c r="Q275" s="254">
        <v>0</v>
      </c>
      <c r="R275" s="254">
        <f>Q275*H275</f>
        <v>0</v>
      </c>
      <c r="S275" s="254">
        <v>0</v>
      </c>
      <c r="T275" s="255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56" t="s">
        <v>242</v>
      </c>
      <c r="AT275" s="256" t="s">
        <v>300</v>
      </c>
      <c r="AU275" s="256" t="s">
        <v>86</v>
      </c>
      <c r="AY275" s="18" t="s">
        <v>222</v>
      </c>
      <c r="BE275" s="257">
        <f>IF(N275="základní",J275,0)</f>
        <v>0</v>
      </c>
      <c r="BF275" s="257">
        <f>IF(N275="snížená",J275,0)</f>
        <v>0</v>
      </c>
      <c r="BG275" s="257">
        <f>IF(N275="zákl. přenesená",J275,0)</f>
        <v>0</v>
      </c>
      <c r="BH275" s="257">
        <f>IF(N275="sníž. přenesená",J275,0)</f>
        <v>0</v>
      </c>
      <c r="BI275" s="257">
        <f>IF(N275="nulová",J275,0)</f>
        <v>0</v>
      </c>
      <c r="BJ275" s="18" t="s">
        <v>84</v>
      </c>
      <c r="BK275" s="257">
        <f>ROUND(I275*H275,2)</f>
        <v>0</v>
      </c>
      <c r="BL275" s="18" t="s">
        <v>228</v>
      </c>
      <c r="BM275" s="256" t="s">
        <v>659</v>
      </c>
    </row>
    <row r="276" s="2" customFormat="1" ht="21.75" customHeight="1">
      <c r="A276" s="39"/>
      <c r="B276" s="40"/>
      <c r="C276" s="294" t="s">
        <v>658</v>
      </c>
      <c r="D276" s="294" t="s">
        <v>300</v>
      </c>
      <c r="E276" s="295" t="s">
        <v>4980</v>
      </c>
      <c r="F276" s="296" t="s">
        <v>4878</v>
      </c>
      <c r="G276" s="297" t="s">
        <v>1535</v>
      </c>
      <c r="H276" s="298">
        <v>9</v>
      </c>
      <c r="I276" s="299"/>
      <c r="J276" s="300">
        <f>ROUND(I276*H276,2)</f>
        <v>0</v>
      </c>
      <c r="K276" s="301"/>
      <c r="L276" s="302"/>
      <c r="M276" s="303" t="s">
        <v>1</v>
      </c>
      <c r="N276" s="304" t="s">
        <v>41</v>
      </c>
      <c r="O276" s="92"/>
      <c r="P276" s="254">
        <f>O276*H276</f>
        <v>0</v>
      </c>
      <c r="Q276" s="254">
        <v>0</v>
      </c>
      <c r="R276" s="254">
        <f>Q276*H276</f>
        <v>0</v>
      </c>
      <c r="S276" s="254">
        <v>0</v>
      </c>
      <c r="T276" s="255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56" t="s">
        <v>242</v>
      </c>
      <c r="AT276" s="256" t="s">
        <v>300</v>
      </c>
      <c r="AU276" s="256" t="s">
        <v>86</v>
      </c>
      <c r="AY276" s="18" t="s">
        <v>222</v>
      </c>
      <c r="BE276" s="257">
        <f>IF(N276="základní",J276,0)</f>
        <v>0</v>
      </c>
      <c r="BF276" s="257">
        <f>IF(N276="snížená",J276,0)</f>
        <v>0</v>
      </c>
      <c r="BG276" s="257">
        <f>IF(N276="zákl. přenesená",J276,0)</f>
        <v>0</v>
      </c>
      <c r="BH276" s="257">
        <f>IF(N276="sníž. přenesená",J276,0)</f>
        <v>0</v>
      </c>
      <c r="BI276" s="257">
        <f>IF(N276="nulová",J276,0)</f>
        <v>0</v>
      </c>
      <c r="BJ276" s="18" t="s">
        <v>84</v>
      </c>
      <c r="BK276" s="257">
        <f>ROUND(I276*H276,2)</f>
        <v>0</v>
      </c>
      <c r="BL276" s="18" t="s">
        <v>228</v>
      </c>
      <c r="BM276" s="256" t="s">
        <v>664</v>
      </c>
    </row>
    <row r="277" s="2" customFormat="1" ht="16.5" customHeight="1">
      <c r="A277" s="39"/>
      <c r="B277" s="40"/>
      <c r="C277" s="244" t="s">
        <v>453</v>
      </c>
      <c r="D277" s="244" t="s">
        <v>224</v>
      </c>
      <c r="E277" s="245" t="s">
        <v>4981</v>
      </c>
      <c r="F277" s="246" t="s">
        <v>4836</v>
      </c>
      <c r="G277" s="247" t="s">
        <v>526</v>
      </c>
      <c r="H277" s="248">
        <v>1</v>
      </c>
      <c r="I277" s="249"/>
      <c r="J277" s="250">
        <f>ROUND(I277*H277,2)</f>
        <v>0</v>
      </c>
      <c r="K277" s="251"/>
      <c r="L277" s="45"/>
      <c r="M277" s="252" t="s">
        <v>1</v>
      </c>
      <c r="N277" s="253" t="s">
        <v>41</v>
      </c>
      <c r="O277" s="92"/>
      <c r="P277" s="254">
        <f>O277*H277</f>
        <v>0</v>
      </c>
      <c r="Q277" s="254">
        <v>0</v>
      </c>
      <c r="R277" s="254">
        <f>Q277*H277</f>
        <v>0</v>
      </c>
      <c r="S277" s="254">
        <v>0</v>
      </c>
      <c r="T277" s="255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56" t="s">
        <v>228</v>
      </c>
      <c r="AT277" s="256" t="s">
        <v>224</v>
      </c>
      <c r="AU277" s="256" t="s">
        <v>86</v>
      </c>
      <c r="AY277" s="18" t="s">
        <v>222</v>
      </c>
      <c r="BE277" s="257">
        <f>IF(N277="základní",J277,0)</f>
        <v>0</v>
      </c>
      <c r="BF277" s="257">
        <f>IF(N277="snížená",J277,0)</f>
        <v>0</v>
      </c>
      <c r="BG277" s="257">
        <f>IF(N277="zákl. přenesená",J277,0)</f>
        <v>0</v>
      </c>
      <c r="BH277" s="257">
        <f>IF(N277="sníž. přenesená",J277,0)</f>
        <v>0</v>
      </c>
      <c r="BI277" s="257">
        <f>IF(N277="nulová",J277,0)</f>
        <v>0</v>
      </c>
      <c r="BJ277" s="18" t="s">
        <v>84</v>
      </c>
      <c r="BK277" s="257">
        <f>ROUND(I277*H277,2)</f>
        <v>0</v>
      </c>
      <c r="BL277" s="18" t="s">
        <v>228</v>
      </c>
      <c r="BM277" s="256" t="s">
        <v>674</v>
      </c>
    </row>
    <row r="278" s="2" customFormat="1" ht="24.15" customHeight="1">
      <c r="A278" s="39"/>
      <c r="B278" s="40"/>
      <c r="C278" s="294" t="s">
        <v>671</v>
      </c>
      <c r="D278" s="294" t="s">
        <v>300</v>
      </c>
      <c r="E278" s="295" t="s">
        <v>4982</v>
      </c>
      <c r="F278" s="296" t="s">
        <v>4983</v>
      </c>
      <c r="G278" s="297" t="s">
        <v>526</v>
      </c>
      <c r="H278" s="298">
        <v>1</v>
      </c>
      <c r="I278" s="299"/>
      <c r="J278" s="300">
        <f>ROUND(I278*H278,2)</f>
        <v>0</v>
      </c>
      <c r="K278" s="301"/>
      <c r="L278" s="302"/>
      <c r="M278" s="303" t="s">
        <v>1</v>
      </c>
      <c r="N278" s="304" t="s">
        <v>41</v>
      </c>
      <c r="O278" s="92"/>
      <c r="P278" s="254">
        <f>O278*H278</f>
        <v>0</v>
      </c>
      <c r="Q278" s="254">
        <v>0</v>
      </c>
      <c r="R278" s="254">
        <f>Q278*H278</f>
        <v>0</v>
      </c>
      <c r="S278" s="254">
        <v>0</v>
      </c>
      <c r="T278" s="255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56" t="s">
        <v>242</v>
      </c>
      <c r="AT278" s="256" t="s">
        <v>300</v>
      </c>
      <c r="AU278" s="256" t="s">
        <v>86</v>
      </c>
      <c r="AY278" s="18" t="s">
        <v>222</v>
      </c>
      <c r="BE278" s="257">
        <f>IF(N278="základní",J278,0)</f>
        <v>0</v>
      </c>
      <c r="BF278" s="257">
        <f>IF(N278="snížená",J278,0)</f>
        <v>0</v>
      </c>
      <c r="BG278" s="257">
        <f>IF(N278="zákl. přenesená",J278,0)</f>
        <v>0</v>
      </c>
      <c r="BH278" s="257">
        <f>IF(N278="sníž. přenesená",J278,0)</f>
        <v>0</v>
      </c>
      <c r="BI278" s="257">
        <f>IF(N278="nulová",J278,0)</f>
        <v>0</v>
      </c>
      <c r="BJ278" s="18" t="s">
        <v>84</v>
      </c>
      <c r="BK278" s="257">
        <f>ROUND(I278*H278,2)</f>
        <v>0</v>
      </c>
      <c r="BL278" s="18" t="s">
        <v>228</v>
      </c>
      <c r="BM278" s="256" t="s">
        <v>678</v>
      </c>
    </row>
    <row r="279" s="2" customFormat="1" ht="24.15" customHeight="1">
      <c r="A279" s="39"/>
      <c r="B279" s="40"/>
      <c r="C279" s="294" t="s">
        <v>459</v>
      </c>
      <c r="D279" s="294" t="s">
        <v>300</v>
      </c>
      <c r="E279" s="295" t="s">
        <v>4984</v>
      </c>
      <c r="F279" s="296" t="s">
        <v>4985</v>
      </c>
      <c r="G279" s="297" t="s">
        <v>526</v>
      </c>
      <c r="H279" s="298">
        <v>1</v>
      </c>
      <c r="I279" s="299"/>
      <c r="J279" s="300">
        <f>ROUND(I279*H279,2)</f>
        <v>0</v>
      </c>
      <c r="K279" s="301"/>
      <c r="L279" s="302"/>
      <c r="M279" s="303" t="s">
        <v>1</v>
      </c>
      <c r="N279" s="304" t="s">
        <v>41</v>
      </c>
      <c r="O279" s="92"/>
      <c r="P279" s="254">
        <f>O279*H279</f>
        <v>0</v>
      </c>
      <c r="Q279" s="254">
        <v>0</v>
      </c>
      <c r="R279" s="254">
        <f>Q279*H279</f>
        <v>0</v>
      </c>
      <c r="S279" s="254">
        <v>0</v>
      </c>
      <c r="T279" s="255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56" t="s">
        <v>242</v>
      </c>
      <c r="AT279" s="256" t="s">
        <v>300</v>
      </c>
      <c r="AU279" s="256" t="s">
        <v>86</v>
      </c>
      <c r="AY279" s="18" t="s">
        <v>222</v>
      </c>
      <c r="BE279" s="257">
        <f>IF(N279="základní",J279,0)</f>
        <v>0</v>
      </c>
      <c r="BF279" s="257">
        <f>IF(N279="snížená",J279,0)</f>
        <v>0</v>
      </c>
      <c r="BG279" s="257">
        <f>IF(N279="zákl. přenesená",J279,0)</f>
        <v>0</v>
      </c>
      <c r="BH279" s="257">
        <f>IF(N279="sníž. přenesená",J279,0)</f>
        <v>0</v>
      </c>
      <c r="BI279" s="257">
        <f>IF(N279="nulová",J279,0)</f>
        <v>0</v>
      </c>
      <c r="BJ279" s="18" t="s">
        <v>84</v>
      </c>
      <c r="BK279" s="257">
        <f>ROUND(I279*H279,2)</f>
        <v>0</v>
      </c>
      <c r="BL279" s="18" t="s">
        <v>228</v>
      </c>
      <c r="BM279" s="256" t="s">
        <v>684</v>
      </c>
    </row>
    <row r="280" s="2" customFormat="1" ht="16.5" customHeight="1">
      <c r="A280" s="39"/>
      <c r="B280" s="40"/>
      <c r="C280" s="244" t="s">
        <v>681</v>
      </c>
      <c r="D280" s="244" t="s">
        <v>224</v>
      </c>
      <c r="E280" s="245" t="s">
        <v>4986</v>
      </c>
      <c r="F280" s="246" t="s">
        <v>4836</v>
      </c>
      <c r="G280" s="247" t="s">
        <v>526</v>
      </c>
      <c r="H280" s="248">
        <v>1</v>
      </c>
      <c r="I280" s="249"/>
      <c r="J280" s="250">
        <f>ROUND(I280*H280,2)</f>
        <v>0</v>
      </c>
      <c r="K280" s="251"/>
      <c r="L280" s="45"/>
      <c r="M280" s="252" t="s">
        <v>1</v>
      </c>
      <c r="N280" s="253" t="s">
        <v>41</v>
      </c>
      <c r="O280" s="92"/>
      <c r="P280" s="254">
        <f>O280*H280</f>
        <v>0</v>
      </c>
      <c r="Q280" s="254">
        <v>0</v>
      </c>
      <c r="R280" s="254">
        <f>Q280*H280</f>
        <v>0</v>
      </c>
      <c r="S280" s="254">
        <v>0</v>
      </c>
      <c r="T280" s="255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56" t="s">
        <v>228</v>
      </c>
      <c r="AT280" s="256" t="s">
        <v>224</v>
      </c>
      <c r="AU280" s="256" t="s">
        <v>86</v>
      </c>
      <c r="AY280" s="18" t="s">
        <v>222</v>
      </c>
      <c r="BE280" s="257">
        <f>IF(N280="základní",J280,0)</f>
        <v>0</v>
      </c>
      <c r="BF280" s="257">
        <f>IF(N280="snížená",J280,0)</f>
        <v>0</v>
      </c>
      <c r="BG280" s="257">
        <f>IF(N280="zákl. přenesená",J280,0)</f>
        <v>0</v>
      </c>
      <c r="BH280" s="257">
        <f>IF(N280="sníž. přenesená",J280,0)</f>
        <v>0</v>
      </c>
      <c r="BI280" s="257">
        <f>IF(N280="nulová",J280,0)</f>
        <v>0</v>
      </c>
      <c r="BJ280" s="18" t="s">
        <v>84</v>
      </c>
      <c r="BK280" s="257">
        <f>ROUND(I280*H280,2)</f>
        <v>0</v>
      </c>
      <c r="BL280" s="18" t="s">
        <v>228</v>
      </c>
      <c r="BM280" s="256" t="s">
        <v>688</v>
      </c>
    </row>
    <row r="281" s="12" customFormat="1" ht="22.8" customHeight="1">
      <c r="A281" s="12"/>
      <c r="B281" s="228"/>
      <c r="C281" s="229"/>
      <c r="D281" s="230" t="s">
        <v>75</v>
      </c>
      <c r="E281" s="242" t="s">
        <v>4987</v>
      </c>
      <c r="F281" s="242" t="s">
        <v>4988</v>
      </c>
      <c r="G281" s="229"/>
      <c r="H281" s="229"/>
      <c r="I281" s="232"/>
      <c r="J281" s="243">
        <f>BK281</f>
        <v>0</v>
      </c>
      <c r="K281" s="229"/>
      <c r="L281" s="234"/>
      <c r="M281" s="235"/>
      <c r="N281" s="236"/>
      <c r="O281" s="236"/>
      <c r="P281" s="237">
        <f>SUM(P282:P291)</f>
        <v>0</v>
      </c>
      <c r="Q281" s="236"/>
      <c r="R281" s="237">
        <f>SUM(R282:R291)</f>
        <v>0</v>
      </c>
      <c r="S281" s="236"/>
      <c r="T281" s="238">
        <f>SUM(T282:T291)</f>
        <v>0</v>
      </c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R281" s="239" t="s">
        <v>84</v>
      </c>
      <c r="AT281" s="240" t="s">
        <v>75</v>
      </c>
      <c r="AU281" s="240" t="s">
        <v>84</v>
      </c>
      <c r="AY281" s="239" t="s">
        <v>222</v>
      </c>
      <c r="BK281" s="241">
        <f>SUM(BK282:BK291)</f>
        <v>0</v>
      </c>
    </row>
    <row r="282" s="2" customFormat="1" ht="16.5" customHeight="1">
      <c r="A282" s="39"/>
      <c r="B282" s="40"/>
      <c r="C282" s="294" t="s">
        <v>463</v>
      </c>
      <c r="D282" s="294" t="s">
        <v>300</v>
      </c>
      <c r="E282" s="295" t="s">
        <v>4989</v>
      </c>
      <c r="F282" s="296" t="s">
        <v>4919</v>
      </c>
      <c r="G282" s="297" t="s">
        <v>1535</v>
      </c>
      <c r="H282" s="298">
        <v>40</v>
      </c>
      <c r="I282" s="299"/>
      <c r="J282" s="300">
        <f>ROUND(I282*H282,2)</f>
        <v>0</v>
      </c>
      <c r="K282" s="301"/>
      <c r="L282" s="302"/>
      <c r="M282" s="303" t="s">
        <v>1</v>
      </c>
      <c r="N282" s="304" t="s">
        <v>41</v>
      </c>
      <c r="O282" s="92"/>
      <c r="P282" s="254">
        <f>O282*H282</f>
        <v>0</v>
      </c>
      <c r="Q282" s="254">
        <v>0</v>
      </c>
      <c r="R282" s="254">
        <f>Q282*H282</f>
        <v>0</v>
      </c>
      <c r="S282" s="254">
        <v>0</v>
      </c>
      <c r="T282" s="255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56" t="s">
        <v>242</v>
      </c>
      <c r="AT282" s="256" t="s">
        <v>300</v>
      </c>
      <c r="AU282" s="256" t="s">
        <v>86</v>
      </c>
      <c r="AY282" s="18" t="s">
        <v>222</v>
      </c>
      <c r="BE282" s="257">
        <f>IF(N282="základní",J282,0)</f>
        <v>0</v>
      </c>
      <c r="BF282" s="257">
        <f>IF(N282="snížená",J282,0)</f>
        <v>0</v>
      </c>
      <c r="BG282" s="257">
        <f>IF(N282="zákl. přenesená",J282,0)</f>
        <v>0</v>
      </c>
      <c r="BH282" s="257">
        <f>IF(N282="sníž. přenesená",J282,0)</f>
        <v>0</v>
      </c>
      <c r="BI282" s="257">
        <f>IF(N282="nulová",J282,0)</f>
        <v>0</v>
      </c>
      <c r="BJ282" s="18" t="s">
        <v>84</v>
      </c>
      <c r="BK282" s="257">
        <f>ROUND(I282*H282,2)</f>
        <v>0</v>
      </c>
      <c r="BL282" s="18" t="s">
        <v>228</v>
      </c>
      <c r="BM282" s="256" t="s">
        <v>692</v>
      </c>
    </row>
    <row r="283" s="2" customFormat="1" ht="16.5" customHeight="1">
      <c r="A283" s="39"/>
      <c r="B283" s="40"/>
      <c r="C283" s="244" t="s">
        <v>689</v>
      </c>
      <c r="D283" s="244" t="s">
        <v>224</v>
      </c>
      <c r="E283" s="245" t="s">
        <v>4990</v>
      </c>
      <c r="F283" s="246" t="s">
        <v>4921</v>
      </c>
      <c r="G283" s="247" t="s">
        <v>1535</v>
      </c>
      <c r="H283" s="248">
        <v>40</v>
      </c>
      <c r="I283" s="249"/>
      <c r="J283" s="250">
        <f>ROUND(I283*H283,2)</f>
        <v>0</v>
      </c>
      <c r="K283" s="251"/>
      <c r="L283" s="45"/>
      <c r="M283" s="252" t="s">
        <v>1</v>
      </c>
      <c r="N283" s="253" t="s">
        <v>41</v>
      </c>
      <c r="O283" s="92"/>
      <c r="P283" s="254">
        <f>O283*H283</f>
        <v>0</v>
      </c>
      <c r="Q283" s="254">
        <v>0</v>
      </c>
      <c r="R283" s="254">
        <f>Q283*H283</f>
        <v>0</v>
      </c>
      <c r="S283" s="254">
        <v>0</v>
      </c>
      <c r="T283" s="255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56" t="s">
        <v>228</v>
      </c>
      <c r="AT283" s="256" t="s">
        <v>224</v>
      </c>
      <c r="AU283" s="256" t="s">
        <v>86</v>
      </c>
      <c r="AY283" s="18" t="s">
        <v>222</v>
      </c>
      <c r="BE283" s="257">
        <f>IF(N283="základní",J283,0)</f>
        <v>0</v>
      </c>
      <c r="BF283" s="257">
        <f>IF(N283="snížená",J283,0)</f>
        <v>0</v>
      </c>
      <c r="BG283" s="257">
        <f>IF(N283="zákl. přenesená",J283,0)</f>
        <v>0</v>
      </c>
      <c r="BH283" s="257">
        <f>IF(N283="sníž. přenesená",J283,0)</f>
        <v>0</v>
      </c>
      <c r="BI283" s="257">
        <f>IF(N283="nulová",J283,0)</f>
        <v>0</v>
      </c>
      <c r="BJ283" s="18" t="s">
        <v>84</v>
      </c>
      <c r="BK283" s="257">
        <f>ROUND(I283*H283,2)</f>
        <v>0</v>
      </c>
      <c r="BL283" s="18" t="s">
        <v>228</v>
      </c>
      <c r="BM283" s="256" t="s">
        <v>695</v>
      </c>
    </row>
    <row r="284" s="2" customFormat="1" ht="16.5" customHeight="1">
      <c r="A284" s="39"/>
      <c r="B284" s="40"/>
      <c r="C284" s="294" t="s">
        <v>467</v>
      </c>
      <c r="D284" s="294" t="s">
        <v>300</v>
      </c>
      <c r="E284" s="295" t="s">
        <v>4991</v>
      </c>
      <c r="F284" s="296" t="s">
        <v>4923</v>
      </c>
      <c r="G284" s="297" t="s">
        <v>1535</v>
      </c>
      <c r="H284" s="298">
        <v>65</v>
      </c>
      <c r="I284" s="299"/>
      <c r="J284" s="300">
        <f>ROUND(I284*H284,2)</f>
        <v>0</v>
      </c>
      <c r="K284" s="301"/>
      <c r="L284" s="302"/>
      <c r="M284" s="303" t="s">
        <v>1</v>
      </c>
      <c r="N284" s="304" t="s">
        <v>41</v>
      </c>
      <c r="O284" s="92"/>
      <c r="P284" s="254">
        <f>O284*H284</f>
        <v>0</v>
      </c>
      <c r="Q284" s="254">
        <v>0</v>
      </c>
      <c r="R284" s="254">
        <f>Q284*H284</f>
        <v>0</v>
      </c>
      <c r="S284" s="254">
        <v>0</v>
      </c>
      <c r="T284" s="255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56" t="s">
        <v>242</v>
      </c>
      <c r="AT284" s="256" t="s">
        <v>300</v>
      </c>
      <c r="AU284" s="256" t="s">
        <v>86</v>
      </c>
      <c r="AY284" s="18" t="s">
        <v>222</v>
      </c>
      <c r="BE284" s="257">
        <f>IF(N284="základní",J284,0)</f>
        <v>0</v>
      </c>
      <c r="BF284" s="257">
        <f>IF(N284="snížená",J284,0)</f>
        <v>0</v>
      </c>
      <c r="BG284" s="257">
        <f>IF(N284="zákl. přenesená",J284,0)</f>
        <v>0</v>
      </c>
      <c r="BH284" s="257">
        <f>IF(N284="sníž. přenesená",J284,0)</f>
        <v>0</v>
      </c>
      <c r="BI284" s="257">
        <f>IF(N284="nulová",J284,0)</f>
        <v>0</v>
      </c>
      <c r="BJ284" s="18" t="s">
        <v>84</v>
      </c>
      <c r="BK284" s="257">
        <f>ROUND(I284*H284,2)</f>
        <v>0</v>
      </c>
      <c r="BL284" s="18" t="s">
        <v>228</v>
      </c>
      <c r="BM284" s="256" t="s">
        <v>700</v>
      </c>
    </row>
    <row r="285" s="2" customFormat="1" ht="16.5" customHeight="1">
      <c r="A285" s="39"/>
      <c r="B285" s="40"/>
      <c r="C285" s="244" t="s">
        <v>697</v>
      </c>
      <c r="D285" s="244" t="s">
        <v>224</v>
      </c>
      <c r="E285" s="245" t="s">
        <v>4992</v>
      </c>
      <c r="F285" s="246" t="s">
        <v>4921</v>
      </c>
      <c r="G285" s="247" t="s">
        <v>1535</v>
      </c>
      <c r="H285" s="248">
        <v>65</v>
      </c>
      <c r="I285" s="249"/>
      <c r="J285" s="250">
        <f>ROUND(I285*H285,2)</f>
        <v>0</v>
      </c>
      <c r="K285" s="251"/>
      <c r="L285" s="45"/>
      <c r="M285" s="252" t="s">
        <v>1</v>
      </c>
      <c r="N285" s="253" t="s">
        <v>41</v>
      </c>
      <c r="O285" s="92"/>
      <c r="P285" s="254">
        <f>O285*H285</f>
        <v>0</v>
      </c>
      <c r="Q285" s="254">
        <v>0</v>
      </c>
      <c r="R285" s="254">
        <f>Q285*H285</f>
        <v>0</v>
      </c>
      <c r="S285" s="254">
        <v>0</v>
      </c>
      <c r="T285" s="255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56" t="s">
        <v>228</v>
      </c>
      <c r="AT285" s="256" t="s">
        <v>224</v>
      </c>
      <c r="AU285" s="256" t="s">
        <v>86</v>
      </c>
      <c r="AY285" s="18" t="s">
        <v>222</v>
      </c>
      <c r="BE285" s="257">
        <f>IF(N285="základní",J285,0)</f>
        <v>0</v>
      </c>
      <c r="BF285" s="257">
        <f>IF(N285="snížená",J285,0)</f>
        <v>0</v>
      </c>
      <c r="BG285" s="257">
        <f>IF(N285="zákl. přenesená",J285,0)</f>
        <v>0</v>
      </c>
      <c r="BH285" s="257">
        <f>IF(N285="sníž. přenesená",J285,0)</f>
        <v>0</v>
      </c>
      <c r="BI285" s="257">
        <f>IF(N285="nulová",J285,0)</f>
        <v>0</v>
      </c>
      <c r="BJ285" s="18" t="s">
        <v>84</v>
      </c>
      <c r="BK285" s="257">
        <f>ROUND(I285*H285,2)</f>
        <v>0</v>
      </c>
      <c r="BL285" s="18" t="s">
        <v>228</v>
      </c>
      <c r="BM285" s="256" t="s">
        <v>706</v>
      </c>
    </row>
    <row r="286" s="2" customFormat="1" ht="16.5" customHeight="1">
      <c r="A286" s="39"/>
      <c r="B286" s="40"/>
      <c r="C286" s="294" t="s">
        <v>470</v>
      </c>
      <c r="D286" s="294" t="s">
        <v>300</v>
      </c>
      <c r="E286" s="295" t="s">
        <v>4993</v>
      </c>
      <c r="F286" s="296" t="s">
        <v>4926</v>
      </c>
      <c r="G286" s="297" t="s">
        <v>1535</v>
      </c>
      <c r="H286" s="298">
        <v>20</v>
      </c>
      <c r="I286" s="299"/>
      <c r="J286" s="300">
        <f>ROUND(I286*H286,2)</f>
        <v>0</v>
      </c>
      <c r="K286" s="301"/>
      <c r="L286" s="302"/>
      <c r="M286" s="303" t="s">
        <v>1</v>
      </c>
      <c r="N286" s="304" t="s">
        <v>41</v>
      </c>
      <c r="O286" s="92"/>
      <c r="P286" s="254">
        <f>O286*H286</f>
        <v>0</v>
      </c>
      <c r="Q286" s="254">
        <v>0</v>
      </c>
      <c r="R286" s="254">
        <f>Q286*H286</f>
        <v>0</v>
      </c>
      <c r="S286" s="254">
        <v>0</v>
      </c>
      <c r="T286" s="255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56" t="s">
        <v>242</v>
      </c>
      <c r="AT286" s="256" t="s">
        <v>300</v>
      </c>
      <c r="AU286" s="256" t="s">
        <v>86</v>
      </c>
      <c r="AY286" s="18" t="s">
        <v>222</v>
      </c>
      <c r="BE286" s="257">
        <f>IF(N286="základní",J286,0)</f>
        <v>0</v>
      </c>
      <c r="BF286" s="257">
        <f>IF(N286="snížená",J286,0)</f>
        <v>0</v>
      </c>
      <c r="BG286" s="257">
        <f>IF(N286="zákl. přenesená",J286,0)</f>
        <v>0</v>
      </c>
      <c r="BH286" s="257">
        <f>IF(N286="sníž. přenesená",J286,0)</f>
        <v>0</v>
      </c>
      <c r="BI286" s="257">
        <f>IF(N286="nulová",J286,0)</f>
        <v>0</v>
      </c>
      <c r="BJ286" s="18" t="s">
        <v>84</v>
      </c>
      <c r="BK286" s="257">
        <f>ROUND(I286*H286,2)</f>
        <v>0</v>
      </c>
      <c r="BL286" s="18" t="s">
        <v>228</v>
      </c>
      <c r="BM286" s="256" t="s">
        <v>709</v>
      </c>
    </row>
    <row r="287" s="2" customFormat="1" ht="16.5" customHeight="1">
      <c r="A287" s="39"/>
      <c r="B287" s="40"/>
      <c r="C287" s="244" t="s">
        <v>708</v>
      </c>
      <c r="D287" s="244" t="s">
        <v>224</v>
      </c>
      <c r="E287" s="245" t="s">
        <v>4994</v>
      </c>
      <c r="F287" s="246" t="s">
        <v>4921</v>
      </c>
      <c r="G287" s="247" t="s">
        <v>1535</v>
      </c>
      <c r="H287" s="248">
        <v>20</v>
      </c>
      <c r="I287" s="249"/>
      <c r="J287" s="250">
        <f>ROUND(I287*H287,2)</f>
        <v>0</v>
      </c>
      <c r="K287" s="251"/>
      <c r="L287" s="45"/>
      <c r="M287" s="252" t="s">
        <v>1</v>
      </c>
      <c r="N287" s="253" t="s">
        <v>41</v>
      </c>
      <c r="O287" s="92"/>
      <c r="P287" s="254">
        <f>O287*H287</f>
        <v>0</v>
      </c>
      <c r="Q287" s="254">
        <v>0</v>
      </c>
      <c r="R287" s="254">
        <f>Q287*H287</f>
        <v>0</v>
      </c>
      <c r="S287" s="254">
        <v>0</v>
      </c>
      <c r="T287" s="255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56" t="s">
        <v>228</v>
      </c>
      <c r="AT287" s="256" t="s">
        <v>224</v>
      </c>
      <c r="AU287" s="256" t="s">
        <v>86</v>
      </c>
      <c r="AY287" s="18" t="s">
        <v>222</v>
      </c>
      <c r="BE287" s="257">
        <f>IF(N287="základní",J287,0)</f>
        <v>0</v>
      </c>
      <c r="BF287" s="257">
        <f>IF(N287="snížená",J287,0)</f>
        <v>0</v>
      </c>
      <c r="BG287" s="257">
        <f>IF(N287="zákl. přenesená",J287,0)</f>
        <v>0</v>
      </c>
      <c r="BH287" s="257">
        <f>IF(N287="sníž. přenesená",J287,0)</f>
        <v>0</v>
      </c>
      <c r="BI287" s="257">
        <f>IF(N287="nulová",J287,0)</f>
        <v>0</v>
      </c>
      <c r="BJ287" s="18" t="s">
        <v>84</v>
      </c>
      <c r="BK287" s="257">
        <f>ROUND(I287*H287,2)</f>
        <v>0</v>
      </c>
      <c r="BL287" s="18" t="s">
        <v>228</v>
      </c>
      <c r="BM287" s="256" t="s">
        <v>713</v>
      </c>
    </row>
    <row r="288" s="2" customFormat="1" ht="16.5" customHeight="1">
      <c r="A288" s="39"/>
      <c r="B288" s="40"/>
      <c r="C288" s="294" t="s">
        <v>474</v>
      </c>
      <c r="D288" s="294" t="s">
        <v>300</v>
      </c>
      <c r="E288" s="295" t="s">
        <v>4995</v>
      </c>
      <c r="F288" s="296" t="s">
        <v>4929</v>
      </c>
      <c r="G288" s="297" t="s">
        <v>1535</v>
      </c>
      <c r="H288" s="298">
        <v>1</v>
      </c>
      <c r="I288" s="299"/>
      <c r="J288" s="300">
        <f>ROUND(I288*H288,2)</f>
        <v>0</v>
      </c>
      <c r="K288" s="301"/>
      <c r="L288" s="302"/>
      <c r="M288" s="303" t="s">
        <v>1</v>
      </c>
      <c r="N288" s="304" t="s">
        <v>41</v>
      </c>
      <c r="O288" s="92"/>
      <c r="P288" s="254">
        <f>O288*H288</f>
        <v>0</v>
      </c>
      <c r="Q288" s="254">
        <v>0</v>
      </c>
      <c r="R288" s="254">
        <f>Q288*H288</f>
        <v>0</v>
      </c>
      <c r="S288" s="254">
        <v>0</v>
      </c>
      <c r="T288" s="255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56" t="s">
        <v>242</v>
      </c>
      <c r="AT288" s="256" t="s">
        <v>300</v>
      </c>
      <c r="AU288" s="256" t="s">
        <v>86</v>
      </c>
      <c r="AY288" s="18" t="s">
        <v>222</v>
      </c>
      <c r="BE288" s="257">
        <f>IF(N288="základní",J288,0)</f>
        <v>0</v>
      </c>
      <c r="BF288" s="257">
        <f>IF(N288="snížená",J288,0)</f>
        <v>0</v>
      </c>
      <c r="BG288" s="257">
        <f>IF(N288="zákl. přenesená",J288,0)</f>
        <v>0</v>
      </c>
      <c r="BH288" s="257">
        <f>IF(N288="sníž. přenesená",J288,0)</f>
        <v>0</v>
      </c>
      <c r="BI288" s="257">
        <f>IF(N288="nulová",J288,0)</f>
        <v>0</v>
      </c>
      <c r="BJ288" s="18" t="s">
        <v>84</v>
      </c>
      <c r="BK288" s="257">
        <f>ROUND(I288*H288,2)</f>
        <v>0</v>
      </c>
      <c r="BL288" s="18" t="s">
        <v>228</v>
      </c>
      <c r="BM288" s="256" t="s">
        <v>723</v>
      </c>
    </row>
    <row r="289" s="2" customFormat="1" ht="16.5" customHeight="1">
      <c r="A289" s="39"/>
      <c r="B289" s="40"/>
      <c r="C289" s="244" t="s">
        <v>720</v>
      </c>
      <c r="D289" s="244" t="s">
        <v>224</v>
      </c>
      <c r="E289" s="245" t="s">
        <v>4996</v>
      </c>
      <c r="F289" s="246" t="s">
        <v>4921</v>
      </c>
      <c r="G289" s="247" t="s">
        <v>1535</v>
      </c>
      <c r="H289" s="248">
        <v>1</v>
      </c>
      <c r="I289" s="249"/>
      <c r="J289" s="250">
        <f>ROUND(I289*H289,2)</f>
        <v>0</v>
      </c>
      <c r="K289" s="251"/>
      <c r="L289" s="45"/>
      <c r="M289" s="252" t="s">
        <v>1</v>
      </c>
      <c r="N289" s="253" t="s">
        <v>41</v>
      </c>
      <c r="O289" s="92"/>
      <c r="P289" s="254">
        <f>O289*H289</f>
        <v>0</v>
      </c>
      <c r="Q289" s="254">
        <v>0</v>
      </c>
      <c r="R289" s="254">
        <f>Q289*H289</f>
        <v>0</v>
      </c>
      <c r="S289" s="254">
        <v>0</v>
      </c>
      <c r="T289" s="255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56" t="s">
        <v>228</v>
      </c>
      <c r="AT289" s="256" t="s">
        <v>224</v>
      </c>
      <c r="AU289" s="256" t="s">
        <v>86</v>
      </c>
      <c r="AY289" s="18" t="s">
        <v>222</v>
      </c>
      <c r="BE289" s="257">
        <f>IF(N289="základní",J289,0)</f>
        <v>0</v>
      </c>
      <c r="BF289" s="257">
        <f>IF(N289="snížená",J289,0)</f>
        <v>0</v>
      </c>
      <c r="BG289" s="257">
        <f>IF(N289="zákl. přenesená",J289,0)</f>
        <v>0</v>
      </c>
      <c r="BH289" s="257">
        <f>IF(N289="sníž. přenesená",J289,0)</f>
        <v>0</v>
      </c>
      <c r="BI289" s="257">
        <f>IF(N289="nulová",J289,0)</f>
        <v>0</v>
      </c>
      <c r="BJ289" s="18" t="s">
        <v>84</v>
      </c>
      <c r="BK289" s="257">
        <f>ROUND(I289*H289,2)</f>
        <v>0</v>
      </c>
      <c r="BL289" s="18" t="s">
        <v>228</v>
      </c>
      <c r="BM289" s="256" t="s">
        <v>729</v>
      </c>
    </row>
    <row r="290" s="2" customFormat="1" ht="16.5" customHeight="1">
      <c r="A290" s="39"/>
      <c r="B290" s="40"/>
      <c r="C290" s="294" t="s">
        <v>477</v>
      </c>
      <c r="D290" s="294" t="s">
        <v>300</v>
      </c>
      <c r="E290" s="295" t="s">
        <v>4997</v>
      </c>
      <c r="F290" s="296" t="s">
        <v>4938</v>
      </c>
      <c r="G290" s="297" t="s">
        <v>1535</v>
      </c>
      <c r="H290" s="298">
        <v>6</v>
      </c>
      <c r="I290" s="299"/>
      <c r="J290" s="300">
        <f>ROUND(I290*H290,2)</f>
        <v>0</v>
      </c>
      <c r="K290" s="301"/>
      <c r="L290" s="302"/>
      <c r="M290" s="303" t="s">
        <v>1</v>
      </c>
      <c r="N290" s="304" t="s">
        <v>41</v>
      </c>
      <c r="O290" s="92"/>
      <c r="P290" s="254">
        <f>O290*H290</f>
        <v>0</v>
      </c>
      <c r="Q290" s="254">
        <v>0</v>
      </c>
      <c r="R290" s="254">
        <f>Q290*H290</f>
        <v>0</v>
      </c>
      <c r="S290" s="254">
        <v>0</v>
      </c>
      <c r="T290" s="255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56" t="s">
        <v>242</v>
      </c>
      <c r="AT290" s="256" t="s">
        <v>300</v>
      </c>
      <c r="AU290" s="256" t="s">
        <v>86</v>
      </c>
      <c r="AY290" s="18" t="s">
        <v>222</v>
      </c>
      <c r="BE290" s="257">
        <f>IF(N290="základní",J290,0)</f>
        <v>0</v>
      </c>
      <c r="BF290" s="257">
        <f>IF(N290="snížená",J290,0)</f>
        <v>0</v>
      </c>
      <c r="BG290" s="257">
        <f>IF(N290="zákl. přenesená",J290,0)</f>
        <v>0</v>
      </c>
      <c r="BH290" s="257">
        <f>IF(N290="sníž. přenesená",J290,0)</f>
        <v>0</v>
      </c>
      <c r="BI290" s="257">
        <f>IF(N290="nulová",J290,0)</f>
        <v>0</v>
      </c>
      <c r="BJ290" s="18" t="s">
        <v>84</v>
      </c>
      <c r="BK290" s="257">
        <f>ROUND(I290*H290,2)</f>
        <v>0</v>
      </c>
      <c r="BL290" s="18" t="s">
        <v>228</v>
      </c>
      <c r="BM290" s="256" t="s">
        <v>734</v>
      </c>
    </row>
    <row r="291" s="2" customFormat="1" ht="16.5" customHeight="1">
      <c r="A291" s="39"/>
      <c r="B291" s="40"/>
      <c r="C291" s="244" t="s">
        <v>731</v>
      </c>
      <c r="D291" s="244" t="s">
        <v>224</v>
      </c>
      <c r="E291" s="245" t="s">
        <v>4998</v>
      </c>
      <c r="F291" s="246" t="s">
        <v>4921</v>
      </c>
      <c r="G291" s="247" t="s">
        <v>1535</v>
      </c>
      <c r="H291" s="248">
        <v>6</v>
      </c>
      <c r="I291" s="249"/>
      <c r="J291" s="250">
        <f>ROUND(I291*H291,2)</f>
        <v>0</v>
      </c>
      <c r="K291" s="251"/>
      <c r="L291" s="45"/>
      <c r="M291" s="252" t="s">
        <v>1</v>
      </c>
      <c r="N291" s="253" t="s">
        <v>41</v>
      </c>
      <c r="O291" s="92"/>
      <c r="P291" s="254">
        <f>O291*H291</f>
        <v>0</v>
      </c>
      <c r="Q291" s="254">
        <v>0</v>
      </c>
      <c r="R291" s="254">
        <f>Q291*H291</f>
        <v>0</v>
      </c>
      <c r="S291" s="254">
        <v>0</v>
      </c>
      <c r="T291" s="255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56" t="s">
        <v>228</v>
      </c>
      <c r="AT291" s="256" t="s">
        <v>224</v>
      </c>
      <c r="AU291" s="256" t="s">
        <v>86</v>
      </c>
      <c r="AY291" s="18" t="s">
        <v>222</v>
      </c>
      <c r="BE291" s="257">
        <f>IF(N291="základní",J291,0)</f>
        <v>0</v>
      </c>
      <c r="BF291" s="257">
        <f>IF(N291="snížená",J291,0)</f>
        <v>0</v>
      </c>
      <c r="BG291" s="257">
        <f>IF(N291="zákl. přenesená",J291,0)</f>
        <v>0</v>
      </c>
      <c r="BH291" s="257">
        <f>IF(N291="sníž. přenesená",J291,0)</f>
        <v>0</v>
      </c>
      <c r="BI291" s="257">
        <f>IF(N291="nulová",J291,0)</f>
        <v>0</v>
      </c>
      <c r="BJ291" s="18" t="s">
        <v>84</v>
      </c>
      <c r="BK291" s="257">
        <f>ROUND(I291*H291,2)</f>
        <v>0</v>
      </c>
      <c r="BL291" s="18" t="s">
        <v>228</v>
      </c>
      <c r="BM291" s="256" t="s">
        <v>738</v>
      </c>
    </row>
    <row r="292" s="12" customFormat="1" ht="22.8" customHeight="1">
      <c r="A292" s="12"/>
      <c r="B292" s="228"/>
      <c r="C292" s="229"/>
      <c r="D292" s="230" t="s">
        <v>75</v>
      </c>
      <c r="E292" s="242" t="s">
        <v>4999</v>
      </c>
      <c r="F292" s="242" t="s">
        <v>4941</v>
      </c>
      <c r="G292" s="229"/>
      <c r="H292" s="229"/>
      <c r="I292" s="232"/>
      <c r="J292" s="243">
        <f>BK292</f>
        <v>0</v>
      </c>
      <c r="K292" s="229"/>
      <c r="L292" s="234"/>
      <c r="M292" s="235"/>
      <c r="N292" s="236"/>
      <c r="O292" s="236"/>
      <c r="P292" s="237">
        <f>SUM(P293:P296)</f>
        <v>0</v>
      </c>
      <c r="Q292" s="236"/>
      <c r="R292" s="237">
        <f>SUM(R293:R296)</f>
        <v>0</v>
      </c>
      <c r="S292" s="236"/>
      <c r="T292" s="238">
        <f>SUM(T293:T296)</f>
        <v>0</v>
      </c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R292" s="239" t="s">
        <v>84</v>
      </c>
      <c r="AT292" s="240" t="s">
        <v>75</v>
      </c>
      <c r="AU292" s="240" t="s">
        <v>84</v>
      </c>
      <c r="AY292" s="239" t="s">
        <v>222</v>
      </c>
      <c r="BK292" s="241">
        <f>SUM(BK293:BK296)</f>
        <v>0</v>
      </c>
    </row>
    <row r="293" s="2" customFormat="1" ht="24.15" customHeight="1">
      <c r="A293" s="39"/>
      <c r="B293" s="40"/>
      <c r="C293" s="244" t="s">
        <v>482</v>
      </c>
      <c r="D293" s="244" t="s">
        <v>224</v>
      </c>
      <c r="E293" s="245" t="s">
        <v>5000</v>
      </c>
      <c r="F293" s="246" t="s">
        <v>5001</v>
      </c>
      <c r="G293" s="247" t="s">
        <v>227</v>
      </c>
      <c r="H293" s="248">
        <v>7</v>
      </c>
      <c r="I293" s="249"/>
      <c r="J293" s="250">
        <f>ROUND(I293*H293,2)</f>
        <v>0</v>
      </c>
      <c r="K293" s="251"/>
      <c r="L293" s="45"/>
      <c r="M293" s="252" t="s">
        <v>1</v>
      </c>
      <c r="N293" s="253" t="s">
        <v>41</v>
      </c>
      <c r="O293" s="92"/>
      <c r="P293" s="254">
        <f>O293*H293</f>
        <v>0</v>
      </c>
      <c r="Q293" s="254">
        <v>0</v>
      </c>
      <c r="R293" s="254">
        <f>Q293*H293</f>
        <v>0</v>
      </c>
      <c r="S293" s="254">
        <v>0</v>
      </c>
      <c r="T293" s="255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56" t="s">
        <v>228</v>
      </c>
      <c r="AT293" s="256" t="s">
        <v>224</v>
      </c>
      <c r="AU293" s="256" t="s">
        <v>86</v>
      </c>
      <c r="AY293" s="18" t="s">
        <v>222</v>
      </c>
      <c r="BE293" s="257">
        <f>IF(N293="základní",J293,0)</f>
        <v>0</v>
      </c>
      <c r="BF293" s="257">
        <f>IF(N293="snížená",J293,0)</f>
        <v>0</v>
      </c>
      <c r="BG293" s="257">
        <f>IF(N293="zákl. přenesená",J293,0)</f>
        <v>0</v>
      </c>
      <c r="BH293" s="257">
        <f>IF(N293="sníž. přenesená",J293,0)</f>
        <v>0</v>
      </c>
      <c r="BI293" s="257">
        <f>IF(N293="nulová",J293,0)</f>
        <v>0</v>
      </c>
      <c r="BJ293" s="18" t="s">
        <v>84</v>
      </c>
      <c r="BK293" s="257">
        <f>ROUND(I293*H293,2)</f>
        <v>0</v>
      </c>
      <c r="BL293" s="18" t="s">
        <v>228</v>
      </c>
      <c r="BM293" s="256" t="s">
        <v>741</v>
      </c>
    </row>
    <row r="294" s="2" customFormat="1" ht="21.75" customHeight="1">
      <c r="A294" s="39"/>
      <c r="B294" s="40"/>
      <c r="C294" s="244" t="s">
        <v>740</v>
      </c>
      <c r="D294" s="244" t="s">
        <v>224</v>
      </c>
      <c r="E294" s="245" t="s">
        <v>5002</v>
      </c>
      <c r="F294" s="246" t="s">
        <v>4943</v>
      </c>
      <c r="G294" s="247" t="s">
        <v>227</v>
      </c>
      <c r="H294" s="248">
        <v>23</v>
      </c>
      <c r="I294" s="249"/>
      <c r="J294" s="250">
        <f>ROUND(I294*H294,2)</f>
        <v>0</v>
      </c>
      <c r="K294" s="251"/>
      <c r="L294" s="45"/>
      <c r="M294" s="252" t="s">
        <v>1</v>
      </c>
      <c r="N294" s="253" t="s">
        <v>41</v>
      </c>
      <c r="O294" s="92"/>
      <c r="P294" s="254">
        <f>O294*H294</f>
        <v>0</v>
      </c>
      <c r="Q294" s="254">
        <v>0</v>
      </c>
      <c r="R294" s="254">
        <f>Q294*H294</f>
        <v>0</v>
      </c>
      <c r="S294" s="254">
        <v>0</v>
      </c>
      <c r="T294" s="255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56" t="s">
        <v>228</v>
      </c>
      <c r="AT294" s="256" t="s">
        <v>224</v>
      </c>
      <c r="AU294" s="256" t="s">
        <v>86</v>
      </c>
      <c r="AY294" s="18" t="s">
        <v>222</v>
      </c>
      <c r="BE294" s="257">
        <f>IF(N294="základní",J294,0)</f>
        <v>0</v>
      </c>
      <c r="BF294" s="257">
        <f>IF(N294="snížená",J294,0)</f>
        <v>0</v>
      </c>
      <c r="BG294" s="257">
        <f>IF(N294="zákl. přenesená",J294,0)</f>
        <v>0</v>
      </c>
      <c r="BH294" s="257">
        <f>IF(N294="sníž. přenesená",J294,0)</f>
        <v>0</v>
      </c>
      <c r="BI294" s="257">
        <f>IF(N294="nulová",J294,0)</f>
        <v>0</v>
      </c>
      <c r="BJ294" s="18" t="s">
        <v>84</v>
      </c>
      <c r="BK294" s="257">
        <f>ROUND(I294*H294,2)</f>
        <v>0</v>
      </c>
      <c r="BL294" s="18" t="s">
        <v>228</v>
      </c>
      <c r="BM294" s="256" t="s">
        <v>748</v>
      </c>
    </row>
    <row r="295" s="2" customFormat="1" ht="21.75" customHeight="1">
      <c r="A295" s="39"/>
      <c r="B295" s="40"/>
      <c r="C295" s="244" t="s">
        <v>486</v>
      </c>
      <c r="D295" s="244" t="s">
        <v>224</v>
      </c>
      <c r="E295" s="245" t="s">
        <v>5003</v>
      </c>
      <c r="F295" s="246" t="s">
        <v>4945</v>
      </c>
      <c r="G295" s="247" t="s">
        <v>227</v>
      </c>
      <c r="H295" s="248">
        <v>65</v>
      </c>
      <c r="I295" s="249"/>
      <c r="J295" s="250">
        <f>ROUND(I295*H295,2)</f>
        <v>0</v>
      </c>
      <c r="K295" s="251"/>
      <c r="L295" s="45"/>
      <c r="M295" s="252" t="s">
        <v>1</v>
      </c>
      <c r="N295" s="253" t="s">
        <v>41</v>
      </c>
      <c r="O295" s="92"/>
      <c r="P295" s="254">
        <f>O295*H295</f>
        <v>0</v>
      </c>
      <c r="Q295" s="254">
        <v>0</v>
      </c>
      <c r="R295" s="254">
        <f>Q295*H295</f>
        <v>0</v>
      </c>
      <c r="S295" s="254">
        <v>0</v>
      </c>
      <c r="T295" s="255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56" t="s">
        <v>228</v>
      </c>
      <c r="AT295" s="256" t="s">
        <v>224</v>
      </c>
      <c r="AU295" s="256" t="s">
        <v>86</v>
      </c>
      <c r="AY295" s="18" t="s">
        <v>222</v>
      </c>
      <c r="BE295" s="257">
        <f>IF(N295="základní",J295,0)</f>
        <v>0</v>
      </c>
      <c r="BF295" s="257">
        <f>IF(N295="snížená",J295,0)</f>
        <v>0</v>
      </c>
      <c r="BG295" s="257">
        <f>IF(N295="zákl. přenesená",J295,0)</f>
        <v>0</v>
      </c>
      <c r="BH295" s="257">
        <f>IF(N295="sníž. přenesená",J295,0)</f>
        <v>0</v>
      </c>
      <c r="BI295" s="257">
        <f>IF(N295="nulová",J295,0)</f>
        <v>0</v>
      </c>
      <c r="BJ295" s="18" t="s">
        <v>84</v>
      </c>
      <c r="BK295" s="257">
        <f>ROUND(I295*H295,2)</f>
        <v>0</v>
      </c>
      <c r="BL295" s="18" t="s">
        <v>228</v>
      </c>
      <c r="BM295" s="256" t="s">
        <v>754</v>
      </c>
    </row>
    <row r="296" s="2" customFormat="1" ht="33" customHeight="1">
      <c r="A296" s="39"/>
      <c r="B296" s="40"/>
      <c r="C296" s="244" t="s">
        <v>751</v>
      </c>
      <c r="D296" s="244" t="s">
        <v>224</v>
      </c>
      <c r="E296" s="245" t="s">
        <v>5004</v>
      </c>
      <c r="F296" s="246" t="s">
        <v>4947</v>
      </c>
      <c r="G296" s="247" t="s">
        <v>227</v>
      </c>
      <c r="H296" s="248">
        <v>105</v>
      </c>
      <c r="I296" s="249"/>
      <c r="J296" s="250">
        <f>ROUND(I296*H296,2)</f>
        <v>0</v>
      </c>
      <c r="K296" s="251"/>
      <c r="L296" s="45"/>
      <c r="M296" s="252" t="s">
        <v>1</v>
      </c>
      <c r="N296" s="253" t="s">
        <v>41</v>
      </c>
      <c r="O296" s="92"/>
      <c r="P296" s="254">
        <f>O296*H296</f>
        <v>0</v>
      </c>
      <c r="Q296" s="254">
        <v>0</v>
      </c>
      <c r="R296" s="254">
        <f>Q296*H296</f>
        <v>0</v>
      </c>
      <c r="S296" s="254">
        <v>0</v>
      </c>
      <c r="T296" s="255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56" t="s">
        <v>228</v>
      </c>
      <c r="AT296" s="256" t="s">
        <v>224</v>
      </c>
      <c r="AU296" s="256" t="s">
        <v>86</v>
      </c>
      <c r="AY296" s="18" t="s">
        <v>222</v>
      </c>
      <c r="BE296" s="257">
        <f>IF(N296="základní",J296,0)</f>
        <v>0</v>
      </c>
      <c r="BF296" s="257">
        <f>IF(N296="snížená",J296,0)</f>
        <v>0</v>
      </c>
      <c r="BG296" s="257">
        <f>IF(N296="zákl. přenesená",J296,0)</f>
        <v>0</v>
      </c>
      <c r="BH296" s="257">
        <f>IF(N296="sníž. přenesená",J296,0)</f>
        <v>0</v>
      </c>
      <c r="BI296" s="257">
        <f>IF(N296="nulová",J296,0)</f>
        <v>0</v>
      </c>
      <c r="BJ296" s="18" t="s">
        <v>84</v>
      </c>
      <c r="BK296" s="257">
        <f>ROUND(I296*H296,2)</f>
        <v>0</v>
      </c>
      <c r="BL296" s="18" t="s">
        <v>228</v>
      </c>
      <c r="BM296" s="256" t="s">
        <v>755</v>
      </c>
    </row>
    <row r="297" s="12" customFormat="1" ht="25.92" customHeight="1">
      <c r="A297" s="12"/>
      <c r="B297" s="228"/>
      <c r="C297" s="229"/>
      <c r="D297" s="230" t="s">
        <v>75</v>
      </c>
      <c r="E297" s="231" t="s">
        <v>5005</v>
      </c>
      <c r="F297" s="231" t="s">
        <v>5006</v>
      </c>
      <c r="G297" s="229"/>
      <c r="H297" s="229"/>
      <c r="I297" s="232"/>
      <c r="J297" s="233">
        <f>BK297</f>
        <v>0</v>
      </c>
      <c r="K297" s="229"/>
      <c r="L297" s="234"/>
      <c r="M297" s="235"/>
      <c r="N297" s="236"/>
      <c r="O297" s="236"/>
      <c r="P297" s="237">
        <f>P298+P332+P343</f>
        <v>0</v>
      </c>
      <c r="Q297" s="236"/>
      <c r="R297" s="237">
        <f>R298+R332+R343</f>
        <v>0</v>
      </c>
      <c r="S297" s="236"/>
      <c r="T297" s="238">
        <f>T298+T332+T343</f>
        <v>0</v>
      </c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R297" s="239" t="s">
        <v>84</v>
      </c>
      <c r="AT297" s="240" t="s">
        <v>75</v>
      </c>
      <c r="AU297" s="240" t="s">
        <v>76</v>
      </c>
      <c r="AY297" s="239" t="s">
        <v>222</v>
      </c>
      <c r="BK297" s="241">
        <f>BK298+BK332+BK343</f>
        <v>0</v>
      </c>
    </row>
    <row r="298" s="12" customFormat="1" ht="22.8" customHeight="1">
      <c r="A298" s="12"/>
      <c r="B298" s="228"/>
      <c r="C298" s="229"/>
      <c r="D298" s="230" t="s">
        <v>75</v>
      </c>
      <c r="E298" s="242" t="s">
        <v>5007</v>
      </c>
      <c r="F298" s="242" t="s">
        <v>4830</v>
      </c>
      <c r="G298" s="229"/>
      <c r="H298" s="229"/>
      <c r="I298" s="232"/>
      <c r="J298" s="243">
        <f>BK298</f>
        <v>0</v>
      </c>
      <c r="K298" s="229"/>
      <c r="L298" s="234"/>
      <c r="M298" s="235"/>
      <c r="N298" s="236"/>
      <c r="O298" s="236"/>
      <c r="P298" s="237">
        <f>SUM(P299:P331)</f>
        <v>0</v>
      </c>
      <c r="Q298" s="236"/>
      <c r="R298" s="237">
        <f>SUM(R299:R331)</f>
        <v>0</v>
      </c>
      <c r="S298" s="236"/>
      <c r="T298" s="238">
        <f>SUM(T299:T331)</f>
        <v>0</v>
      </c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R298" s="239" t="s">
        <v>84</v>
      </c>
      <c r="AT298" s="240" t="s">
        <v>75</v>
      </c>
      <c r="AU298" s="240" t="s">
        <v>84</v>
      </c>
      <c r="AY298" s="239" t="s">
        <v>222</v>
      </c>
      <c r="BK298" s="241">
        <f>SUM(BK299:BK331)</f>
        <v>0</v>
      </c>
    </row>
    <row r="299" s="2" customFormat="1" ht="66.75" customHeight="1">
      <c r="A299" s="39"/>
      <c r="B299" s="40"/>
      <c r="C299" s="294" t="s">
        <v>492</v>
      </c>
      <c r="D299" s="294" t="s">
        <v>300</v>
      </c>
      <c r="E299" s="295" t="s">
        <v>5008</v>
      </c>
      <c r="F299" s="296" t="s">
        <v>4832</v>
      </c>
      <c r="G299" s="297" t="s">
        <v>526</v>
      </c>
      <c r="H299" s="298">
        <v>1</v>
      </c>
      <c r="I299" s="299"/>
      <c r="J299" s="300">
        <f>ROUND(I299*H299,2)</f>
        <v>0</v>
      </c>
      <c r="K299" s="301"/>
      <c r="L299" s="302"/>
      <c r="M299" s="303" t="s">
        <v>1</v>
      </c>
      <c r="N299" s="304" t="s">
        <v>41</v>
      </c>
      <c r="O299" s="92"/>
      <c r="P299" s="254">
        <f>O299*H299</f>
        <v>0</v>
      </c>
      <c r="Q299" s="254">
        <v>0</v>
      </c>
      <c r="R299" s="254">
        <f>Q299*H299</f>
        <v>0</v>
      </c>
      <c r="S299" s="254">
        <v>0</v>
      </c>
      <c r="T299" s="255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56" t="s">
        <v>242</v>
      </c>
      <c r="AT299" s="256" t="s">
        <v>300</v>
      </c>
      <c r="AU299" s="256" t="s">
        <v>86</v>
      </c>
      <c r="AY299" s="18" t="s">
        <v>222</v>
      </c>
      <c r="BE299" s="257">
        <f>IF(N299="základní",J299,0)</f>
        <v>0</v>
      </c>
      <c r="BF299" s="257">
        <f>IF(N299="snížená",J299,0)</f>
        <v>0</v>
      </c>
      <c r="BG299" s="257">
        <f>IF(N299="zákl. přenesená",J299,0)</f>
        <v>0</v>
      </c>
      <c r="BH299" s="257">
        <f>IF(N299="sníž. přenesená",J299,0)</f>
        <v>0</v>
      </c>
      <c r="BI299" s="257">
        <f>IF(N299="nulová",J299,0)</f>
        <v>0</v>
      </c>
      <c r="BJ299" s="18" t="s">
        <v>84</v>
      </c>
      <c r="BK299" s="257">
        <f>ROUND(I299*H299,2)</f>
        <v>0</v>
      </c>
      <c r="BL299" s="18" t="s">
        <v>228</v>
      </c>
      <c r="BM299" s="256" t="s">
        <v>759</v>
      </c>
    </row>
    <row r="300" s="2" customFormat="1" ht="16.5" customHeight="1">
      <c r="A300" s="39"/>
      <c r="B300" s="40"/>
      <c r="C300" s="294" t="s">
        <v>756</v>
      </c>
      <c r="D300" s="294" t="s">
        <v>300</v>
      </c>
      <c r="E300" s="295" t="s">
        <v>5009</v>
      </c>
      <c r="F300" s="296" t="s">
        <v>4834</v>
      </c>
      <c r="G300" s="297" t="s">
        <v>526</v>
      </c>
      <c r="H300" s="298">
        <v>1</v>
      </c>
      <c r="I300" s="299"/>
      <c r="J300" s="300">
        <f>ROUND(I300*H300,2)</f>
        <v>0</v>
      </c>
      <c r="K300" s="301"/>
      <c r="L300" s="302"/>
      <c r="M300" s="303" t="s">
        <v>1</v>
      </c>
      <c r="N300" s="304" t="s">
        <v>41</v>
      </c>
      <c r="O300" s="92"/>
      <c r="P300" s="254">
        <f>O300*H300</f>
        <v>0</v>
      </c>
      <c r="Q300" s="254">
        <v>0</v>
      </c>
      <c r="R300" s="254">
        <f>Q300*H300</f>
        <v>0</v>
      </c>
      <c r="S300" s="254">
        <v>0</v>
      </c>
      <c r="T300" s="255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56" t="s">
        <v>242</v>
      </c>
      <c r="AT300" s="256" t="s">
        <v>300</v>
      </c>
      <c r="AU300" s="256" t="s">
        <v>86</v>
      </c>
      <c r="AY300" s="18" t="s">
        <v>222</v>
      </c>
      <c r="BE300" s="257">
        <f>IF(N300="základní",J300,0)</f>
        <v>0</v>
      </c>
      <c r="BF300" s="257">
        <f>IF(N300="snížená",J300,0)</f>
        <v>0</v>
      </c>
      <c r="BG300" s="257">
        <f>IF(N300="zákl. přenesená",J300,0)</f>
        <v>0</v>
      </c>
      <c r="BH300" s="257">
        <f>IF(N300="sníž. přenesená",J300,0)</f>
        <v>0</v>
      </c>
      <c r="BI300" s="257">
        <f>IF(N300="nulová",J300,0)</f>
        <v>0</v>
      </c>
      <c r="BJ300" s="18" t="s">
        <v>84</v>
      </c>
      <c r="BK300" s="257">
        <f>ROUND(I300*H300,2)</f>
        <v>0</v>
      </c>
      <c r="BL300" s="18" t="s">
        <v>228</v>
      </c>
      <c r="BM300" s="256" t="s">
        <v>762</v>
      </c>
    </row>
    <row r="301" s="2" customFormat="1" ht="16.5" customHeight="1">
      <c r="A301" s="39"/>
      <c r="B301" s="40"/>
      <c r="C301" s="244" t="s">
        <v>499</v>
      </c>
      <c r="D301" s="244" t="s">
        <v>224</v>
      </c>
      <c r="E301" s="245" t="s">
        <v>5010</v>
      </c>
      <c r="F301" s="246" t="s">
        <v>4836</v>
      </c>
      <c r="G301" s="247" t="s">
        <v>526</v>
      </c>
      <c r="H301" s="248">
        <v>1</v>
      </c>
      <c r="I301" s="249"/>
      <c r="J301" s="250">
        <f>ROUND(I301*H301,2)</f>
        <v>0</v>
      </c>
      <c r="K301" s="251"/>
      <c r="L301" s="45"/>
      <c r="M301" s="252" t="s">
        <v>1</v>
      </c>
      <c r="N301" s="253" t="s">
        <v>41</v>
      </c>
      <c r="O301" s="92"/>
      <c r="P301" s="254">
        <f>O301*H301</f>
        <v>0</v>
      </c>
      <c r="Q301" s="254">
        <v>0</v>
      </c>
      <c r="R301" s="254">
        <f>Q301*H301</f>
        <v>0</v>
      </c>
      <c r="S301" s="254">
        <v>0</v>
      </c>
      <c r="T301" s="255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56" t="s">
        <v>228</v>
      </c>
      <c r="AT301" s="256" t="s">
        <v>224</v>
      </c>
      <c r="AU301" s="256" t="s">
        <v>86</v>
      </c>
      <c r="AY301" s="18" t="s">
        <v>222</v>
      </c>
      <c r="BE301" s="257">
        <f>IF(N301="základní",J301,0)</f>
        <v>0</v>
      </c>
      <c r="BF301" s="257">
        <f>IF(N301="snížená",J301,0)</f>
        <v>0</v>
      </c>
      <c r="BG301" s="257">
        <f>IF(N301="zákl. přenesená",J301,0)</f>
        <v>0</v>
      </c>
      <c r="BH301" s="257">
        <f>IF(N301="sníž. přenesená",J301,0)</f>
        <v>0</v>
      </c>
      <c r="BI301" s="257">
        <f>IF(N301="nulová",J301,0)</f>
        <v>0</v>
      </c>
      <c r="BJ301" s="18" t="s">
        <v>84</v>
      </c>
      <c r="BK301" s="257">
        <f>ROUND(I301*H301,2)</f>
        <v>0</v>
      </c>
      <c r="BL301" s="18" t="s">
        <v>228</v>
      </c>
      <c r="BM301" s="256" t="s">
        <v>770</v>
      </c>
    </row>
    <row r="302" s="2" customFormat="1" ht="37.8" customHeight="1">
      <c r="A302" s="39"/>
      <c r="B302" s="40"/>
      <c r="C302" s="294" t="s">
        <v>767</v>
      </c>
      <c r="D302" s="294" t="s">
        <v>300</v>
      </c>
      <c r="E302" s="295" t="s">
        <v>5011</v>
      </c>
      <c r="F302" s="296" t="s">
        <v>4838</v>
      </c>
      <c r="G302" s="297" t="s">
        <v>526</v>
      </c>
      <c r="H302" s="298">
        <v>1</v>
      </c>
      <c r="I302" s="299"/>
      <c r="J302" s="300">
        <f>ROUND(I302*H302,2)</f>
        <v>0</v>
      </c>
      <c r="K302" s="301"/>
      <c r="L302" s="302"/>
      <c r="M302" s="303" t="s">
        <v>1</v>
      </c>
      <c r="N302" s="304" t="s">
        <v>41</v>
      </c>
      <c r="O302" s="92"/>
      <c r="P302" s="254">
        <f>O302*H302</f>
        <v>0</v>
      </c>
      <c r="Q302" s="254">
        <v>0</v>
      </c>
      <c r="R302" s="254">
        <f>Q302*H302</f>
        <v>0</v>
      </c>
      <c r="S302" s="254">
        <v>0</v>
      </c>
      <c r="T302" s="255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56" t="s">
        <v>242</v>
      </c>
      <c r="AT302" s="256" t="s">
        <v>300</v>
      </c>
      <c r="AU302" s="256" t="s">
        <v>86</v>
      </c>
      <c r="AY302" s="18" t="s">
        <v>222</v>
      </c>
      <c r="BE302" s="257">
        <f>IF(N302="základní",J302,0)</f>
        <v>0</v>
      </c>
      <c r="BF302" s="257">
        <f>IF(N302="snížená",J302,0)</f>
        <v>0</v>
      </c>
      <c r="BG302" s="257">
        <f>IF(N302="zákl. přenesená",J302,0)</f>
        <v>0</v>
      </c>
      <c r="BH302" s="257">
        <f>IF(N302="sníž. přenesená",J302,0)</f>
        <v>0</v>
      </c>
      <c r="BI302" s="257">
        <f>IF(N302="nulová",J302,0)</f>
        <v>0</v>
      </c>
      <c r="BJ302" s="18" t="s">
        <v>84</v>
      </c>
      <c r="BK302" s="257">
        <f>ROUND(I302*H302,2)</f>
        <v>0</v>
      </c>
      <c r="BL302" s="18" t="s">
        <v>228</v>
      </c>
      <c r="BM302" s="256" t="s">
        <v>775</v>
      </c>
    </row>
    <row r="303" s="2" customFormat="1" ht="49.05" customHeight="1">
      <c r="A303" s="39"/>
      <c r="B303" s="40"/>
      <c r="C303" s="294" t="s">
        <v>507</v>
      </c>
      <c r="D303" s="294" t="s">
        <v>300</v>
      </c>
      <c r="E303" s="295" t="s">
        <v>5012</v>
      </c>
      <c r="F303" s="296" t="s">
        <v>4840</v>
      </c>
      <c r="G303" s="297" t="s">
        <v>526</v>
      </c>
      <c r="H303" s="298">
        <v>1</v>
      </c>
      <c r="I303" s="299"/>
      <c r="J303" s="300">
        <f>ROUND(I303*H303,2)</f>
        <v>0</v>
      </c>
      <c r="K303" s="301"/>
      <c r="L303" s="302"/>
      <c r="M303" s="303" t="s">
        <v>1</v>
      </c>
      <c r="N303" s="304" t="s">
        <v>41</v>
      </c>
      <c r="O303" s="92"/>
      <c r="P303" s="254">
        <f>O303*H303</f>
        <v>0</v>
      </c>
      <c r="Q303" s="254">
        <v>0</v>
      </c>
      <c r="R303" s="254">
        <f>Q303*H303</f>
        <v>0</v>
      </c>
      <c r="S303" s="254">
        <v>0</v>
      </c>
      <c r="T303" s="255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56" t="s">
        <v>242</v>
      </c>
      <c r="AT303" s="256" t="s">
        <v>300</v>
      </c>
      <c r="AU303" s="256" t="s">
        <v>86</v>
      </c>
      <c r="AY303" s="18" t="s">
        <v>222</v>
      </c>
      <c r="BE303" s="257">
        <f>IF(N303="základní",J303,0)</f>
        <v>0</v>
      </c>
      <c r="BF303" s="257">
        <f>IF(N303="snížená",J303,0)</f>
        <v>0</v>
      </c>
      <c r="BG303" s="257">
        <f>IF(N303="zákl. přenesená",J303,0)</f>
        <v>0</v>
      </c>
      <c r="BH303" s="257">
        <f>IF(N303="sníž. přenesená",J303,0)</f>
        <v>0</v>
      </c>
      <c r="BI303" s="257">
        <f>IF(N303="nulová",J303,0)</f>
        <v>0</v>
      </c>
      <c r="BJ303" s="18" t="s">
        <v>84</v>
      </c>
      <c r="BK303" s="257">
        <f>ROUND(I303*H303,2)</f>
        <v>0</v>
      </c>
      <c r="BL303" s="18" t="s">
        <v>228</v>
      </c>
      <c r="BM303" s="256" t="s">
        <v>782</v>
      </c>
    </row>
    <row r="304" s="2" customFormat="1" ht="16.5" customHeight="1">
      <c r="A304" s="39"/>
      <c r="B304" s="40"/>
      <c r="C304" s="294" t="s">
        <v>779</v>
      </c>
      <c r="D304" s="294" t="s">
        <v>300</v>
      </c>
      <c r="E304" s="295" t="s">
        <v>5013</v>
      </c>
      <c r="F304" s="296" t="s">
        <v>4842</v>
      </c>
      <c r="G304" s="297" t="s">
        <v>526</v>
      </c>
      <c r="H304" s="298">
        <v>1</v>
      </c>
      <c r="I304" s="299"/>
      <c r="J304" s="300">
        <f>ROUND(I304*H304,2)</f>
        <v>0</v>
      </c>
      <c r="K304" s="301"/>
      <c r="L304" s="302"/>
      <c r="M304" s="303" t="s">
        <v>1</v>
      </c>
      <c r="N304" s="304" t="s">
        <v>41</v>
      </c>
      <c r="O304" s="92"/>
      <c r="P304" s="254">
        <f>O304*H304</f>
        <v>0</v>
      </c>
      <c r="Q304" s="254">
        <v>0</v>
      </c>
      <c r="R304" s="254">
        <f>Q304*H304</f>
        <v>0</v>
      </c>
      <c r="S304" s="254">
        <v>0</v>
      </c>
      <c r="T304" s="255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56" t="s">
        <v>242</v>
      </c>
      <c r="AT304" s="256" t="s">
        <v>300</v>
      </c>
      <c r="AU304" s="256" t="s">
        <v>86</v>
      </c>
      <c r="AY304" s="18" t="s">
        <v>222</v>
      </c>
      <c r="BE304" s="257">
        <f>IF(N304="základní",J304,0)</f>
        <v>0</v>
      </c>
      <c r="BF304" s="257">
        <f>IF(N304="snížená",J304,0)</f>
        <v>0</v>
      </c>
      <c r="BG304" s="257">
        <f>IF(N304="zákl. přenesená",J304,0)</f>
        <v>0</v>
      </c>
      <c r="BH304" s="257">
        <f>IF(N304="sníž. přenesená",J304,0)</f>
        <v>0</v>
      </c>
      <c r="BI304" s="257">
        <f>IF(N304="nulová",J304,0)</f>
        <v>0</v>
      </c>
      <c r="BJ304" s="18" t="s">
        <v>84</v>
      </c>
      <c r="BK304" s="257">
        <f>ROUND(I304*H304,2)</f>
        <v>0</v>
      </c>
      <c r="BL304" s="18" t="s">
        <v>228</v>
      </c>
      <c r="BM304" s="256" t="s">
        <v>788</v>
      </c>
    </row>
    <row r="305" s="2" customFormat="1" ht="16.5" customHeight="1">
      <c r="A305" s="39"/>
      <c r="B305" s="40"/>
      <c r="C305" s="294" t="s">
        <v>511</v>
      </c>
      <c r="D305" s="294" t="s">
        <v>300</v>
      </c>
      <c r="E305" s="295" t="s">
        <v>5014</v>
      </c>
      <c r="F305" s="296" t="s">
        <v>4844</v>
      </c>
      <c r="G305" s="297" t="s">
        <v>526</v>
      </c>
      <c r="H305" s="298">
        <v>1</v>
      </c>
      <c r="I305" s="299"/>
      <c r="J305" s="300">
        <f>ROUND(I305*H305,2)</f>
        <v>0</v>
      </c>
      <c r="K305" s="301"/>
      <c r="L305" s="302"/>
      <c r="M305" s="303" t="s">
        <v>1</v>
      </c>
      <c r="N305" s="304" t="s">
        <v>41</v>
      </c>
      <c r="O305" s="92"/>
      <c r="P305" s="254">
        <f>O305*H305</f>
        <v>0</v>
      </c>
      <c r="Q305" s="254">
        <v>0</v>
      </c>
      <c r="R305" s="254">
        <f>Q305*H305</f>
        <v>0</v>
      </c>
      <c r="S305" s="254">
        <v>0</v>
      </c>
      <c r="T305" s="255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56" t="s">
        <v>242</v>
      </c>
      <c r="AT305" s="256" t="s">
        <v>300</v>
      </c>
      <c r="AU305" s="256" t="s">
        <v>86</v>
      </c>
      <c r="AY305" s="18" t="s">
        <v>222</v>
      </c>
      <c r="BE305" s="257">
        <f>IF(N305="základní",J305,0)</f>
        <v>0</v>
      </c>
      <c r="BF305" s="257">
        <f>IF(N305="snížená",J305,0)</f>
        <v>0</v>
      </c>
      <c r="BG305" s="257">
        <f>IF(N305="zákl. přenesená",J305,0)</f>
        <v>0</v>
      </c>
      <c r="BH305" s="257">
        <f>IF(N305="sníž. přenesená",J305,0)</f>
        <v>0</v>
      </c>
      <c r="BI305" s="257">
        <f>IF(N305="nulová",J305,0)</f>
        <v>0</v>
      </c>
      <c r="BJ305" s="18" t="s">
        <v>84</v>
      </c>
      <c r="BK305" s="257">
        <f>ROUND(I305*H305,2)</f>
        <v>0</v>
      </c>
      <c r="BL305" s="18" t="s">
        <v>228</v>
      </c>
      <c r="BM305" s="256" t="s">
        <v>795</v>
      </c>
    </row>
    <row r="306" s="2" customFormat="1" ht="24.15" customHeight="1">
      <c r="A306" s="39"/>
      <c r="B306" s="40"/>
      <c r="C306" s="294" t="s">
        <v>792</v>
      </c>
      <c r="D306" s="294" t="s">
        <v>300</v>
      </c>
      <c r="E306" s="295" t="s">
        <v>5015</v>
      </c>
      <c r="F306" s="296" t="s">
        <v>4846</v>
      </c>
      <c r="G306" s="297" t="s">
        <v>526</v>
      </c>
      <c r="H306" s="298">
        <v>1</v>
      </c>
      <c r="I306" s="299"/>
      <c r="J306" s="300">
        <f>ROUND(I306*H306,2)</f>
        <v>0</v>
      </c>
      <c r="K306" s="301"/>
      <c r="L306" s="302"/>
      <c r="M306" s="303" t="s">
        <v>1</v>
      </c>
      <c r="N306" s="304" t="s">
        <v>41</v>
      </c>
      <c r="O306" s="92"/>
      <c r="P306" s="254">
        <f>O306*H306</f>
        <v>0</v>
      </c>
      <c r="Q306" s="254">
        <v>0</v>
      </c>
      <c r="R306" s="254">
        <f>Q306*H306</f>
        <v>0</v>
      </c>
      <c r="S306" s="254">
        <v>0</v>
      </c>
      <c r="T306" s="255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56" t="s">
        <v>242</v>
      </c>
      <c r="AT306" s="256" t="s">
        <v>300</v>
      </c>
      <c r="AU306" s="256" t="s">
        <v>86</v>
      </c>
      <c r="AY306" s="18" t="s">
        <v>222</v>
      </c>
      <c r="BE306" s="257">
        <f>IF(N306="základní",J306,0)</f>
        <v>0</v>
      </c>
      <c r="BF306" s="257">
        <f>IF(N306="snížená",J306,0)</f>
        <v>0</v>
      </c>
      <c r="BG306" s="257">
        <f>IF(N306="zákl. přenesená",J306,0)</f>
        <v>0</v>
      </c>
      <c r="BH306" s="257">
        <f>IF(N306="sníž. přenesená",J306,0)</f>
        <v>0</v>
      </c>
      <c r="BI306" s="257">
        <f>IF(N306="nulová",J306,0)</f>
        <v>0</v>
      </c>
      <c r="BJ306" s="18" t="s">
        <v>84</v>
      </c>
      <c r="BK306" s="257">
        <f>ROUND(I306*H306,2)</f>
        <v>0</v>
      </c>
      <c r="BL306" s="18" t="s">
        <v>228</v>
      </c>
      <c r="BM306" s="256" t="s">
        <v>800</v>
      </c>
    </row>
    <row r="307" s="2" customFormat="1" ht="16.5" customHeight="1">
      <c r="A307" s="39"/>
      <c r="B307" s="40"/>
      <c r="C307" s="294" t="s">
        <v>515</v>
      </c>
      <c r="D307" s="294" t="s">
        <v>300</v>
      </c>
      <c r="E307" s="295" t="s">
        <v>5016</v>
      </c>
      <c r="F307" s="296" t="s">
        <v>4848</v>
      </c>
      <c r="G307" s="297" t="s">
        <v>1535</v>
      </c>
      <c r="H307" s="298">
        <v>35</v>
      </c>
      <c r="I307" s="299"/>
      <c r="J307" s="300">
        <f>ROUND(I307*H307,2)</f>
        <v>0</v>
      </c>
      <c r="K307" s="301"/>
      <c r="L307" s="302"/>
      <c r="M307" s="303" t="s">
        <v>1</v>
      </c>
      <c r="N307" s="304" t="s">
        <v>41</v>
      </c>
      <c r="O307" s="92"/>
      <c r="P307" s="254">
        <f>O307*H307</f>
        <v>0</v>
      </c>
      <c r="Q307" s="254">
        <v>0</v>
      </c>
      <c r="R307" s="254">
        <f>Q307*H307</f>
        <v>0</v>
      </c>
      <c r="S307" s="254">
        <v>0</v>
      </c>
      <c r="T307" s="255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56" t="s">
        <v>242</v>
      </c>
      <c r="AT307" s="256" t="s">
        <v>300</v>
      </c>
      <c r="AU307" s="256" t="s">
        <v>86</v>
      </c>
      <c r="AY307" s="18" t="s">
        <v>222</v>
      </c>
      <c r="BE307" s="257">
        <f>IF(N307="základní",J307,0)</f>
        <v>0</v>
      </c>
      <c r="BF307" s="257">
        <f>IF(N307="snížená",J307,0)</f>
        <v>0</v>
      </c>
      <c r="BG307" s="257">
        <f>IF(N307="zákl. přenesená",J307,0)</f>
        <v>0</v>
      </c>
      <c r="BH307" s="257">
        <f>IF(N307="sníž. přenesená",J307,0)</f>
        <v>0</v>
      </c>
      <c r="BI307" s="257">
        <f>IF(N307="nulová",J307,0)</f>
        <v>0</v>
      </c>
      <c r="BJ307" s="18" t="s">
        <v>84</v>
      </c>
      <c r="BK307" s="257">
        <f>ROUND(I307*H307,2)</f>
        <v>0</v>
      </c>
      <c r="BL307" s="18" t="s">
        <v>228</v>
      </c>
      <c r="BM307" s="256" t="s">
        <v>807</v>
      </c>
    </row>
    <row r="308" s="2" customFormat="1" ht="16.5" customHeight="1">
      <c r="A308" s="39"/>
      <c r="B308" s="40"/>
      <c r="C308" s="294" t="s">
        <v>804</v>
      </c>
      <c r="D308" s="294" t="s">
        <v>300</v>
      </c>
      <c r="E308" s="295" t="s">
        <v>5017</v>
      </c>
      <c r="F308" s="296" t="s">
        <v>4850</v>
      </c>
      <c r="G308" s="297" t="s">
        <v>526</v>
      </c>
      <c r="H308" s="298">
        <v>1</v>
      </c>
      <c r="I308" s="299"/>
      <c r="J308" s="300">
        <f>ROUND(I308*H308,2)</f>
        <v>0</v>
      </c>
      <c r="K308" s="301"/>
      <c r="L308" s="302"/>
      <c r="M308" s="303" t="s">
        <v>1</v>
      </c>
      <c r="N308" s="304" t="s">
        <v>41</v>
      </c>
      <c r="O308" s="92"/>
      <c r="P308" s="254">
        <f>O308*H308</f>
        <v>0</v>
      </c>
      <c r="Q308" s="254">
        <v>0</v>
      </c>
      <c r="R308" s="254">
        <f>Q308*H308</f>
        <v>0</v>
      </c>
      <c r="S308" s="254">
        <v>0</v>
      </c>
      <c r="T308" s="255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56" t="s">
        <v>242</v>
      </c>
      <c r="AT308" s="256" t="s">
        <v>300</v>
      </c>
      <c r="AU308" s="256" t="s">
        <v>86</v>
      </c>
      <c r="AY308" s="18" t="s">
        <v>222</v>
      </c>
      <c r="BE308" s="257">
        <f>IF(N308="základní",J308,0)</f>
        <v>0</v>
      </c>
      <c r="BF308" s="257">
        <f>IF(N308="snížená",J308,0)</f>
        <v>0</v>
      </c>
      <c r="BG308" s="257">
        <f>IF(N308="zákl. přenesená",J308,0)</f>
        <v>0</v>
      </c>
      <c r="BH308" s="257">
        <f>IF(N308="sníž. přenesená",J308,0)</f>
        <v>0</v>
      </c>
      <c r="BI308" s="257">
        <f>IF(N308="nulová",J308,0)</f>
        <v>0</v>
      </c>
      <c r="BJ308" s="18" t="s">
        <v>84</v>
      </c>
      <c r="BK308" s="257">
        <f>ROUND(I308*H308,2)</f>
        <v>0</v>
      </c>
      <c r="BL308" s="18" t="s">
        <v>228</v>
      </c>
      <c r="BM308" s="256" t="s">
        <v>814</v>
      </c>
    </row>
    <row r="309" s="2" customFormat="1" ht="16.5" customHeight="1">
      <c r="A309" s="39"/>
      <c r="B309" s="40"/>
      <c r="C309" s="294" t="s">
        <v>811</v>
      </c>
      <c r="D309" s="294" t="s">
        <v>300</v>
      </c>
      <c r="E309" s="295" t="s">
        <v>5018</v>
      </c>
      <c r="F309" s="296" t="s">
        <v>4852</v>
      </c>
      <c r="G309" s="297" t="s">
        <v>526</v>
      </c>
      <c r="H309" s="298">
        <v>2</v>
      </c>
      <c r="I309" s="299"/>
      <c r="J309" s="300">
        <f>ROUND(I309*H309,2)</f>
        <v>0</v>
      </c>
      <c r="K309" s="301"/>
      <c r="L309" s="302"/>
      <c r="M309" s="303" t="s">
        <v>1</v>
      </c>
      <c r="N309" s="304" t="s">
        <v>41</v>
      </c>
      <c r="O309" s="92"/>
      <c r="P309" s="254">
        <f>O309*H309</f>
        <v>0</v>
      </c>
      <c r="Q309" s="254">
        <v>0</v>
      </c>
      <c r="R309" s="254">
        <f>Q309*H309</f>
        <v>0</v>
      </c>
      <c r="S309" s="254">
        <v>0</v>
      </c>
      <c r="T309" s="255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56" t="s">
        <v>242</v>
      </c>
      <c r="AT309" s="256" t="s">
        <v>300</v>
      </c>
      <c r="AU309" s="256" t="s">
        <v>86</v>
      </c>
      <c r="AY309" s="18" t="s">
        <v>222</v>
      </c>
      <c r="BE309" s="257">
        <f>IF(N309="základní",J309,0)</f>
        <v>0</v>
      </c>
      <c r="BF309" s="257">
        <f>IF(N309="snížená",J309,0)</f>
        <v>0</v>
      </c>
      <c r="BG309" s="257">
        <f>IF(N309="zákl. přenesená",J309,0)</f>
        <v>0</v>
      </c>
      <c r="BH309" s="257">
        <f>IF(N309="sníž. přenesená",J309,0)</f>
        <v>0</v>
      </c>
      <c r="BI309" s="257">
        <f>IF(N309="nulová",J309,0)</f>
        <v>0</v>
      </c>
      <c r="BJ309" s="18" t="s">
        <v>84</v>
      </c>
      <c r="BK309" s="257">
        <f>ROUND(I309*H309,2)</f>
        <v>0</v>
      </c>
      <c r="BL309" s="18" t="s">
        <v>228</v>
      </c>
      <c r="BM309" s="256" t="s">
        <v>822</v>
      </c>
    </row>
    <row r="310" s="2" customFormat="1" ht="16.5" customHeight="1">
      <c r="A310" s="39"/>
      <c r="B310" s="40"/>
      <c r="C310" s="294" t="s">
        <v>819</v>
      </c>
      <c r="D310" s="294" t="s">
        <v>300</v>
      </c>
      <c r="E310" s="295" t="s">
        <v>5019</v>
      </c>
      <c r="F310" s="296" t="s">
        <v>4854</v>
      </c>
      <c r="G310" s="297" t="s">
        <v>526</v>
      </c>
      <c r="H310" s="298">
        <v>1</v>
      </c>
      <c r="I310" s="299"/>
      <c r="J310" s="300">
        <f>ROUND(I310*H310,2)</f>
        <v>0</v>
      </c>
      <c r="K310" s="301"/>
      <c r="L310" s="302"/>
      <c r="M310" s="303" t="s">
        <v>1</v>
      </c>
      <c r="N310" s="304" t="s">
        <v>41</v>
      </c>
      <c r="O310" s="92"/>
      <c r="P310" s="254">
        <f>O310*H310</f>
        <v>0</v>
      </c>
      <c r="Q310" s="254">
        <v>0</v>
      </c>
      <c r="R310" s="254">
        <f>Q310*H310</f>
        <v>0</v>
      </c>
      <c r="S310" s="254">
        <v>0</v>
      </c>
      <c r="T310" s="255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56" t="s">
        <v>242</v>
      </c>
      <c r="AT310" s="256" t="s">
        <v>300</v>
      </c>
      <c r="AU310" s="256" t="s">
        <v>86</v>
      </c>
      <c r="AY310" s="18" t="s">
        <v>222</v>
      </c>
      <c r="BE310" s="257">
        <f>IF(N310="základní",J310,0)</f>
        <v>0</v>
      </c>
      <c r="BF310" s="257">
        <f>IF(N310="snížená",J310,0)</f>
        <v>0</v>
      </c>
      <c r="BG310" s="257">
        <f>IF(N310="zákl. přenesená",J310,0)</f>
        <v>0</v>
      </c>
      <c r="BH310" s="257">
        <f>IF(N310="sníž. přenesená",J310,0)</f>
        <v>0</v>
      </c>
      <c r="BI310" s="257">
        <f>IF(N310="nulová",J310,0)</f>
        <v>0</v>
      </c>
      <c r="BJ310" s="18" t="s">
        <v>84</v>
      </c>
      <c r="BK310" s="257">
        <f>ROUND(I310*H310,2)</f>
        <v>0</v>
      </c>
      <c r="BL310" s="18" t="s">
        <v>228</v>
      </c>
      <c r="BM310" s="256" t="s">
        <v>829</v>
      </c>
    </row>
    <row r="311" s="2" customFormat="1" ht="16.5" customHeight="1">
      <c r="A311" s="39"/>
      <c r="B311" s="40"/>
      <c r="C311" s="294" t="s">
        <v>827</v>
      </c>
      <c r="D311" s="294" t="s">
        <v>300</v>
      </c>
      <c r="E311" s="295" t="s">
        <v>5020</v>
      </c>
      <c r="F311" s="296" t="s">
        <v>4856</v>
      </c>
      <c r="G311" s="297" t="s">
        <v>526</v>
      </c>
      <c r="H311" s="298">
        <v>1</v>
      </c>
      <c r="I311" s="299"/>
      <c r="J311" s="300">
        <f>ROUND(I311*H311,2)</f>
        <v>0</v>
      </c>
      <c r="K311" s="301"/>
      <c r="L311" s="302"/>
      <c r="M311" s="303" t="s">
        <v>1</v>
      </c>
      <c r="N311" s="304" t="s">
        <v>41</v>
      </c>
      <c r="O311" s="92"/>
      <c r="P311" s="254">
        <f>O311*H311</f>
        <v>0</v>
      </c>
      <c r="Q311" s="254">
        <v>0</v>
      </c>
      <c r="R311" s="254">
        <f>Q311*H311</f>
        <v>0</v>
      </c>
      <c r="S311" s="254">
        <v>0</v>
      </c>
      <c r="T311" s="255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56" t="s">
        <v>242</v>
      </c>
      <c r="AT311" s="256" t="s">
        <v>300</v>
      </c>
      <c r="AU311" s="256" t="s">
        <v>86</v>
      </c>
      <c r="AY311" s="18" t="s">
        <v>222</v>
      </c>
      <c r="BE311" s="257">
        <f>IF(N311="základní",J311,0)</f>
        <v>0</v>
      </c>
      <c r="BF311" s="257">
        <f>IF(N311="snížená",J311,0)</f>
        <v>0</v>
      </c>
      <c r="BG311" s="257">
        <f>IF(N311="zákl. přenesená",J311,0)</f>
        <v>0</v>
      </c>
      <c r="BH311" s="257">
        <f>IF(N311="sníž. přenesená",J311,0)</f>
        <v>0</v>
      </c>
      <c r="BI311" s="257">
        <f>IF(N311="nulová",J311,0)</f>
        <v>0</v>
      </c>
      <c r="BJ311" s="18" t="s">
        <v>84</v>
      </c>
      <c r="BK311" s="257">
        <f>ROUND(I311*H311,2)</f>
        <v>0</v>
      </c>
      <c r="BL311" s="18" t="s">
        <v>228</v>
      </c>
      <c r="BM311" s="256" t="s">
        <v>843</v>
      </c>
    </row>
    <row r="312" s="2" customFormat="1" ht="24.15" customHeight="1">
      <c r="A312" s="39"/>
      <c r="B312" s="40"/>
      <c r="C312" s="294" t="s">
        <v>840</v>
      </c>
      <c r="D312" s="294" t="s">
        <v>300</v>
      </c>
      <c r="E312" s="295" t="s">
        <v>5021</v>
      </c>
      <c r="F312" s="296" t="s">
        <v>4858</v>
      </c>
      <c r="G312" s="297" t="s">
        <v>526</v>
      </c>
      <c r="H312" s="298">
        <v>1</v>
      </c>
      <c r="I312" s="299"/>
      <c r="J312" s="300">
        <f>ROUND(I312*H312,2)</f>
        <v>0</v>
      </c>
      <c r="K312" s="301"/>
      <c r="L312" s="302"/>
      <c r="M312" s="303" t="s">
        <v>1</v>
      </c>
      <c r="N312" s="304" t="s">
        <v>41</v>
      </c>
      <c r="O312" s="92"/>
      <c r="P312" s="254">
        <f>O312*H312</f>
        <v>0</v>
      </c>
      <c r="Q312" s="254">
        <v>0</v>
      </c>
      <c r="R312" s="254">
        <f>Q312*H312</f>
        <v>0</v>
      </c>
      <c r="S312" s="254">
        <v>0</v>
      </c>
      <c r="T312" s="255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56" t="s">
        <v>242</v>
      </c>
      <c r="AT312" s="256" t="s">
        <v>300</v>
      </c>
      <c r="AU312" s="256" t="s">
        <v>86</v>
      </c>
      <c r="AY312" s="18" t="s">
        <v>222</v>
      </c>
      <c r="BE312" s="257">
        <f>IF(N312="základní",J312,0)</f>
        <v>0</v>
      </c>
      <c r="BF312" s="257">
        <f>IF(N312="snížená",J312,0)</f>
        <v>0</v>
      </c>
      <c r="BG312" s="257">
        <f>IF(N312="zákl. přenesená",J312,0)</f>
        <v>0</v>
      </c>
      <c r="BH312" s="257">
        <f>IF(N312="sníž. přenesená",J312,0)</f>
        <v>0</v>
      </c>
      <c r="BI312" s="257">
        <f>IF(N312="nulová",J312,0)</f>
        <v>0</v>
      </c>
      <c r="BJ312" s="18" t="s">
        <v>84</v>
      </c>
      <c r="BK312" s="257">
        <f>ROUND(I312*H312,2)</f>
        <v>0</v>
      </c>
      <c r="BL312" s="18" t="s">
        <v>228</v>
      </c>
      <c r="BM312" s="256" t="s">
        <v>850</v>
      </c>
    </row>
    <row r="313" s="2" customFormat="1" ht="16.5" customHeight="1">
      <c r="A313" s="39"/>
      <c r="B313" s="40"/>
      <c r="C313" s="294" t="s">
        <v>536</v>
      </c>
      <c r="D313" s="294" t="s">
        <v>300</v>
      </c>
      <c r="E313" s="295" t="s">
        <v>5022</v>
      </c>
      <c r="F313" s="296" t="s">
        <v>4860</v>
      </c>
      <c r="G313" s="297" t="s">
        <v>337</v>
      </c>
      <c r="H313" s="298">
        <v>1</v>
      </c>
      <c r="I313" s="299"/>
      <c r="J313" s="300">
        <f>ROUND(I313*H313,2)</f>
        <v>0</v>
      </c>
      <c r="K313" s="301"/>
      <c r="L313" s="302"/>
      <c r="M313" s="303" t="s">
        <v>1</v>
      </c>
      <c r="N313" s="304" t="s">
        <v>41</v>
      </c>
      <c r="O313" s="92"/>
      <c r="P313" s="254">
        <f>O313*H313</f>
        <v>0</v>
      </c>
      <c r="Q313" s="254">
        <v>0</v>
      </c>
      <c r="R313" s="254">
        <f>Q313*H313</f>
        <v>0</v>
      </c>
      <c r="S313" s="254">
        <v>0</v>
      </c>
      <c r="T313" s="255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56" t="s">
        <v>242</v>
      </c>
      <c r="AT313" s="256" t="s">
        <v>300</v>
      </c>
      <c r="AU313" s="256" t="s">
        <v>86</v>
      </c>
      <c r="AY313" s="18" t="s">
        <v>222</v>
      </c>
      <c r="BE313" s="257">
        <f>IF(N313="základní",J313,0)</f>
        <v>0</v>
      </c>
      <c r="BF313" s="257">
        <f>IF(N313="snížená",J313,0)</f>
        <v>0</v>
      </c>
      <c r="BG313" s="257">
        <f>IF(N313="zákl. přenesená",J313,0)</f>
        <v>0</v>
      </c>
      <c r="BH313" s="257">
        <f>IF(N313="sníž. přenesená",J313,0)</f>
        <v>0</v>
      </c>
      <c r="BI313" s="257">
        <f>IF(N313="nulová",J313,0)</f>
        <v>0</v>
      </c>
      <c r="BJ313" s="18" t="s">
        <v>84</v>
      </c>
      <c r="BK313" s="257">
        <f>ROUND(I313*H313,2)</f>
        <v>0</v>
      </c>
      <c r="BL313" s="18" t="s">
        <v>228</v>
      </c>
      <c r="BM313" s="256" t="s">
        <v>855</v>
      </c>
    </row>
    <row r="314" s="2" customFormat="1" ht="16.5" customHeight="1">
      <c r="A314" s="39"/>
      <c r="B314" s="40"/>
      <c r="C314" s="244" t="s">
        <v>852</v>
      </c>
      <c r="D314" s="244" t="s">
        <v>224</v>
      </c>
      <c r="E314" s="245" t="s">
        <v>5023</v>
      </c>
      <c r="F314" s="246" t="s">
        <v>4836</v>
      </c>
      <c r="G314" s="247" t="s">
        <v>526</v>
      </c>
      <c r="H314" s="248">
        <v>1</v>
      </c>
      <c r="I314" s="249"/>
      <c r="J314" s="250">
        <f>ROUND(I314*H314,2)</f>
        <v>0</v>
      </c>
      <c r="K314" s="251"/>
      <c r="L314" s="45"/>
      <c r="M314" s="252" t="s">
        <v>1</v>
      </c>
      <c r="N314" s="253" t="s">
        <v>41</v>
      </c>
      <c r="O314" s="92"/>
      <c r="P314" s="254">
        <f>O314*H314</f>
        <v>0</v>
      </c>
      <c r="Q314" s="254">
        <v>0</v>
      </c>
      <c r="R314" s="254">
        <f>Q314*H314</f>
        <v>0</v>
      </c>
      <c r="S314" s="254">
        <v>0</v>
      </c>
      <c r="T314" s="255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56" t="s">
        <v>228</v>
      </c>
      <c r="AT314" s="256" t="s">
        <v>224</v>
      </c>
      <c r="AU314" s="256" t="s">
        <v>86</v>
      </c>
      <c r="AY314" s="18" t="s">
        <v>222</v>
      </c>
      <c r="BE314" s="257">
        <f>IF(N314="základní",J314,0)</f>
        <v>0</v>
      </c>
      <c r="BF314" s="257">
        <f>IF(N314="snížená",J314,0)</f>
        <v>0</v>
      </c>
      <c r="BG314" s="257">
        <f>IF(N314="zákl. přenesená",J314,0)</f>
        <v>0</v>
      </c>
      <c r="BH314" s="257">
        <f>IF(N314="sníž. přenesená",J314,0)</f>
        <v>0</v>
      </c>
      <c r="BI314" s="257">
        <f>IF(N314="nulová",J314,0)</f>
        <v>0</v>
      </c>
      <c r="BJ314" s="18" t="s">
        <v>84</v>
      </c>
      <c r="BK314" s="257">
        <f>ROUND(I314*H314,2)</f>
        <v>0</v>
      </c>
      <c r="BL314" s="18" t="s">
        <v>228</v>
      </c>
      <c r="BM314" s="256" t="s">
        <v>858</v>
      </c>
    </row>
    <row r="315" s="2" customFormat="1" ht="33" customHeight="1">
      <c r="A315" s="39"/>
      <c r="B315" s="40"/>
      <c r="C315" s="294" t="s">
        <v>544</v>
      </c>
      <c r="D315" s="294" t="s">
        <v>300</v>
      </c>
      <c r="E315" s="295" t="s">
        <v>5024</v>
      </c>
      <c r="F315" s="296" t="s">
        <v>5025</v>
      </c>
      <c r="G315" s="297" t="s">
        <v>526</v>
      </c>
      <c r="H315" s="298">
        <v>4</v>
      </c>
      <c r="I315" s="299"/>
      <c r="J315" s="300">
        <f>ROUND(I315*H315,2)</f>
        <v>0</v>
      </c>
      <c r="K315" s="301"/>
      <c r="L315" s="302"/>
      <c r="M315" s="303" t="s">
        <v>1</v>
      </c>
      <c r="N315" s="304" t="s">
        <v>41</v>
      </c>
      <c r="O315" s="92"/>
      <c r="P315" s="254">
        <f>O315*H315</f>
        <v>0</v>
      </c>
      <c r="Q315" s="254">
        <v>0</v>
      </c>
      <c r="R315" s="254">
        <f>Q315*H315</f>
        <v>0</v>
      </c>
      <c r="S315" s="254">
        <v>0</v>
      </c>
      <c r="T315" s="255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56" t="s">
        <v>242</v>
      </c>
      <c r="AT315" s="256" t="s">
        <v>300</v>
      </c>
      <c r="AU315" s="256" t="s">
        <v>86</v>
      </c>
      <c r="AY315" s="18" t="s">
        <v>222</v>
      </c>
      <c r="BE315" s="257">
        <f>IF(N315="základní",J315,0)</f>
        <v>0</v>
      </c>
      <c r="BF315" s="257">
        <f>IF(N315="snížená",J315,0)</f>
        <v>0</v>
      </c>
      <c r="BG315" s="257">
        <f>IF(N315="zákl. přenesená",J315,0)</f>
        <v>0</v>
      </c>
      <c r="BH315" s="257">
        <f>IF(N315="sníž. přenesená",J315,0)</f>
        <v>0</v>
      </c>
      <c r="BI315" s="257">
        <f>IF(N315="nulová",J315,0)</f>
        <v>0</v>
      </c>
      <c r="BJ315" s="18" t="s">
        <v>84</v>
      </c>
      <c r="BK315" s="257">
        <f>ROUND(I315*H315,2)</f>
        <v>0</v>
      </c>
      <c r="BL315" s="18" t="s">
        <v>228</v>
      </c>
      <c r="BM315" s="256" t="s">
        <v>862</v>
      </c>
    </row>
    <row r="316" s="2" customFormat="1" ht="33" customHeight="1">
      <c r="A316" s="39"/>
      <c r="B316" s="40"/>
      <c r="C316" s="294" t="s">
        <v>859</v>
      </c>
      <c r="D316" s="294" t="s">
        <v>300</v>
      </c>
      <c r="E316" s="295" t="s">
        <v>5026</v>
      </c>
      <c r="F316" s="296" t="s">
        <v>5027</v>
      </c>
      <c r="G316" s="297" t="s">
        <v>526</v>
      </c>
      <c r="H316" s="298">
        <v>4</v>
      </c>
      <c r="I316" s="299"/>
      <c r="J316" s="300">
        <f>ROUND(I316*H316,2)</f>
        <v>0</v>
      </c>
      <c r="K316" s="301"/>
      <c r="L316" s="302"/>
      <c r="M316" s="303" t="s">
        <v>1</v>
      </c>
      <c r="N316" s="304" t="s">
        <v>41</v>
      </c>
      <c r="O316" s="92"/>
      <c r="P316" s="254">
        <f>O316*H316</f>
        <v>0</v>
      </c>
      <c r="Q316" s="254">
        <v>0</v>
      </c>
      <c r="R316" s="254">
        <f>Q316*H316</f>
        <v>0</v>
      </c>
      <c r="S316" s="254">
        <v>0</v>
      </c>
      <c r="T316" s="255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56" t="s">
        <v>242</v>
      </c>
      <c r="AT316" s="256" t="s">
        <v>300</v>
      </c>
      <c r="AU316" s="256" t="s">
        <v>86</v>
      </c>
      <c r="AY316" s="18" t="s">
        <v>222</v>
      </c>
      <c r="BE316" s="257">
        <f>IF(N316="základní",J316,0)</f>
        <v>0</v>
      </c>
      <c r="BF316" s="257">
        <f>IF(N316="snížená",J316,0)</f>
        <v>0</v>
      </c>
      <c r="BG316" s="257">
        <f>IF(N316="zákl. přenesená",J316,0)</f>
        <v>0</v>
      </c>
      <c r="BH316" s="257">
        <f>IF(N316="sníž. přenesená",J316,0)</f>
        <v>0</v>
      </c>
      <c r="BI316" s="257">
        <f>IF(N316="nulová",J316,0)</f>
        <v>0</v>
      </c>
      <c r="BJ316" s="18" t="s">
        <v>84</v>
      </c>
      <c r="BK316" s="257">
        <f>ROUND(I316*H316,2)</f>
        <v>0</v>
      </c>
      <c r="BL316" s="18" t="s">
        <v>228</v>
      </c>
      <c r="BM316" s="256" t="s">
        <v>865</v>
      </c>
    </row>
    <row r="317" s="2" customFormat="1" ht="16.5" customHeight="1">
      <c r="A317" s="39"/>
      <c r="B317" s="40"/>
      <c r="C317" s="244" t="s">
        <v>548</v>
      </c>
      <c r="D317" s="244" t="s">
        <v>224</v>
      </c>
      <c r="E317" s="245" t="s">
        <v>5028</v>
      </c>
      <c r="F317" s="246" t="s">
        <v>4836</v>
      </c>
      <c r="G317" s="247" t="s">
        <v>526</v>
      </c>
      <c r="H317" s="248">
        <v>1</v>
      </c>
      <c r="I317" s="249"/>
      <c r="J317" s="250">
        <f>ROUND(I317*H317,2)</f>
        <v>0</v>
      </c>
      <c r="K317" s="251"/>
      <c r="L317" s="45"/>
      <c r="M317" s="252" t="s">
        <v>1</v>
      </c>
      <c r="N317" s="253" t="s">
        <v>41</v>
      </c>
      <c r="O317" s="92"/>
      <c r="P317" s="254">
        <f>O317*H317</f>
        <v>0</v>
      </c>
      <c r="Q317" s="254">
        <v>0</v>
      </c>
      <c r="R317" s="254">
        <f>Q317*H317</f>
        <v>0</v>
      </c>
      <c r="S317" s="254">
        <v>0</v>
      </c>
      <c r="T317" s="255">
        <f>S317*H317</f>
        <v>0</v>
      </c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R317" s="256" t="s">
        <v>228</v>
      </c>
      <c r="AT317" s="256" t="s">
        <v>224</v>
      </c>
      <c r="AU317" s="256" t="s">
        <v>86</v>
      </c>
      <c r="AY317" s="18" t="s">
        <v>222</v>
      </c>
      <c r="BE317" s="257">
        <f>IF(N317="základní",J317,0)</f>
        <v>0</v>
      </c>
      <c r="BF317" s="257">
        <f>IF(N317="snížená",J317,0)</f>
        <v>0</v>
      </c>
      <c r="BG317" s="257">
        <f>IF(N317="zákl. přenesená",J317,0)</f>
        <v>0</v>
      </c>
      <c r="BH317" s="257">
        <f>IF(N317="sníž. přenesená",J317,0)</f>
        <v>0</v>
      </c>
      <c r="BI317" s="257">
        <f>IF(N317="nulová",J317,0)</f>
        <v>0</v>
      </c>
      <c r="BJ317" s="18" t="s">
        <v>84</v>
      </c>
      <c r="BK317" s="257">
        <f>ROUND(I317*H317,2)</f>
        <v>0</v>
      </c>
      <c r="BL317" s="18" t="s">
        <v>228</v>
      </c>
      <c r="BM317" s="256" t="s">
        <v>869</v>
      </c>
    </row>
    <row r="318" s="2" customFormat="1" ht="24.15" customHeight="1">
      <c r="A318" s="39"/>
      <c r="B318" s="40"/>
      <c r="C318" s="294" t="s">
        <v>866</v>
      </c>
      <c r="D318" s="294" t="s">
        <v>300</v>
      </c>
      <c r="E318" s="295" t="s">
        <v>5029</v>
      </c>
      <c r="F318" s="296" t="s">
        <v>5030</v>
      </c>
      <c r="G318" s="297" t="s">
        <v>526</v>
      </c>
      <c r="H318" s="298">
        <v>1</v>
      </c>
      <c r="I318" s="299"/>
      <c r="J318" s="300">
        <f>ROUND(I318*H318,2)</f>
        <v>0</v>
      </c>
      <c r="K318" s="301"/>
      <c r="L318" s="302"/>
      <c r="M318" s="303" t="s">
        <v>1</v>
      </c>
      <c r="N318" s="304" t="s">
        <v>41</v>
      </c>
      <c r="O318" s="92"/>
      <c r="P318" s="254">
        <f>O318*H318</f>
        <v>0</v>
      </c>
      <c r="Q318" s="254">
        <v>0</v>
      </c>
      <c r="R318" s="254">
        <f>Q318*H318</f>
        <v>0</v>
      </c>
      <c r="S318" s="254">
        <v>0</v>
      </c>
      <c r="T318" s="255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56" t="s">
        <v>242</v>
      </c>
      <c r="AT318" s="256" t="s">
        <v>300</v>
      </c>
      <c r="AU318" s="256" t="s">
        <v>86</v>
      </c>
      <c r="AY318" s="18" t="s">
        <v>222</v>
      </c>
      <c r="BE318" s="257">
        <f>IF(N318="základní",J318,0)</f>
        <v>0</v>
      </c>
      <c r="BF318" s="257">
        <f>IF(N318="snížená",J318,0)</f>
        <v>0</v>
      </c>
      <c r="BG318" s="257">
        <f>IF(N318="zákl. přenesená",J318,0)</f>
        <v>0</v>
      </c>
      <c r="BH318" s="257">
        <f>IF(N318="sníž. přenesená",J318,0)</f>
        <v>0</v>
      </c>
      <c r="BI318" s="257">
        <f>IF(N318="nulová",J318,0)</f>
        <v>0</v>
      </c>
      <c r="BJ318" s="18" t="s">
        <v>84</v>
      </c>
      <c r="BK318" s="257">
        <f>ROUND(I318*H318,2)</f>
        <v>0</v>
      </c>
      <c r="BL318" s="18" t="s">
        <v>228</v>
      </c>
      <c r="BM318" s="256" t="s">
        <v>872</v>
      </c>
    </row>
    <row r="319" s="2" customFormat="1" ht="24.15" customHeight="1">
      <c r="A319" s="39"/>
      <c r="B319" s="40"/>
      <c r="C319" s="294" t="s">
        <v>551</v>
      </c>
      <c r="D319" s="294" t="s">
        <v>300</v>
      </c>
      <c r="E319" s="295" t="s">
        <v>5031</v>
      </c>
      <c r="F319" s="296" t="s">
        <v>5030</v>
      </c>
      <c r="G319" s="297" t="s">
        <v>526</v>
      </c>
      <c r="H319" s="298">
        <v>1</v>
      </c>
      <c r="I319" s="299"/>
      <c r="J319" s="300">
        <f>ROUND(I319*H319,2)</f>
        <v>0</v>
      </c>
      <c r="K319" s="301"/>
      <c r="L319" s="302"/>
      <c r="M319" s="303" t="s">
        <v>1</v>
      </c>
      <c r="N319" s="304" t="s">
        <v>41</v>
      </c>
      <c r="O319" s="92"/>
      <c r="P319" s="254">
        <f>O319*H319</f>
        <v>0</v>
      </c>
      <c r="Q319" s="254">
        <v>0</v>
      </c>
      <c r="R319" s="254">
        <f>Q319*H319</f>
        <v>0</v>
      </c>
      <c r="S319" s="254">
        <v>0</v>
      </c>
      <c r="T319" s="255">
        <f>S319*H319</f>
        <v>0</v>
      </c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R319" s="256" t="s">
        <v>242</v>
      </c>
      <c r="AT319" s="256" t="s">
        <v>300</v>
      </c>
      <c r="AU319" s="256" t="s">
        <v>86</v>
      </c>
      <c r="AY319" s="18" t="s">
        <v>222</v>
      </c>
      <c r="BE319" s="257">
        <f>IF(N319="základní",J319,0)</f>
        <v>0</v>
      </c>
      <c r="BF319" s="257">
        <f>IF(N319="snížená",J319,0)</f>
        <v>0</v>
      </c>
      <c r="BG319" s="257">
        <f>IF(N319="zákl. přenesená",J319,0)</f>
        <v>0</v>
      </c>
      <c r="BH319" s="257">
        <f>IF(N319="sníž. přenesená",J319,0)</f>
        <v>0</v>
      </c>
      <c r="BI319" s="257">
        <f>IF(N319="nulová",J319,0)</f>
        <v>0</v>
      </c>
      <c r="BJ319" s="18" t="s">
        <v>84</v>
      </c>
      <c r="BK319" s="257">
        <f>ROUND(I319*H319,2)</f>
        <v>0</v>
      </c>
      <c r="BL319" s="18" t="s">
        <v>228</v>
      </c>
      <c r="BM319" s="256" t="s">
        <v>876</v>
      </c>
    </row>
    <row r="320" s="2" customFormat="1" ht="16.5" customHeight="1">
      <c r="A320" s="39"/>
      <c r="B320" s="40"/>
      <c r="C320" s="244" t="s">
        <v>873</v>
      </c>
      <c r="D320" s="244" t="s">
        <v>224</v>
      </c>
      <c r="E320" s="245" t="s">
        <v>5032</v>
      </c>
      <c r="F320" s="246" t="s">
        <v>4836</v>
      </c>
      <c r="G320" s="247" t="s">
        <v>526</v>
      </c>
      <c r="H320" s="248">
        <v>1</v>
      </c>
      <c r="I320" s="249"/>
      <c r="J320" s="250">
        <f>ROUND(I320*H320,2)</f>
        <v>0</v>
      </c>
      <c r="K320" s="251"/>
      <c r="L320" s="45"/>
      <c r="M320" s="252" t="s">
        <v>1</v>
      </c>
      <c r="N320" s="253" t="s">
        <v>41</v>
      </c>
      <c r="O320" s="92"/>
      <c r="P320" s="254">
        <f>O320*H320</f>
        <v>0</v>
      </c>
      <c r="Q320" s="254">
        <v>0</v>
      </c>
      <c r="R320" s="254">
        <f>Q320*H320</f>
        <v>0</v>
      </c>
      <c r="S320" s="254">
        <v>0</v>
      </c>
      <c r="T320" s="255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56" t="s">
        <v>228</v>
      </c>
      <c r="AT320" s="256" t="s">
        <v>224</v>
      </c>
      <c r="AU320" s="256" t="s">
        <v>86</v>
      </c>
      <c r="AY320" s="18" t="s">
        <v>222</v>
      </c>
      <c r="BE320" s="257">
        <f>IF(N320="základní",J320,0)</f>
        <v>0</v>
      </c>
      <c r="BF320" s="257">
        <f>IF(N320="snížená",J320,0)</f>
        <v>0</v>
      </c>
      <c r="BG320" s="257">
        <f>IF(N320="zákl. přenesená",J320,0)</f>
        <v>0</v>
      </c>
      <c r="BH320" s="257">
        <f>IF(N320="sníž. přenesená",J320,0)</f>
        <v>0</v>
      </c>
      <c r="BI320" s="257">
        <f>IF(N320="nulová",J320,0)</f>
        <v>0</v>
      </c>
      <c r="BJ320" s="18" t="s">
        <v>84</v>
      </c>
      <c r="BK320" s="257">
        <f>ROUND(I320*H320,2)</f>
        <v>0</v>
      </c>
      <c r="BL320" s="18" t="s">
        <v>228</v>
      </c>
      <c r="BM320" s="256" t="s">
        <v>879</v>
      </c>
    </row>
    <row r="321" s="2" customFormat="1" ht="76.35" customHeight="1">
      <c r="A321" s="39"/>
      <c r="B321" s="40"/>
      <c r="C321" s="294" t="s">
        <v>556</v>
      </c>
      <c r="D321" s="294" t="s">
        <v>300</v>
      </c>
      <c r="E321" s="295" t="s">
        <v>5033</v>
      </c>
      <c r="F321" s="296" t="s">
        <v>5034</v>
      </c>
      <c r="G321" s="297" t="s">
        <v>526</v>
      </c>
      <c r="H321" s="298">
        <v>8</v>
      </c>
      <c r="I321" s="299"/>
      <c r="J321" s="300">
        <f>ROUND(I321*H321,2)</f>
        <v>0</v>
      </c>
      <c r="K321" s="301"/>
      <c r="L321" s="302"/>
      <c r="M321" s="303" t="s">
        <v>1</v>
      </c>
      <c r="N321" s="304" t="s">
        <v>41</v>
      </c>
      <c r="O321" s="92"/>
      <c r="P321" s="254">
        <f>O321*H321</f>
        <v>0</v>
      </c>
      <c r="Q321" s="254">
        <v>0</v>
      </c>
      <c r="R321" s="254">
        <f>Q321*H321</f>
        <v>0</v>
      </c>
      <c r="S321" s="254">
        <v>0</v>
      </c>
      <c r="T321" s="255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56" t="s">
        <v>242</v>
      </c>
      <c r="AT321" s="256" t="s">
        <v>300</v>
      </c>
      <c r="AU321" s="256" t="s">
        <v>86</v>
      </c>
      <c r="AY321" s="18" t="s">
        <v>222</v>
      </c>
      <c r="BE321" s="257">
        <f>IF(N321="základní",J321,0)</f>
        <v>0</v>
      </c>
      <c r="BF321" s="257">
        <f>IF(N321="snížená",J321,0)</f>
        <v>0</v>
      </c>
      <c r="BG321" s="257">
        <f>IF(N321="zákl. přenesená",J321,0)</f>
        <v>0</v>
      </c>
      <c r="BH321" s="257">
        <f>IF(N321="sníž. přenesená",J321,0)</f>
        <v>0</v>
      </c>
      <c r="BI321" s="257">
        <f>IF(N321="nulová",J321,0)</f>
        <v>0</v>
      </c>
      <c r="BJ321" s="18" t="s">
        <v>84</v>
      </c>
      <c r="BK321" s="257">
        <f>ROUND(I321*H321,2)</f>
        <v>0</v>
      </c>
      <c r="BL321" s="18" t="s">
        <v>228</v>
      </c>
      <c r="BM321" s="256" t="s">
        <v>883</v>
      </c>
    </row>
    <row r="322" s="2" customFormat="1" ht="21.75" customHeight="1">
      <c r="A322" s="39"/>
      <c r="B322" s="40"/>
      <c r="C322" s="294" t="s">
        <v>880</v>
      </c>
      <c r="D322" s="294" t="s">
        <v>300</v>
      </c>
      <c r="E322" s="295" t="s">
        <v>5035</v>
      </c>
      <c r="F322" s="296" t="s">
        <v>4878</v>
      </c>
      <c r="G322" s="297" t="s">
        <v>1535</v>
      </c>
      <c r="H322" s="298">
        <v>12</v>
      </c>
      <c r="I322" s="299"/>
      <c r="J322" s="300">
        <f>ROUND(I322*H322,2)</f>
        <v>0</v>
      </c>
      <c r="K322" s="301"/>
      <c r="L322" s="302"/>
      <c r="M322" s="303" t="s">
        <v>1</v>
      </c>
      <c r="N322" s="304" t="s">
        <v>41</v>
      </c>
      <c r="O322" s="92"/>
      <c r="P322" s="254">
        <f>O322*H322</f>
        <v>0</v>
      </c>
      <c r="Q322" s="254">
        <v>0</v>
      </c>
      <c r="R322" s="254">
        <f>Q322*H322</f>
        <v>0</v>
      </c>
      <c r="S322" s="254">
        <v>0</v>
      </c>
      <c r="T322" s="255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56" t="s">
        <v>242</v>
      </c>
      <c r="AT322" s="256" t="s">
        <v>300</v>
      </c>
      <c r="AU322" s="256" t="s">
        <v>86</v>
      </c>
      <c r="AY322" s="18" t="s">
        <v>222</v>
      </c>
      <c r="BE322" s="257">
        <f>IF(N322="základní",J322,0)</f>
        <v>0</v>
      </c>
      <c r="BF322" s="257">
        <f>IF(N322="snížená",J322,0)</f>
        <v>0</v>
      </c>
      <c r="BG322" s="257">
        <f>IF(N322="zákl. přenesená",J322,0)</f>
        <v>0</v>
      </c>
      <c r="BH322" s="257">
        <f>IF(N322="sníž. přenesená",J322,0)</f>
        <v>0</v>
      </c>
      <c r="BI322" s="257">
        <f>IF(N322="nulová",J322,0)</f>
        <v>0</v>
      </c>
      <c r="BJ322" s="18" t="s">
        <v>84</v>
      </c>
      <c r="BK322" s="257">
        <f>ROUND(I322*H322,2)</f>
        <v>0</v>
      </c>
      <c r="BL322" s="18" t="s">
        <v>228</v>
      </c>
      <c r="BM322" s="256" t="s">
        <v>899</v>
      </c>
    </row>
    <row r="323" s="2" customFormat="1" ht="16.5" customHeight="1">
      <c r="A323" s="39"/>
      <c r="B323" s="40"/>
      <c r="C323" s="244" t="s">
        <v>561</v>
      </c>
      <c r="D323" s="244" t="s">
        <v>224</v>
      </c>
      <c r="E323" s="245" t="s">
        <v>5036</v>
      </c>
      <c r="F323" s="246" t="s">
        <v>4836</v>
      </c>
      <c r="G323" s="247" t="s">
        <v>526</v>
      </c>
      <c r="H323" s="248">
        <v>1</v>
      </c>
      <c r="I323" s="249"/>
      <c r="J323" s="250">
        <f>ROUND(I323*H323,2)</f>
        <v>0</v>
      </c>
      <c r="K323" s="251"/>
      <c r="L323" s="45"/>
      <c r="M323" s="252" t="s">
        <v>1</v>
      </c>
      <c r="N323" s="253" t="s">
        <v>41</v>
      </c>
      <c r="O323" s="92"/>
      <c r="P323" s="254">
        <f>O323*H323</f>
        <v>0</v>
      </c>
      <c r="Q323" s="254">
        <v>0</v>
      </c>
      <c r="R323" s="254">
        <f>Q323*H323</f>
        <v>0</v>
      </c>
      <c r="S323" s="254">
        <v>0</v>
      </c>
      <c r="T323" s="255">
        <f>S323*H323</f>
        <v>0</v>
      </c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R323" s="256" t="s">
        <v>228</v>
      </c>
      <c r="AT323" s="256" t="s">
        <v>224</v>
      </c>
      <c r="AU323" s="256" t="s">
        <v>86</v>
      </c>
      <c r="AY323" s="18" t="s">
        <v>222</v>
      </c>
      <c r="BE323" s="257">
        <f>IF(N323="základní",J323,0)</f>
        <v>0</v>
      </c>
      <c r="BF323" s="257">
        <f>IF(N323="snížená",J323,0)</f>
        <v>0</v>
      </c>
      <c r="BG323" s="257">
        <f>IF(N323="zákl. přenesená",J323,0)</f>
        <v>0</v>
      </c>
      <c r="BH323" s="257">
        <f>IF(N323="sníž. přenesená",J323,0)</f>
        <v>0</v>
      </c>
      <c r="BI323" s="257">
        <f>IF(N323="nulová",J323,0)</f>
        <v>0</v>
      </c>
      <c r="BJ323" s="18" t="s">
        <v>84</v>
      </c>
      <c r="BK323" s="257">
        <f>ROUND(I323*H323,2)</f>
        <v>0</v>
      </c>
      <c r="BL323" s="18" t="s">
        <v>228</v>
      </c>
      <c r="BM323" s="256" t="s">
        <v>906</v>
      </c>
    </row>
    <row r="324" s="2" customFormat="1" ht="76.35" customHeight="1">
      <c r="A324" s="39"/>
      <c r="B324" s="40"/>
      <c r="C324" s="294" t="s">
        <v>888</v>
      </c>
      <c r="D324" s="294" t="s">
        <v>300</v>
      </c>
      <c r="E324" s="295" t="s">
        <v>5037</v>
      </c>
      <c r="F324" s="296" t="s">
        <v>5038</v>
      </c>
      <c r="G324" s="297" t="s">
        <v>526</v>
      </c>
      <c r="H324" s="298">
        <v>8</v>
      </c>
      <c r="I324" s="299"/>
      <c r="J324" s="300">
        <f>ROUND(I324*H324,2)</f>
        <v>0</v>
      </c>
      <c r="K324" s="301"/>
      <c r="L324" s="302"/>
      <c r="M324" s="303" t="s">
        <v>1</v>
      </c>
      <c r="N324" s="304" t="s">
        <v>41</v>
      </c>
      <c r="O324" s="92"/>
      <c r="P324" s="254">
        <f>O324*H324</f>
        <v>0</v>
      </c>
      <c r="Q324" s="254">
        <v>0</v>
      </c>
      <c r="R324" s="254">
        <f>Q324*H324</f>
        <v>0</v>
      </c>
      <c r="S324" s="254">
        <v>0</v>
      </c>
      <c r="T324" s="255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56" t="s">
        <v>242</v>
      </c>
      <c r="AT324" s="256" t="s">
        <v>300</v>
      </c>
      <c r="AU324" s="256" t="s">
        <v>86</v>
      </c>
      <c r="AY324" s="18" t="s">
        <v>222</v>
      </c>
      <c r="BE324" s="257">
        <f>IF(N324="základní",J324,0)</f>
        <v>0</v>
      </c>
      <c r="BF324" s="257">
        <f>IF(N324="snížená",J324,0)</f>
        <v>0</v>
      </c>
      <c r="BG324" s="257">
        <f>IF(N324="zákl. přenesená",J324,0)</f>
        <v>0</v>
      </c>
      <c r="BH324" s="257">
        <f>IF(N324="sníž. přenesená",J324,0)</f>
        <v>0</v>
      </c>
      <c r="BI324" s="257">
        <f>IF(N324="nulová",J324,0)</f>
        <v>0</v>
      </c>
      <c r="BJ324" s="18" t="s">
        <v>84</v>
      </c>
      <c r="BK324" s="257">
        <f>ROUND(I324*H324,2)</f>
        <v>0</v>
      </c>
      <c r="BL324" s="18" t="s">
        <v>228</v>
      </c>
      <c r="BM324" s="256" t="s">
        <v>912</v>
      </c>
    </row>
    <row r="325" s="2" customFormat="1" ht="21.75" customHeight="1">
      <c r="A325" s="39"/>
      <c r="B325" s="40"/>
      <c r="C325" s="294" t="s">
        <v>568</v>
      </c>
      <c r="D325" s="294" t="s">
        <v>300</v>
      </c>
      <c r="E325" s="295" t="s">
        <v>5039</v>
      </c>
      <c r="F325" s="296" t="s">
        <v>4878</v>
      </c>
      <c r="G325" s="297" t="s">
        <v>1535</v>
      </c>
      <c r="H325" s="298">
        <v>12</v>
      </c>
      <c r="I325" s="299"/>
      <c r="J325" s="300">
        <f>ROUND(I325*H325,2)</f>
        <v>0</v>
      </c>
      <c r="K325" s="301"/>
      <c r="L325" s="302"/>
      <c r="M325" s="303" t="s">
        <v>1</v>
      </c>
      <c r="N325" s="304" t="s">
        <v>41</v>
      </c>
      <c r="O325" s="92"/>
      <c r="P325" s="254">
        <f>O325*H325</f>
        <v>0</v>
      </c>
      <c r="Q325" s="254">
        <v>0</v>
      </c>
      <c r="R325" s="254">
        <f>Q325*H325</f>
        <v>0</v>
      </c>
      <c r="S325" s="254">
        <v>0</v>
      </c>
      <c r="T325" s="255">
        <f>S325*H325</f>
        <v>0</v>
      </c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R325" s="256" t="s">
        <v>242</v>
      </c>
      <c r="AT325" s="256" t="s">
        <v>300</v>
      </c>
      <c r="AU325" s="256" t="s">
        <v>86</v>
      </c>
      <c r="AY325" s="18" t="s">
        <v>222</v>
      </c>
      <c r="BE325" s="257">
        <f>IF(N325="základní",J325,0)</f>
        <v>0</v>
      </c>
      <c r="BF325" s="257">
        <f>IF(N325="snížená",J325,0)</f>
        <v>0</v>
      </c>
      <c r="BG325" s="257">
        <f>IF(N325="zákl. přenesená",J325,0)</f>
        <v>0</v>
      </c>
      <c r="BH325" s="257">
        <f>IF(N325="sníž. přenesená",J325,0)</f>
        <v>0</v>
      </c>
      <c r="BI325" s="257">
        <f>IF(N325="nulová",J325,0)</f>
        <v>0</v>
      </c>
      <c r="BJ325" s="18" t="s">
        <v>84</v>
      </c>
      <c r="BK325" s="257">
        <f>ROUND(I325*H325,2)</f>
        <v>0</v>
      </c>
      <c r="BL325" s="18" t="s">
        <v>228</v>
      </c>
      <c r="BM325" s="256" t="s">
        <v>917</v>
      </c>
    </row>
    <row r="326" s="2" customFormat="1" ht="16.5" customHeight="1">
      <c r="A326" s="39"/>
      <c r="B326" s="40"/>
      <c r="C326" s="244" t="s">
        <v>896</v>
      </c>
      <c r="D326" s="244" t="s">
        <v>224</v>
      </c>
      <c r="E326" s="245" t="s">
        <v>5040</v>
      </c>
      <c r="F326" s="246" t="s">
        <v>4836</v>
      </c>
      <c r="G326" s="247" t="s">
        <v>526</v>
      </c>
      <c r="H326" s="248">
        <v>1</v>
      </c>
      <c r="I326" s="249"/>
      <c r="J326" s="250">
        <f>ROUND(I326*H326,2)</f>
        <v>0</v>
      </c>
      <c r="K326" s="251"/>
      <c r="L326" s="45"/>
      <c r="M326" s="252" t="s">
        <v>1</v>
      </c>
      <c r="N326" s="253" t="s">
        <v>41</v>
      </c>
      <c r="O326" s="92"/>
      <c r="P326" s="254">
        <f>O326*H326</f>
        <v>0</v>
      </c>
      <c r="Q326" s="254">
        <v>0</v>
      </c>
      <c r="R326" s="254">
        <f>Q326*H326</f>
        <v>0</v>
      </c>
      <c r="S326" s="254">
        <v>0</v>
      </c>
      <c r="T326" s="255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56" t="s">
        <v>228</v>
      </c>
      <c r="AT326" s="256" t="s">
        <v>224</v>
      </c>
      <c r="AU326" s="256" t="s">
        <v>86</v>
      </c>
      <c r="AY326" s="18" t="s">
        <v>222</v>
      </c>
      <c r="BE326" s="257">
        <f>IF(N326="základní",J326,0)</f>
        <v>0</v>
      </c>
      <c r="BF326" s="257">
        <f>IF(N326="snížená",J326,0)</f>
        <v>0</v>
      </c>
      <c r="BG326" s="257">
        <f>IF(N326="zákl. přenesená",J326,0)</f>
        <v>0</v>
      </c>
      <c r="BH326" s="257">
        <f>IF(N326="sníž. přenesená",J326,0)</f>
        <v>0</v>
      </c>
      <c r="BI326" s="257">
        <f>IF(N326="nulová",J326,0)</f>
        <v>0</v>
      </c>
      <c r="BJ326" s="18" t="s">
        <v>84</v>
      </c>
      <c r="BK326" s="257">
        <f>ROUND(I326*H326,2)</f>
        <v>0</v>
      </c>
      <c r="BL326" s="18" t="s">
        <v>228</v>
      </c>
      <c r="BM326" s="256" t="s">
        <v>923</v>
      </c>
    </row>
    <row r="327" s="2" customFormat="1" ht="24.15" customHeight="1">
      <c r="A327" s="39"/>
      <c r="B327" s="40"/>
      <c r="C327" s="294" t="s">
        <v>572</v>
      </c>
      <c r="D327" s="294" t="s">
        <v>300</v>
      </c>
      <c r="E327" s="295" t="s">
        <v>5041</v>
      </c>
      <c r="F327" s="296" t="s">
        <v>5042</v>
      </c>
      <c r="G327" s="297" t="s">
        <v>526</v>
      </c>
      <c r="H327" s="298">
        <v>4</v>
      </c>
      <c r="I327" s="299"/>
      <c r="J327" s="300">
        <f>ROUND(I327*H327,2)</f>
        <v>0</v>
      </c>
      <c r="K327" s="301"/>
      <c r="L327" s="302"/>
      <c r="M327" s="303" t="s">
        <v>1</v>
      </c>
      <c r="N327" s="304" t="s">
        <v>41</v>
      </c>
      <c r="O327" s="92"/>
      <c r="P327" s="254">
        <f>O327*H327</f>
        <v>0</v>
      </c>
      <c r="Q327" s="254">
        <v>0</v>
      </c>
      <c r="R327" s="254">
        <f>Q327*H327</f>
        <v>0</v>
      </c>
      <c r="S327" s="254">
        <v>0</v>
      </c>
      <c r="T327" s="255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56" t="s">
        <v>242</v>
      </c>
      <c r="AT327" s="256" t="s">
        <v>300</v>
      </c>
      <c r="AU327" s="256" t="s">
        <v>86</v>
      </c>
      <c r="AY327" s="18" t="s">
        <v>222</v>
      </c>
      <c r="BE327" s="257">
        <f>IF(N327="základní",J327,0)</f>
        <v>0</v>
      </c>
      <c r="BF327" s="257">
        <f>IF(N327="snížená",J327,0)</f>
        <v>0</v>
      </c>
      <c r="BG327" s="257">
        <f>IF(N327="zákl. přenesená",J327,0)</f>
        <v>0</v>
      </c>
      <c r="BH327" s="257">
        <f>IF(N327="sníž. přenesená",J327,0)</f>
        <v>0</v>
      </c>
      <c r="BI327" s="257">
        <f>IF(N327="nulová",J327,0)</f>
        <v>0</v>
      </c>
      <c r="BJ327" s="18" t="s">
        <v>84</v>
      </c>
      <c r="BK327" s="257">
        <f>ROUND(I327*H327,2)</f>
        <v>0</v>
      </c>
      <c r="BL327" s="18" t="s">
        <v>228</v>
      </c>
      <c r="BM327" s="256" t="s">
        <v>928</v>
      </c>
    </row>
    <row r="328" s="2" customFormat="1" ht="16.5" customHeight="1">
      <c r="A328" s="39"/>
      <c r="B328" s="40"/>
      <c r="C328" s="244" t="s">
        <v>909</v>
      </c>
      <c r="D328" s="244" t="s">
        <v>224</v>
      </c>
      <c r="E328" s="245" t="s">
        <v>5043</v>
      </c>
      <c r="F328" s="246" t="s">
        <v>4836</v>
      </c>
      <c r="G328" s="247" t="s">
        <v>526</v>
      </c>
      <c r="H328" s="248">
        <v>1</v>
      </c>
      <c r="I328" s="249"/>
      <c r="J328" s="250">
        <f>ROUND(I328*H328,2)</f>
        <v>0</v>
      </c>
      <c r="K328" s="251"/>
      <c r="L328" s="45"/>
      <c r="M328" s="252" t="s">
        <v>1</v>
      </c>
      <c r="N328" s="253" t="s">
        <v>41</v>
      </c>
      <c r="O328" s="92"/>
      <c r="P328" s="254">
        <f>O328*H328</f>
        <v>0</v>
      </c>
      <c r="Q328" s="254">
        <v>0</v>
      </c>
      <c r="R328" s="254">
        <f>Q328*H328</f>
        <v>0</v>
      </c>
      <c r="S328" s="254">
        <v>0</v>
      </c>
      <c r="T328" s="255">
        <f>S328*H328</f>
        <v>0</v>
      </c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R328" s="256" t="s">
        <v>228</v>
      </c>
      <c r="AT328" s="256" t="s">
        <v>224</v>
      </c>
      <c r="AU328" s="256" t="s">
        <v>86</v>
      </c>
      <c r="AY328" s="18" t="s">
        <v>222</v>
      </c>
      <c r="BE328" s="257">
        <f>IF(N328="základní",J328,0)</f>
        <v>0</v>
      </c>
      <c r="BF328" s="257">
        <f>IF(N328="snížená",J328,0)</f>
        <v>0</v>
      </c>
      <c r="BG328" s="257">
        <f>IF(N328="zákl. přenesená",J328,0)</f>
        <v>0</v>
      </c>
      <c r="BH328" s="257">
        <f>IF(N328="sníž. přenesená",J328,0)</f>
        <v>0</v>
      </c>
      <c r="BI328" s="257">
        <f>IF(N328="nulová",J328,0)</f>
        <v>0</v>
      </c>
      <c r="BJ328" s="18" t="s">
        <v>84</v>
      </c>
      <c r="BK328" s="257">
        <f>ROUND(I328*H328,2)</f>
        <v>0</v>
      </c>
      <c r="BL328" s="18" t="s">
        <v>228</v>
      </c>
      <c r="BM328" s="256" t="s">
        <v>933</v>
      </c>
    </row>
    <row r="329" s="2" customFormat="1" ht="24.15" customHeight="1">
      <c r="A329" s="39"/>
      <c r="B329" s="40"/>
      <c r="C329" s="294" t="s">
        <v>575</v>
      </c>
      <c r="D329" s="294" t="s">
        <v>300</v>
      </c>
      <c r="E329" s="295" t="s">
        <v>5044</v>
      </c>
      <c r="F329" s="296" t="s">
        <v>5045</v>
      </c>
      <c r="G329" s="297" t="s">
        <v>526</v>
      </c>
      <c r="H329" s="298">
        <v>1</v>
      </c>
      <c r="I329" s="299"/>
      <c r="J329" s="300">
        <f>ROUND(I329*H329,2)</f>
        <v>0</v>
      </c>
      <c r="K329" s="301"/>
      <c r="L329" s="302"/>
      <c r="M329" s="303" t="s">
        <v>1</v>
      </c>
      <c r="N329" s="304" t="s">
        <v>41</v>
      </c>
      <c r="O329" s="92"/>
      <c r="P329" s="254">
        <f>O329*H329</f>
        <v>0</v>
      </c>
      <c r="Q329" s="254">
        <v>0</v>
      </c>
      <c r="R329" s="254">
        <f>Q329*H329</f>
        <v>0</v>
      </c>
      <c r="S329" s="254">
        <v>0</v>
      </c>
      <c r="T329" s="255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56" t="s">
        <v>242</v>
      </c>
      <c r="AT329" s="256" t="s">
        <v>300</v>
      </c>
      <c r="AU329" s="256" t="s">
        <v>86</v>
      </c>
      <c r="AY329" s="18" t="s">
        <v>222</v>
      </c>
      <c r="BE329" s="257">
        <f>IF(N329="základní",J329,0)</f>
        <v>0</v>
      </c>
      <c r="BF329" s="257">
        <f>IF(N329="snížená",J329,0)</f>
        <v>0</v>
      </c>
      <c r="BG329" s="257">
        <f>IF(N329="zákl. přenesená",J329,0)</f>
        <v>0</v>
      </c>
      <c r="BH329" s="257">
        <f>IF(N329="sníž. přenesená",J329,0)</f>
        <v>0</v>
      </c>
      <c r="BI329" s="257">
        <f>IF(N329="nulová",J329,0)</f>
        <v>0</v>
      </c>
      <c r="BJ329" s="18" t="s">
        <v>84</v>
      </c>
      <c r="BK329" s="257">
        <f>ROUND(I329*H329,2)</f>
        <v>0</v>
      </c>
      <c r="BL329" s="18" t="s">
        <v>228</v>
      </c>
      <c r="BM329" s="256" t="s">
        <v>937</v>
      </c>
    </row>
    <row r="330" s="2" customFormat="1" ht="24.15" customHeight="1">
      <c r="A330" s="39"/>
      <c r="B330" s="40"/>
      <c r="C330" s="294" t="s">
        <v>920</v>
      </c>
      <c r="D330" s="294" t="s">
        <v>300</v>
      </c>
      <c r="E330" s="295" t="s">
        <v>5046</v>
      </c>
      <c r="F330" s="296" t="s">
        <v>5047</v>
      </c>
      <c r="G330" s="297" t="s">
        <v>526</v>
      </c>
      <c r="H330" s="298">
        <v>1</v>
      </c>
      <c r="I330" s="299"/>
      <c r="J330" s="300">
        <f>ROUND(I330*H330,2)</f>
        <v>0</v>
      </c>
      <c r="K330" s="301"/>
      <c r="L330" s="302"/>
      <c r="M330" s="303" t="s">
        <v>1</v>
      </c>
      <c r="N330" s="304" t="s">
        <v>41</v>
      </c>
      <c r="O330" s="92"/>
      <c r="P330" s="254">
        <f>O330*H330</f>
        <v>0</v>
      </c>
      <c r="Q330" s="254">
        <v>0</v>
      </c>
      <c r="R330" s="254">
        <f>Q330*H330</f>
        <v>0</v>
      </c>
      <c r="S330" s="254">
        <v>0</v>
      </c>
      <c r="T330" s="255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56" t="s">
        <v>242</v>
      </c>
      <c r="AT330" s="256" t="s">
        <v>300</v>
      </c>
      <c r="AU330" s="256" t="s">
        <v>86</v>
      </c>
      <c r="AY330" s="18" t="s">
        <v>222</v>
      </c>
      <c r="BE330" s="257">
        <f>IF(N330="základní",J330,0)</f>
        <v>0</v>
      </c>
      <c r="BF330" s="257">
        <f>IF(N330="snížená",J330,0)</f>
        <v>0</v>
      </c>
      <c r="BG330" s="257">
        <f>IF(N330="zákl. přenesená",J330,0)</f>
        <v>0</v>
      </c>
      <c r="BH330" s="257">
        <f>IF(N330="sníž. přenesená",J330,0)</f>
        <v>0</v>
      </c>
      <c r="BI330" s="257">
        <f>IF(N330="nulová",J330,0)</f>
        <v>0</v>
      </c>
      <c r="BJ330" s="18" t="s">
        <v>84</v>
      </c>
      <c r="BK330" s="257">
        <f>ROUND(I330*H330,2)</f>
        <v>0</v>
      </c>
      <c r="BL330" s="18" t="s">
        <v>228</v>
      </c>
      <c r="BM330" s="256" t="s">
        <v>942</v>
      </c>
    </row>
    <row r="331" s="2" customFormat="1" ht="16.5" customHeight="1">
      <c r="A331" s="39"/>
      <c r="B331" s="40"/>
      <c r="C331" s="244" t="s">
        <v>579</v>
      </c>
      <c r="D331" s="244" t="s">
        <v>224</v>
      </c>
      <c r="E331" s="245" t="s">
        <v>5048</v>
      </c>
      <c r="F331" s="246" t="s">
        <v>4836</v>
      </c>
      <c r="G331" s="247" t="s">
        <v>526</v>
      </c>
      <c r="H331" s="248">
        <v>1</v>
      </c>
      <c r="I331" s="249"/>
      <c r="J331" s="250">
        <f>ROUND(I331*H331,2)</f>
        <v>0</v>
      </c>
      <c r="K331" s="251"/>
      <c r="L331" s="45"/>
      <c r="M331" s="252" t="s">
        <v>1</v>
      </c>
      <c r="N331" s="253" t="s">
        <v>41</v>
      </c>
      <c r="O331" s="92"/>
      <c r="P331" s="254">
        <f>O331*H331</f>
        <v>0</v>
      </c>
      <c r="Q331" s="254">
        <v>0</v>
      </c>
      <c r="R331" s="254">
        <f>Q331*H331</f>
        <v>0</v>
      </c>
      <c r="S331" s="254">
        <v>0</v>
      </c>
      <c r="T331" s="255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56" t="s">
        <v>228</v>
      </c>
      <c r="AT331" s="256" t="s">
        <v>224</v>
      </c>
      <c r="AU331" s="256" t="s">
        <v>86</v>
      </c>
      <c r="AY331" s="18" t="s">
        <v>222</v>
      </c>
      <c r="BE331" s="257">
        <f>IF(N331="základní",J331,0)</f>
        <v>0</v>
      </c>
      <c r="BF331" s="257">
        <f>IF(N331="snížená",J331,0)</f>
        <v>0</v>
      </c>
      <c r="BG331" s="257">
        <f>IF(N331="zákl. přenesená",J331,0)</f>
        <v>0</v>
      </c>
      <c r="BH331" s="257">
        <f>IF(N331="sníž. přenesená",J331,0)</f>
        <v>0</v>
      </c>
      <c r="BI331" s="257">
        <f>IF(N331="nulová",J331,0)</f>
        <v>0</v>
      </c>
      <c r="BJ331" s="18" t="s">
        <v>84</v>
      </c>
      <c r="BK331" s="257">
        <f>ROUND(I331*H331,2)</f>
        <v>0</v>
      </c>
      <c r="BL331" s="18" t="s">
        <v>228</v>
      </c>
      <c r="BM331" s="256" t="s">
        <v>943</v>
      </c>
    </row>
    <row r="332" s="12" customFormat="1" ht="22.8" customHeight="1">
      <c r="A332" s="12"/>
      <c r="B332" s="228"/>
      <c r="C332" s="229"/>
      <c r="D332" s="230" t="s">
        <v>75</v>
      </c>
      <c r="E332" s="242" t="s">
        <v>5049</v>
      </c>
      <c r="F332" s="242" t="s">
        <v>5050</v>
      </c>
      <c r="G332" s="229"/>
      <c r="H332" s="229"/>
      <c r="I332" s="232"/>
      <c r="J332" s="243">
        <f>BK332</f>
        <v>0</v>
      </c>
      <c r="K332" s="229"/>
      <c r="L332" s="234"/>
      <c r="M332" s="235"/>
      <c r="N332" s="236"/>
      <c r="O332" s="236"/>
      <c r="P332" s="237">
        <f>SUM(P333:P342)</f>
        <v>0</v>
      </c>
      <c r="Q332" s="236"/>
      <c r="R332" s="237">
        <f>SUM(R333:R342)</f>
        <v>0</v>
      </c>
      <c r="S332" s="236"/>
      <c r="T332" s="238">
        <f>SUM(T333:T342)</f>
        <v>0</v>
      </c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R332" s="239" t="s">
        <v>84</v>
      </c>
      <c r="AT332" s="240" t="s">
        <v>75</v>
      </c>
      <c r="AU332" s="240" t="s">
        <v>84</v>
      </c>
      <c r="AY332" s="239" t="s">
        <v>222</v>
      </c>
      <c r="BK332" s="241">
        <f>SUM(BK333:BK342)</f>
        <v>0</v>
      </c>
    </row>
    <row r="333" s="2" customFormat="1" ht="16.5" customHeight="1">
      <c r="A333" s="39"/>
      <c r="B333" s="40"/>
      <c r="C333" s="294" t="s">
        <v>930</v>
      </c>
      <c r="D333" s="294" t="s">
        <v>300</v>
      </c>
      <c r="E333" s="295" t="s">
        <v>5051</v>
      </c>
      <c r="F333" s="296" t="s">
        <v>4919</v>
      </c>
      <c r="G333" s="297" t="s">
        <v>1535</v>
      </c>
      <c r="H333" s="298">
        <v>58</v>
      </c>
      <c r="I333" s="299"/>
      <c r="J333" s="300">
        <f>ROUND(I333*H333,2)</f>
        <v>0</v>
      </c>
      <c r="K333" s="301"/>
      <c r="L333" s="302"/>
      <c r="M333" s="303" t="s">
        <v>1</v>
      </c>
      <c r="N333" s="304" t="s">
        <v>41</v>
      </c>
      <c r="O333" s="92"/>
      <c r="P333" s="254">
        <f>O333*H333</f>
        <v>0</v>
      </c>
      <c r="Q333" s="254">
        <v>0</v>
      </c>
      <c r="R333" s="254">
        <f>Q333*H333</f>
        <v>0</v>
      </c>
      <c r="S333" s="254">
        <v>0</v>
      </c>
      <c r="T333" s="255">
        <f>S333*H333</f>
        <v>0</v>
      </c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R333" s="256" t="s">
        <v>242</v>
      </c>
      <c r="AT333" s="256" t="s">
        <v>300</v>
      </c>
      <c r="AU333" s="256" t="s">
        <v>86</v>
      </c>
      <c r="AY333" s="18" t="s">
        <v>222</v>
      </c>
      <c r="BE333" s="257">
        <f>IF(N333="základní",J333,0)</f>
        <v>0</v>
      </c>
      <c r="BF333" s="257">
        <f>IF(N333="snížená",J333,0)</f>
        <v>0</v>
      </c>
      <c r="BG333" s="257">
        <f>IF(N333="zákl. přenesená",J333,0)</f>
        <v>0</v>
      </c>
      <c r="BH333" s="257">
        <f>IF(N333="sníž. přenesená",J333,0)</f>
        <v>0</v>
      </c>
      <c r="BI333" s="257">
        <f>IF(N333="nulová",J333,0)</f>
        <v>0</v>
      </c>
      <c r="BJ333" s="18" t="s">
        <v>84</v>
      </c>
      <c r="BK333" s="257">
        <f>ROUND(I333*H333,2)</f>
        <v>0</v>
      </c>
      <c r="BL333" s="18" t="s">
        <v>228</v>
      </c>
      <c r="BM333" s="256" t="s">
        <v>949</v>
      </c>
    </row>
    <row r="334" s="2" customFormat="1" ht="16.5" customHeight="1">
      <c r="A334" s="39"/>
      <c r="B334" s="40"/>
      <c r="C334" s="244" t="s">
        <v>583</v>
      </c>
      <c r="D334" s="244" t="s">
        <v>224</v>
      </c>
      <c r="E334" s="245" t="s">
        <v>5052</v>
      </c>
      <c r="F334" s="246" t="s">
        <v>4921</v>
      </c>
      <c r="G334" s="247" t="s">
        <v>1535</v>
      </c>
      <c r="H334" s="248">
        <v>58</v>
      </c>
      <c r="I334" s="249"/>
      <c r="J334" s="250">
        <f>ROUND(I334*H334,2)</f>
        <v>0</v>
      </c>
      <c r="K334" s="251"/>
      <c r="L334" s="45"/>
      <c r="M334" s="252" t="s">
        <v>1</v>
      </c>
      <c r="N334" s="253" t="s">
        <v>41</v>
      </c>
      <c r="O334" s="92"/>
      <c r="P334" s="254">
        <f>O334*H334</f>
        <v>0</v>
      </c>
      <c r="Q334" s="254">
        <v>0</v>
      </c>
      <c r="R334" s="254">
        <f>Q334*H334</f>
        <v>0</v>
      </c>
      <c r="S334" s="254">
        <v>0</v>
      </c>
      <c r="T334" s="255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56" t="s">
        <v>228</v>
      </c>
      <c r="AT334" s="256" t="s">
        <v>224</v>
      </c>
      <c r="AU334" s="256" t="s">
        <v>86</v>
      </c>
      <c r="AY334" s="18" t="s">
        <v>222</v>
      </c>
      <c r="BE334" s="257">
        <f>IF(N334="základní",J334,0)</f>
        <v>0</v>
      </c>
      <c r="BF334" s="257">
        <f>IF(N334="snížená",J334,0)</f>
        <v>0</v>
      </c>
      <c r="BG334" s="257">
        <f>IF(N334="zákl. přenesená",J334,0)</f>
        <v>0</v>
      </c>
      <c r="BH334" s="257">
        <f>IF(N334="sníž. přenesená",J334,0)</f>
        <v>0</v>
      </c>
      <c r="BI334" s="257">
        <f>IF(N334="nulová",J334,0)</f>
        <v>0</v>
      </c>
      <c r="BJ334" s="18" t="s">
        <v>84</v>
      </c>
      <c r="BK334" s="257">
        <f>ROUND(I334*H334,2)</f>
        <v>0</v>
      </c>
      <c r="BL334" s="18" t="s">
        <v>228</v>
      </c>
      <c r="BM334" s="256" t="s">
        <v>954</v>
      </c>
    </row>
    <row r="335" s="2" customFormat="1" ht="16.5" customHeight="1">
      <c r="A335" s="39"/>
      <c r="B335" s="40"/>
      <c r="C335" s="294" t="s">
        <v>939</v>
      </c>
      <c r="D335" s="294" t="s">
        <v>300</v>
      </c>
      <c r="E335" s="295" t="s">
        <v>5053</v>
      </c>
      <c r="F335" s="296" t="s">
        <v>4923</v>
      </c>
      <c r="G335" s="297" t="s">
        <v>1535</v>
      </c>
      <c r="H335" s="298">
        <v>55</v>
      </c>
      <c r="I335" s="299"/>
      <c r="J335" s="300">
        <f>ROUND(I335*H335,2)</f>
        <v>0</v>
      </c>
      <c r="K335" s="301"/>
      <c r="L335" s="302"/>
      <c r="M335" s="303" t="s">
        <v>1</v>
      </c>
      <c r="N335" s="304" t="s">
        <v>41</v>
      </c>
      <c r="O335" s="92"/>
      <c r="P335" s="254">
        <f>O335*H335</f>
        <v>0</v>
      </c>
      <c r="Q335" s="254">
        <v>0</v>
      </c>
      <c r="R335" s="254">
        <f>Q335*H335</f>
        <v>0</v>
      </c>
      <c r="S335" s="254">
        <v>0</v>
      </c>
      <c r="T335" s="255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56" t="s">
        <v>242</v>
      </c>
      <c r="AT335" s="256" t="s">
        <v>300</v>
      </c>
      <c r="AU335" s="256" t="s">
        <v>86</v>
      </c>
      <c r="AY335" s="18" t="s">
        <v>222</v>
      </c>
      <c r="BE335" s="257">
        <f>IF(N335="základní",J335,0)</f>
        <v>0</v>
      </c>
      <c r="BF335" s="257">
        <f>IF(N335="snížená",J335,0)</f>
        <v>0</v>
      </c>
      <c r="BG335" s="257">
        <f>IF(N335="zákl. přenesená",J335,0)</f>
        <v>0</v>
      </c>
      <c r="BH335" s="257">
        <f>IF(N335="sníž. přenesená",J335,0)</f>
        <v>0</v>
      </c>
      <c r="BI335" s="257">
        <f>IF(N335="nulová",J335,0)</f>
        <v>0</v>
      </c>
      <c r="BJ335" s="18" t="s">
        <v>84</v>
      </c>
      <c r="BK335" s="257">
        <f>ROUND(I335*H335,2)</f>
        <v>0</v>
      </c>
      <c r="BL335" s="18" t="s">
        <v>228</v>
      </c>
      <c r="BM335" s="256" t="s">
        <v>963</v>
      </c>
    </row>
    <row r="336" s="2" customFormat="1" ht="16.5" customHeight="1">
      <c r="A336" s="39"/>
      <c r="B336" s="40"/>
      <c r="C336" s="244" t="s">
        <v>587</v>
      </c>
      <c r="D336" s="244" t="s">
        <v>224</v>
      </c>
      <c r="E336" s="245" t="s">
        <v>5054</v>
      </c>
      <c r="F336" s="246" t="s">
        <v>4921</v>
      </c>
      <c r="G336" s="247" t="s">
        <v>1535</v>
      </c>
      <c r="H336" s="248">
        <v>55</v>
      </c>
      <c r="I336" s="249"/>
      <c r="J336" s="250">
        <f>ROUND(I336*H336,2)</f>
        <v>0</v>
      </c>
      <c r="K336" s="251"/>
      <c r="L336" s="45"/>
      <c r="M336" s="252" t="s">
        <v>1</v>
      </c>
      <c r="N336" s="253" t="s">
        <v>41</v>
      </c>
      <c r="O336" s="92"/>
      <c r="P336" s="254">
        <f>O336*H336</f>
        <v>0</v>
      </c>
      <c r="Q336" s="254">
        <v>0</v>
      </c>
      <c r="R336" s="254">
        <f>Q336*H336</f>
        <v>0</v>
      </c>
      <c r="S336" s="254">
        <v>0</v>
      </c>
      <c r="T336" s="255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56" t="s">
        <v>228</v>
      </c>
      <c r="AT336" s="256" t="s">
        <v>224</v>
      </c>
      <c r="AU336" s="256" t="s">
        <v>86</v>
      </c>
      <c r="AY336" s="18" t="s">
        <v>222</v>
      </c>
      <c r="BE336" s="257">
        <f>IF(N336="základní",J336,0)</f>
        <v>0</v>
      </c>
      <c r="BF336" s="257">
        <f>IF(N336="snížená",J336,0)</f>
        <v>0</v>
      </c>
      <c r="BG336" s="257">
        <f>IF(N336="zákl. přenesená",J336,0)</f>
        <v>0</v>
      </c>
      <c r="BH336" s="257">
        <f>IF(N336="sníž. přenesená",J336,0)</f>
        <v>0</v>
      </c>
      <c r="BI336" s="257">
        <f>IF(N336="nulová",J336,0)</f>
        <v>0</v>
      </c>
      <c r="BJ336" s="18" t="s">
        <v>84</v>
      </c>
      <c r="BK336" s="257">
        <f>ROUND(I336*H336,2)</f>
        <v>0</v>
      </c>
      <c r="BL336" s="18" t="s">
        <v>228</v>
      </c>
      <c r="BM336" s="256" t="s">
        <v>970</v>
      </c>
    </row>
    <row r="337" s="2" customFormat="1" ht="16.5" customHeight="1">
      <c r="A337" s="39"/>
      <c r="B337" s="40"/>
      <c r="C337" s="294" t="s">
        <v>946</v>
      </c>
      <c r="D337" s="294" t="s">
        <v>300</v>
      </c>
      <c r="E337" s="295" t="s">
        <v>5055</v>
      </c>
      <c r="F337" s="296" t="s">
        <v>4926</v>
      </c>
      <c r="G337" s="297" t="s">
        <v>1535</v>
      </c>
      <c r="H337" s="298">
        <v>33</v>
      </c>
      <c r="I337" s="299"/>
      <c r="J337" s="300">
        <f>ROUND(I337*H337,2)</f>
        <v>0</v>
      </c>
      <c r="K337" s="301"/>
      <c r="L337" s="302"/>
      <c r="M337" s="303" t="s">
        <v>1</v>
      </c>
      <c r="N337" s="304" t="s">
        <v>41</v>
      </c>
      <c r="O337" s="92"/>
      <c r="P337" s="254">
        <f>O337*H337</f>
        <v>0</v>
      </c>
      <c r="Q337" s="254">
        <v>0</v>
      </c>
      <c r="R337" s="254">
        <f>Q337*H337</f>
        <v>0</v>
      </c>
      <c r="S337" s="254">
        <v>0</v>
      </c>
      <c r="T337" s="255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56" t="s">
        <v>242</v>
      </c>
      <c r="AT337" s="256" t="s">
        <v>300</v>
      </c>
      <c r="AU337" s="256" t="s">
        <v>86</v>
      </c>
      <c r="AY337" s="18" t="s">
        <v>222</v>
      </c>
      <c r="BE337" s="257">
        <f>IF(N337="základní",J337,0)</f>
        <v>0</v>
      </c>
      <c r="BF337" s="257">
        <f>IF(N337="snížená",J337,0)</f>
        <v>0</v>
      </c>
      <c r="BG337" s="257">
        <f>IF(N337="zákl. přenesená",J337,0)</f>
        <v>0</v>
      </c>
      <c r="BH337" s="257">
        <f>IF(N337="sníž. přenesená",J337,0)</f>
        <v>0</v>
      </c>
      <c r="BI337" s="257">
        <f>IF(N337="nulová",J337,0)</f>
        <v>0</v>
      </c>
      <c r="BJ337" s="18" t="s">
        <v>84</v>
      </c>
      <c r="BK337" s="257">
        <f>ROUND(I337*H337,2)</f>
        <v>0</v>
      </c>
      <c r="BL337" s="18" t="s">
        <v>228</v>
      </c>
      <c r="BM337" s="256" t="s">
        <v>977</v>
      </c>
    </row>
    <row r="338" s="2" customFormat="1" ht="16.5" customHeight="1">
      <c r="A338" s="39"/>
      <c r="B338" s="40"/>
      <c r="C338" s="244" t="s">
        <v>590</v>
      </c>
      <c r="D338" s="244" t="s">
        <v>224</v>
      </c>
      <c r="E338" s="245" t="s">
        <v>5056</v>
      </c>
      <c r="F338" s="246" t="s">
        <v>4921</v>
      </c>
      <c r="G338" s="247" t="s">
        <v>1535</v>
      </c>
      <c r="H338" s="248">
        <v>33</v>
      </c>
      <c r="I338" s="249"/>
      <c r="J338" s="250">
        <f>ROUND(I338*H338,2)</f>
        <v>0</v>
      </c>
      <c r="K338" s="251"/>
      <c r="L338" s="45"/>
      <c r="M338" s="252" t="s">
        <v>1</v>
      </c>
      <c r="N338" s="253" t="s">
        <v>41</v>
      </c>
      <c r="O338" s="92"/>
      <c r="P338" s="254">
        <f>O338*H338</f>
        <v>0</v>
      </c>
      <c r="Q338" s="254">
        <v>0</v>
      </c>
      <c r="R338" s="254">
        <f>Q338*H338</f>
        <v>0</v>
      </c>
      <c r="S338" s="254">
        <v>0</v>
      </c>
      <c r="T338" s="255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56" t="s">
        <v>228</v>
      </c>
      <c r="AT338" s="256" t="s">
        <v>224</v>
      </c>
      <c r="AU338" s="256" t="s">
        <v>86</v>
      </c>
      <c r="AY338" s="18" t="s">
        <v>222</v>
      </c>
      <c r="BE338" s="257">
        <f>IF(N338="základní",J338,0)</f>
        <v>0</v>
      </c>
      <c r="BF338" s="257">
        <f>IF(N338="snížená",J338,0)</f>
        <v>0</v>
      </c>
      <c r="BG338" s="257">
        <f>IF(N338="zákl. přenesená",J338,0)</f>
        <v>0</v>
      </c>
      <c r="BH338" s="257">
        <f>IF(N338="sníž. přenesená",J338,0)</f>
        <v>0</v>
      </c>
      <c r="BI338" s="257">
        <f>IF(N338="nulová",J338,0)</f>
        <v>0</v>
      </c>
      <c r="BJ338" s="18" t="s">
        <v>84</v>
      </c>
      <c r="BK338" s="257">
        <f>ROUND(I338*H338,2)</f>
        <v>0</v>
      </c>
      <c r="BL338" s="18" t="s">
        <v>228</v>
      </c>
      <c r="BM338" s="256" t="s">
        <v>981</v>
      </c>
    </row>
    <row r="339" s="2" customFormat="1" ht="16.5" customHeight="1">
      <c r="A339" s="39"/>
      <c r="B339" s="40"/>
      <c r="C339" s="294" t="s">
        <v>960</v>
      </c>
      <c r="D339" s="294" t="s">
        <v>300</v>
      </c>
      <c r="E339" s="295" t="s">
        <v>5057</v>
      </c>
      <c r="F339" s="296" t="s">
        <v>4929</v>
      </c>
      <c r="G339" s="297" t="s">
        <v>1535</v>
      </c>
      <c r="H339" s="298">
        <v>1</v>
      </c>
      <c r="I339" s="299"/>
      <c r="J339" s="300">
        <f>ROUND(I339*H339,2)</f>
        <v>0</v>
      </c>
      <c r="K339" s="301"/>
      <c r="L339" s="302"/>
      <c r="M339" s="303" t="s">
        <v>1</v>
      </c>
      <c r="N339" s="304" t="s">
        <v>41</v>
      </c>
      <c r="O339" s="92"/>
      <c r="P339" s="254">
        <f>O339*H339</f>
        <v>0</v>
      </c>
      <c r="Q339" s="254">
        <v>0</v>
      </c>
      <c r="R339" s="254">
        <f>Q339*H339</f>
        <v>0</v>
      </c>
      <c r="S339" s="254">
        <v>0</v>
      </c>
      <c r="T339" s="255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56" t="s">
        <v>242</v>
      </c>
      <c r="AT339" s="256" t="s">
        <v>300</v>
      </c>
      <c r="AU339" s="256" t="s">
        <v>86</v>
      </c>
      <c r="AY339" s="18" t="s">
        <v>222</v>
      </c>
      <c r="BE339" s="257">
        <f>IF(N339="základní",J339,0)</f>
        <v>0</v>
      </c>
      <c r="BF339" s="257">
        <f>IF(N339="snížená",J339,0)</f>
        <v>0</v>
      </c>
      <c r="BG339" s="257">
        <f>IF(N339="zákl. přenesená",J339,0)</f>
        <v>0</v>
      </c>
      <c r="BH339" s="257">
        <f>IF(N339="sníž. přenesená",J339,0)</f>
        <v>0</v>
      </c>
      <c r="BI339" s="257">
        <f>IF(N339="nulová",J339,0)</f>
        <v>0</v>
      </c>
      <c r="BJ339" s="18" t="s">
        <v>84</v>
      </c>
      <c r="BK339" s="257">
        <f>ROUND(I339*H339,2)</f>
        <v>0</v>
      </c>
      <c r="BL339" s="18" t="s">
        <v>228</v>
      </c>
      <c r="BM339" s="256" t="s">
        <v>986</v>
      </c>
    </row>
    <row r="340" s="2" customFormat="1" ht="16.5" customHeight="1">
      <c r="A340" s="39"/>
      <c r="B340" s="40"/>
      <c r="C340" s="244" t="s">
        <v>593</v>
      </c>
      <c r="D340" s="244" t="s">
        <v>224</v>
      </c>
      <c r="E340" s="245" t="s">
        <v>5058</v>
      </c>
      <c r="F340" s="246" t="s">
        <v>4921</v>
      </c>
      <c r="G340" s="247" t="s">
        <v>1535</v>
      </c>
      <c r="H340" s="248">
        <v>1</v>
      </c>
      <c r="I340" s="249"/>
      <c r="J340" s="250">
        <f>ROUND(I340*H340,2)</f>
        <v>0</v>
      </c>
      <c r="K340" s="251"/>
      <c r="L340" s="45"/>
      <c r="M340" s="252" t="s">
        <v>1</v>
      </c>
      <c r="N340" s="253" t="s">
        <v>41</v>
      </c>
      <c r="O340" s="92"/>
      <c r="P340" s="254">
        <f>O340*H340</f>
        <v>0</v>
      </c>
      <c r="Q340" s="254">
        <v>0</v>
      </c>
      <c r="R340" s="254">
        <f>Q340*H340</f>
        <v>0</v>
      </c>
      <c r="S340" s="254">
        <v>0</v>
      </c>
      <c r="T340" s="255">
        <f>S340*H340</f>
        <v>0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56" t="s">
        <v>228</v>
      </c>
      <c r="AT340" s="256" t="s">
        <v>224</v>
      </c>
      <c r="AU340" s="256" t="s">
        <v>86</v>
      </c>
      <c r="AY340" s="18" t="s">
        <v>222</v>
      </c>
      <c r="BE340" s="257">
        <f>IF(N340="základní",J340,0)</f>
        <v>0</v>
      </c>
      <c r="BF340" s="257">
        <f>IF(N340="snížená",J340,0)</f>
        <v>0</v>
      </c>
      <c r="BG340" s="257">
        <f>IF(N340="zákl. přenesená",J340,0)</f>
        <v>0</v>
      </c>
      <c r="BH340" s="257">
        <f>IF(N340="sníž. přenesená",J340,0)</f>
        <v>0</v>
      </c>
      <c r="BI340" s="257">
        <f>IF(N340="nulová",J340,0)</f>
        <v>0</v>
      </c>
      <c r="BJ340" s="18" t="s">
        <v>84</v>
      </c>
      <c r="BK340" s="257">
        <f>ROUND(I340*H340,2)</f>
        <v>0</v>
      </c>
      <c r="BL340" s="18" t="s">
        <v>228</v>
      </c>
      <c r="BM340" s="256" t="s">
        <v>990</v>
      </c>
    </row>
    <row r="341" s="2" customFormat="1" ht="16.5" customHeight="1">
      <c r="A341" s="39"/>
      <c r="B341" s="40"/>
      <c r="C341" s="294" t="s">
        <v>974</v>
      </c>
      <c r="D341" s="294" t="s">
        <v>300</v>
      </c>
      <c r="E341" s="295" t="s">
        <v>5059</v>
      </c>
      <c r="F341" s="296" t="s">
        <v>4938</v>
      </c>
      <c r="G341" s="297" t="s">
        <v>1535</v>
      </c>
      <c r="H341" s="298">
        <v>8</v>
      </c>
      <c r="I341" s="299"/>
      <c r="J341" s="300">
        <f>ROUND(I341*H341,2)</f>
        <v>0</v>
      </c>
      <c r="K341" s="301"/>
      <c r="L341" s="302"/>
      <c r="M341" s="303" t="s">
        <v>1</v>
      </c>
      <c r="N341" s="304" t="s">
        <v>41</v>
      </c>
      <c r="O341" s="92"/>
      <c r="P341" s="254">
        <f>O341*H341</f>
        <v>0</v>
      </c>
      <c r="Q341" s="254">
        <v>0</v>
      </c>
      <c r="R341" s="254">
        <f>Q341*H341</f>
        <v>0</v>
      </c>
      <c r="S341" s="254">
        <v>0</v>
      </c>
      <c r="T341" s="255">
        <f>S341*H341</f>
        <v>0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56" t="s">
        <v>242</v>
      </c>
      <c r="AT341" s="256" t="s">
        <v>300</v>
      </c>
      <c r="AU341" s="256" t="s">
        <v>86</v>
      </c>
      <c r="AY341" s="18" t="s">
        <v>222</v>
      </c>
      <c r="BE341" s="257">
        <f>IF(N341="základní",J341,0)</f>
        <v>0</v>
      </c>
      <c r="BF341" s="257">
        <f>IF(N341="snížená",J341,0)</f>
        <v>0</v>
      </c>
      <c r="BG341" s="257">
        <f>IF(N341="zákl. přenesená",J341,0)</f>
        <v>0</v>
      </c>
      <c r="BH341" s="257">
        <f>IF(N341="sníž. přenesená",J341,0)</f>
        <v>0</v>
      </c>
      <c r="BI341" s="257">
        <f>IF(N341="nulová",J341,0)</f>
        <v>0</v>
      </c>
      <c r="BJ341" s="18" t="s">
        <v>84</v>
      </c>
      <c r="BK341" s="257">
        <f>ROUND(I341*H341,2)</f>
        <v>0</v>
      </c>
      <c r="BL341" s="18" t="s">
        <v>228</v>
      </c>
      <c r="BM341" s="256" t="s">
        <v>995</v>
      </c>
    </row>
    <row r="342" s="2" customFormat="1" ht="16.5" customHeight="1">
      <c r="A342" s="39"/>
      <c r="B342" s="40"/>
      <c r="C342" s="244" t="s">
        <v>595</v>
      </c>
      <c r="D342" s="244" t="s">
        <v>224</v>
      </c>
      <c r="E342" s="245" t="s">
        <v>5060</v>
      </c>
      <c r="F342" s="246" t="s">
        <v>4921</v>
      </c>
      <c r="G342" s="247" t="s">
        <v>1535</v>
      </c>
      <c r="H342" s="248">
        <v>8</v>
      </c>
      <c r="I342" s="249"/>
      <c r="J342" s="250">
        <f>ROUND(I342*H342,2)</f>
        <v>0</v>
      </c>
      <c r="K342" s="251"/>
      <c r="L342" s="45"/>
      <c r="M342" s="252" t="s">
        <v>1</v>
      </c>
      <c r="N342" s="253" t="s">
        <v>41</v>
      </c>
      <c r="O342" s="92"/>
      <c r="P342" s="254">
        <f>O342*H342</f>
        <v>0</v>
      </c>
      <c r="Q342" s="254">
        <v>0</v>
      </c>
      <c r="R342" s="254">
        <f>Q342*H342</f>
        <v>0</v>
      </c>
      <c r="S342" s="254">
        <v>0</v>
      </c>
      <c r="T342" s="255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56" t="s">
        <v>228</v>
      </c>
      <c r="AT342" s="256" t="s">
        <v>224</v>
      </c>
      <c r="AU342" s="256" t="s">
        <v>86</v>
      </c>
      <c r="AY342" s="18" t="s">
        <v>222</v>
      </c>
      <c r="BE342" s="257">
        <f>IF(N342="základní",J342,0)</f>
        <v>0</v>
      </c>
      <c r="BF342" s="257">
        <f>IF(N342="snížená",J342,0)</f>
        <v>0</v>
      </c>
      <c r="BG342" s="257">
        <f>IF(N342="zákl. přenesená",J342,0)</f>
        <v>0</v>
      </c>
      <c r="BH342" s="257">
        <f>IF(N342="sníž. přenesená",J342,0)</f>
        <v>0</v>
      </c>
      <c r="BI342" s="257">
        <f>IF(N342="nulová",J342,0)</f>
        <v>0</v>
      </c>
      <c r="BJ342" s="18" t="s">
        <v>84</v>
      </c>
      <c r="BK342" s="257">
        <f>ROUND(I342*H342,2)</f>
        <v>0</v>
      </c>
      <c r="BL342" s="18" t="s">
        <v>228</v>
      </c>
      <c r="BM342" s="256" t="s">
        <v>998</v>
      </c>
    </row>
    <row r="343" s="12" customFormat="1" ht="22.8" customHeight="1">
      <c r="A343" s="12"/>
      <c r="B343" s="228"/>
      <c r="C343" s="229"/>
      <c r="D343" s="230" t="s">
        <v>75</v>
      </c>
      <c r="E343" s="242" t="s">
        <v>5061</v>
      </c>
      <c r="F343" s="242" t="s">
        <v>4941</v>
      </c>
      <c r="G343" s="229"/>
      <c r="H343" s="229"/>
      <c r="I343" s="232"/>
      <c r="J343" s="243">
        <f>BK343</f>
        <v>0</v>
      </c>
      <c r="K343" s="229"/>
      <c r="L343" s="234"/>
      <c r="M343" s="235"/>
      <c r="N343" s="236"/>
      <c r="O343" s="236"/>
      <c r="P343" s="237">
        <f>SUM(P344:P346)</f>
        <v>0</v>
      </c>
      <c r="Q343" s="236"/>
      <c r="R343" s="237">
        <f>SUM(R344:R346)</f>
        <v>0</v>
      </c>
      <c r="S343" s="236"/>
      <c r="T343" s="238">
        <f>SUM(T344:T346)</f>
        <v>0</v>
      </c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R343" s="239" t="s">
        <v>84</v>
      </c>
      <c r="AT343" s="240" t="s">
        <v>75</v>
      </c>
      <c r="AU343" s="240" t="s">
        <v>84</v>
      </c>
      <c r="AY343" s="239" t="s">
        <v>222</v>
      </c>
      <c r="BK343" s="241">
        <f>SUM(BK344:BK346)</f>
        <v>0</v>
      </c>
    </row>
    <row r="344" s="2" customFormat="1" ht="21.75" customHeight="1">
      <c r="A344" s="39"/>
      <c r="B344" s="40"/>
      <c r="C344" s="244" t="s">
        <v>983</v>
      </c>
      <c r="D344" s="244" t="s">
        <v>224</v>
      </c>
      <c r="E344" s="245" t="s">
        <v>5062</v>
      </c>
      <c r="F344" s="246" t="s">
        <v>4943</v>
      </c>
      <c r="G344" s="247" t="s">
        <v>227</v>
      </c>
      <c r="H344" s="248">
        <v>65</v>
      </c>
      <c r="I344" s="249"/>
      <c r="J344" s="250">
        <f>ROUND(I344*H344,2)</f>
        <v>0</v>
      </c>
      <c r="K344" s="251"/>
      <c r="L344" s="45"/>
      <c r="M344" s="252" t="s">
        <v>1</v>
      </c>
      <c r="N344" s="253" t="s">
        <v>41</v>
      </c>
      <c r="O344" s="92"/>
      <c r="P344" s="254">
        <f>O344*H344</f>
        <v>0</v>
      </c>
      <c r="Q344" s="254">
        <v>0</v>
      </c>
      <c r="R344" s="254">
        <f>Q344*H344</f>
        <v>0</v>
      </c>
      <c r="S344" s="254">
        <v>0</v>
      </c>
      <c r="T344" s="255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56" t="s">
        <v>228</v>
      </c>
      <c r="AT344" s="256" t="s">
        <v>224</v>
      </c>
      <c r="AU344" s="256" t="s">
        <v>86</v>
      </c>
      <c r="AY344" s="18" t="s">
        <v>222</v>
      </c>
      <c r="BE344" s="257">
        <f>IF(N344="základní",J344,0)</f>
        <v>0</v>
      </c>
      <c r="BF344" s="257">
        <f>IF(N344="snížená",J344,0)</f>
        <v>0</v>
      </c>
      <c r="BG344" s="257">
        <f>IF(N344="zákl. přenesená",J344,0)</f>
        <v>0</v>
      </c>
      <c r="BH344" s="257">
        <f>IF(N344="sníž. přenesená",J344,0)</f>
        <v>0</v>
      </c>
      <c r="BI344" s="257">
        <f>IF(N344="nulová",J344,0)</f>
        <v>0</v>
      </c>
      <c r="BJ344" s="18" t="s">
        <v>84</v>
      </c>
      <c r="BK344" s="257">
        <f>ROUND(I344*H344,2)</f>
        <v>0</v>
      </c>
      <c r="BL344" s="18" t="s">
        <v>228</v>
      </c>
      <c r="BM344" s="256" t="s">
        <v>1003</v>
      </c>
    </row>
    <row r="345" s="2" customFormat="1" ht="21.75" customHeight="1">
      <c r="A345" s="39"/>
      <c r="B345" s="40"/>
      <c r="C345" s="244" t="s">
        <v>598</v>
      </c>
      <c r="D345" s="244" t="s">
        <v>224</v>
      </c>
      <c r="E345" s="245" t="s">
        <v>5063</v>
      </c>
      <c r="F345" s="246" t="s">
        <v>4945</v>
      </c>
      <c r="G345" s="247" t="s">
        <v>227</v>
      </c>
      <c r="H345" s="248">
        <v>75</v>
      </c>
      <c r="I345" s="249"/>
      <c r="J345" s="250">
        <f>ROUND(I345*H345,2)</f>
        <v>0</v>
      </c>
      <c r="K345" s="251"/>
      <c r="L345" s="45"/>
      <c r="M345" s="252" t="s">
        <v>1</v>
      </c>
      <c r="N345" s="253" t="s">
        <v>41</v>
      </c>
      <c r="O345" s="92"/>
      <c r="P345" s="254">
        <f>O345*H345</f>
        <v>0</v>
      </c>
      <c r="Q345" s="254">
        <v>0</v>
      </c>
      <c r="R345" s="254">
        <f>Q345*H345</f>
        <v>0</v>
      </c>
      <c r="S345" s="254">
        <v>0</v>
      </c>
      <c r="T345" s="255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56" t="s">
        <v>228</v>
      </c>
      <c r="AT345" s="256" t="s">
        <v>224</v>
      </c>
      <c r="AU345" s="256" t="s">
        <v>86</v>
      </c>
      <c r="AY345" s="18" t="s">
        <v>222</v>
      </c>
      <c r="BE345" s="257">
        <f>IF(N345="základní",J345,0)</f>
        <v>0</v>
      </c>
      <c r="BF345" s="257">
        <f>IF(N345="snížená",J345,0)</f>
        <v>0</v>
      </c>
      <c r="BG345" s="257">
        <f>IF(N345="zákl. přenesená",J345,0)</f>
        <v>0</v>
      </c>
      <c r="BH345" s="257">
        <f>IF(N345="sníž. přenesená",J345,0)</f>
        <v>0</v>
      </c>
      <c r="BI345" s="257">
        <f>IF(N345="nulová",J345,0)</f>
        <v>0</v>
      </c>
      <c r="BJ345" s="18" t="s">
        <v>84</v>
      </c>
      <c r="BK345" s="257">
        <f>ROUND(I345*H345,2)</f>
        <v>0</v>
      </c>
      <c r="BL345" s="18" t="s">
        <v>228</v>
      </c>
      <c r="BM345" s="256" t="s">
        <v>1008</v>
      </c>
    </row>
    <row r="346" s="2" customFormat="1" ht="33" customHeight="1">
      <c r="A346" s="39"/>
      <c r="B346" s="40"/>
      <c r="C346" s="244" t="s">
        <v>992</v>
      </c>
      <c r="D346" s="244" t="s">
        <v>224</v>
      </c>
      <c r="E346" s="245" t="s">
        <v>5064</v>
      </c>
      <c r="F346" s="246" t="s">
        <v>4947</v>
      </c>
      <c r="G346" s="247" t="s">
        <v>227</v>
      </c>
      <c r="H346" s="248">
        <v>165</v>
      </c>
      <c r="I346" s="249"/>
      <c r="J346" s="250">
        <f>ROUND(I346*H346,2)</f>
        <v>0</v>
      </c>
      <c r="K346" s="251"/>
      <c r="L346" s="45"/>
      <c r="M346" s="252" t="s">
        <v>1</v>
      </c>
      <c r="N346" s="253" t="s">
        <v>41</v>
      </c>
      <c r="O346" s="92"/>
      <c r="P346" s="254">
        <f>O346*H346</f>
        <v>0</v>
      </c>
      <c r="Q346" s="254">
        <v>0</v>
      </c>
      <c r="R346" s="254">
        <f>Q346*H346</f>
        <v>0</v>
      </c>
      <c r="S346" s="254">
        <v>0</v>
      </c>
      <c r="T346" s="255">
        <f>S346*H346</f>
        <v>0</v>
      </c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R346" s="256" t="s">
        <v>228</v>
      </c>
      <c r="AT346" s="256" t="s">
        <v>224</v>
      </c>
      <c r="AU346" s="256" t="s">
        <v>86</v>
      </c>
      <c r="AY346" s="18" t="s">
        <v>222</v>
      </c>
      <c r="BE346" s="257">
        <f>IF(N346="základní",J346,0)</f>
        <v>0</v>
      </c>
      <c r="BF346" s="257">
        <f>IF(N346="snížená",J346,0)</f>
        <v>0</v>
      </c>
      <c r="BG346" s="257">
        <f>IF(N346="zákl. přenesená",J346,0)</f>
        <v>0</v>
      </c>
      <c r="BH346" s="257">
        <f>IF(N346="sníž. přenesená",J346,0)</f>
        <v>0</v>
      </c>
      <c r="BI346" s="257">
        <f>IF(N346="nulová",J346,0)</f>
        <v>0</v>
      </c>
      <c r="BJ346" s="18" t="s">
        <v>84</v>
      </c>
      <c r="BK346" s="257">
        <f>ROUND(I346*H346,2)</f>
        <v>0</v>
      </c>
      <c r="BL346" s="18" t="s">
        <v>228</v>
      </c>
      <c r="BM346" s="256" t="s">
        <v>1013</v>
      </c>
    </row>
    <row r="347" s="12" customFormat="1" ht="25.92" customHeight="1">
      <c r="A347" s="12"/>
      <c r="B347" s="228"/>
      <c r="C347" s="229"/>
      <c r="D347" s="230" t="s">
        <v>75</v>
      </c>
      <c r="E347" s="231" t="s">
        <v>5065</v>
      </c>
      <c r="F347" s="231" t="s">
        <v>5066</v>
      </c>
      <c r="G347" s="229"/>
      <c r="H347" s="229"/>
      <c r="I347" s="232"/>
      <c r="J347" s="233">
        <f>BK347</f>
        <v>0</v>
      </c>
      <c r="K347" s="229"/>
      <c r="L347" s="234"/>
      <c r="M347" s="235"/>
      <c r="N347" s="236"/>
      <c r="O347" s="236"/>
      <c r="P347" s="237">
        <f>P348+P392+P407</f>
        <v>0</v>
      </c>
      <c r="Q347" s="236"/>
      <c r="R347" s="237">
        <f>R348+R392+R407</f>
        <v>0</v>
      </c>
      <c r="S347" s="236"/>
      <c r="T347" s="238">
        <f>T348+T392+T407</f>
        <v>0</v>
      </c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R347" s="239" t="s">
        <v>84</v>
      </c>
      <c r="AT347" s="240" t="s">
        <v>75</v>
      </c>
      <c r="AU347" s="240" t="s">
        <v>76</v>
      </c>
      <c r="AY347" s="239" t="s">
        <v>222</v>
      </c>
      <c r="BK347" s="241">
        <f>BK348+BK392+BK407</f>
        <v>0</v>
      </c>
    </row>
    <row r="348" s="12" customFormat="1" ht="22.8" customHeight="1">
      <c r="A348" s="12"/>
      <c r="B348" s="228"/>
      <c r="C348" s="229"/>
      <c r="D348" s="230" t="s">
        <v>75</v>
      </c>
      <c r="E348" s="242" t="s">
        <v>5067</v>
      </c>
      <c r="F348" s="242" t="s">
        <v>4830</v>
      </c>
      <c r="G348" s="229"/>
      <c r="H348" s="229"/>
      <c r="I348" s="232"/>
      <c r="J348" s="243">
        <f>BK348</f>
        <v>0</v>
      </c>
      <c r="K348" s="229"/>
      <c r="L348" s="234"/>
      <c r="M348" s="235"/>
      <c r="N348" s="236"/>
      <c r="O348" s="236"/>
      <c r="P348" s="237">
        <f>SUM(P349:P391)</f>
        <v>0</v>
      </c>
      <c r="Q348" s="236"/>
      <c r="R348" s="237">
        <f>SUM(R349:R391)</f>
        <v>0</v>
      </c>
      <c r="S348" s="236"/>
      <c r="T348" s="238">
        <f>SUM(T349:T391)</f>
        <v>0</v>
      </c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R348" s="239" t="s">
        <v>84</v>
      </c>
      <c r="AT348" s="240" t="s">
        <v>75</v>
      </c>
      <c r="AU348" s="240" t="s">
        <v>84</v>
      </c>
      <c r="AY348" s="239" t="s">
        <v>222</v>
      </c>
      <c r="BK348" s="241">
        <f>SUM(BK349:BK391)</f>
        <v>0</v>
      </c>
    </row>
    <row r="349" s="2" customFormat="1" ht="66.75" customHeight="1">
      <c r="A349" s="39"/>
      <c r="B349" s="40"/>
      <c r="C349" s="294" t="s">
        <v>602</v>
      </c>
      <c r="D349" s="294" t="s">
        <v>300</v>
      </c>
      <c r="E349" s="295" t="s">
        <v>5068</v>
      </c>
      <c r="F349" s="296" t="s">
        <v>4832</v>
      </c>
      <c r="G349" s="297" t="s">
        <v>526</v>
      </c>
      <c r="H349" s="298">
        <v>1</v>
      </c>
      <c r="I349" s="299"/>
      <c r="J349" s="300">
        <f>ROUND(I349*H349,2)</f>
        <v>0</v>
      </c>
      <c r="K349" s="301"/>
      <c r="L349" s="302"/>
      <c r="M349" s="303" t="s">
        <v>1</v>
      </c>
      <c r="N349" s="304" t="s">
        <v>41</v>
      </c>
      <c r="O349" s="92"/>
      <c r="P349" s="254">
        <f>O349*H349</f>
        <v>0</v>
      </c>
      <c r="Q349" s="254">
        <v>0</v>
      </c>
      <c r="R349" s="254">
        <f>Q349*H349</f>
        <v>0</v>
      </c>
      <c r="S349" s="254">
        <v>0</v>
      </c>
      <c r="T349" s="255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56" t="s">
        <v>242</v>
      </c>
      <c r="AT349" s="256" t="s">
        <v>300</v>
      </c>
      <c r="AU349" s="256" t="s">
        <v>86</v>
      </c>
      <c r="AY349" s="18" t="s">
        <v>222</v>
      </c>
      <c r="BE349" s="257">
        <f>IF(N349="základní",J349,0)</f>
        <v>0</v>
      </c>
      <c r="BF349" s="257">
        <f>IF(N349="snížená",J349,0)</f>
        <v>0</v>
      </c>
      <c r="BG349" s="257">
        <f>IF(N349="zákl. přenesená",J349,0)</f>
        <v>0</v>
      </c>
      <c r="BH349" s="257">
        <f>IF(N349="sníž. přenesená",J349,0)</f>
        <v>0</v>
      </c>
      <c r="BI349" s="257">
        <f>IF(N349="nulová",J349,0)</f>
        <v>0</v>
      </c>
      <c r="BJ349" s="18" t="s">
        <v>84</v>
      </c>
      <c r="BK349" s="257">
        <f>ROUND(I349*H349,2)</f>
        <v>0</v>
      </c>
      <c r="BL349" s="18" t="s">
        <v>228</v>
      </c>
      <c r="BM349" s="256" t="s">
        <v>1017</v>
      </c>
    </row>
    <row r="350" s="2" customFormat="1" ht="16.5" customHeight="1">
      <c r="A350" s="39"/>
      <c r="B350" s="40"/>
      <c r="C350" s="294" t="s">
        <v>1000</v>
      </c>
      <c r="D350" s="294" t="s">
        <v>300</v>
      </c>
      <c r="E350" s="295" t="s">
        <v>5069</v>
      </c>
      <c r="F350" s="296" t="s">
        <v>4834</v>
      </c>
      <c r="G350" s="297" t="s">
        <v>526</v>
      </c>
      <c r="H350" s="298">
        <v>1</v>
      </c>
      <c r="I350" s="299"/>
      <c r="J350" s="300">
        <f>ROUND(I350*H350,2)</f>
        <v>0</v>
      </c>
      <c r="K350" s="301"/>
      <c r="L350" s="302"/>
      <c r="M350" s="303" t="s">
        <v>1</v>
      </c>
      <c r="N350" s="304" t="s">
        <v>41</v>
      </c>
      <c r="O350" s="92"/>
      <c r="P350" s="254">
        <f>O350*H350</f>
        <v>0</v>
      </c>
      <c r="Q350" s="254">
        <v>0</v>
      </c>
      <c r="R350" s="254">
        <f>Q350*H350</f>
        <v>0</v>
      </c>
      <c r="S350" s="254">
        <v>0</v>
      </c>
      <c r="T350" s="255">
        <f>S350*H350</f>
        <v>0</v>
      </c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R350" s="256" t="s">
        <v>242</v>
      </c>
      <c r="AT350" s="256" t="s">
        <v>300</v>
      </c>
      <c r="AU350" s="256" t="s">
        <v>86</v>
      </c>
      <c r="AY350" s="18" t="s">
        <v>222</v>
      </c>
      <c r="BE350" s="257">
        <f>IF(N350="základní",J350,0)</f>
        <v>0</v>
      </c>
      <c r="BF350" s="257">
        <f>IF(N350="snížená",J350,0)</f>
        <v>0</v>
      </c>
      <c r="BG350" s="257">
        <f>IF(N350="zákl. přenesená",J350,0)</f>
        <v>0</v>
      </c>
      <c r="BH350" s="257">
        <f>IF(N350="sníž. přenesená",J350,0)</f>
        <v>0</v>
      </c>
      <c r="BI350" s="257">
        <f>IF(N350="nulová",J350,0)</f>
        <v>0</v>
      </c>
      <c r="BJ350" s="18" t="s">
        <v>84</v>
      </c>
      <c r="BK350" s="257">
        <f>ROUND(I350*H350,2)</f>
        <v>0</v>
      </c>
      <c r="BL350" s="18" t="s">
        <v>228</v>
      </c>
      <c r="BM350" s="256" t="s">
        <v>1025</v>
      </c>
    </row>
    <row r="351" s="2" customFormat="1" ht="16.5" customHeight="1">
      <c r="A351" s="39"/>
      <c r="B351" s="40"/>
      <c r="C351" s="244" t="s">
        <v>605</v>
      </c>
      <c r="D351" s="244" t="s">
        <v>224</v>
      </c>
      <c r="E351" s="245" t="s">
        <v>5070</v>
      </c>
      <c r="F351" s="246" t="s">
        <v>4836</v>
      </c>
      <c r="G351" s="247" t="s">
        <v>526</v>
      </c>
      <c r="H351" s="248">
        <v>1</v>
      </c>
      <c r="I351" s="249"/>
      <c r="J351" s="250">
        <f>ROUND(I351*H351,2)</f>
        <v>0</v>
      </c>
      <c r="K351" s="251"/>
      <c r="L351" s="45"/>
      <c r="M351" s="252" t="s">
        <v>1</v>
      </c>
      <c r="N351" s="253" t="s">
        <v>41</v>
      </c>
      <c r="O351" s="92"/>
      <c r="P351" s="254">
        <f>O351*H351</f>
        <v>0</v>
      </c>
      <c r="Q351" s="254">
        <v>0</v>
      </c>
      <c r="R351" s="254">
        <f>Q351*H351</f>
        <v>0</v>
      </c>
      <c r="S351" s="254">
        <v>0</v>
      </c>
      <c r="T351" s="255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56" t="s">
        <v>228</v>
      </c>
      <c r="AT351" s="256" t="s">
        <v>224</v>
      </c>
      <c r="AU351" s="256" t="s">
        <v>86</v>
      </c>
      <c r="AY351" s="18" t="s">
        <v>222</v>
      </c>
      <c r="BE351" s="257">
        <f>IF(N351="základní",J351,0)</f>
        <v>0</v>
      </c>
      <c r="BF351" s="257">
        <f>IF(N351="snížená",J351,0)</f>
        <v>0</v>
      </c>
      <c r="BG351" s="257">
        <f>IF(N351="zákl. přenesená",J351,0)</f>
        <v>0</v>
      </c>
      <c r="BH351" s="257">
        <f>IF(N351="sníž. přenesená",J351,0)</f>
        <v>0</v>
      </c>
      <c r="BI351" s="257">
        <f>IF(N351="nulová",J351,0)</f>
        <v>0</v>
      </c>
      <c r="BJ351" s="18" t="s">
        <v>84</v>
      </c>
      <c r="BK351" s="257">
        <f>ROUND(I351*H351,2)</f>
        <v>0</v>
      </c>
      <c r="BL351" s="18" t="s">
        <v>228</v>
      </c>
      <c r="BM351" s="256" t="s">
        <v>1029</v>
      </c>
    </row>
    <row r="352" s="2" customFormat="1" ht="37.8" customHeight="1">
      <c r="A352" s="39"/>
      <c r="B352" s="40"/>
      <c r="C352" s="294" t="s">
        <v>1010</v>
      </c>
      <c r="D352" s="294" t="s">
        <v>300</v>
      </c>
      <c r="E352" s="295" t="s">
        <v>5071</v>
      </c>
      <c r="F352" s="296" t="s">
        <v>4838</v>
      </c>
      <c r="G352" s="297" t="s">
        <v>526</v>
      </c>
      <c r="H352" s="298">
        <v>1</v>
      </c>
      <c r="I352" s="299"/>
      <c r="J352" s="300">
        <f>ROUND(I352*H352,2)</f>
        <v>0</v>
      </c>
      <c r="K352" s="301"/>
      <c r="L352" s="302"/>
      <c r="M352" s="303" t="s">
        <v>1</v>
      </c>
      <c r="N352" s="304" t="s">
        <v>41</v>
      </c>
      <c r="O352" s="92"/>
      <c r="P352" s="254">
        <f>O352*H352</f>
        <v>0</v>
      </c>
      <c r="Q352" s="254">
        <v>0</v>
      </c>
      <c r="R352" s="254">
        <f>Q352*H352</f>
        <v>0</v>
      </c>
      <c r="S352" s="254">
        <v>0</v>
      </c>
      <c r="T352" s="255">
        <f>S352*H352</f>
        <v>0</v>
      </c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R352" s="256" t="s">
        <v>242</v>
      </c>
      <c r="AT352" s="256" t="s">
        <v>300</v>
      </c>
      <c r="AU352" s="256" t="s">
        <v>86</v>
      </c>
      <c r="AY352" s="18" t="s">
        <v>222</v>
      </c>
      <c r="BE352" s="257">
        <f>IF(N352="základní",J352,0)</f>
        <v>0</v>
      </c>
      <c r="BF352" s="257">
        <f>IF(N352="snížená",J352,0)</f>
        <v>0</v>
      </c>
      <c r="BG352" s="257">
        <f>IF(N352="zákl. přenesená",J352,0)</f>
        <v>0</v>
      </c>
      <c r="BH352" s="257">
        <f>IF(N352="sníž. přenesená",J352,0)</f>
        <v>0</v>
      </c>
      <c r="BI352" s="257">
        <f>IF(N352="nulová",J352,0)</f>
        <v>0</v>
      </c>
      <c r="BJ352" s="18" t="s">
        <v>84</v>
      </c>
      <c r="BK352" s="257">
        <f>ROUND(I352*H352,2)</f>
        <v>0</v>
      </c>
      <c r="BL352" s="18" t="s">
        <v>228</v>
      </c>
      <c r="BM352" s="256" t="s">
        <v>1034</v>
      </c>
    </row>
    <row r="353" s="2" customFormat="1" ht="49.05" customHeight="1">
      <c r="A353" s="39"/>
      <c r="B353" s="40"/>
      <c r="C353" s="294" t="s">
        <v>609</v>
      </c>
      <c r="D353" s="294" t="s">
        <v>300</v>
      </c>
      <c r="E353" s="295" t="s">
        <v>5072</v>
      </c>
      <c r="F353" s="296" t="s">
        <v>4840</v>
      </c>
      <c r="G353" s="297" t="s">
        <v>526</v>
      </c>
      <c r="H353" s="298">
        <v>1</v>
      </c>
      <c r="I353" s="299"/>
      <c r="J353" s="300">
        <f>ROUND(I353*H353,2)</f>
        <v>0</v>
      </c>
      <c r="K353" s="301"/>
      <c r="L353" s="302"/>
      <c r="M353" s="303" t="s">
        <v>1</v>
      </c>
      <c r="N353" s="304" t="s">
        <v>41</v>
      </c>
      <c r="O353" s="92"/>
      <c r="P353" s="254">
        <f>O353*H353</f>
        <v>0</v>
      </c>
      <c r="Q353" s="254">
        <v>0</v>
      </c>
      <c r="R353" s="254">
        <f>Q353*H353</f>
        <v>0</v>
      </c>
      <c r="S353" s="254">
        <v>0</v>
      </c>
      <c r="T353" s="255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56" t="s">
        <v>242</v>
      </c>
      <c r="AT353" s="256" t="s">
        <v>300</v>
      </c>
      <c r="AU353" s="256" t="s">
        <v>86</v>
      </c>
      <c r="AY353" s="18" t="s">
        <v>222</v>
      </c>
      <c r="BE353" s="257">
        <f>IF(N353="základní",J353,0)</f>
        <v>0</v>
      </c>
      <c r="BF353" s="257">
        <f>IF(N353="snížená",J353,0)</f>
        <v>0</v>
      </c>
      <c r="BG353" s="257">
        <f>IF(N353="zákl. přenesená",J353,0)</f>
        <v>0</v>
      </c>
      <c r="BH353" s="257">
        <f>IF(N353="sníž. přenesená",J353,0)</f>
        <v>0</v>
      </c>
      <c r="BI353" s="257">
        <f>IF(N353="nulová",J353,0)</f>
        <v>0</v>
      </c>
      <c r="BJ353" s="18" t="s">
        <v>84</v>
      </c>
      <c r="BK353" s="257">
        <f>ROUND(I353*H353,2)</f>
        <v>0</v>
      </c>
      <c r="BL353" s="18" t="s">
        <v>228</v>
      </c>
      <c r="BM353" s="256" t="s">
        <v>1035</v>
      </c>
    </row>
    <row r="354" s="2" customFormat="1" ht="24.15" customHeight="1">
      <c r="A354" s="39"/>
      <c r="B354" s="40"/>
      <c r="C354" s="294" t="s">
        <v>1022</v>
      </c>
      <c r="D354" s="294" t="s">
        <v>300</v>
      </c>
      <c r="E354" s="295" t="s">
        <v>5073</v>
      </c>
      <c r="F354" s="296" t="s">
        <v>5074</v>
      </c>
      <c r="G354" s="297" t="s">
        <v>526</v>
      </c>
      <c r="H354" s="298">
        <v>1</v>
      </c>
      <c r="I354" s="299"/>
      <c r="J354" s="300">
        <f>ROUND(I354*H354,2)</f>
        <v>0</v>
      </c>
      <c r="K354" s="301"/>
      <c r="L354" s="302"/>
      <c r="M354" s="303" t="s">
        <v>1</v>
      </c>
      <c r="N354" s="304" t="s">
        <v>41</v>
      </c>
      <c r="O354" s="92"/>
      <c r="P354" s="254">
        <f>O354*H354</f>
        <v>0</v>
      </c>
      <c r="Q354" s="254">
        <v>0</v>
      </c>
      <c r="R354" s="254">
        <f>Q354*H354</f>
        <v>0</v>
      </c>
      <c r="S354" s="254">
        <v>0</v>
      </c>
      <c r="T354" s="255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56" t="s">
        <v>242</v>
      </c>
      <c r="AT354" s="256" t="s">
        <v>300</v>
      </c>
      <c r="AU354" s="256" t="s">
        <v>86</v>
      </c>
      <c r="AY354" s="18" t="s">
        <v>222</v>
      </c>
      <c r="BE354" s="257">
        <f>IF(N354="základní",J354,0)</f>
        <v>0</v>
      </c>
      <c r="BF354" s="257">
        <f>IF(N354="snížená",J354,0)</f>
        <v>0</v>
      </c>
      <c r="BG354" s="257">
        <f>IF(N354="zákl. přenesená",J354,0)</f>
        <v>0</v>
      </c>
      <c r="BH354" s="257">
        <f>IF(N354="sníž. přenesená",J354,0)</f>
        <v>0</v>
      </c>
      <c r="BI354" s="257">
        <f>IF(N354="nulová",J354,0)</f>
        <v>0</v>
      </c>
      <c r="BJ354" s="18" t="s">
        <v>84</v>
      </c>
      <c r="BK354" s="257">
        <f>ROUND(I354*H354,2)</f>
        <v>0</v>
      </c>
      <c r="BL354" s="18" t="s">
        <v>228</v>
      </c>
      <c r="BM354" s="256" t="s">
        <v>1040</v>
      </c>
    </row>
    <row r="355" s="2" customFormat="1" ht="16.5" customHeight="1">
      <c r="A355" s="39"/>
      <c r="B355" s="40"/>
      <c r="C355" s="294" t="s">
        <v>614</v>
      </c>
      <c r="D355" s="294" t="s">
        <v>300</v>
      </c>
      <c r="E355" s="295" t="s">
        <v>5075</v>
      </c>
      <c r="F355" s="296" t="s">
        <v>4844</v>
      </c>
      <c r="G355" s="297" t="s">
        <v>526</v>
      </c>
      <c r="H355" s="298">
        <v>1</v>
      </c>
      <c r="I355" s="299"/>
      <c r="J355" s="300">
        <f>ROUND(I355*H355,2)</f>
        <v>0</v>
      </c>
      <c r="K355" s="301"/>
      <c r="L355" s="302"/>
      <c r="M355" s="303" t="s">
        <v>1</v>
      </c>
      <c r="N355" s="304" t="s">
        <v>41</v>
      </c>
      <c r="O355" s="92"/>
      <c r="P355" s="254">
        <f>O355*H355</f>
        <v>0</v>
      </c>
      <c r="Q355" s="254">
        <v>0</v>
      </c>
      <c r="R355" s="254">
        <f>Q355*H355</f>
        <v>0</v>
      </c>
      <c r="S355" s="254">
        <v>0</v>
      </c>
      <c r="T355" s="255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56" t="s">
        <v>242</v>
      </c>
      <c r="AT355" s="256" t="s">
        <v>300</v>
      </c>
      <c r="AU355" s="256" t="s">
        <v>86</v>
      </c>
      <c r="AY355" s="18" t="s">
        <v>222</v>
      </c>
      <c r="BE355" s="257">
        <f>IF(N355="základní",J355,0)</f>
        <v>0</v>
      </c>
      <c r="BF355" s="257">
        <f>IF(N355="snížená",J355,0)</f>
        <v>0</v>
      </c>
      <c r="BG355" s="257">
        <f>IF(N355="zákl. přenesená",J355,0)</f>
        <v>0</v>
      </c>
      <c r="BH355" s="257">
        <f>IF(N355="sníž. přenesená",J355,0)</f>
        <v>0</v>
      </c>
      <c r="BI355" s="257">
        <f>IF(N355="nulová",J355,0)</f>
        <v>0</v>
      </c>
      <c r="BJ355" s="18" t="s">
        <v>84</v>
      </c>
      <c r="BK355" s="257">
        <f>ROUND(I355*H355,2)</f>
        <v>0</v>
      </c>
      <c r="BL355" s="18" t="s">
        <v>228</v>
      </c>
      <c r="BM355" s="256" t="s">
        <v>1044</v>
      </c>
    </row>
    <row r="356" s="2" customFormat="1" ht="24.15" customHeight="1">
      <c r="A356" s="39"/>
      <c r="B356" s="40"/>
      <c r="C356" s="294" t="s">
        <v>1031</v>
      </c>
      <c r="D356" s="294" t="s">
        <v>300</v>
      </c>
      <c r="E356" s="295" t="s">
        <v>5076</v>
      </c>
      <c r="F356" s="296" t="s">
        <v>4846</v>
      </c>
      <c r="G356" s="297" t="s">
        <v>526</v>
      </c>
      <c r="H356" s="298">
        <v>1</v>
      </c>
      <c r="I356" s="299"/>
      <c r="J356" s="300">
        <f>ROUND(I356*H356,2)</f>
        <v>0</v>
      </c>
      <c r="K356" s="301"/>
      <c r="L356" s="302"/>
      <c r="M356" s="303" t="s">
        <v>1</v>
      </c>
      <c r="N356" s="304" t="s">
        <v>41</v>
      </c>
      <c r="O356" s="92"/>
      <c r="P356" s="254">
        <f>O356*H356</f>
        <v>0</v>
      </c>
      <c r="Q356" s="254">
        <v>0</v>
      </c>
      <c r="R356" s="254">
        <f>Q356*H356</f>
        <v>0</v>
      </c>
      <c r="S356" s="254">
        <v>0</v>
      </c>
      <c r="T356" s="255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56" t="s">
        <v>242</v>
      </c>
      <c r="AT356" s="256" t="s">
        <v>300</v>
      </c>
      <c r="AU356" s="256" t="s">
        <v>86</v>
      </c>
      <c r="AY356" s="18" t="s">
        <v>222</v>
      </c>
      <c r="BE356" s="257">
        <f>IF(N356="základní",J356,0)</f>
        <v>0</v>
      </c>
      <c r="BF356" s="257">
        <f>IF(N356="snížená",J356,0)</f>
        <v>0</v>
      </c>
      <c r="BG356" s="257">
        <f>IF(N356="zákl. přenesená",J356,0)</f>
        <v>0</v>
      </c>
      <c r="BH356" s="257">
        <f>IF(N356="sníž. přenesená",J356,0)</f>
        <v>0</v>
      </c>
      <c r="BI356" s="257">
        <f>IF(N356="nulová",J356,0)</f>
        <v>0</v>
      </c>
      <c r="BJ356" s="18" t="s">
        <v>84</v>
      </c>
      <c r="BK356" s="257">
        <f>ROUND(I356*H356,2)</f>
        <v>0</v>
      </c>
      <c r="BL356" s="18" t="s">
        <v>228</v>
      </c>
      <c r="BM356" s="256" t="s">
        <v>1049</v>
      </c>
    </row>
    <row r="357" s="2" customFormat="1" ht="16.5" customHeight="1">
      <c r="A357" s="39"/>
      <c r="B357" s="40"/>
      <c r="C357" s="294" t="s">
        <v>618</v>
      </c>
      <c r="D357" s="294" t="s">
        <v>300</v>
      </c>
      <c r="E357" s="295" t="s">
        <v>5077</v>
      </c>
      <c r="F357" s="296" t="s">
        <v>4848</v>
      </c>
      <c r="G357" s="297" t="s">
        <v>1535</v>
      </c>
      <c r="H357" s="298">
        <v>30</v>
      </c>
      <c r="I357" s="299"/>
      <c r="J357" s="300">
        <f>ROUND(I357*H357,2)</f>
        <v>0</v>
      </c>
      <c r="K357" s="301"/>
      <c r="L357" s="302"/>
      <c r="M357" s="303" t="s">
        <v>1</v>
      </c>
      <c r="N357" s="304" t="s">
        <v>41</v>
      </c>
      <c r="O357" s="92"/>
      <c r="P357" s="254">
        <f>O357*H357</f>
        <v>0</v>
      </c>
      <c r="Q357" s="254">
        <v>0</v>
      </c>
      <c r="R357" s="254">
        <f>Q357*H357</f>
        <v>0</v>
      </c>
      <c r="S357" s="254">
        <v>0</v>
      </c>
      <c r="T357" s="255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56" t="s">
        <v>242</v>
      </c>
      <c r="AT357" s="256" t="s">
        <v>300</v>
      </c>
      <c r="AU357" s="256" t="s">
        <v>86</v>
      </c>
      <c r="AY357" s="18" t="s">
        <v>222</v>
      </c>
      <c r="BE357" s="257">
        <f>IF(N357="základní",J357,0)</f>
        <v>0</v>
      </c>
      <c r="BF357" s="257">
        <f>IF(N357="snížená",J357,0)</f>
        <v>0</v>
      </c>
      <c r="BG357" s="257">
        <f>IF(N357="zákl. přenesená",J357,0)</f>
        <v>0</v>
      </c>
      <c r="BH357" s="257">
        <f>IF(N357="sníž. přenesená",J357,0)</f>
        <v>0</v>
      </c>
      <c r="BI357" s="257">
        <f>IF(N357="nulová",J357,0)</f>
        <v>0</v>
      </c>
      <c r="BJ357" s="18" t="s">
        <v>84</v>
      </c>
      <c r="BK357" s="257">
        <f>ROUND(I357*H357,2)</f>
        <v>0</v>
      </c>
      <c r="BL357" s="18" t="s">
        <v>228</v>
      </c>
      <c r="BM357" s="256" t="s">
        <v>1058</v>
      </c>
    </row>
    <row r="358" s="2" customFormat="1" ht="16.5" customHeight="1">
      <c r="A358" s="39"/>
      <c r="B358" s="40"/>
      <c r="C358" s="294" t="s">
        <v>1037</v>
      </c>
      <c r="D358" s="294" t="s">
        <v>300</v>
      </c>
      <c r="E358" s="295" t="s">
        <v>5078</v>
      </c>
      <c r="F358" s="296" t="s">
        <v>4850</v>
      </c>
      <c r="G358" s="297" t="s">
        <v>526</v>
      </c>
      <c r="H358" s="298">
        <v>1</v>
      </c>
      <c r="I358" s="299"/>
      <c r="J358" s="300">
        <f>ROUND(I358*H358,2)</f>
        <v>0</v>
      </c>
      <c r="K358" s="301"/>
      <c r="L358" s="302"/>
      <c r="M358" s="303" t="s">
        <v>1</v>
      </c>
      <c r="N358" s="304" t="s">
        <v>41</v>
      </c>
      <c r="O358" s="92"/>
      <c r="P358" s="254">
        <f>O358*H358</f>
        <v>0</v>
      </c>
      <c r="Q358" s="254">
        <v>0</v>
      </c>
      <c r="R358" s="254">
        <f>Q358*H358</f>
        <v>0</v>
      </c>
      <c r="S358" s="254">
        <v>0</v>
      </c>
      <c r="T358" s="255">
        <f>S358*H358</f>
        <v>0</v>
      </c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R358" s="256" t="s">
        <v>242</v>
      </c>
      <c r="AT358" s="256" t="s">
        <v>300</v>
      </c>
      <c r="AU358" s="256" t="s">
        <v>86</v>
      </c>
      <c r="AY358" s="18" t="s">
        <v>222</v>
      </c>
      <c r="BE358" s="257">
        <f>IF(N358="základní",J358,0)</f>
        <v>0</v>
      </c>
      <c r="BF358" s="257">
        <f>IF(N358="snížená",J358,0)</f>
        <v>0</v>
      </c>
      <c r="BG358" s="257">
        <f>IF(N358="zákl. přenesená",J358,0)</f>
        <v>0</v>
      </c>
      <c r="BH358" s="257">
        <f>IF(N358="sníž. přenesená",J358,0)</f>
        <v>0</v>
      </c>
      <c r="BI358" s="257">
        <f>IF(N358="nulová",J358,0)</f>
        <v>0</v>
      </c>
      <c r="BJ358" s="18" t="s">
        <v>84</v>
      </c>
      <c r="BK358" s="257">
        <f>ROUND(I358*H358,2)</f>
        <v>0</v>
      </c>
      <c r="BL358" s="18" t="s">
        <v>228</v>
      </c>
      <c r="BM358" s="256" t="s">
        <v>1064</v>
      </c>
    </row>
    <row r="359" s="2" customFormat="1" ht="16.5" customHeight="1">
      <c r="A359" s="39"/>
      <c r="B359" s="40"/>
      <c r="C359" s="294" t="s">
        <v>621</v>
      </c>
      <c r="D359" s="294" t="s">
        <v>300</v>
      </c>
      <c r="E359" s="295" t="s">
        <v>5079</v>
      </c>
      <c r="F359" s="296" t="s">
        <v>4852</v>
      </c>
      <c r="G359" s="297" t="s">
        <v>526</v>
      </c>
      <c r="H359" s="298">
        <v>2</v>
      </c>
      <c r="I359" s="299"/>
      <c r="J359" s="300">
        <f>ROUND(I359*H359,2)</f>
        <v>0</v>
      </c>
      <c r="K359" s="301"/>
      <c r="L359" s="302"/>
      <c r="M359" s="303" t="s">
        <v>1</v>
      </c>
      <c r="N359" s="304" t="s">
        <v>41</v>
      </c>
      <c r="O359" s="92"/>
      <c r="P359" s="254">
        <f>O359*H359</f>
        <v>0</v>
      </c>
      <c r="Q359" s="254">
        <v>0</v>
      </c>
      <c r="R359" s="254">
        <f>Q359*H359</f>
        <v>0</v>
      </c>
      <c r="S359" s="254">
        <v>0</v>
      </c>
      <c r="T359" s="255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56" t="s">
        <v>242</v>
      </c>
      <c r="AT359" s="256" t="s">
        <v>300</v>
      </c>
      <c r="AU359" s="256" t="s">
        <v>86</v>
      </c>
      <c r="AY359" s="18" t="s">
        <v>222</v>
      </c>
      <c r="BE359" s="257">
        <f>IF(N359="základní",J359,0)</f>
        <v>0</v>
      </c>
      <c r="BF359" s="257">
        <f>IF(N359="snížená",J359,0)</f>
        <v>0</v>
      </c>
      <c r="BG359" s="257">
        <f>IF(N359="zákl. přenesená",J359,0)</f>
        <v>0</v>
      </c>
      <c r="BH359" s="257">
        <f>IF(N359="sníž. přenesená",J359,0)</f>
        <v>0</v>
      </c>
      <c r="BI359" s="257">
        <f>IF(N359="nulová",J359,0)</f>
        <v>0</v>
      </c>
      <c r="BJ359" s="18" t="s">
        <v>84</v>
      </c>
      <c r="BK359" s="257">
        <f>ROUND(I359*H359,2)</f>
        <v>0</v>
      </c>
      <c r="BL359" s="18" t="s">
        <v>228</v>
      </c>
      <c r="BM359" s="256" t="s">
        <v>1066</v>
      </c>
    </row>
    <row r="360" s="2" customFormat="1" ht="16.5" customHeight="1">
      <c r="A360" s="39"/>
      <c r="B360" s="40"/>
      <c r="C360" s="294" t="s">
        <v>1046</v>
      </c>
      <c r="D360" s="294" t="s">
        <v>300</v>
      </c>
      <c r="E360" s="295" t="s">
        <v>5080</v>
      </c>
      <c r="F360" s="296" t="s">
        <v>4854</v>
      </c>
      <c r="G360" s="297" t="s">
        <v>526</v>
      </c>
      <c r="H360" s="298">
        <v>1</v>
      </c>
      <c r="I360" s="299"/>
      <c r="J360" s="300">
        <f>ROUND(I360*H360,2)</f>
        <v>0</v>
      </c>
      <c r="K360" s="301"/>
      <c r="L360" s="302"/>
      <c r="M360" s="303" t="s">
        <v>1</v>
      </c>
      <c r="N360" s="304" t="s">
        <v>41</v>
      </c>
      <c r="O360" s="92"/>
      <c r="P360" s="254">
        <f>O360*H360</f>
        <v>0</v>
      </c>
      <c r="Q360" s="254">
        <v>0</v>
      </c>
      <c r="R360" s="254">
        <f>Q360*H360</f>
        <v>0</v>
      </c>
      <c r="S360" s="254">
        <v>0</v>
      </c>
      <c r="T360" s="255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56" t="s">
        <v>242</v>
      </c>
      <c r="AT360" s="256" t="s">
        <v>300</v>
      </c>
      <c r="AU360" s="256" t="s">
        <v>86</v>
      </c>
      <c r="AY360" s="18" t="s">
        <v>222</v>
      </c>
      <c r="BE360" s="257">
        <f>IF(N360="základní",J360,0)</f>
        <v>0</v>
      </c>
      <c r="BF360" s="257">
        <f>IF(N360="snížená",J360,0)</f>
        <v>0</v>
      </c>
      <c r="BG360" s="257">
        <f>IF(N360="zákl. přenesená",J360,0)</f>
        <v>0</v>
      </c>
      <c r="BH360" s="257">
        <f>IF(N360="sníž. přenesená",J360,0)</f>
        <v>0</v>
      </c>
      <c r="BI360" s="257">
        <f>IF(N360="nulová",J360,0)</f>
        <v>0</v>
      </c>
      <c r="BJ360" s="18" t="s">
        <v>84</v>
      </c>
      <c r="BK360" s="257">
        <f>ROUND(I360*H360,2)</f>
        <v>0</v>
      </c>
      <c r="BL360" s="18" t="s">
        <v>228</v>
      </c>
      <c r="BM360" s="256" t="s">
        <v>1071</v>
      </c>
    </row>
    <row r="361" s="2" customFormat="1" ht="16.5" customHeight="1">
      <c r="A361" s="39"/>
      <c r="B361" s="40"/>
      <c r="C361" s="294" t="s">
        <v>625</v>
      </c>
      <c r="D361" s="294" t="s">
        <v>300</v>
      </c>
      <c r="E361" s="295" t="s">
        <v>5081</v>
      </c>
      <c r="F361" s="296" t="s">
        <v>4856</v>
      </c>
      <c r="G361" s="297" t="s">
        <v>526</v>
      </c>
      <c r="H361" s="298">
        <v>1</v>
      </c>
      <c r="I361" s="299"/>
      <c r="J361" s="300">
        <f>ROUND(I361*H361,2)</f>
        <v>0</v>
      </c>
      <c r="K361" s="301"/>
      <c r="L361" s="302"/>
      <c r="M361" s="303" t="s">
        <v>1</v>
      </c>
      <c r="N361" s="304" t="s">
        <v>41</v>
      </c>
      <c r="O361" s="92"/>
      <c r="P361" s="254">
        <f>O361*H361</f>
        <v>0</v>
      </c>
      <c r="Q361" s="254">
        <v>0</v>
      </c>
      <c r="R361" s="254">
        <f>Q361*H361</f>
        <v>0</v>
      </c>
      <c r="S361" s="254">
        <v>0</v>
      </c>
      <c r="T361" s="255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56" t="s">
        <v>242</v>
      </c>
      <c r="AT361" s="256" t="s">
        <v>300</v>
      </c>
      <c r="AU361" s="256" t="s">
        <v>86</v>
      </c>
      <c r="AY361" s="18" t="s">
        <v>222</v>
      </c>
      <c r="BE361" s="257">
        <f>IF(N361="základní",J361,0)</f>
        <v>0</v>
      </c>
      <c r="BF361" s="257">
        <f>IF(N361="snížená",J361,0)</f>
        <v>0</v>
      </c>
      <c r="BG361" s="257">
        <f>IF(N361="zákl. přenesená",J361,0)</f>
        <v>0</v>
      </c>
      <c r="BH361" s="257">
        <f>IF(N361="sníž. přenesená",J361,0)</f>
        <v>0</v>
      </c>
      <c r="BI361" s="257">
        <f>IF(N361="nulová",J361,0)</f>
        <v>0</v>
      </c>
      <c r="BJ361" s="18" t="s">
        <v>84</v>
      </c>
      <c r="BK361" s="257">
        <f>ROUND(I361*H361,2)</f>
        <v>0</v>
      </c>
      <c r="BL361" s="18" t="s">
        <v>228</v>
      </c>
      <c r="BM361" s="256" t="s">
        <v>1072</v>
      </c>
    </row>
    <row r="362" s="2" customFormat="1" ht="24.15" customHeight="1">
      <c r="A362" s="39"/>
      <c r="B362" s="40"/>
      <c r="C362" s="294" t="s">
        <v>1061</v>
      </c>
      <c r="D362" s="294" t="s">
        <v>300</v>
      </c>
      <c r="E362" s="295" t="s">
        <v>5082</v>
      </c>
      <c r="F362" s="296" t="s">
        <v>4858</v>
      </c>
      <c r="G362" s="297" t="s">
        <v>526</v>
      </c>
      <c r="H362" s="298">
        <v>1</v>
      </c>
      <c r="I362" s="299"/>
      <c r="J362" s="300">
        <f>ROUND(I362*H362,2)</f>
        <v>0</v>
      </c>
      <c r="K362" s="301"/>
      <c r="L362" s="302"/>
      <c r="M362" s="303" t="s">
        <v>1</v>
      </c>
      <c r="N362" s="304" t="s">
        <v>41</v>
      </c>
      <c r="O362" s="92"/>
      <c r="P362" s="254">
        <f>O362*H362</f>
        <v>0</v>
      </c>
      <c r="Q362" s="254">
        <v>0</v>
      </c>
      <c r="R362" s="254">
        <f>Q362*H362</f>
        <v>0</v>
      </c>
      <c r="S362" s="254">
        <v>0</v>
      </c>
      <c r="T362" s="255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56" t="s">
        <v>242</v>
      </c>
      <c r="AT362" s="256" t="s">
        <v>300</v>
      </c>
      <c r="AU362" s="256" t="s">
        <v>86</v>
      </c>
      <c r="AY362" s="18" t="s">
        <v>222</v>
      </c>
      <c r="BE362" s="257">
        <f>IF(N362="základní",J362,0)</f>
        <v>0</v>
      </c>
      <c r="BF362" s="257">
        <f>IF(N362="snížená",J362,0)</f>
        <v>0</v>
      </c>
      <c r="BG362" s="257">
        <f>IF(N362="zákl. přenesená",J362,0)</f>
        <v>0</v>
      </c>
      <c r="BH362" s="257">
        <f>IF(N362="sníž. přenesená",J362,0)</f>
        <v>0</v>
      </c>
      <c r="BI362" s="257">
        <f>IF(N362="nulová",J362,0)</f>
        <v>0</v>
      </c>
      <c r="BJ362" s="18" t="s">
        <v>84</v>
      </c>
      <c r="BK362" s="257">
        <f>ROUND(I362*H362,2)</f>
        <v>0</v>
      </c>
      <c r="BL362" s="18" t="s">
        <v>228</v>
      </c>
      <c r="BM362" s="256" t="s">
        <v>1077</v>
      </c>
    </row>
    <row r="363" s="2" customFormat="1" ht="16.5" customHeight="1">
      <c r="A363" s="39"/>
      <c r="B363" s="40"/>
      <c r="C363" s="294" t="s">
        <v>628</v>
      </c>
      <c r="D363" s="294" t="s">
        <v>300</v>
      </c>
      <c r="E363" s="295" t="s">
        <v>5083</v>
      </c>
      <c r="F363" s="296" t="s">
        <v>4860</v>
      </c>
      <c r="G363" s="297" t="s">
        <v>337</v>
      </c>
      <c r="H363" s="298">
        <v>1</v>
      </c>
      <c r="I363" s="299"/>
      <c r="J363" s="300">
        <f>ROUND(I363*H363,2)</f>
        <v>0</v>
      </c>
      <c r="K363" s="301"/>
      <c r="L363" s="302"/>
      <c r="M363" s="303" t="s">
        <v>1</v>
      </c>
      <c r="N363" s="304" t="s">
        <v>41</v>
      </c>
      <c r="O363" s="92"/>
      <c r="P363" s="254">
        <f>O363*H363</f>
        <v>0</v>
      </c>
      <c r="Q363" s="254">
        <v>0</v>
      </c>
      <c r="R363" s="254">
        <f>Q363*H363</f>
        <v>0</v>
      </c>
      <c r="S363" s="254">
        <v>0</v>
      </c>
      <c r="T363" s="255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56" t="s">
        <v>242</v>
      </c>
      <c r="AT363" s="256" t="s">
        <v>300</v>
      </c>
      <c r="AU363" s="256" t="s">
        <v>86</v>
      </c>
      <c r="AY363" s="18" t="s">
        <v>222</v>
      </c>
      <c r="BE363" s="257">
        <f>IF(N363="základní",J363,0)</f>
        <v>0</v>
      </c>
      <c r="BF363" s="257">
        <f>IF(N363="snížená",J363,0)</f>
        <v>0</v>
      </c>
      <c r="BG363" s="257">
        <f>IF(N363="zákl. přenesená",J363,0)</f>
        <v>0</v>
      </c>
      <c r="BH363" s="257">
        <f>IF(N363="sníž. přenesená",J363,0)</f>
        <v>0</v>
      </c>
      <c r="BI363" s="257">
        <f>IF(N363="nulová",J363,0)</f>
        <v>0</v>
      </c>
      <c r="BJ363" s="18" t="s">
        <v>84</v>
      </c>
      <c r="BK363" s="257">
        <f>ROUND(I363*H363,2)</f>
        <v>0</v>
      </c>
      <c r="BL363" s="18" t="s">
        <v>228</v>
      </c>
      <c r="BM363" s="256" t="s">
        <v>1080</v>
      </c>
    </row>
    <row r="364" s="2" customFormat="1" ht="16.5" customHeight="1">
      <c r="A364" s="39"/>
      <c r="B364" s="40"/>
      <c r="C364" s="244" t="s">
        <v>1068</v>
      </c>
      <c r="D364" s="244" t="s">
        <v>224</v>
      </c>
      <c r="E364" s="245" t="s">
        <v>5084</v>
      </c>
      <c r="F364" s="246" t="s">
        <v>4836</v>
      </c>
      <c r="G364" s="247" t="s">
        <v>526</v>
      </c>
      <c r="H364" s="248">
        <v>1</v>
      </c>
      <c r="I364" s="249"/>
      <c r="J364" s="250">
        <f>ROUND(I364*H364,2)</f>
        <v>0</v>
      </c>
      <c r="K364" s="251"/>
      <c r="L364" s="45"/>
      <c r="M364" s="252" t="s">
        <v>1</v>
      </c>
      <c r="N364" s="253" t="s">
        <v>41</v>
      </c>
      <c r="O364" s="92"/>
      <c r="P364" s="254">
        <f>O364*H364</f>
        <v>0</v>
      </c>
      <c r="Q364" s="254">
        <v>0</v>
      </c>
      <c r="R364" s="254">
        <f>Q364*H364</f>
        <v>0</v>
      </c>
      <c r="S364" s="254">
        <v>0</v>
      </c>
      <c r="T364" s="255">
        <f>S364*H364</f>
        <v>0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56" t="s">
        <v>228</v>
      </c>
      <c r="AT364" s="256" t="s">
        <v>224</v>
      </c>
      <c r="AU364" s="256" t="s">
        <v>86</v>
      </c>
      <c r="AY364" s="18" t="s">
        <v>222</v>
      </c>
      <c r="BE364" s="257">
        <f>IF(N364="základní",J364,0)</f>
        <v>0</v>
      </c>
      <c r="BF364" s="257">
        <f>IF(N364="snížená",J364,0)</f>
        <v>0</v>
      </c>
      <c r="BG364" s="257">
        <f>IF(N364="zákl. přenesená",J364,0)</f>
        <v>0</v>
      </c>
      <c r="BH364" s="257">
        <f>IF(N364="sníž. přenesená",J364,0)</f>
        <v>0</v>
      </c>
      <c r="BI364" s="257">
        <f>IF(N364="nulová",J364,0)</f>
        <v>0</v>
      </c>
      <c r="BJ364" s="18" t="s">
        <v>84</v>
      </c>
      <c r="BK364" s="257">
        <f>ROUND(I364*H364,2)</f>
        <v>0</v>
      </c>
      <c r="BL364" s="18" t="s">
        <v>228</v>
      </c>
      <c r="BM364" s="256" t="s">
        <v>1085</v>
      </c>
    </row>
    <row r="365" s="2" customFormat="1" ht="33" customHeight="1">
      <c r="A365" s="39"/>
      <c r="B365" s="40"/>
      <c r="C365" s="294" t="s">
        <v>633</v>
      </c>
      <c r="D365" s="294" t="s">
        <v>300</v>
      </c>
      <c r="E365" s="295" t="s">
        <v>5085</v>
      </c>
      <c r="F365" s="296" t="s">
        <v>5086</v>
      </c>
      <c r="G365" s="297" t="s">
        <v>526</v>
      </c>
      <c r="H365" s="298">
        <v>4</v>
      </c>
      <c r="I365" s="299"/>
      <c r="J365" s="300">
        <f>ROUND(I365*H365,2)</f>
        <v>0</v>
      </c>
      <c r="K365" s="301"/>
      <c r="L365" s="302"/>
      <c r="M365" s="303" t="s">
        <v>1</v>
      </c>
      <c r="N365" s="304" t="s">
        <v>41</v>
      </c>
      <c r="O365" s="92"/>
      <c r="P365" s="254">
        <f>O365*H365</f>
        <v>0</v>
      </c>
      <c r="Q365" s="254">
        <v>0</v>
      </c>
      <c r="R365" s="254">
        <f>Q365*H365</f>
        <v>0</v>
      </c>
      <c r="S365" s="254">
        <v>0</v>
      </c>
      <c r="T365" s="255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56" t="s">
        <v>242</v>
      </c>
      <c r="AT365" s="256" t="s">
        <v>300</v>
      </c>
      <c r="AU365" s="256" t="s">
        <v>86</v>
      </c>
      <c r="AY365" s="18" t="s">
        <v>222</v>
      </c>
      <c r="BE365" s="257">
        <f>IF(N365="základní",J365,0)</f>
        <v>0</v>
      </c>
      <c r="BF365" s="257">
        <f>IF(N365="snížená",J365,0)</f>
        <v>0</v>
      </c>
      <c r="BG365" s="257">
        <f>IF(N365="zákl. přenesená",J365,0)</f>
        <v>0</v>
      </c>
      <c r="BH365" s="257">
        <f>IF(N365="sníž. přenesená",J365,0)</f>
        <v>0</v>
      </c>
      <c r="BI365" s="257">
        <f>IF(N365="nulová",J365,0)</f>
        <v>0</v>
      </c>
      <c r="BJ365" s="18" t="s">
        <v>84</v>
      </c>
      <c r="BK365" s="257">
        <f>ROUND(I365*H365,2)</f>
        <v>0</v>
      </c>
      <c r="BL365" s="18" t="s">
        <v>228</v>
      </c>
      <c r="BM365" s="256" t="s">
        <v>1089</v>
      </c>
    </row>
    <row r="366" s="2" customFormat="1" ht="37.8" customHeight="1">
      <c r="A366" s="39"/>
      <c r="B366" s="40"/>
      <c r="C366" s="294" t="s">
        <v>1074</v>
      </c>
      <c r="D366" s="294" t="s">
        <v>300</v>
      </c>
      <c r="E366" s="295" t="s">
        <v>5087</v>
      </c>
      <c r="F366" s="296" t="s">
        <v>5088</v>
      </c>
      <c r="G366" s="297" t="s">
        <v>526</v>
      </c>
      <c r="H366" s="298">
        <v>4</v>
      </c>
      <c r="I366" s="299"/>
      <c r="J366" s="300">
        <f>ROUND(I366*H366,2)</f>
        <v>0</v>
      </c>
      <c r="K366" s="301"/>
      <c r="L366" s="302"/>
      <c r="M366" s="303" t="s">
        <v>1</v>
      </c>
      <c r="N366" s="304" t="s">
        <v>41</v>
      </c>
      <c r="O366" s="92"/>
      <c r="P366" s="254">
        <f>O366*H366</f>
        <v>0</v>
      </c>
      <c r="Q366" s="254">
        <v>0</v>
      </c>
      <c r="R366" s="254">
        <f>Q366*H366</f>
        <v>0</v>
      </c>
      <c r="S366" s="254">
        <v>0</v>
      </c>
      <c r="T366" s="255">
        <f>S366*H366</f>
        <v>0</v>
      </c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R366" s="256" t="s">
        <v>242</v>
      </c>
      <c r="AT366" s="256" t="s">
        <v>300</v>
      </c>
      <c r="AU366" s="256" t="s">
        <v>86</v>
      </c>
      <c r="AY366" s="18" t="s">
        <v>222</v>
      </c>
      <c r="BE366" s="257">
        <f>IF(N366="základní",J366,0)</f>
        <v>0</v>
      </c>
      <c r="BF366" s="257">
        <f>IF(N366="snížená",J366,0)</f>
        <v>0</v>
      </c>
      <c r="BG366" s="257">
        <f>IF(N366="zákl. přenesená",J366,0)</f>
        <v>0</v>
      </c>
      <c r="BH366" s="257">
        <f>IF(N366="sníž. přenesená",J366,0)</f>
        <v>0</v>
      </c>
      <c r="BI366" s="257">
        <f>IF(N366="nulová",J366,0)</f>
        <v>0</v>
      </c>
      <c r="BJ366" s="18" t="s">
        <v>84</v>
      </c>
      <c r="BK366" s="257">
        <f>ROUND(I366*H366,2)</f>
        <v>0</v>
      </c>
      <c r="BL366" s="18" t="s">
        <v>228</v>
      </c>
      <c r="BM366" s="256" t="s">
        <v>1092</v>
      </c>
    </row>
    <row r="367" s="2" customFormat="1" ht="37.8" customHeight="1">
      <c r="A367" s="39"/>
      <c r="B367" s="40"/>
      <c r="C367" s="294" t="s">
        <v>638</v>
      </c>
      <c r="D367" s="294" t="s">
        <v>300</v>
      </c>
      <c r="E367" s="295" t="s">
        <v>5089</v>
      </c>
      <c r="F367" s="296" t="s">
        <v>5090</v>
      </c>
      <c r="G367" s="297" t="s">
        <v>526</v>
      </c>
      <c r="H367" s="298">
        <v>2</v>
      </c>
      <c r="I367" s="299"/>
      <c r="J367" s="300">
        <f>ROUND(I367*H367,2)</f>
        <v>0</v>
      </c>
      <c r="K367" s="301"/>
      <c r="L367" s="302"/>
      <c r="M367" s="303" t="s">
        <v>1</v>
      </c>
      <c r="N367" s="304" t="s">
        <v>41</v>
      </c>
      <c r="O367" s="92"/>
      <c r="P367" s="254">
        <f>O367*H367</f>
        <v>0</v>
      </c>
      <c r="Q367" s="254">
        <v>0</v>
      </c>
      <c r="R367" s="254">
        <f>Q367*H367</f>
        <v>0</v>
      </c>
      <c r="S367" s="254">
        <v>0</v>
      </c>
      <c r="T367" s="255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56" t="s">
        <v>242</v>
      </c>
      <c r="AT367" s="256" t="s">
        <v>300</v>
      </c>
      <c r="AU367" s="256" t="s">
        <v>86</v>
      </c>
      <c r="AY367" s="18" t="s">
        <v>222</v>
      </c>
      <c r="BE367" s="257">
        <f>IF(N367="základní",J367,0)</f>
        <v>0</v>
      </c>
      <c r="BF367" s="257">
        <f>IF(N367="snížená",J367,0)</f>
        <v>0</v>
      </c>
      <c r="BG367" s="257">
        <f>IF(N367="zákl. přenesená",J367,0)</f>
        <v>0</v>
      </c>
      <c r="BH367" s="257">
        <f>IF(N367="sníž. přenesená",J367,0)</f>
        <v>0</v>
      </c>
      <c r="BI367" s="257">
        <f>IF(N367="nulová",J367,0)</f>
        <v>0</v>
      </c>
      <c r="BJ367" s="18" t="s">
        <v>84</v>
      </c>
      <c r="BK367" s="257">
        <f>ROUND(I367*H367,2)</f>
        <v>0</v>
      </c>
      <c r="BL367" s="18" t="s">
        <v>228</v>
      </c>
      <c r="BM367" s="256" t="s">
        <v>1096</v>
      </c>
    </row>
    <row r="368" s="2" customFormat="1" ht="16.5" customHeight="1">
      <c r="A368" s="39"/>
      <c r="B368" s="40"/>
      <c r="C368" s="294" t="s">
        <v>1082</v>
      </c>
      <c r="D368" s="294" t="s">
        <v>300</v>
      </c>
      <c r="E368" s="295" t="s">
        <v>5091</v>
      </c>
      <c r="F368" s="296" t="s">
        <v>5092</v>
      </c>
      <c r="G368" s="297" t="s">
        <v>526</v>
      </c>
      <c r="H368" s="298">
        <v>4</v>
      </c>
      <c r="I368" s="299"/>
      <c r="J368" s="300">
        <f>ROUND(I368*H368,2)</f>
        <v>0</v>
      </c>
      <c r="K368" s="301"/>
      <c r="L368" s="302"/>
      <c r="M368" s="303" t="s">
        <v>1</v>
      </c>
      <c r="N368" s="304" t="s">
        <v>41</v>
      </c>
      <c r="O368" s="92"/>
      <c r="P368" s="254">
        <f>O368*H368</f>
        <v>0</v>
      </c>
      <c r="Q368" s="254">
        <v>0</v>
      </c>
      <c r="R368" s="254">
        <f>Q368*H368</f>
        <v>0</v>
      </c>
      <c r="S368" s="254">
        <v>0</v>
      </c>
      <c r="T368" s="255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56" t="s">
        <v>242</v>
      </c>
      <c r="AT368" s="256" t="s">
        <v>300</v>
      </c>
      <c r="AU368" s="256" t="s">
        <v>86</v>
      </c>
      <c r="AY368" s="18" t="s">
        <v>222</v>
      </c>
      <c r="BE368" s="257">
        <f>IF(N368="základní",J368,0)</f>
        <v>0</v>
      </c>
      <c r="BF368" s="257">
        <f>IF(N368="snížená",J368,0)</f>
        <v>0</v>
      </c>
      <c r="BG368" s="257">
        <f>IF(N368="zákl. přenesená",J368,0)</f>
        <v>0</v>
      </c>
      <c r="BH368" s="257">
        <f>IF(N368="sníž. přenesená",J368,0)</f>
        <v>0</v>
      </c>
      <c r="BI368" s="257">
        <f>IF(N368="nulová",J368,0)</f>
        <v>0</v>
      </c>
      <c r="BJ368" s="18" t="s">
        <v>84</v>
      </c>
      <c r="BK368" s="257">
        <f>ROUND(I368*H368,2)</f>
        <v>0</v>
      </c>
      <c r="BL368" s="18" t="s">
        <v>228</v>
      </c>
      <c r="BM368" s="256" t="s">
        <v>1100</v>
      </c>
    </row>
    <row r="369" s="2" customFormat="1" ht="16.5" customHeight="1">
      <c r="A369" s="39"/>
      <c r="B369" s="40"/>
      <c r="C369" s="294" t="s">
        <v>642</v>
      </c>
      <c r="D369" s="294" t="s">
        <v>300</v>
      </c>
      <c r="E369" s="295" t="s">
        <v>5093</v>
      </c>
      <c r="F369" s="296" t="s">
        <v>4866</v>
      </c>
      <c r="G369" s="297" t="s">
        <v>526</v>
      </c>
      <c r="H369" s="298">
        <v>4</v>
      </c>
      <c r="I369" s="299"/>
      <c r="J369" s="300">
        <f>ROUND(I369*H369,2)</f>
        <v>0</v>
      </c>
      <c r="K369" s="301"/>
      <c r="L369" s="302"/>
      <c r="M369" s="303" t="s">
        <v>1</v>
      </c>
      <c r="N369" s="304" t="s">
        <v>41</v>
      </c>
      <c r="O369" s="92"/>
      <c r="P369" s="254">
        <f>O369*H369</f>
        <v>0</v>
      </c>
      <c r="Q369" s="254">
        <v>0</v>
      </c>
      <c r="R369" s="254">
        <f>Q369*H369</f>
        <v>0</v>
      </c>
      <c r="S369" s="254">
        <v>0</v>
      </c>
      <c r="T369" s="255">
        <f>S369*H369</f>
        <v>0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56" t="s">
        <v>242</v>
      </c>
      <c r="AT369" s="256" t="s">
        <v>300</v>
      </c>
      <c r="AU369" s="256" t="s">
        <v>86</v>
      </c>
      <c r="AY369" s="18" t="s">
        <v>222</v>
      </c>
      <c r="BE369" s="257">
        <f>IF(N369="základní",J369,0)</f>
        <v>0</v>
      </c>
      <c r="BF369" s="257">
        <f>IF(N369="snížená",J369,0)</f>
        <v>0</v>
      </c>
      <c r="BG369" s="257">
        <f>IF(N369="zákl. přenesená",J369,0)</f>
        <v>0</v>
      </c>
      <c r="BH369" s="257">
        <f>IF(N369="sníž. přenesená",J369,0)</f>
        <v>0</v>
      </c>
      <c r="BI369" s="257">
        <f>IF(N369="nulová",J369,0)</f>
        <v>0</v>
      </c>
      <c r="BJ369" s="18" t="s">
        <v>84</v>
      </c>
      <c r="BK369" s="257">
        <f>ROUND(I369*H369,2)</f>
        <v>0</v>
      </c>
      <c r="BL369" s="18" t="s">
        <v>228</v>
      </c>
      <c r="BM369" s="256" t="s">
        <v>1104</v>
      </c>
    </row>
    <row r="370" s="2" customFormat="1" ht="16.5" customHeight="1">
      <c r="A370" s="39"/>
      <c r="B370" s="40"/>
      <c r="C370" s="244" t="s">
        <v>1091</v>
      </c>
      <c r="D370" s="244" t="s">
        <v>224</v>
      </c>
      <c r="E370" s="245" t="s">
        <v>5094</v>
      </c>
      <c r="F370" s="246" t="s">
        <v>4836</v>
      </c>
      <c r="G370" s="247" t="s">
        <v>526</v>
      </c>
      <c r="H370" s="248">
        <v>1</v>
      </c>
      <c r="I370" s="249"/>
      <c r="J370" s="250">
        <f>ROUND(I370*H370,2)</f>
        <v>0</v>
      </c>
      <c r="K370" s="251"/>
      <c r="L370" s="45"/>
      <c r="M370" s="252" t="s">
        <v>1</v>
      </c>
      <c r="N370" s="253" t="s">
        <v>41</v>
      </c>
      <c r="O370" s="92"/>
      <c r="P370" s="254">
        <f>O370*H370</f>
        <v>0</v>
      </c>
      <c r="Q370" s="254">
        <v>0</v>
      </c>
      <c r="R370" s="254">
        <f>Q370*H370</f>
        <v>0</v>
      </c>
      <c r="S370" s="254">
        <v>0</v>
      </c>
      <c r="T370" s="255">
        <f>S370*H370</f>
        <v>0</v>
      </c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R370" s="256" t="s">
        <v>228</v>
      </c>
      <c r="AT370" s="256" t="s">
        <v>224</v>
      </c>
      <c r="AU370" s="256" t="s">
        <v>86</v>
      </c>
      <c r="AY370" s="18" t="s">
        <v>222</v>
      </c>
      <c r="BE370" s="257">
        <f>IF(N370="základní",J370,0)</f>
        <v>0</v>
      </c>
      <c r="BF370" s="257">
        <f>IF(N370="snížená",J370,0)</f>
        <v>0</v>
      </c>
      <c r="BG370" s="257">
        <f>IF(N370="zákl. přenesená",J370,0)</f>
        <v>0</v>
      </c>
      <c r="BH370" s="257">
        <f>IF(N370="sníž. přenesená",J370,0)</f>
        <v>0</v>
      </c>
      <c r="BI370" s="257">
        <f>IF(N370="nulová",J370,0)</f>
        <v>0</v>
      </c>
      <c r="BJ370" s="18" t="s">
        <v>84</v>
      </c>
      <c r="BK370" s="257">
        <f>ROUND(I370*H370,2)</f>
        <v>0</v>
      </c>
      <c r="BL370" s="18" t="s">
        <v>228</v>
      </c>
      <c r="BM370" s="256" t="s">
        <v>1114</v>
      </c>
    </row>
    <row r="371" s="2" customFormat="1" ht="24.15" customHeight="1">
      <c r="A371" s="39"/>
      <c r="B371" s="40"/>
      <c r="C371" s="294" t="s">
        <v>645</v>
      </c>
      <c r="D371" s="294" t="s">
        <v>300</v>
      </c>
      <c r="E371" s="295" t="s">
        <v>5095</v>
      </c>
      <c r="F371" s="296" t="s">
        <v>5030</v>
      </c>
      <c r="G371" s="297" t="s">
        <v>526</v>
      </c>
      <c r="H371" s="298">
        <v>1</v>
      </c>
      <c r="I371" s="299"/>
      <c r="J371" s="300">
        <f>ROUND(I371*H371,2)</f>
        <v>0</v>
      </c>
      <c r="K371" s="301"/>
      <c r="L371" s="302"/>
      <c r="M371" s="303" t="s">
        <v>1</v>
      </c>
      <c r="N371" s="304" t="s">
        <v>41</v>
      </c>
      <c r="O371" s="92"/>
      <c r="P371" s="254">
        <f>O371*H371</f>
        <v>0</v>
      </c>
      <c r="Q371" s="254">
        <v>0</v>
      </c>
      <c r="R371" s="254">
        <f>Q371*H371</f>
        <v>0</v>
      </c>
      <c r="S371" s="254">
        <v>0</v>
      </c>
      <c r="T371" s="255">
        <f>S371*H371</f>
        <v>0</v>
      </c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R371" s="256" t="s">
        <v>242</v>
      </c>
      <c r="AT371" s="256" t="s">
        <v>300</v>
      </c>
      <c r="AU371" s="256" t="s">
        <v>86</v>
      </c>
      <c r="AY371" s="18" t="s">
        <v>222</v>
      </c>
      <c r="BE371" s="257">
        <f>IF(N371="základní",J371,0)</f>
        <v>0</v>
      </c>
      <c r="BF371" s="257">
        <f>IF(N371="snížená",J371,0)</f>
        <v>0</v>
      </c>
      <c r="BG371" s="257">
        <f>IF(N371="zákl. přenesená",J371,0)</f>
        <v>0</v>
      </c>
      <c r="BH371" s="257">
        <f>IF(N371="sníž. přenesená",J371,0)</f>
        <v>0</v>
      </c>
      <c r="BI371" s="257">
        <f>IF(N371="nulová",J371,0)</f>
        <v>0</v>
      </c>
      <c r="BJ371" s="18" t="s">
        <v>84</v>
      </c>
      <c r="BK371" s="257">
        <f>ROUND(I371*H371,2)</f>
        <v>0</v>
      </c>
      <c r="BL371" s="18" t="s">
        <v>228</v>
      </c>
      <c r="BM371" s="256" t="s">
        <v>1115</v>
      </c>
    </row>
    <row r="372" s="2" customFormat="1" ht="24.15" customHeight="1">
      <c r="A372" s="39"/>
      <c r="B372" s="40"/>
      <c r="C372" s="294" t="s">
        <v>1097</v>
      </c>
      <c r="D372" s="294" t="s">
        <v>300</v>
      </c>
      <c r="E372" s="295" t="s">
        <v>5096</v>
      </c>
      <c r="F372" s="296" t="s">
        <v>5030</v>
      </c>
      <c r="G372" s="297" t="s">
        <v>526</v>
      </c>
      <c r="H372" s="298">
        <v>1</v>
      </c>
      <c r="I372" s="299"/>
      <c r="J372" s="300">
        <f>ROUND(I372*H372,2)</f>
        <v>0</v>
      </c>
      <c r="K372" s="301"/>
      <c r="L372" s="302"/>
      <c r="M372" s="303" t="s">
        <v>1</v>
      </c>
      <c r="N372" s="304" t="s">
        <v>41</v>
      </c>
      <c r="O372" s="92"/>
      <c r="P372" s="254">
        <f>O372*H372</f>
        <v>0</v>
      </c>
      <c r="Q372" s="254">
        <v>0</v>
      </c>
      <c r="R372" s="254">
        <f>Q372*H372</f>
        <v>0</v>
      </c>
      <c r="S372" s="254">
        <v>0</v>
      </c>
      <c r="T372" s="255">
        <f>S372*H372</f>
        <v>0</v>
      </c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R372" s="256" t="s">
        <v>242</v>
      </c>
      <c r="AT372" s="256" t="s">
        <v>300</v>
      </c>
      <c r="AU372" s="256" t="s">
        <v>86</v>
      </c>
      <c r="AY372" s="18" t="s">
        <v>222</v>
      </c>
      <c r="BE372" s="257">
        <f>IF(N372="základní",J372,0)</f>
        <v>0</v>
      </c>
      <c r="BF372" s="257">
        <f>IF(N372="snížená",J372,0)</f>
        <v>0</v>
      </c>
      <c r="BG372" s="257">
        <f>IF(N372="zákl. přenesená",J372,0)</f>
        <v>0</v>
      </c>
      <c r="BH372" s="257">
        <f>IF(N372="sníž. přenesená",J372,0)</f>
        <v>0</v>
      </c>
      <c r="BI372" s="257">
        <f>IF(N372="nulová",J372,0)</f>
        <v>0</v>
      </c>
      <c r="BJ372" s="18" t="s">
        <v>84</v>
      </c>
      <c r="BK372" s="257">
        <f>ROUND(I372*H372,2)</f>
        <v>0</v>
      </c>
      <c r="BL372" s="18" t="s">
        <v>228</v>
      </c>
      <c r="BM372" s="256" t="s">
        <v>1120</v>
      </c>
    </row>
    <row r="373" s="2" customFormat="1" ht="16.5" customHeight="1">
      <c r="A373" s="39"/>
      <c r="B373" s="40"/>
      <c r="C373" s="244" t="s">
        <v>649</v>
      </c>
      <c r="D373" s="244" t="s">
        <v>224</v>
      </c>
      <c r="E373" s="245" t="s">
        <v>5097</v>
      </c>
      <c r="F373" s="246" t="s">
        <v>4836</v>
      </c>
      <c r="G373" s="247" t="s">
        <v>526</v>
      </c>
      <c r="H373" s="248">
        <v>1</v>
      </c>
      <c r="I373" s="249"/>
      <c r="J373" s="250">
        <f>ROUND(I373*H373,2)</f>
        <v>0</v>
      </c>
      <c r="K373" s="251"/>
      <c r="L373" s="45"/>
      <c r="M373" s="252" t="s">
        <v>1</v>
      </c>
      <c r="N373" s="253" t="s">
        <v>41</v>
      </c>
      <c r="O373" s="92"/>
      <c r="P373" s="254">
        <f>O373*H373</f>
        <v>0</v>
      </c>
      <c r="Q373" s="254">
        <v>0</v>
      </c>
      <c r="R373" s="254">
        <f>Q373*H373</f>
        <v>0</v>
      </c>
      <c r="S373" s="254">
        <v>0</v>
      </c>
      <c r="T373" s="255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56" t="s">
        <v>228</v>
      </c>
      <c r="AT373" s="256" t="s">
        <v>224</v>
      </c>
      <c r="AU373" s="256" t="s">
        <v>86</v>
      </c>
      <c r="AY373" s="18" t="s">
        <v>222</v>
      </c>
      <c r="BE373" s="257">
        <f>IF(N373="základní",J373,0)</f>
        <v>0</v>
      </c>
      <c r="BF373" s="257">
        <f>IF(N373="snížená",J373,0)</f>
        <v>0</v>
      </c>
      <c r="BG373" s="257">
        <f>IF(N373="zákl. přenesená",J373,0)</f>
        <v>0</v>
      </c>
      <c r="BH373" s="257">
        <f>IF(N373="sníž. přenesená",J373,0)</f>
        <v>0</v>
      </c>
      <c r="BI373" s="257">
        <f>IF(N373="nulová",J373,0)</f>
        <v>0</v>
      </c>
      <c r="BJ373" s="18" t="s">
        <v>84</v>
      </c>
      <c r="BK373" s="257">
        <f>ROUND(I373*H373,2)</f>
        <v>0</v>
      </c>
      <c r="BL373" s="18" t="s">
        <v>228</v>
      </c>
      <c r="BM373" s="256" t="s">
        <v>1121</v>
      </c>
    </row>
    <row r="374" s="2" customFormat="1" ht="76.35" customHeight="1">
      <c r="A374" s="39"/>
      <c r="B374" s="40"/>
      <c r="C374" s="294" t="s">
        <v>1111</v>
      </c>
      <c r="D374" s="294" t="s">
        <v>300</v>
      </c>
      <c r="E374" s="295" t="s">
        <v>5098</v>
      </c>
      <c r="F374" s="296" t="s">
        <v>5034</v>
      </c>
      <c r="G374" s="297" t="s">
        <v>526</v>
      </c>
      <c r="H374" s="298">
        <v>9</v>
      </c>
      <c r="I374" s="299"/>
      <c r="J374" s="300">
        <f>ROUND(I374*H374,2)</f>
        <v>0</v>
      </c>
      <c r="K374" s="301"/>
      <c r="L374" s="302"/>
      <c r="M374" s="303" t="s">
        <v>1</v>
      </c>
      <c r="N374" s="304" t="s">
        <v>41</v>
      </c>
      <c r="O374" s="92"/>
      <c r="P374" s="254">
        <f>O374*H374</f>
        <v>0</v>
      </c>
      <c r="Q374" s="254">
        <v>0</v>
      </c>
      <c r="R374" s="254">
        <f>Q374*H374</f>
        <v>0</v>
      </c>
      <c r="S374" s="254">
        <v>0</v>
      </c>
      <c r="T374" s="255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56" t="s">
        <v>242</v>
      </c>
      <c r="AT374" s="256" t="s">
        <v>300</v>
      </c>
      <c r="AU374" s="256" t="s">
        <v>86</v>
      </c>
      <c r="AY374" s="18" t="s">
        <v>222</v>
      </c>
      <c r="BE374" s="257">
        <f>IF(N374="základní",J374,0)</f>
        <v>0</v>
      </c>
      <c r="BF374" s="257">
        <f>IF(N374="snížená",J374,0)</f>
        <v>0</v>
      </c>
      <c r="BG374" s="257">
        <f>IF(N374="zákl. přenesená",J374,0)</f>
        <v>0</v>
      </c>
      <c r="BH374" s="257">
        <f>IF(N374="sníž. přenesená",J374,0)</f>
        <v>0</v>
      </c>
      <c r="BI374" s="257">
        <f>IF(N374="nulová",J374,0)</f>
        <v>0</v>
      </c>
      <c r="BJ374" s="18" t="s">
        <v>84</v>
      </c>
      <c r="BK374" s="257">
        <f>ROUND(I374*H374,2)</f>
        <v>0</v>
      </c>
      <c r="BL374" s="18" t="s">
        <v>228</v>
      </c>
      <c r="BM374" s="256" t="s">
        <v>1126</v>
      </c>
    </row>
    <row r="375" s="2" customFormat="1" ht="21.75" customHeight="1">
      <c r="A375" s="39"/>
      <c r="B375" s="40"/>
      <c r="C375" s="294" t="s">
        <v>656</v>
      </c>
      <c r="D375" s="294" t="s">
        <v>300</v>
      </c>
      <c r="E375" s="295" t="s">
        <v>5099</v>
      </c>
      <c r="F375" s="296" t="s">
        <v>4878</v>
      </c>
      <c r="G375" s="297" t="s">
        <v>1535</v>
      </c>
      <c r="H375" s="298">
        <v>14</v>
      </c>
      <c r="I375" s="299"/>
      <c r="J375" s="300">
        <f>ROUND(I375*H375,2)</f>
        <v>0</v>
      </c>
      <c r="K375" s="301"/>
      <c r="L375" s="302"/>
      <c r="M375" s="303" t="s">
        <v>1</v>
      </c>
      <c r="N375" s="304" t="s">
        <v>41</v>
      </c>
      <c r="O375" s="92"/>
      <c r="P375" s="254">
        <f>O375*H375</f>
        <v>0</v>
      </c>
      <c r="Q375" s="254">
        <v>0</v>
      </c>
      <c r="R375" s="254">
        <f>Q375*H375</f>
        <v>0</v>
      </c>
      <c r="S375" s="254">
        <v>0</v>
      </c>
      <c r="T375" s="255">
        <f>S375*H375</f>
        <v>0</v>
      </c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R375" s="256" t="s">
        <v>242</v>
      </c>
      <c r="AT375" s="256" t="s">
        <v>300</v>
      </c>
      <c r="AU375" s="256" t="s">
        <v>86</v>
      </c>
      <c r="AY375" s="18" t="s">
        <v>222</v>
      </c>
      <c r="BE375" s="257">
        <f>IF(N375="základní",J375,0)</f>
        <v>0</v>
      </c>
      <c r="BF375" s="257">
        <f>IF(N375="snížená",J375,0)</f>
        <v>0</v>
      </c>
      <c r="BG375" s="257">
        <f>IF(N375="zákl. přenesená",J375,0)</f>
        <v>0</v>
      </c>
      <c r="BH375" s="257">
        <f>IF(N375="sníž. přenesená",J375,0)</f>
        <v>0</v>
      </c>
      <c r="BI375" s="257">
        <f>IF(N375="nulová",J375,0)</f>
        <v>0</v>
      </c>
      <c r="BJ375" s="18" t="s">
        <v>84</v>
      </c>
      <c r="BK375" s="257">
        <f>ROUND(I375*H375,2)</f>
        <v>0</v>
      </c>
      <c r="BL375" s="18" t="s">
        <v>228</v>
      </c>
      <c r="BM375" s="256" t="s">
        <v>1131</v>
      </c>
    </row>
    <row r="376" s="2" customFormat="1" ht="21.75" customHeight="1">
      <c r="A376" s="39"/>
      <c r="B376" s="40"/>
      <c r="C376" s="294" t="s">
        <v>1117</v>
      </c>
      <c r="D376" s="294" t="s">
        <v>300</v>
      </c>
      <c r="E376" s="295" t="s">
        <v>5100</v>
      </c>
      <c r="F376" s="296" t="s">
        <v>4892</v>
      </c>
      <c r="G376" s="297" t="s">
        <v>526</v>
      </c>
      <c r="H376" s="298">
        <v>1</v>
      </c>
      <c r="I376" s="299"/>
      <c r="J376" s="300">
        <f>ROUND(I376*H376,2)</f>
        <v>0</v>
      </c>
      <c r="K376" s="301"/>
      <c r="L376" s="302"/>
      <c r="M376" s="303" t="s">
        <v>1</v>
      </c>
      <c r="N376" s="304" t="s">
        <v>41</v>
      </c>
      <c r="O376" s="92"/>
      <c r="P376" s="254">
        <f>O376*H376</f>
        <v>0</v>
      </c>
      <c r="Q376" s="254">
        <v>0</v>
      </c>
      <c r="R376" s="254">
        <f>Q376*H376</f>
        <v>0</v>
      </c>
      <c r="S376" s="254">
        <v>0</v>
      </c>
      <c r="T376" s="255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56" t="s">
        <v>242</v>
      </c>
      <c r="AT376" s="256" t="s">
        <v>300</v>
      </c>
      <c r="AU376" s="256" t="s">
        <v>86</v>
      </c>
      <c r="AY376" s="18" t="s">
        <v>222</v>
      </c>
      <c r="BE376" s="257">
        <f>IF(N376="základní",J376,0)</f>
        <v>0</v>
      </c>
      <c r="BF376" s="257">
        <f>IF(N376="snížená",J376,0)</f>
        <v>0</v>
      </c>
      <c r="BG376" s="257">
        <f>IF(N376="zákl. přenesená",J376,0)</f>
        <v>0</v>
      </c>
      <c r="BH376" s="257">
        <f>IF(N376="sníž. přenesená",J376,0)</f>
        <v>0</v>
      </c>
      <c r="BI376" s="257">
        <f>IF(N376="nulová",J376,0)</f>
        <v>0</v>
      </c>
      <c r="BJ376" s="18" t="s">
        <v>84</v>
      </c>
      <c r="BK376" s="257">
        <f>ROUND(I376*H376,2)</f>
        <v>0</v>
      </c>
      <c r="BL376" s="18" t="s">
        <v>228</v>
      </c>
      <c r="BM376" s="256" t="s">
        <v>1136</v>
      </c>
    </row>
    <row r="377" s="2" customFormat="1" ht="16.5" customHeight="1">
      <c r="A377" s="39"/>
      <c r="B377" s="40"/>
      <c r="C377" s="294" t="s">
        <v>659</v>
      </c>
      <c r="D377" s="294" t="s">
        <v>300</v>
      </c>
      <c r="E377" s="295" t="s">
        <v>5101</v>
      </c>
      <c r="F377" s="296" t="s">
        <v>4894</v>
      </c>
      <c r="G377" s="297" t="s">
        <v>526</v>
      </c>
      <c r="H377" s="298">
        <v>1</v>
      </c>
      <c r="I377" s="299"/>
      <c r="J377" s="300">
        <f>ROUND(I377*H377,2)</f>
        <v>0</v>
      </c>
      <c r="K377" s="301"/>
      <c r="L377" s="302"/>
      <c r="M377" s="303" t="s">
        <v>1</v>
      </c>
      <c r="N377" s="304" t="s">
        <v>41</v>
      </c>
      <c r="O377" s="92"/>
      <c r="P377" s="254">
        <f>O377*H377</f>
        <v>0</v>
      </c>
      <c r="Q377" s="254">
        <v>0</v>
      </c>
      <c r="R377" s="254">
        <f>Q377*H377</f>
        <v>0</v>
      </c>
      <c r="S377" s="254">
        <v>0</v>
      </c>
      <c r="T377" s="255">
        <f>S377*H377</f>
        <v>0</v>
      </c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R377" s="256" t="s">
        <v>242</v>
      </c>
      <c r="AT377" s="256" t="s">
        <v>300</v>
      </c>
      <c r="AU377" s="256" t="s">
        <v>86</v>
      </c>
      <c r="AY377" s="18" t="s">
        <v>222</v>
      </c>
      <c r="BE377" s="257">
        <f>IF(N377="základní",J377,0)</f>
        <v>0</v>
      </c>
      <c r="BF377" s="257">
        <f>IF(N377="snížená",J377,0)</f>
        <v>0</v>
      </c>
      <c r="BG377" s="257">
        <f>IF(N377="zákl. přenesená",J377,0)</f>
        <v>0</v>
      </c>
      <c r="BH377" s="257">
        <f>IF(N377="sníž. přenesená",J377,0)</f>
        <v>0</v>
      </c>
      <c r="BI377" s="257">
        <f>IF(N377="nulová",J377,0)</f>
        <v>0</v>
      </c>
      <c r="BJ377" s="18" t="s">
        <v>84</v>
      </c>
      <c r="BK377" s="257">
        <f>ROUND(I377*H377,2)</f>
        <v>0</v>
      </c>
      <c r="BL377" s="18" t="s">
        <v>228</v>
      </c>
      <c r="BM377" s="256" t="s">
        <v>1139</v>
      </c>
    </row>
    <row r="378" s="2" customFormat="1" ht="16.5" customHeight="1">
      <c r="A378" s="39"/>
      <c r="B378" s="40"/>
      <c r="C378" s="244" t="s">
        <v>1123</v>
      </c>
      <c r="D378" s="244" t="s">
        <v>224</v>
      </c>
      <c r="E378" s="245" t="s">
        <v>5102</v>
      </c>
      <c r="F378" s="246" t="s">
        <v>4836</v>
      </c>
      <c r="G378" s="247" t="s">
        <v>526</v>
      </c>
      <c r="H378" s="248">
        <v>1</v>
      </c>
      <c r="I378" s="249"/>
      <c r="J378" s="250">
        <f>ROUND(I378*H378,2)</f>
        <v>0</v>
      </c>
      <c r="K378" s="251"/>
      <c r="L378" s="45"/>
      <c r="M378" s="252" t="s">
        <v>1</v>
      </c>
      <c r="N378" s="253" t="s">
        <v>41</v>
      </c>
      <c r="O378" s="92"/>
      <c r="P378" s="254">
        <f>O378*H378</f>
        <v>0</v>
      </c>
      <c r="Q378" s="254">
        <v>0</v>
      </c>
      <c r="R378" s="254">
        <f>Q378*H378</f>
        <v>0</v>
      </c>
      <c r="S378" s="254">
        <v>0</v>
      </c>
      <c r="T378" s="255">
        <f>S378*H378</f>
        <v>0</v>
      </c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R378" s="256" t="s">
        <v>228</v>
      </c>
      <c r="AT378" s="256" t="s">
        <v>224</v>
      </c>
      <c r="AU378" s="256" t="s">
        <v>86</v>
      </c>
      <c r="AY378" s="18" t="s">
        <v>222</v>
      </c>
      <c r="BE378" s="257">
        <f>IF(N378="základní",J378,0)</f>
        <v>0</v>
      </c>
      <c r="BF378" s="257">
        <f>IF(N378="snížená",J378,0)</f>
        <v>0</v>
      </c>
      <c r="BG378" s="257">
        <f>IF(N378="zákl. přenesená",J378,0)</f>
        <v>0</v>
      </c>
      <c r="BH378" s="257">
        <f>IF(N378="sníž. přenesená",J378,0)</f>
        <v>0</v>
      </c>
      <c r="BI378" s="257">
        <f>IF(N378="nulová",J378,0)</f>
        <v>0</v>
      </c>
      <c r="BJ378" s="18" t="s">
        <v>84</v>
      </c>
      <c r="BK378" s="257">
        <f>ROUND(I378*H378,2)</f>
        <v>0</v>
      </c>
      <c r="BL378" s="18" t="s">
        <v>228</v>
      </c>
      <c r="BM378" s="256" t="s">
        <v>1143</v>
      </c>
    </row>
    <row r="379" s="2" customFormat="1" ht="76.35" customHeight="1">
      <c r="A379" s="39"/>
      <c r="B379" s="40"/>
      <c r="C379" s="294" t="s">
        <v>664</v>
      </c>
      <c r="D379" s="294" t="s">
        <v>300</v>
      </c>
      <c r="E379" s="295" t="s">
        <v>5103</v>
      </c>
      <c r="F379" s="296" t="s">
        <v>5038</v>
      </c>
      <c r="G379" s="297" t="s">
        <v>526</v>
      </c>
      <c r="H379" s="298">
        <v>9</v>
      </c>
      <c r="I379" s="299"/>
      <c r="J379" s="300">
        <f>ROUND(I379*H379,2)</f>
        <v>0</v>
      </c>
      <c r="K379" s="301"/>
      <c r="L379" s="302"/>
      <c r="M379" s="303" t="s">
        <v>1</v>
      </c>
      <c r="N379" s="304" t="s">
        <v>41</v>
      </c>
      <c r="O379" s="92"/>
      <c r="P379" s="254">
        <f>O379*H379</f>
        <v>0</v>
      </c>
      <c r="Q379" s="254">
        <v>0</v>
      </c>
      <c r="R379" s="254">
        <f>Q379*H379</f>
        <v>0</v>
      </c>
      <c r="S379" s="254">
        <v>0</v>
      </c>
      <c r="T379" s="255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56" t="s">
        <v>242</v>
      </c>
      <c r="AT379" s="256" t="s">
        <v>300</v>
      </c>
      <c r="AU379" s="256" t="s">
        <v>86</v>
      </c>
      <c r="AY379" s="18" t="s">
        <v>222</v>
      </c>
      <c r="BE379" s="257">
        <f>IF(N379="základní",J379,0)</f>
        <v>0</v>
      </c>
      <c r="BF379" s="257">
        <f>IF(N379="snížená",J379,0)</f>
        <v>0</v>
      </c>
      <c r="BG379" s="257">
        <f>IF(N379="zákl. přenesená",J379,0)</f>
        <v>0</v>
      </c>
      <c r="BH379" s="257">
        <f>IF(N379="sníž. přenesená",J379,0)</f>
        <v>0</v>
      </c>
      <c r="BI379" s="257">
        <f>IF(N379="nulová",J379,0)</f>
        <v>0</v>
      </c>
      <c r="BJ379" s="18" t="s">
        <v>84</v>
      </c>
      <c r="BK379" s="257">
        <f>ROUND(I379*H379,2)</f>
        <v>0</v>
      </c>
      <c r="BL379" s="18" t="s">
        <v>228</v>
      </c>
      <c r="BM379" s="256" t="s">
        <v>1145</v>
      </c>
    </row>
    <row r="380" s="2" customFormat="1" ht="21.75" customHeight="1">
      <c r="A380" s="39"/>
      <c r="B380" s="40"/>
      <c r="C380" s="294" t="s">
        <v>1133</v>
      </c>
      <c r="D380" s="294" t="s">
        <v>300</v>
      </c>
      <c r="E380" s="295" t="s">
        <v>5104</v>
      </c>
      <c r="F380" s="296" t="s">
        <v>4878</v>
      </c>
      <c r="G380" s="297" t="s">
        <v>1535</v>
      </c>
      <c r="H380" s="298">
        <v>14</v>
      </c>
      <c r="I380" s="299"/>
      <c r="J380" s="300">
        <f>ROUND(I380*H380,2)</f>
        <v>0</v>
      </c>
      <c r="K380" s="301"/>
      <c r="L380" s="302"/>
      <c r="M380" s="303" t="s">
        <v>1</v>
      </c>
      <c r="N380" s="304" t="s">
        <v>41</v>
      </c>
      <c r="O380" s="92"/>
      <c r="P380" s="254">
        <f>O380*H380</f>
        <v>0</v>
      </c>
      <c r="Q380" s="254">
        <v>0</v>
      </c>
      <c r="R380" s="254">
        <f>Q380*H380</f>
        <v>0</v>
      </c>
      <c r="S380" s="254">
        <v>0</v>
      </c>
      <c r="T380" s="255">
        <f>S380*H380</f>
        <v>0</v>
      </c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R380" s="256" t="s">
        <v>242</v>
      </c>
      <c r="AT380" s="256" t="s">
        <v>300</v>
      </c>
      <c r="AU380" s="256" t="s">
        <v>86</v>
      </c>
      <c r="AY380" s="18" t="s">
        <v>222</v>
      </c>
      <c r="BE380" s="257">
        <f>IF(N380="základní",J380,0)</f>
        <v>0</v>
      </c>
      <c r="BF380" s="257">
        <f>IF(N380="snížená",J380,0)</f>
        <v>0</v>
      </c>
      <c r="BG380" s="257">
        <f>IF(N380="zákl. přenesená",J380,0)</f>
        <v>0</v>
      </c>
      <c r="BH380" s="257">
        <f>IF(N380="sníž. přenesená",J380,0)</f>
        <v>0</v>
      </c>
      <c r="BI380" s="257">
        <f>IF(N380="nulová",J380,0)</f>
        <v>0</v>
      </c>
      <c r="BJ380" s="18" t="s">
        <v>84</v>
      </c>
      <c r="BK380" s="257">
        <f>ROUND(I380*H380,2)</f>
        <v>0</v>
      </c>
      <c r="BL380" s="18" t="s">
        <v>228</v>
      </c>
      <c r="BM380" s="256" t="s">
        <v>1149</v>
      </c>
    </row>
    <row r="381" s="2" customFormat="1" ht="21.75" customHeight="1">
      <c r="A381" s="39"/>
      <c r="B381" s="40"/>
      <c r="C381" s="294" t="s">
        <v>674</v>
      </c>
      <c r="D381" s="294" t="s">
        <v>300</v>
      </c>
      <c r="E381" s="295" t="s">
        <v>5105</v>
      </c>
      <c r="F381" s="296" t="s">
        <v>4892</v>
      </c>
      <c r="G381" s="297" t="s">
        <v>526</v>
      </c>
      <c r="H381" s="298">
        <v>1</v>
      </c>
      <c r="I381" s="299"/>
      <c r="J381" s="300">
        <f>ROUND(I381*H381,2)</f>
        <v>0</v>
      </c>
      <c r="K381" s="301"/>
      <c r="L381" s="302"/>
      <c r="M381" s="303" t="s">
        <v>1</v>
      </c>
      <c r="N381" s="304" t="s">
        <v>41</v>
      </c>
      <c r="O381" s="92"/>
      <c r="P381" s="254">
        <f>O381*H381</f>
        <v>0</v>
      </c>
      <c r="Q381" s="254">
        <v>0</v>
      </c>
      <c r="R381" s="254">
        <f>Q381*H381</f>
        <v>0</v>
      </c>
      <c r="S381" s="254">
        <v>0</v>
      </c>
      <c r="T381" s="255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56" t="s">
        <v>242</v>
      </c>
      <c r="AT381" s="256" t="s">
        <v>300</v>
      </c>
      <c r="AU381" s="256" t="s">
        <v>86</v>
      </c>
      <c r="AY381" s="18" t="s">
        <v>222</v>
      </c>
      <c r="BE381" s="257">
        <f>IF(N381="základní",J381,0)</f>
        <v>0</v>
      </c>
      <c r="BF381" s="257">
        <f>IF(N381="snížená",J381,0)</f>
        <v>0</v>
      </c>
      <c r="BG381" s="257">
        <f>IF(N381="zákl. přenesená",J381,0)</f>
        <v>0</v>
      </c>
      <c r="BH381" s="257">
        <f>IF(N381="sníž. přenesená",J381,0)</f>
        <v>0</v>
      </c>
      <c r="BI381" s="257">
        <f>IF(N381="nulová",J381,0)</f>
        <v>0</v>
      </c>
      <c r="BJ381" s="18" t="s">
        <v>84</v>
      </c>
      <c r="BK381" s="257">
        <f>ROUND(I381*H381,2)</f>
        <v>0</v>
      </c>
      <c r="BL381" s="18" t="s">
        <v>228</v>
      </c>
      <c r="BM381" s="256" t="s">
        <v>1153</v>
      </c>
    </row>
    <row r="382" s="2" customFormat="1" ht="16.5" customHeight="1">
      <c r="A382" s="39"/>
      <c r="B382" s="40"/>
      <c r="C382" s="294" t="s">
        <v>1140</v>
      </c>
      <c r="D382" s="294" t="s">
        <v>300</v>
      </c>
      <c r="E382" s="295" t="s">
        <v>5106</v>
      </c>
      <c r="F382" s="296" t="s">
        <v>4894</v>
      </c>
      <c r="G382" s="297" t="s">
        <v>526</v>
      </c>
      <c r="H382" s="298">
        <v>1</v>
      </c>
      <c r="I382" s="299"/>
      <c r="J382" s="300">
        <f>ROUND(I382*H382,2)</f>
        <v>0</v>
      </c>
      <c r="K382" s="301"/>
      <c r="L382" s="302"/>
      <c r="M382" s="303" t="s">
        <v>1</v>
      </c>
      <c r="N382" s="304" t="s">
        <v>41</v>
      </c>
      <c r="O382" s="92"/>
      <c r="P382" s="254">
        <f>O382*H382</f>
        <v>0</v>
      </c>
      <c r="Q382" s="254">
        <v>0</v>
      </c>
      <c r="R382" s="254">
        <f>Q382*H382</f>
        <v>0</v>
      </c>
      <c r="S382" s="254">
        <v>0</v>
      </c>
      <c r="T382" s="255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56" t="s">
        <v>242</v>
      </c>
      <c r="AT382" s="256" t="s">
        <v>300</v>
      </c>
      <c r="AU382" s="256" t="s">
        <v>86</v>
      </c>
      <c r="AY382" s="18" t="s">
        <v>222</v>
      </c>
      <c r="BE382" s="257">
        <f>IF(N382="základní",J382,0)</f>
        <v>0</v>
      </c>
      <c r="BF382" s="257">
        <f>IF(N382="snížená",J382,0)</f>
        <v>0</v>
      </c>
      <c r="BG382" s="257">
        <f>IF(N382="zákl. přenesená",J382,0)</f>
        <v>0</v>
      </c>
      <c r="BH382" s="257">
        <f>IF(N382="sníž. přenesená",J382,0)</f>
        <v>0</v>
      </c>
      <c r="BI382" s="257">
        <f>IF(N382="nulová",J382,0)</f>
        <v>0</v>
      </c>
      <c r="BJ382" s="18" t="s">
        <v>84</v>
      </c>
      <c r="BK382" s="257">
        <f>ROUND(I382*H382,2)</f>
        <v>0</v>
      </c>
      <c r="BL382" s="18" t="s">
        <v>228</v>
      </c>
      <c r="BM382" s="256" t="s">
        <v>1158</v>
      </c>
    </row>
    <row r="383" s="2" customFormat="1" ht="16.5" customHeight="1">
      <c r="A383" s="39"/>
      <c r="B383" s="40"/>
      <c r="C383" s="244" t="s">
        <v>678</v>
      </c>
      <c r="D383" s="244" t="s">
        <v>224</v>
      </c>
      <c r="E383" s="245" t="s">
        <v>5107</v>
      </c>
      <c r="F383" s="246" t="s">
        <v>4836</v>
      </c>
      <c r="G383" s="247" t="s">
        <v>526</v>
      </c>
      <c r="H383" s="248">
        <v>1</v>
      </c>
      <c r="I383" s="249"/>
      <c r="J383" s="250">
        <f>ROUND(I383*H383,2)</f>
        <v>0</v>
      </c>
      <c r="K383" s="251"/>
      <c r="L383" s="45"/>
      <c r="M383" s="252" t="s">
        <v>1</v>
      </c>
      <c r="N383" s="253" t="s">
        <v>41</v>
      </c>
      <c r="O383" s="92"/>
      <c r="P383" s="254">
        <f>O383*H383</f>
        <v>0</v>
      </c>
      <c r="Q383" s="254">
        <v>0</v>
      </c>
      <c r="R383" s="254">
        <f>Q383*H383</f>
        <v>0</v>
      </c>
      <c r="S383" s="254">
        <v>0</v>
      </c>
      <c r="T383" s="255">
        <f>S383*H383</f>
        <v>0</v>
      </c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R383" s="256" t="s">
        <v>228</v>
      </c>
      <c r="AT383" s="256" t="s">
        <v>224</v>
      </c>
      <c r="AU383" s="256" t="s">
        <v>86</v>
      </c>
      <c r="AY383" s="18" t="s">
        <v>222</v>
      </c>
      <c r="BE383" s="257">
        <f>IF(N383="základní",J383,0)</f>
        <v>0</v>
      </c>
      <c r="BF383" s="257">
        <f>IF(N383="snížená",J383,0)</f>
        <v>0</v>
      </c>
      <c r="BG383" s="257">
        <f>IF(N383="zákl. přenesená",J383,0)</f>
        <v>0</v>
      </c>
      <c r="BH383" s="257">
        <f>IF(N383="sníž. přenesená",J383,0)</f>
        <v>0</v>
      </c>
      <c r="BI383" s="257">
        <f>IF(N383="nulová",J383,0)</f>
        <v>0</v>
      </c>
      <c r="BJ383" s="18" t="s">
        <v>84</v>
      </c>
      <c r="BK383" s="257">
        <f>ROUND(I383*H383,2)</f>
        <v>0</v>
      </c>
      <c r="BL383" s="18" t="s">
        <v>228</v>
      </c>
      <c r="BM383" s="256" t="s">
        <v>1162</v>
      </c>
    </row>
    <row r="384" s="2" customFormat="1" ht="24.15" customHeight="1">
      <c r="A384" s="39"/>
      <c r="B384" s="40"/>
      <c r="C384" s="294" t="s">
        <v>1146</v>
      </c>
      <c r="D384" s="294" t="s">
        <v>300</v>
      </c>
      <c r="E384" s="295" t="s">
        <v>5108</v>
      </c>
      <c r="F384" s="296" t="s">
        <v>5109</v>
      </c>
      <c r="G384" s="297" t="s">
        <v>526</v>
      </c>
      <c r="H384" s="298">
        <v>2</v>
      </c>
      <c r="I384" s="299"/>
      <c r="J384" s="300">
        <f>ROUND(I384*H384,2)</f>
        <v>0</v>
      </c>
      <c r="K384" s="301"/>
      <c r="L384" s="302"/>
      <c r="M384" s="303" t="s">
        <v>1</v>
      </c>
      <c r="N384" s="304" t="s">
        <v>41</v>
      </c>
      <c r="O384" s="92"/>
      <c r="P384" s="254">
        <f>O384*H384</f>
        <v>0</v>
      </c>
      <c r="Q384" s="254">
        <v>0</v>
      </c>
      <c r="R384" s="254">
        <f>Q384*H384</f>
        <v>0</v>
      </c>
      <c r="S384" s="254">
        <v>0</v>
      </c>
      <c r="T384" s="255">
        <f>S384*H384</f>
        <v>0</v>
      </c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R384" s="256" t="s">
        <v>242</v>
      </c>
      <c r="AT384" s="256" t="s">
        <v>300</v>
      </c>
      <c r="AU384" s="256" t="s">
        <v>86</v>
      </c>
      <c r="AY384" s="18" t="s">
        <v>222</v>
      </c>
      <c r="BE384" s="257">
        <f>IF(N384="základní",J384,0)</f>
        <v>0</v>
      </c>
      <c r="BF384" s="257">
        <f>IF(N384="snížená",J384,0)</f>
        <v>0</v>
      </c>
      <c r="BG384" s="257">
        <f>IF(N384="zákl. přenesená",J384,0)</f>
        <v>0</v>
      </c>
      <c r="BH384" s="257">
        <f>IF(N384="sníž. přenesená",J384,0)</f>
        <v>0</v>
      </c>
      <c r="BI384" s="257">
        <f>IF(N384="nulová",J384,0)</f>
        <v>0</v>
      </c>
      <c r="BJ384" s="18" t="s">
        <v>84</v>
      </c>
      <c r="BK384" s="257">
        <f>ROUND(I384*H384,2)</f>
        <v>0</v>
      </c>
      <c r="BL384" s="18" t="s">
        <v>228</v>
      </c>
      <c r="BM384" s="256" t="s">
        <v>1166</v>
      </c>
    </row>
    <row r="385" s="2" customFormat="1" ht="24.15" customHeight="1">
      <c r="A385" s="39"/>
      <c r="B385" s="40"/>
      <c r="C385" s="294" t="s">
        <v>684</v>
      </c>
      <c r="D385" s="294" t="s">
        <v>300</v>
      </c>
      <c r="E385" s="295" t="s">
        <v>5110</v>
      </c>
      <c r="F385" s="296" t="s">
        <v>5111</v>
      </c>
      <c r="G385" s="297" t="s">
        <v>526</v>
      </c>
      <c r="H385" s="298">
        <v>2</v>
      </c>
      <c r="I385" s="299"/>
      <c r="J385" s="300">
        <f>ROUND(I385*H385,2)</f>
        <v>0</v>
      </c>
      <c r="K385" s="301"/>
      <c r="L385" s="302"/>
      <c r="M385" s="303" t="s">
        <v>1</v>
      </c>
      <c r="N385" s="304" t="s">
        <v>41</v>
      </c>
      <c r="O385" s="92"/>
      <c r="P385" s="254">
        <f>O385*H385</f>
        <v>0</v>
      </c>
      <c r="Q385" s="254">
        <v>0</v>
      </c>
      <c r="R385" s="254">
        <f>Q385*H385</f>
        <v>0</v>
      </c>
      <c r="S385" s="254">
        <v>0</v>
      </c>
      <c r="T385" s="255">
        <f>S385*H385</f>
        <v>0</v>
      </c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R385" s="256" t="s">
        <v>242</v>
      </c>
      <c r="AT385" s="256" t="s">
        <v>300</v>
      </c>
      <c r="AU385" s="256" t="s">
        <v>86</v>
      </c>
      <c r="AY385" s="18" t="s">
        <v>222</v>
      </c>
      <c r="BE385" s="257">
        <f>IF(N385="základní",J385,0)</f>
        <v>0</v>
      </c>
      <c r="BF385" s="257">
        <f>IF(N385="snížená",J385,0)</f>
        <v>0</v>
      </c>
      <c r="BG385" s="257">
        <f>IF(N385="zákl. přenesená",J385,0)</f>
        <v>0</v>
      </c>
      <c r="BH385" s="257">
        <f>IF(N385="sníž. přenesená",J385,0)</f>
        <v>0</v>
      </c>
      <c r="BI385" s="257">
        <f>IF(N385="nulová",J385,0)</f>
        <v>0</v>
      </c>
      <c r="BJ385" s="18" t="s">
        <v>84</v>
      </c>
      <c r="BK385" s="257">
        <f>ROUND(I385*H385,2)</f>
        <v>0</v>
      </c>
      <c r="BL385" s="18" t="s">
        <v>228</v>
      </c>
      <c r="BM385" s="256" t="s">
        <v>1170</v>
      </c>
    </row>
    <row r="386" s="2" customFormat="1" ht="24.15" customHeight="1">
      <c r="A386" s="39"/>
      <c r="B386" s="40"/>
      <c r="C386" s="294" t="s">
        <v>1155</v>
      </c>
      <c r="D386" s="294" t="s">
        <v>300</v>
      </c>
      <c r="E386" s="295" t="s">
        <v>5112</v>
      </c>
      <c r="F386" s="296" t="s">
        <v>5113</v>
      </c>
      <c r="G386" s="297" t="s">
        <v>526</v>
      </c>
      <c r="H386" s="298">
        <v>2</v>
      </c>
      <c r="I386" s="299"/>
      <c r="J386" s="300">
        <f>ROUND(I386*H386,2)</f>
        <v>0</v>
      </c>
      <c r="K386" s="301"/>
      <c r="L386" s="302"/>
      <c r="M386" s="303" t="s">
        <v>1</v>
      </c>
      <c r="N386" s="304" t="s">
        <v>41</v>
      </c>
      <c r="O386" s="92"/>
      <c r="P386" s="254">
        <f>O386*H386</f>
        <v>0</v>
      </c>
      <c r="Q386" s="254">
        <v>0</v>
      </c>
      <c r="R386" s="254">
        <f>Q386*H386</f>
        <v>0</v>
      </c>
      <c r="S386" s="254">
        <v>0</v>
      </c>
      <c r="T386" s="255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56" t="s">
        <v>242</v>
      </c>
      <c r="AT386" s="256" t="s">
        <v>300</v>
      </c>
      <c r="AU386" s="256" t="s">
        <v>86</v>
      </c>
      <c r="AY386" s="18" t="s">
        <v>222</v>
      </c>
      <c r="BE386" s="257">
        <f>IF(N386="základní",J386,0)</f>
        <v>0</v>
      </c>
      <c r="BF386" s="257">
        <f>IF(N386="snížená",J386,0)</f>
        <v>0</v>
      </c>
      <c r="BG386" s="257">
        <f>IF(N386="zákl. přenesená",J386,0)</f>
        <v>0</v>
      </c>
      <c r="BH386" s="257">
        <f>IF(N386="sníž. přenesená",J386,0)</f>
        <v>0</v>
      </c>
      <c r="BI386" s="257">
        <f>IF(N386="nulová",J386,0)</f>
        <v>0</v>
      </c>
      <c r="BJ386" s="18" t="s">
        <v>84</v>
      </c>
      <c r="BK386" s="257">
        <f>ROUND(I386*H386,2)</f>
        <v>0</v>
      </c>
      <c r="BL386" s="18" t="s">
        <v>228</v>
      </c>
      <c r="BM386" s="256" t="s">
        <v>1174</v>
      </c>
    </row>
    <row r="387" s="2" customFormat="1" ht="24.15" customHeight="1">
      <c r="A387" s="39"/>
      <c r="B387" s="40"/>
      <c r="C387" s="294" t="s">
        <v>688</v>
      </c>
      <c r="D387" s="294" t="s">
        <v>300</v>
      </c>
      <c r="E387" s="295" t="s">
        <v>5114</v>
      </c>
      <c r="F387" s="296" t="s">
        <v>5115</v>
      </c>
      <c r="G387" s="297" t="s">
        <v>526</v>
      </c>
      <c r="H387" s="298">
        <v>2</v>
      </c>
      <c r="I387" s="299"/>
      <c r="J387" s="300">
        <f>ROUND(I387*H387,2)</f>
        <v>0</v>
      </c>
      <c r="K387" s="301"/>
      <c r="L387" s="302"/>
      <c r="M387" s="303" t="s">
        <v>1</v>
      </c>
      <c r="N387" s="304" t="s">
        <v>41</v>
      </c>
      <c r="O387" s="92"/>
      <c r="P387" s="254">
        <f>O387*H387</f>
        <v>0</v>
      </c>
      <c r="Q387" s="254">
        <v>0</v>
      </c>
      <c r="R387" s="254">
        <f>Q387*H387</f>
        <v>0</v>
      </c>
      <c r="S387" s="254">
        <v>0</v>
      </c>
      <c r="T387" s="255">
        <f>S387*H387</f>
        <v>0</v>
      </c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R387" s="256" t="s">
        <v>242</v>
      </c>
      <c r="AT387" s="256" t="s">
        <v>300</v>
      </c>
      <c r="AU387" s="256" t="s">
        <v>86</v>
      </c>
      <c r="AY387" s="18" t="s">
        <v>222</v>
      </c>
      <c r="BE387" s="257">
        <f>IF(N387="základní",J387,0)</f>
        <v>0</v>
      </c>
      <c r="BF387" s="257">
        <f>IF(N387="snížená",J387,0)</f>
        <v>0</v>
      </c>
      <c r="BG387" s="257">
        <f>IF(N387="zákl. přenesená",J387,0)</f>
        <v>0</v>
      </c>
      <c r="BH387" s="257">
        <f>IF(N387="sníž. přenesená",J387,0)</f>
        <v>0</v>
      </c>
      <c r="BI387" s="257">
        <f>IF(N387="nulová",J387,0)</f>
        <v>0</v>
      </c>
      <c r="BJ387" s="18" t="s">
        <v>84</v>
      </c>
      <c r="BK387" s="257">
        <f>ROUND(I387*H387,2)</f>
        <v>0</v>
      </c>
      <c r="BL387" s="18" t="s">
        <v>228</v>
      </c>
      <c r="BM387" s="256" t="s">
        <v>1178</v>
      </c>
    </row>
    <row r="388" s="2" customFormat="1" ht="16.5" customHeight="1">
      <c r="A388" s="39"/>
      <c r="B388" s="40"/>
      <c r="C388" s="244" t="s">
        <v>1163</v>
      </c>
      <c r="D388" s="244" t="s">
        <v>224</v>
      </c>
      <c r="E388" s="245" t="s">
        <v>5116</v>
      </c>
      <c r="F388" s="246" t="s">
        <v>4836</v>
      </c>
      <c r="G388" s="247" t="s">
        <v>526</v>
      </c>
      <c r="H388" s="248">
        <v>1</v>
      </c>
      <c r="I388" s="249"/>
      <c r="J388" s="250">
        <f>ROUND(I388*H388,2)</f>
        <v>0</v>
      </c>
      <c r="K388" s="251"/>
      <c r="L388" s="45"/>
      <c r="M388" s="252" t="s">
        <v>1</v>
      </c>
      <c r="N388" s="253" t="s">
        <v>41</v>
      </c>
      <c r="O388" s="92"/>
      <c r="P388" s="254">
        <f>O388*H388</f>
        <v>0</v>
      </c>
      <c r="Q388" s="254">
        <v>0</v>
      </c>
      <c r="R388" s="254">
        <f>Q388*H388</f>
        <v>0</v>
      </c>
      <c r="S388" s="254">
        <v>0</v>
      </c>
      <c r="T388" s="255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56" t="s">
        <v>228</v>
      </c>
      <c r="AT388" s="256" t="s">
        <v>224</v>
      </c>
      <c r="AU388" s="256" t="s">
        <v>86</v>
      </c>
      <c r="AY388" s="18" t="s">
        <v>222</v>
      </c>
      <c r="BE388" s="257">
        <f>IF(N388="základní",J388,0)</f>
        <v>0</v>
      </c>
      <c r="BF388" s="257">
        <f>IF(N388="snížená",J388,0)</f>
        <v>0</v>
      </c>
      <c r="BG388" s="257">
        <f>IF(N388="zákl. přenesená",J388,0)</f>
        <v>0</v>
      </c>
      <c r="BH388" s="257">
        <f>IF(N388="sníž. přenesená",J388,0)</f>
        <v>0</v>
      </c>
      <c r="BI388" s="257">
        <f>IF(N388="nulová",J388,0)</f>
        <v>0</v>
      </c>
      <c r="BJ388" s="18" t="s">
        <v>84</v>
      </c>
      <c r="BK388" s="257">
        <f>ROUND(I388*H388,2)</f>
        <v>0</v>
      </c>
      <c r="BL388" s="18" t="s">
        <v>228</v>
      </c>
      <c r="BM388" s="256" t="s">
        <v>1183</v>
      </c>
    </row>
    <row r="389" s="2" customFormat="1" ht="24.15" customHeight="1">
      <c r="A389" s="39"/>
      <c r="B389" s="40"/>
      <c r="C389" s="294" t="s">
        <v>692</v>
      </c>
      <c r="D389" s="294" t="s">
        <v>300</v>
      </c>
      <c r="E389" s="295" t="s">
        <v>5117</v>
      </c>
      <c r="F389" s="296" t="s">
        <v>4985</v>
      </c>
      <c r="G389" s="297" t="s">
        <v>526</v>
      </c>
      <c r="H389" s="298">
        <v>1</v>
      </c>
      <c r="I389" s="299"/>
      <c r="J389" s="300">
        <f>ROUND(I389*H389,2)</f>
        <v>0</v>
      </c>
      <c r="K389" s="301"/>
      <c r="L389" s="302"/>
      <c r="M389" s="303" t="s">
        <v>1</v>
      </c>
      <c r="N389" s="304" t="s">
        <v>41</v>
      </c>
      <c r="O389" s="92"/>
      <c r="P389" s="254">
        <f>O389*H389</f>
        <v>0</v>
      </c>
      <c r="Q389" s="254">
        <v>0</v>
      </c>
      <c r="R389" s="254">
        <f>Q389*H389</f>
        <v>0</v>
      </c>
      <c r="S389" s="254">
        <v>0</v>
      </c>
      <c r="T389" s="255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56" t="s">
        <v>242</v>
      </c>
      <c r="AT389" s="256" t="s">
        <v>300</v>
      </c>
      <c r="AU389" s="256" t="s">
        <v>86</v>
      </c>
      <c r="AY389" s="18" t="s">
        <v>222</v>
      </c>
      <c r="BE389" s="257">
        <f>IF(N389="základní",J389,0)</f>
        <v>0</v>
      </c>
      <c r="BF389" s="257">
        <f>IF(N389="snížená",J389,0)</f>
        <v>0</v>
      </c>
      <c r="BG389" s="257">
        <f>IF(N389="zákl. přenesená",J389,0)</f>
        <v>0</v>
      </c>
      <c r="BH389" s="257">
        <f>IF(N389="sníž. přenesená",J389,0)</f>
        <v>0</v>
      </c>
      <c r="BI389" s="257">
        <f>IF(N389="nulová",J389,0)</f>
        <v>0</v>
      </c>
      <c r="BJ389" s="18" t="s">
        <v>84</v>
      </c>
      <c r="BK389" s="257">
        <f>ROUND(I389*H389,2)</f>
        <v>0</v>
      </c>
      <c r="BL389" s="18" t="s">
        <v>228</v>
      </c>
      <c r="BM389" s="256" t="s">
        <v>1186</v>
      </c>
    </row>
    <row r="390" s="2" customFormat="1" ht="24.15" customHeight="1">
      <c r="A390" s="39"/>
      <c r="B390" s="40"/>
      <c r="C390" s="294" t="s">
        <v>1171</v>
      </c>
      <c r="D390" s="294" t="s">
        <v>300</v>
      </c>
      <c r="E390" s="295" t="s">
        <v>5118</v>
      </c>
      <c r="F390" s="296" t="s">
        <v>5119</v>
      </c>
      <c r="G390" s="297" t="s">
        <v>526</v>
      </c>
      <c r="H390" s="298">
        <v>1</v>
      </c>
      <c r="I390" s="299"/>
      <c r="J390" s="300">
        <f>ROUND(I390*H390,2)</f>
        <v>0</v>
      </c>
      <c r="K390" s="301"/>
      <c r="L390" s="302"/>
      <c r="M390" s="303" t="s">
        <v>1</v>
      </c>
      <c r="N390" s="304" t="s">
        <v>41</v>
      </c>
      <c r="O390" s="92"/>
      <c r="P390" s="254">
        <f>O390*H390</f>
        <v>0</v>
      </c>
      <c r="Q390" s="254">
        <v>0</v>
      </c>
      <c r="R390" s="254">
        <f>Q390*H390</f>
        <v>0</v>
      </c>
      <c r="S390" s="254">
        <v>0</v>
      </c>
      <c r="T390" s="255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56" t="s">
        <v>242</v>
      </c>
      <c r="AT390" s="256" t="s">
        <v>300</v>
      </c>
      <c r="AU390" s="256" t="s">
        <v>86</v>
      </c>
      <c r="AY390" s="18" t="s">
        <v>222</v>
      </c>
      <c r="BE390" s="257">
        <f>IF(N390="základní",J390,0)</f>
        <v>0</v>
      </c>
      <c r="BF390" s="257">
        <f>IF(N390="snížená",J390,0)</f>
        <v>0</v>
      </c>
      <c r="BG390" s="257">
        <f>IF(N390="zákl. přenesená",J390,0)</f>
        <v>0</v>
      </c>
      <c r="BH390" s="257">
        <f>IF(N390="sníž. přenesená",J390,0)</f>
        <v>0</v>
      </c>
      <c r="BI390" s="257">
        <f>IF(N390="nulová",J390,0)</f>
        <v>0</v>
      </c>
      <c r="BJ390" s="18" t="s">
        <v>84</v>
      </c>
      <c r="BK390" s="257">
        <f>ROUND(I390*H390,2)</f>
        <v>0</v>
      </c>
      <c r="BL390" s="18" t="s">
        <v>228</v>
      </c>
      <c r="BM390" s="256" t="s">
        <v>1191</v>
      </c>
    </row>
    <row r="391" s="2" customFormat="1" ht="16.5" customHeight="1">
      <c r="A391" s="39"/>
      <c r="B391" s="40"/>
      <c r="C391" s="244" t="s">
        <v>695</v>
      </c>
      <c r="D391" s="244" t="s">
        <v>224</v>
      </c>
      <c r="E391" s="245" t="s">
        <v>5120</v>
      </c>
      <c r="F391" s="246" t="s">
        <v>4836</v>
      </c>
      <c r="G391" s="247" t="s">
        <v>526</v>
      </c>
      <c r="H391" s="248">
        <v>1</v>
      </c>
      <c r="I391" s="249"/>
      <c r="J391" s="250">
        <f>ROUND(I391*H391,2)</f>
        <v>0</v>
      </c>
      <c r="K391" s="251"/>
      <c r="L391" s="45"/>
      <c r="M391" s="252" t="s">
        <v>1</v>
      </c>
      <c r="N391" s="253" t="s">
        <v>41</v>
      </c>
      <c r="O391" s="92"/>
      <c r="P391" s="254">
        <f>O391*H391</f>
        <v>0</v>
      </c>
      <c r="Q391" s="254">
        <v>0</v>
      </c>
      <c r="R391" s="254">
        <f>Q391*H391</f>
        <v>0</v>
      </c>
      <c r="S391" s="254">
        <v>0</v>
      </c>
      <c r="T391" s="255">
        <f>S391*H391</f>
        <v>0</v>
      </c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R391" s="256" t="s">
        <v>228</v>
      </c>
      <c r="AT391" s="256" t="s">
        <v>224</v>
      </c>
      <c r="AU391" s="256" t="s">
        <v>86</v>
      </c>
      <c r="AY391" s="18" t="s">
        <v>222</v>
      </c>
      <c r="BE391" s="257">
        <f>IF(N391="základní",J391,0)</f>
        <v>0</v>
      </c>
      <c r="BF391" s="257">
        <f>IF(N391="snížená",J391,0)</f>
        <v>0</v>
      </c>
      <c r="BG391" s="257">
        <f>IF(N391="zákl. přenesená",J391,0)</f>
        <v>0</v>
      </c>
      <c r="BH391" s="257">
        <f>IF(N391="sníž. přenesená",J391,0)</f>
        <v>0</v>
      </c>
      <c r="BI391" s="257">
        <f>IF(N391="nulová",J391,0)</f>
        <v>0</v>
      </c>
      <c r="BJ391" s="18" t="s">
        <v>84</v>
      </c>
      <c r="BK391" s="257">
        <f>ROUND(I391*H391,2)</f>
        <v>0</v>
      </c>
      <c r="BL391" s="18" t="s">
        <v>228</v>
      </c>
      <c r="BM391" s="256" t="s">
        <v>1195</v>
      </c>
    </row>
    <row r="392" s="12" customFormat="1" ht="22.8" customHeight="1">
      <c r="A392" s="12"/>
      <c r="B392" s="228"/>
      <c r="C392" s="229"/>
      <c r="D392" s="230" t="s">
        <v>75</v>
      </c>
      <c r="E392" s="242" t="s">
        <v>5121</v>
      </c>
      <c r="F392" s="242" t="s">
        <v>5122</v>
      </c>
      <c r="G392" s="229"/>
      <c r="H392" s="229"/>
      <c r="I392" s="232"/>
      <c r="J392" s="243">
        <f>BK392</f>
        <v>0</v>
      </c>
      <c r="K392" s="229"/>
      <c r="L392" s="234"/>
      <c r="M392" s="235"/>
      <c r="N392" s="236"/>
      <c r="O392" s="236"/>
      <c r="P392" s="237">
        <f>SUM(P393:P406)</f>
        <v>0</v>
      </c>
      <c r="Q392" s="236"/>
      <c r="R392" s="237">
        <f>SUM(R393:R406)</f>
        <v>0</v>
      </c>
      <c r="S392" s="236"/>
      <c r="T392" s="238">
        <f>SUM(T393:T406)</f>
        <v>0</v>
      </c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R392" s="239" t="s">
        <v>84</v>
      </c>
      <c r="AT392" s="240" t="s">
        <v>75</v>
      </c>
      <c r="AU392" s="240" t="s">
        <v>84</v>
      </c>
      <c r="AY392" s="239" t="s">
        <v>222</v>
      </c>
      <c r="BK392" s="241">
        <f>SUM(BK393:BK406)</f>
        <v>0</v>
      </c>
    </row>
    <row r="393" s="2" customFormat="1" ht="16.5" customHeight="1">
      <c r="A393" s="39"/>
      <c r="B393" s="40"/>
      <c r="C393" s="294" t="s">
        <v>1180</v>
      </c>
      <c r="D393" s="294" t="s">
        <v>300</v>
      </c>
      <c r="E393" s="295" t="s">
        <v>5123</v>
      </c>
      <c r="F393" s="296" t="s">
        <v>4919</v>
      </c>
      <c r="G393" s="297" t="s">
        <v>1535</v>
      </c>
      <c r="H393" s="298">
        <v>11</v>
      </c>
      <c r="I393" s="299"/>
      <c r="J393" s="300">
        <f>ROUND(I393*H393,2)</f>
        <v>0</v>
      </c>
      <c r="K393" s="301"/>
      <c r="L393" s="302"/>
      <c r="M393" s="303" t="s">
        <v>1</v>
      </c>
      <c r="N393" s="304" t="s">
        <v>41</v>
      </c>
      <c r="O393" s="92"/>
      <c r="P393" s="254">
        <f>O393*H393</f>
        <v>0</v>
      </c>
      <c r="Q393" s="254">
        <v>0</v>
      </c>
      <c r="R393" s="254">
        <f>Q393*H393</f>
        <v>0</v>
      </c>
      <c r="S393" s="254">
        <v>0</v>
      </c>
      <c r="T393" s="255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56" t="s">
        <v>242</v>
      </c>
      <c r="AT393" s="256" t="s">
        <v>300</v>
      </c>
      <c r="AU393" s="256" t="s">
        <v>86</v>
      </c>
      <c r="AY393" s="18" t="s">
        <v>222</v>
      </c>
      <c r="BE393" s="257">
        <f>IF(N393="základní",J393,0)</f>
        <v>0</v>
      </c>
      <c r="BF393" s="257">
        <f>IF(N393="snížená",J393,0)</f>
        <v>0</v>
      </c>
      <c r="BG393" s="257">
        <f>IF(N393="zákl. přenesená",J393,0)</f>
        <v>0</v>
      </c>
      <c r="BH393" s="257">
        <f>IF(N393="sníž. přenesená",J393,0)</f>
        <v>0</v>
      </c>
      <c r="BI393" s="257">
        <f>IF(N393="nulová",J393,0)</f>
        <v>0</v>
      </c>
      <c r="BJ393" s="18" t="s">
        <v>84</v>
      </c>
      <c r="BK393" s="257">
        <f>ROUND(I393*H393,2)</f>
        <v>0</v>
      </c>
      <c r="BL393" s="18" t="s">
        <v>228</v>
      </c>
      <c r="BM393" s="256" t="s">
        <v>1199</v>
      </c>
    </row>
    <row r="394" s="2" customFormat="1" ht="16.5" customHeight="1">
      <c r="A394" s="39"/>
      <c r="B394" s="40"/>
      <c r="C394" s="244" t="s">
        <v>700</v>
      </c>
      <c r="D394" s="244" t="s">
        <v>224</v>
      </c>
      <c r="E394" s="245" t="s">
        <v>5124</v>
      </c>
      <c r="F394" s="246" t="s">
        <v>4921</v>
      </c>
      <c r="G394" s="247" t="s">
        <v>1535</v>
      </c>
      <c r="H394" s="248">
        <v>11</v>
      </c>
      <c r="I394" s="249"/>
      <c r="J394" s="250">
        <f>ROUND(I394*H394,2)</f>
        <v>0</v>
      </c>
      <c r="K394" s="251"/>
      <c r="L394" s="45"/>
      <c r="M394" s="252" t="s">
        <v>1</v>
      </c>
      <c r="N394" s="253" t="s">
        <v>41</v>
      </c>
      <c r="O394" s="92"/>
      <c r="P394" s="254">
        <f>O394*H394</f>
        <v>0</v>
      </c>
      <c r="Q394" s="254">
        <v>0</v>
      </c>
      <c r="R394" s="254">
        <f>Q394*H394</f>
        <v>0</v>
      </c>
      <c r="S394" s="254">
        <v>0</v>
      </c>
      <c r="T394" s="255">
        <f>S394*H394</f>
        <v>0</v>
      </c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R394" s="256" t="s">
        <v>228</v>
      </c>
      <c r="AT394" s="256" t="s">
        <v>224</v>
      </c>
      <c r="AU394" s="256" t="s">
        <v>86</v>
      </c>
      <c r="AY394" s="18" t="s">
        <v>222</v>
      </c>
      <c r="BE394" s="257">
        <f>IF(N394="základní",J394,0)</f>
        <v>0</v>
      </c>
      <c r="BF394" s="257">
        <f>IF(N394="snížená",J394,0)</f>
        <v>0</v>
      </c>
      <c r="BG394" s="257">
        <f>IF(N394="zákl. přenesená",J394,0)</f>
        <v>0</v>
      </c>
      <c r="BH394" s="257">
        <f>IF(N394="sníž. přenesená",J394,0)</f>
        <v>0</v>
      </c>
      <c r="BI394" s="257">
        <f>IF(N394="nulová",J394,0)</f>
        <v>0</v>
      </c>
      <c r="BJ394" s="18" t="s">
        <v>84</v>
      </c>
      <c r="BK394" s="257">
        <f>ROUND(I394*H394,2)</f>
        <v>0</v>
      </c>
      <c r="BL394" s="18" t="s">
        <v>228</v>
      </c>
      <c r="BM394" s="256" t="s">
        <v>1202</v>
      </c>
    </row>
    <row r="395" s="2" customFormat="1" ht="16.5" customHeight="1">
      <c r="A395" s="39"/>
      <c r="B395" s="40"/>
      <c r="C395" s="294" t="s">
        <v>1188</v>
      </c>
      <c r="D395" s="294" t="s">
        <v>300</v>
      </c>
      <c r="E395" s="295" t="s">
        <v>5125</v>
      </c>
      <c r="F395" s="296" t="s">
        <v>4923</v>
      </c>
      <c r="G395" s="297" t="s">
        <v>1535</v>
      </c>
      <c r="H395" s="298">
        <v>53</v>
      </c>
      <c r="I395" s="299"/>
      <c r="J395" s="300">
        <f>ROUND(I395*H395,2)</f>
        <v>0</v>
      </c>
      <c r="K395" s="301"/>
      <c r="L395" s="302"/>
      <c r="M395" s="303" t="s">
        <v>1</v>
      </c>
      <c r="N395" s="304" t="s">
        <v>41</v>
      </c>
      <c r="O395" s="92"/>
      <c r="P395" s="254">
        <f>O395*H395</f>
        <v>0</v>
      </c>
      <c r="Q395" s="254">
        <v>0</v>
      </c>
      <c r="R395" s="254">
        <f>Q395*H395</f>
        <v>0</v>
      </c>
      <c r="S395" s="254">
        <v>0</v>
      </c>
      <c r="T395" s="255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56" t="s">
        <v>242</v>
      </c>
      <c r="AT395" s="256" t="s">
        <v>300</v>
      </c>
      <c r="AU395" s="256" t="s">
        <v>86</v>
      </c>
      <c r="AY395" s="18" t="s">
        <v>222</v>
      </c>
      <c r="BE395" s="257">
        <f>IF(N395="základní",J395,0)</f>
        <v>0</v>
      </c>
      <c r="BF395" s="257">
        <f>IF(N395="snížená",J395,0)</f>
        <v>0</v>
      </c>
      <c r="BG395" s="257">
        <f>IF(N395="zákl. přenesená",J395,0)</f>
        <v>0</v>
      </c>
      <c r="BH395" s="257">
        <f>IF(N395="sníž. přenesená",J395,0)</f>
        <v>0</v>
      </c>
      <c r="BI395" s="257">
        <f>IF(N395="nulová",J395,0)</f>
        <v>0</v>
      </c>
      <c r="BJ395" s="18" t="s">
        <v>84</v>
      </c>
      <c r="BK395" s="257">
        <f>ROUND(I395*H395,2)</f>
        <v>0</v>
      </c>
      <c r="BL395" s="18" t="s">
        <v>228</v>
      </c>
      <c r="BM395" s="256" t="s">
        <v>1207</v>
      </c>
    </row>
    <row r="396" s="2" customFormat="1" ht="16.5" customHeight="1">
      <c r="A396" s="39"/>
      <c r="B396" s="40"/>
      <c r="C396" s="244" t="s">
        <v>706</v>
      </c>
      <c r="D396" s="244" t="s">
        <v>224</v>
      </c>
      <c r="E396" s="245" t="s">
        <v>5126</v>
      </c>
      <c r="F396" s="246" t="s">
        <v>4921</v>
      </c>
      <c r="G396" s="247" t="s">
        <v>1535</v>
      </c>
      <c r="H396" s="248">
        <v>53</v>
      </c>
      <c r="I396" s="249"/>
      <c r="J396" s="250">
        <f>ROUND(I396*H396,2)</f>
        <v>0</v>
      </c>
      <c r="K396" s="251"/>
      <c r="L396" s="45"/>
      <c r="M396" s="252" t="s">
        <v>1</v>
      </c>
      <c r="N396" s="253" t="s">
        <v>41</v>
      </c>
      <c r="O396" s="92"/>
      <c r="P396" s="254">
        <f>O396*H396</f>
        <v>0</v>
      </c>
      <c r="Q396" s="254">
        <v>0</v>
      </c>
      <c r="R396" s="254">
        <f>Q396*H396</f>
        <v>0</v>
      </c>
      <c r="S396" s="254">
        <v>0</v>
      </c>
      <c r="T396" s="255">
        <f>S396*H396</f>
        <v>0</v>
      </c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R396" s="256" t="s">
        <v>228</v>
      </c>
      <c r="AT396" s="256" t="s">
        <v>224</v>
      </c>
      <c r="AU396" s="256" t="s">
        <v>86</v>
      </c>
      <c r="AY396" s="18" t="s">
        <v>222</v>
      </c>
      <c r="BE396" s="257">
        <f>IF(N396="základní",J396,0)</f>
        <v>0</v>
      </c>
      <c r="BF396" s="257">
        <f>IF(N396="snížená",J396,0)</f>
        <v>0</v>
      </c>
      <c r="BG396" s="257">
        <f>IF(N396="zákl. přenesená",J396,0)</f>
        <v>0</v>
      </c>
      <c r="BH396" s="257">
        <f>IF(N396="sníž. přenesená",J396,0)</f>
        <v>0</v>
      </c>
      <c r="BI396" s="257">
        <f>IF(N396="nulová",J396,0)</f>
        <v>0</v>
      </c>
      <c r="BJ396" s="18" t="s">
        <v>84</v>
      </c>
      <c r="BK396" s="257">
        <f>ROUND(I396*H396,2)</f>
        <v>0</v>
      </c>
      <c r="BL396" s="18" t="s">
        <v>228</v>
      </c>
      <c r="BM396" s="256" t="s">
        <v>1217</v>
      </c>
    </row>
    <row r="397" s="2" customFormat="1" ht="16.5" customHeight="1">
      <c r="A397" s="39"/>
      <c r="B397" s="40"/>
      <c r="C397" s="294" t="s">
        <v>1196</v>
      </c>
      <c r="D397" s="294" t="s">
        <v>300</v>
      </c>
      <c r="E397" s="295" t="s">
        <v>5127</v>
      </c>
      <c r="F397" s="296" t="s">
        <v>4926</v>
      </c>
      <c r="G397" s="297" t="s">
        <v>1535</v>
      </c>
      <c r="H397" s="298">
        <v>70</v>
      </c>
      <c r="I397" s="299"/>
      <c r="J397" s="300">
        <f>ROUND(I397*H397,2)</f>
        <v>0</v>
      </c>
      <c r="K397" s="301"/>
      <c r="L397" s="302"/>
      <c r="M397" s="303" t="s">
        <v>1</v>
      </c>
      <c r="N397" s="304" t="s">
        <v>41</v>
      </c>
      <c r="O397" s="92"/>
      <c r="P397" s="254">
        <f>O397*H397</f>
        <v>0</v>
      </c>
      <c r="Q397" s="254">
        <v>0</v>
      </c>
      <c r="R397" s="254">
        <f>Q397*H397</f>
        <v>0</v>
      </c>
      <c r="S397" s="254">
        <v>0</v>
      </c>
      <c r="T397" s="255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56" t="s">
        <v>242</v>
      </c>
      <c r="AT397" s="256" t="s">
        <v>300</v>
      </c>
      <c r="AU397" s="256" t="s">
        <v>86</v>
      </c>
      <c r="AY397" s="18" t="s">
        <v>222</v>
      </c>
      <c r="BE397" s="257">
        <f>IF(N397="základní",J397,0)</f>
        <v>0</v>
      </c>
      <c r="BF397" s="257">
        <f>IF(N397="snížená",J397,0)</f>
        <v>0</v>
      </c>
      <c r="BG397" s="257">
        <f>IF(N397="zákl. přenesená",J397,0)</f>
        <v>0</v>
      </c>
      <c r="BH397" s="257">
        <f>IF(N397="sníž. přenesená",J397,0)</f>
        <v>0</v>
      </c>
      <c r="BI397" s="257">
        <f>IF(N397="nulová",J397,0)</f>
        <v>0</v>
      </c>
      <c r="BJ397" s="18" t="s">
        <v>84</v>
      </c>
      <c r="BK397" s="257">
        <f>ROUND(I397*H397,2)</f>
        <v>0</v>
      </c>
      <c r="BL397" s="18" t="s">
        <v>228</v>
      </c>
      <c r="BM397" s="256" t="s">
        <v>1223</v>
      </c>
    </row>
    <row r="398" s="2" customFormat="1" ht="16.5" customHeight="1">
      <c r="A398" s="39"/>
      <c r="B398" s="40"/>
      <c r="C398" s="244" t="s">
        <v>709</v>
      </c>
      <c r="D398" s="244" t="s">
        <v>224</v>
      </c>
      <c r="E398" s="245" t="s">
        <v>5128</v>
      </c>
      <c r="F398" s="246" t="s">
        <v>4921</v>
      </c>
      <c r="G398" s="247" t="s">
        <v>1535</v>
      </c>
      <c r="H398" s="248">
        <v>70</v>
      </c>
      <c r="I398" s="249"/>
      <c r="J398" s="250">
        <f>ROUND(I398*H398,2)</f>
        <v>0</v>
      </c>
      <c r="K398" s="251"/>
      <c r="L398" s="45"/>
      <c r="M398" s="252" t="s">
        <v>1</v>
      </c>
      <c r="N398" s="253" t="s">
        <v>41</v>
      </c>
      <c r="O398" s="92"/>
      <c r="P398" s="254">
        <f>O398*H398</f>
        <v>0</v>
      </c>
      <c r="Q398" s="254">
        <v>0</v>
      </c>
      <c r="R398" s="254">
        <f>Q398*H398</f>
        <v>0</v>
      </c>
      <c r="S398" s="254">
        <v>0</v>
      </c>
      <c r="T398" s="255">
        <f>S398*H398</f>
        <v>0</v>
      </c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R398" s="256" t="s">
        <v>228</v>
      </c>
      <c r="AT398" s="256" t="s">
        <v>224</v>
      </c>
      <c r="AU398" s="256" t="s">
        <v>86</v>
      </c>
      <c r="AY398" s="18" t="s">
        <v>222</v>
      </c>
      <c r="BE398" s="257">
        <f>IF(N398="základní",J398,0)</f>
        <v>0</v>
      </c>
      <c r="BF398" s="257">
        <f>IF(N398="snížená",J398,0)</f>
        <v>0</v>
      </c>
      <c r="BG398" s="257">
        <f>IF(N398="zákl. přenesená",J398,0)</f>
        <v>0</v>
      </c>
      <c r="BH398" s="257">
        <f>IF(N398="sníž. přenesená",J398,0)</f>
        <v>0</v>
      </c>
      <c r="BI398" s="257">
        <f>IF(N398="nulová",J398,0)</f>
        <v>0</v>
      </c>
      <c r="BJ398" s="18" t="s">
        <v>84</v>
      </c>
      <c r="BK398" s="257">
        <f>ROUND(I398*H398,2)</f>
        <v>0</v>
      </c>
      <c r="BL398" s="18" t="s">
        <v>228</v>
      </c>
      <c r="BM398" s="256" t="s">
        <v>1226</v>
      </c>
    </row>
    <row r="399" s="2" customFormat="1" ht="16.5" customHeight="1">
      <c r="A399" s="39"/>
      <c r="B399" s="40"/>
      <c r="C399" s="294" t="s">
        <v>1204</v>
      </c>
      <c r="D399" s="294" t="s">
        <v>300</v>
      </c>
      <c r="E399" s="295" t="s">
        <v>5129</v>
      </c>
      <c r="F399" s="296" t="s">
        <v>4929</v>
      </c>
      <c r="G399" s="297" t="s">
        <v>1535</v>
      </c>
      <c r="H399" s="298">
        <v>23</v>
      </c>
      <c r="I399" s="299"/>
      <c r="J399" s="300">
        <f>ROUND(I399*H399,2)</f>
        <v>0</v>
      </c>
      <c r="K399" s="301"/>
      <c r="L399" s="302"/>
      <c r="M399" s="303" t="s">
        <v>1</v>
      </c>
      <c r="N399" s="304" t="s">
        <v>41</v>
      </c>
      <c r="O399" s="92"/>
      <c r="P399" s="254">
        <f>O399*H399</f>
        <v>0</v>
      </c>
      <c r="Q399" s="254">
        <v>0</v>
      </c>
      <c r="R399" s="254">
        <f>Q399*H399</f>
        <v>0</v>
      </c>
      <c r="S399" s="254">
        <v>0</v>
      </c>
      <c r="T399" s="255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56" t="s">
        <v>242</v>
      </c>
      <c r="AT399" s="256" t="s">
        <v>300</v>
      </c>
      <c r="AU399" s="256" t="s">
        <v>86</v>
      </c>
      <c r="AY399" s="18" t="s">
        <v>222</v>
      </c>
      <c r="BE399" s="257">
        <f>IF(N399="základní",J399,0)</f>
        <v>0</v>
      </c>
      <c r="BF399" s="257">
        <f>IF(N399="snížená",J399,0)</f>
        <v>0</v>
      </c>
      <c r="BG399" s="257">
        <f>IF(N399="zákl. přenesená",J399,0)</f>
        <v>0</v>
      </c>
      <c r="BH399" s="257">
        <f>IF(N399="sníž. přenesená",J399,0)</f>
        <v>0</v>
      </c>
      <c r="BI399" s="257">
        <f>IF(N399="nulová",J399,0)</f>
        <v>0</v>
      </c>
      <c r="BJ399" s="18" t="s">
        <v>84</v>
      </c>
      <c r="BK399" s="257">
        <f>ROUND(I399*H399,2)</f>
        <v>0</v>
      </c>
      <c r="BL399" s="18" t="s">
        <v>228</v>
      </c>
      <c r="BM399" s="256" t="s">
        <v>1232</v>
      </c>
    </row>
    <row r="400" s="2" customFormat="1" ht="16.5" customHeight="1">
      <c r="A400" s="39"/>
      <c r="B400" s="40"/>
      <c r="C400" s="244" t="s">
        <v>713</v>
      </c>
      <c r="D400" s="244" t="s">
        <v>224</v>
      </c>
      <c r="E400" s="245" t="s">
        <v>5130</v>
      </c>
      <c r="F400" s="246" t="s">
        <v>4921</v>
      </c>
      <c r="G400" s="247" t="s">
        <v>1535</v>
      </c>
      <c r="H400" s="248">
        <v>23</v>
      </c>
      <c r="I400" s="249"/>
      <c r="J400" s="250">
        <f>ROUND(I400*H400,2)</f>
        <v>0</v>
      </c>
      <c r="K400" s="251"/>
      <c r="L400" s="45"/>
      <c r="M400" s="252" t="s">
        <v>1</v>
      </c>
      <c r="N400" s="253" t="s">
        <v>41</v>
      </c>
      <c r="O400" s="92"/>
      <c r="P400" s="254">
        <f>O400*H400</f>
        <v>0</v>
      </c>
      <c r="Q400" s="254">
        <v>0</v>
      </c>
      <c r="R400" s="254">
        <f>Q400*H400</f>
        <v>0</v>
      </c>
      <c r="S400" s="254">
        <v>0</v>
      </c>
      <c r="T400" s="255">
        <f>S400*H400</f>
        <v>0</v>
      </c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R400" s="256" t="s">
        <v>228</v>
      </c>
      <c r="AT400" s="256" t="s">
        <v>224</v>
      </c>
      <c r="AU400" s="256" t="s">
        <v>86</v>
      </c>
      <c r="AY400" s="18" t="s">
        <v>222</v>
      </c>
      <c r="BE400" s="257">
        <f>IF(N400="základní",J400,0)</f>
        <v>0</v>
      </c>
      <c r="BF400" s="257">
        <f>IF(N400="snížená",J400,0)</f>
        <v>0</v>
      </c>
      <c r="BG400" s="257">
        <f>IF(N400="zákl. přenesená",J400,0)</f>
        <v>0</v>
      </c>
      <c r="BH400" s="257">
        <f>IF(N400="sníž. přenesená",J400,0)</f>
        <v>0</v>
      </c>
      <c r="BI400" s="257">
        <f>IF(N400="nulová",J400,0)</f>
        <v>0</v>
      </c>
      <c r="BJ400" s="18" t="s">
        <v>84</v>
      </c>
      <c r="BK400" s="257">
        <f>ROUND(I400*H400,2)</f>
        <v>0</v>
      </c>
      <c r="BL400" s="18" t="s">
        <v>228</v>
      </c>
      <c r="BM400" s="256" t="s">
        <v>1238</v>
      </c>
    </row>
    <row r="401" s="2" customFormat="1" ht="16.5" customHeight="1">
      <c r="A401" s="39"/>
      <c r="B401" s="40"/>
      <c r="C401" s="294" t="s">
        <v>1220</v>
      </c>
      <c r="D401" s="294" t="s">
        <v>300</v>
      </c>
      <c r="E401" s="295" t="s">
        <v>5131</v>
      </c>
      <c r="F401" s="296" t="s">
        <v>4932</v>
      </c>
      <c r="G401" s="297" t="s">
        <v>1535</v>
      </c>
      <c r="H401" s="298">
        <v>1</v>
      </c>
      <c r="I401" s="299"/>
      <c r="J401" s="300">
        <f>ROUND(I401*H401,2)</f>
        <v>0</v>
      </c>
      <c r="K401" s="301"/>
      <c r="L401" s="302"/>
      <c r="M401" s="303" t="s">
        <v>1</v>
      </c>
      <c r="N401" s="304" t="s">
        <v>41</v>
      </c>
      <c r="O401" s="92"/>
      <c r="P401" s="254">
        <f>O401*H401</f>
        <v>0</v>
      </c>
      <c r="Q401" s="254">
        <v>0</v>
      </c>
      <c r="R401" s="254">
        <f>Q401*H401</f>
        <v>0</v>
      </c>
      <c r="S401" s="254">
        <v>0</v>
      </c>
      <c r="T401" s="255">
        <f>S401*H401</f>
        <v>0</v>
      </c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R401" s="256" t="s">
        <v>242</v>
      </c>
      <c r="AT401" s="256" t="s">
        <v>300</v>
      </c>
      <c r="AU401" s="256" t="s">
        <v>86</v>
      </c>
      <c r="AY401" s="18" t="s">
        <v>222</v>
      </c>
      <c r="BE401" s="257">
        <f>IF(N401="základní",J401,0)</f>
        <v>0</v>
      </c>
      <c r="BF401" s="257">
        <f>IF(N401="snížená",J401,0)</f>
        <v>0</v>
      </c>
      <c r="BG401" s="257">
        <f>IF(N401="zákl. přenesená",J401,0)</f>
        <v>0</v>
      </c>
      <c r="BH401" s="257">
        <f>IF(N401="sníž. přenesená",J401,0)</f>
        <v>0</v>
      </c>
      <c r="BI401" s="257">
        <f>IF(N401="nulová",J401,0)</f>
        <v>0</v>
      </c>
      <c r="BJ401" s="18" t="s">
        <v>84</v>
      </c>
      <c r="BK401" s="257">
        <f>ROUND(I401*H401,2)</f>
        <v>0</v>
      </c>
      <c r="BL401" s="18" t="s">
        <v>228</v>
      </c>
      <c r="BM401" s="256" t="s">
        <v>1245</v>
      </c>
    </row>
    <row r="402" s="2" customFormat="1" ht="16.5" customHeight="1">
      <c r="A402" s="39"/>
      <c r="B402" s="40"/>
      <c r="C402" s="244" t="s">
        <v>723</v>
      </c>
      <c r="D402" s="244" t="s">
        <v>224</v>
      </c>
      <c r="E402" s="245" t="s">
        <v>5132</v>
      </c>
      <c r="F402" s="246" t="s">
        <v>4921</v>
      </c>
      <c r="G402" s="247" t="s">
        <v>1535</v>
      </c>
      <c r="H402" s="248">
        <v>1</v>
      </c>
      <c r="I402" s="249"/>
      <c r="J402" s="250">
        <f>ROUND(I402*H402,2)</f>
        <v>0</v>
      </c>
      <c r="K402" s="251"/>
      <c r="L402" s="45"/>
      <c r="M402" s="252" t="s">
        <v>1</v>
      </c>
      <c r="N402" s="253" t="s">
        <v>41</v>
      </c>
      <c r="O402" s="92"/>
      <c r="P402" s="254">
        <f>O402*H402</f>
        <v>0</v>
      </c>
      <c r="Q402" s="254">
        <v>0</v>
      </c>
      <c r="R402" s="254">
        <f>Q402*H402</f>
        <v>0</v>
      </c>
      <c r="S402" s="254">
        <v>0</v>
      </c>
      <c r="T402" s="255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56" t="s">
        <v>228</v>
      </c>
      <c r="AT402" s="256" t="s">
        <v>224</v>
      </c>
      <c r="AU402" s="256" t="s">
        <v>86</v>
      </c>
      <c r="AY402" s="18" t="s">
        <v>222</v>
      </c>
      <c r="BE402" s="257">
        <f>IF(N402="základní",J402,0)</f>
        <v>0</v>
      </c>
      <c r="BF402" s="257">
        <f>IF(N402="snížená",J402,0)</f>
        <v>0</v>
      </c>
      <c r="BG402" s="257">
        <f>IF(N402="zákl. přenesená",J402,0)</f>
        <v>0</v>
      </c>
      <c r="BH402" s="257">
        <f>IF(N402="sníž. přenesená",J402,0)</f>
        <v>0</v>
      </c>
      <c r="BI402" s="257">
        <f>IF(N402="nulová",J402,0)</f>
        <v>0</v>
      </c>
      <c r="BJ402" s="18" t="s">
        <v>84</v>
      </c>
      <c r="BK402" s="257">
        <f>ROUND(I402*H402,2)</f>
        <v>0</v>
      </c>
      <c r="BL402" s="18" t="s">
        <v>228</v>
      </c>
      <c r="BM402" s="256" t="s">
        <v>1249</v>
      </c>
    </row>
    <row r="403" s="2" customFormat="1" ht="16.5" customHeight="1">
      <c r="A403" s="39"/>
      <c r="B403" s="40"/>
      <c r="C403" s="294" t="s">
        <v>1229</v>
      </c>
      <c r="D403" s="294" t="s">
        <v>300</v>
      </c>
      <c r="E403" s="295" t="s">
        <v>5133</v>
      </c>
      <c r="F403" s="296" t="s">
        <v>4938</v>
      </c>
      <c r="G403" s="297" t="s">
        <v>1535</v>
      </c>
      <c r="H403" s="298">
        <v>37</v>
      </c>
      <c r="I403" s="299"/>
      <c r="J403" s="300">
        <f>ROUND(I403*H403,2)</f>
        <v>0</v>
      </c>
      <c r="K403" s="301"/>
      <c r="L403" s="302"/>
      <c r="M403" s="303" t="s">
        <v>1</v>
      </c>
      <c r="N403" s="304" t="s">
        <v>41</v>
      </c>
      <c r="O403" s="92"/>
      <c r="P403" s="254">
        <f>O403*H403</f>
        <v>0</v>
      </c>
      <c r="Q403" s="254">
        <v>0</v>
      </c>
      <c r="R403" s="254">
        <f>Q403*H403</f>
        <v>0</v>
      </c>
      <c r="S403" s="254">
        <v>0</v>
      </c>
      <c r="T403" s="255">
        <f>S403*H403</f>
        <v>0</v>
      </c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R403" s="256" t="s">
        <v>242</v>
      </c>
      <c r="AT403" s="256" t="s">
        <v>300</v>
      </c>
      <c r="AU403" s="256" t="s">
        <v>86</v>
      </c>
      <c r="AY403" s="18" t="s">
        <v>222</v>
      </c>
      <c r="BE403" s="257">
        <f>IF(N403="základní",J403,0)</f>
        <v>0</v>
      </c>
      <c r="BF403" s="257">
        <f>IF(N403="snížená",J403,0)</f>
        <v>0</v>
      </c>
      <c r="BG403" s="257">
        <f>IF(N403="zákl. přenesená",J403,0)</f>
        <v>0</v>
      </c>
      <c r="BH403" s="257">
        <f>IF(N403="sníž. přenesená",J403,0)</f>
        <v>0</v>
      </c>
      <c r="BI403" s="257">
        <f>IF(N403="nulová",J403,0)</f>
        <v>0</v>
      </c>
      <c r="BJ403" s="18" t="s">
        <v>84</v>
      </c>
      <c r="BK403" s="257">
        <f>ROUND(I403*H403,2)</f>
        <v>0</v>
      </c>
      <c r="BL403" s="18" t="s">
        <v>228</v>
      </c>
      <c r="BM403" s="256" t="s">
        <v>1255</v>
      </c>
    </row>
    <row r="404" s="2" customFormat="1" ht="16.5" customHeight="1">
      <c r="A404" s="39"/>
      <c r="B404" s="40"/>
      <c r="C404" s="244" t="s">
        <v>729</v>
      </c>
      <c r="D404" s="244" t="s">
        <v>224</v>
      </c>
      <c r="E404" s="245" t="s">
        <v>5134</v>
      </c>
      <c r="F404" s="246" t="s">
        <v>4921</v>
      </c>
      <c r="G404" s="247" t="s">
        <v>1535</v>
      </c>
      <c r="H404" s="248">
        <v>37</v>
      </c>
      <c r="I404" s="249"/>
      <c r="J404" s="250">
        <f>ROUND(I404*H404,2)</f>
        <v>0</v>
      </c>
      <c r="K404" s="251"/>
      <c r="L404" s="45"/>
      <c r="M404" s="252" t="s">
        <v>1</v>
      </c>
      <c r="N404" s="253" t="s">
        <v>41</v>
      </c>
      <c r="O404" s="92"/>
      <c r="P404" s="254">
        <f>O404*H404</f>
        <v>0</v>
      </c>
      <c r="Q404" s="254">
        <v>0</v>
      </c>
      <c r="R404" s="254">
        <f>Q404*H404</f>
        <v>0</v>
      </c>
      <c r="S404" s="254">
        <v>0</v>
      </c>
      <c r="T404" s="255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56" t="s">
        <v>228</v>
      </c>
      <c r="AT404" s="256" t="s">
        <v>224</v>
      </c>
      <c r="AU404" s="256" t="s">
        <v>86</v>
      </c>
      <c r="AY404" s="18" t="s">
        <v>222</v>
      </c>
      <c r="BE404" s="257">
        <f>IF(N404="základní",J404,0)</f>
        <v>0</v>
      </c>
      <c r="BF404" s="257">
        <f>IF(N404="snížená",J404,0)</f>
        <v>0</v>
      </c>
      <c r="BG404" s="257">
        <f>IF(N404="zákl. přenesená",J404,0)</f>
        <v>0</v>
      </c>
      <c r="BH404" s="257">
        <f>IF(N404="sníž. přenesená",J404,0)</f>
        <v>0</v>
      </c>
      <c r="BI404" s="257">
        <f>IF(N404="nulová",J404,0)</f>
        <v>0</v>
      </c>
      <c r="BJ404" s="18" t="s">
        <v>84</v>
      </c>
      <c r="BK404" s="257">
        <f>ROUND(I404*H404,2)</f>
        <v>0</v>
      </c>
      <c r="BL404" s="18" t="s">
        <v>228</v>
      </c>
      <c r="BM404" s="256" t="s">
        <v>1259</v>
      </c>
    </row>
    <row r="405" s="2" customFormat="1" ht="16.5" customHeight="1">
      <c r="A405" s="39"/>
      <c r="B405" s="40"/>
      <c r="C405" s="294" t="s">
        <v>1242</v>
      </c>
      <c r="D405" s="294" t="s">
        <v>300</v>
      </c>
      <c r="E405" s="295" t="s">
        <v>5135</v>
      </c>
      <c r="F405" s="296" t="s">
        <v>5136</v>
      </c>
      <c r="G405" s="297" t="s">
        <v>1535</v>
      </c>
      <c r="H405" s="298">
        <v>44</v>
      </c>
      <c r="I405" s="299"/>
      <c r="J405" s="300">
        <f>ROUND(I405*H405,2)</f>
        <v>0</v>
      </c>
      <c r="K405" s="301"/>
      <c r="L405" s="302"/>
      <c r="M405" s="303" t="s">
        <v>1</v>
      </c>
      <c r="N405" s="304" t="s">
        <v>41</v>
      </c>
      <c r="O405" s="92"/>
      <c r="P405" s="254">
        <f>O405*H405</f>
        <v>0</v>
      </c>
      <c r="Q405" s="254">
        <v>0</v>
      </c>
      <c r="R405" s="254">
        <f>Q405*H405</f>
        <v>0</v>
      </c>
      <c r="S405" s="254">
        <v>0</v>
      </c>
      <c r="T405" s="255">
        <f>S405*H405</f>
        <v>0</v>
      </c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R405" s="256" t="s">
        <v>242</v>
      </c>
      <c r="AT405" s="256" t="s">
        <v>300</v>
      </c>
      <c r="AU405" s="256" t="s">
        <v>86</v>
      </c>
      <c r="AY405" s="18" t="s">
        <v>222</v>
      </c>
      <c r="BE405" s="257">
        <f>IF(N405="základní",J405,0)</f>
        <v>0</v>
      </c>
      <c r="BF405" s="257">
        <f>IF(N405="snížená",J405,0)</f>
        <v>0</v>
      </c>
      <c r="BG405" s="257">
        <f>IF(N405="zákl. přenesená",J405,0)</f>
        <v>0</v>
      </c>
      <c r="BH405" s="257">
        <f>IF(N405="sníž. přenesená",J405,0)</f>
        <v>0</v>
      </c>
      <c r="BI405" s="257">
        <f>IF(N405="nulová",J405,0)</f>
        <v>0</v>
      </c>
      <c r="BJ405" s="18" t="s">
        <v>84</v>
      </c>
      <c r="BK405" s="257">
        <f>ROUND(I405*H405,2)</f>
        <v>0</v>
      </c>
      <c r="BL405" s="18" t="s">
        <v>228</v>
      </c>
      <c r="BM405" s="256" t="s">
        <v>1264</v>
      </c>
    </row>
    <row r="406" s="2" customFormat="1" ht="16.5" customHeight="1">
      <c r="A406" s="39"/>
      <c r="B406" s="40"/>
      <c r="C406" s="244" t="s">
        <v>734</v>
      </c>
      <c r="D406" s="244" t="s">
        <v>224</v>
      </c>
      <c r="E406" s="245" t="s">
        <v>5137</v>
      </c>
      <c r="F406" s="246" t="s">
        <v>4921</v>
      </c>
      <c r="G406" s="247" t="s">
        <v>1535</v>
      </c>
      <c r="H406" s="248">
        <v>44</v>
      </c>
      <c r="I406" s="249"/>
      <c r="J406" s="250">
        <f>ROUND(I406*H406,2)</f>
        <v>0</v>
      </c>
      <c r="K406" s="251"/>
      <c r="L406" s="45"/>
      <c r="M406" s="252" t="s">
        <v>1</v>
      </c>
      <c r="N406" s="253" t="s">
        <v>41</v>
      </c>
      <c r="O406" s="92"/>
      <c r="P406" s="254">
        <f>O406*H406</f>
        <v>0</v>
      </c>
      <c r="Q406" s="254">
        <v>0</v>
      </c>
      <c r="R406" s="254">
        <f>Q406*H406</f>
        <v>0</v>
      </c>
      <c r="S406" s="254">
        <v>0</v>
      </c>
      <c r="T406" s="255">
        <f>S406*H406</f>
        <v>0</v>
      </c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R406" s="256" t="s">
        <v>228</v>
      </c>
      <c r="AT406" s="256" t="s">
        <v>224</v>
      </c>
      <c r="AU406" s="256" t="s">
        <v>86</v>
      </c>
      <c r="AY406" s="18" t="s">
        <v>222</v>
      </c>
      <c r="BE406" s="257">
        <f>IF(N406="základní",J406,0)</f>
        <v>0</v>
      </c>
      <c r="BF406" s="257">
        <f>IF(N406="snížená",J406,0)</f>
        <v>0</v>
      </c>
      <c r="BG406" s="257">
        <f>IF(N406="zákl. přenesená",J406,0)</f>
        <v>0</v>
      </c>
      <c r="BH406" s="257">
        <f>IF(N406="sníž. přenesená",J406,0)</f>
        <v>0</v>
      </c>
      <c r="BI406" s="257">
        <f>IF(N406="nulová",J406,0)</f>
        <v>0</v>
      </c>
      <c r="BJ406" s="18" t="s">
        <v>84</v>
      </c>
      <c r="BK406" s="257">
        <f>ROUND(I406*H406,2)</f>
        <v>0</v>
      </c>
      <c r="BL406" s="18" t="s">
        <v>228</v>
      </c>
      <c r="BM406" s="256" t="s">
        <v>1268</v>
      </c>
    </row>
    <row r="407" s="12" customFormat="1" ht="22.8" customHeight="1">
      <c r="A407" s="12"/>
      <c r="B407" s="228"/>
      <c r="C407" s="229"/>
      <c r="D407" s="230" t="s">
        <v>75</v>
      </c>
      <c r="E407" s="242" t="s">
        <v>5138</v>
      </c>
      <c r="F407" s="242" t="s">
        <v>4941</v>
      </c>
      <c r="G407" s="229"/>
      <c r="H407" s="229"/>
      <c r="I407" s="232"/>
      <c r="J407" s="243">
        <f>BK407</f>
        <v>0</v>
      </c>
      <c r="K407" s="229"/>
      <c r="L407" s="234"/>
      <c r="M407" s="235"/>
      <c r="N407" s="236"/>
      <c r="O407" s="236"/>
      <c r="P407" s="237">
        <f>SUM(P408:P411)</f>
        <v>0</v>
      </c>
      <c r="Q407" s="236"/>
      <c r="R407" s="237">
        <f>SUM(R408:R411)</f>
        <v>0</v>
      </c>
      <c r="S407" s="236"/>
      <c r="T407" s="238">
        <f>SUM(T408:T411)</f>
        <v>0</v>
      </c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R407" s="239" t="s">
        <v>84</v>
      </c>
      <c r="AT407" s="240" t="s">
        <v>75</v>
      </c>
      <c r="AU407" s="240" t="s">
        <v>84</v>
      </c>
      <c r="AY407" s="239" t="s">
        <v>222</v>
      </c>
      <c r="BK407" s="241">
        <f>SUM(BK408:BK411)</f>
        <v>0</v>
      </c>
    </row>
    <row r="408" s="2" customFormat="1" ht="24.15" customHeight="1">
      <c r="A408" s="39"/>
      <c r="B408" s="40"/>
      <c r="C408" s="244" t="s">
        <v>1252</v>
      </c>
      <c r="D408" s="244" t="s">
        <v>224</v>
      </c>
      <c r="E408" s="245" t="s">
        <v>5139</v>
      </c>
      <c r="F408" s="246" t="s">
        <v>5001</v>
      </c>
      <c r="G408" s="247" t="s">
        <v>227</v>
      </c>
      <c r="H408" s="248">
        <v>7</v>
      </c>
      <c r="I408" s="249"/>
      <c r="J408" s="250">
        <f>ROUND(I408*H408,2)</f>
        <v>0</v>
      </c>
      <c r="K408" s="251"/>
      <c r="L408" s="45"/>
      <c r="M408" s="252" t="s">
        <v>1</v>
      </c>
      <c r="N408" s="253" t="s">
        <v>41</v>
      </c>
      <c r="O408" s="92"/>
      <c r="P408" s="254">
        <f>O408*H408</f>
        <v>0</v>
      </c>
      <c r="Q408" s="254">
        <v>0</v>
      </c>
      <c r="R408" s="254">
        <f>Q408*H408</f>
        <v>0</v>
      </c>
      <c r="S408" s="254">
        <v>0</v>
      </c>
      <c r="T408" s="255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56" t="s">
        <v>228</v>
      </c>
      <c r="AT408" s="256" t="s">
        <v>224</v>
      </c>
      <c r="AU408" s="256" t="s">
        <v>86</v>
      </c>
      <c r="AY408" s="18" t="s">
        <v>222</v>
      </c>
      <c r="BE408" s="257">
        <f>IF(N408="základní",J408,0)</f>
        <v>0</v>
      </c>
      <c r="BF408" s="257">
        <f>IF(N408="snížená",J408,0)</f>
        <v>0</v>
      </c>
      <c r="BG408" s="257">
        <f>IF(N408="zákl. přenesená",J408,0)</f>
        <v>0</v>
      </c>
      <c r="BH408" s="257">
        <f>IF(N408="sníž. přenesená",J408,0)</f>
        <v>0</v>
      </c>
      <c r="BI408" s="257">
        <f>IF(N408="nulová",J408,0)</f>
        <v>0</v>
      </c>
      <c r="BJ408" s="18" t="s">
        <v>84</v>
      </c>
      <c r="BK408" s="257">
        <f>ROUND(I408*H408,2)</f>
        <v>0</v>
      </c>
      <c r="BL408" s="18" t="s">
        <v>228</v>
      </c>
      <c r="BM408" s="256" t="s">
        <v>1273</v>
      </c>
    </row>
    <row r="409" s="2" customFormat="1" ht="21.75" customHeight="1">
      <c r="A409" s="39"/>
      <c r="B409" s="40"/>
      <c r="C409" s="244" t="s">
        <v>738</v>
      </c>
      <c r="D409" s="244" t="s">
        <v>224</v>
      </c>
      <c r="E409" s="245" t="s">
        <v>5140</v>
      </c>
      <c r="F409" s="246" t="s">
        <v>4943</v>
      </c>
      <c r="G409" s="247" t="s">
        <v>227</v>
      </c>
      <c r="H409" s="248">
        <v>105</v>
      </c>
      <c r="I409" s="249"/>
      <c r="J409" s="250">
        <f>ROUND(I409*H409,2)</f>
        <v>0</v>
      </c>
      <c r="K409" s="251"/>
      <c r="L409" s="45"/>
      <c r="M409" s="252" t="s">
        <v>1</v>
      </c>
      <c r="N409" s="253" t="s">
        <v>41</v>
      </c>
      <c r="O409" s="92"/>
      <c r="P409" s="254">
        <f>O409*H409</f>
        <v>0</v>
      </c>
      <c r="Q409" s="254">
        <v>0</v>
      </c>
      <c r="R409" s="254">
        <f>Q409*H409</f>
        <v>0</v>
      </c>
      <c r="S409" s="254">
        <v>0</v>
      </c>
      <c r="T409" s="255">
        <f>S409*H409</f>
        <v>0</v>
      </c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R409" s="256" t="s">
        <v>228</v>
      </c>
      <c r="AT409" s="256" t="s">
        <v>224</v>
      </c>
      <c r="AU409" s="256" t="s">
        <v>86</v>
      </c>
      <c r="AY409" s="18" t="s">
        <v>222</v>
      </c>
      <c r="BE409" s="257">
        <f>IF(N409="základní",J409,0)</f>
        <v>0</v>
      </c>
      <c r="BF409" s="257">
        <f>IF(N409="snížená",J409,0)</f>
        <v>0</v>
      </c>
      <c r="BG409" s="257">
        <f>IF(N409="zákl. přenesená",J409,0)</f>
        <v>0</v>
      </c>
      <c r="BH409" s="257">
        <f>IF(N409="sníž. přenesená",J409,0)</f>
        <v>0</v>
      </c>
      <c r="BI409" s="257">
        <f>IF(N409="nulová",J409,0)</f>
        <v>0</v>
      </c>
      <c r="BJ409" s="18" t="s">
        <v>84</v>
      </c>
      <c r="BK409" s="257">
        <f>ROUND(I409*H409,2)</f>
        <v>0</v>
      </c>
      <c r="BL409" s="18" t="s">
        <v>228</v>
      </c>
      <c r="BM409" s="256" t="s">
        <v>1277</v>
      </c>
    </row>
    <row r="410" s="2" customFormat="1" ht="21.75" customHeight="1">
      <c r="A410" s="39"/>
      <c r="B410" s="40"/>
      <c r="C410" s="244" t="s">
        <v>1261</v>
      </c>
      <c r="D410" s="244" t="s">
        <v>224</v>
      </c>
      <c r="E410" s="245" t="s">
        <v>5141</v>
      </c>
      <c r="F410" s="246" t="s">
        <v>4945</v>
      </c>
      <c r="G410" s="247" t="s">
        <v>227</v>
      </c>
      <c r="H410" s="248">
        <v>175</v>
      </c>
      <c r="I410" s="249"/>
      <c r="J410" s="250">
        <f>ROUND(I410*H410,2)</f>
        <v>0</v>
      </c>
      <c r="K410" s="251"/>
      <c r="L410" s="45"/>
      <c r="M410" s="252" t="s">
        <v>1</v>
      </c>
      <c r="N410" s="253" t="s">
        <v>41</v>
      </c>
      <c r="O410" s="92"/>
      <c r="P410" s="254">
        <f>O410*H410</f>
        <v>0</v>
      </c>
      <c r="Q410" s="254">
        <v>0</v>
      </c>
      <c r="R410" s="254">
        <f>Q410*H410</f>
        <v>0</v>
      </c>
      <c r="S410" s="254">
        <v>0</v>
      </c>
      <c r="T410" s="255">
        <f>S410*H410</f>
        <v>0</v>
      </c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R410" s="256" t="s">
        <v>228</v>
      </c>
      <c r="AT410" s="256" t="s">
        <v>224</v>
      </c>
      <c r="AU410" s="256" t="s">
        <v>86</v>
      </c>
      <c r="AY410" s="18" t="s">
        <v>222</v>
      </c>
      <c r="BE410" s="257">
        <f>IF(N410="základní",J410,0)</f>
        <v>0</v>
      </c>
      <c r="BF410" s="257">
        <f>IF(N410="snížená",J410,0)</f>
        <v>0</v>
      </c>
      <c r="BG410" s="257">
        <f>IF(N410="zákl. přenesená",J410,0)</f>
        <v>0</v>
      </c>
      <c r="BH410" s="257">
        <f>IF(N410="sníž. přenesená",J410,0)</f>
        <v>0</v>
      </c>
      <c r="BI410" s="257">
        <f>IF(N410="nulová",J410,0)</f>
        <v>0</v>
      </c>
      <c r="BJ410" s="18" t="s">
        <v>84</v>
      </c>
      <c r="BK410" s="257">
        <f>ROUND(I410*H410,2)</f>
        <v>0</v>
      </c>
      <c r="BL410" s="18" t="s">
        <v>228</v>
      </c>
      <c r="BM410" s="256" t="s">
        <v>1282</v>
      </c>
    </row>
    <row r="411" s="2" customFormat="1" ht="33" customHeight="1">
      <c r="A411" s="39"/>
      <c r="B411" s="40"/>
      <c r="C411" s="244" t="s">
        <v>741</v>
      </c>
      <c r="D411" s="244" t="s">
        <v>224</v>
      </c>
      <c r="E411" s="245" t="s">
        <v>5142</v>
      </c>
      <c r="F411" s="246" t="s">
        <v>4947</v>
      </c>
      <c r="G411" s="247" t="s">
        <v>227</v>
      </c>
      <c r="H411" s="248">
        <v>130</v>
      </c>
      <c r="I411" s="249"/>
      <c r="J411" s="250">
        <f>ROUND(I411*H411,2)</f>
        <v>0</v>
      </c>
      <c r="K411" s="251"/>
      <c r="L411" s="45"/>
      <c r="M411" s="252" t="s">
        <v>1</v>
      </c>
      <c r="N411" s="253" t="s">
        <v>41</v>
      </c>
      <c r="O411" s="92"/>
      <c r="P411" s="254">
        <f>O411*H411</f>
        <v>0</v>
      </c>
      <c r="Q411" s="254">
        <v>0</v>
      </c>
      <c r="R411" s="254">
        <f>Q411*H411</f>
        <v>0</v>
      </c>
      <c r="S411" s="254">
        <v>0</v>
      </c>
      <c r="T411" s="255">
        <f>S411*H411</f>
        <v>0</v>
      </c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R411" s="256" t="s">
        <v>228</v>
      </c>
      <c r="AT411" s="256" t="s">
        <v>224</v>
      </c>
      <c r="AU411" s="256" t="s">
        <v>86</v>
      </c>
      <c r="AY411" s="18" t="s">
        <v>222</v>
      </c>
      <c r="BE411" s="257">
        <f>IF(N411="základní",J411,0)</f>
        <v>0</v>
      </c>
      <c r="BF411" s="257">
        <f>IF(N411="snížená",J411,0)</f>
        <v>0</v>
      </c>
      <c r="BG411" s="257">
        <f>IF(N411="zákl. přenesená",J411,0)</f>
        <v>0</v>
      </c>
      <c r="BH411" s="257">
        <f>IF(N411="sníž. přenesená",J411,0)</f>
        <v>0</v>
      </c>
      <c r="BI411" s="257">
        <f>IF(N411="nulová",J411,0)</f>
        <v>0</v>
      </c>
      <c r="BJ411" s="18" t="s">
        <v>84</v>
      </c>
      <c r="BK411" s="257">
        <f>ROUND(I411*H411,2)</f>
        <v>0</v>
      </c>
      <c r="BL411" s="18" t="s">
        <v>228</v>
      </c>
      <c r="BM411" s="256" t="s">
        <v>1286</v>
      </c>
    </row>
    <row r="412" s="12" customFormat="1" ht="25.92" customHeight="1">
      <c r="A412" s="12"/>
      <c r="B412" s="228"/>
      <c r="C412" s="229"/>
      <c r="D412" s="230" t="s">
        <v>75</v>
      </c>
      <c r="E412" s="231" t="s">
        <v>5143</v>
      </c>
      <c r="F412" s="231" t="s">
        <v>5144</v>
      </c>
      <c r="G412" s="229"/>
      <c r="H412" s="229"/>
      <c r="I412" s="232"/>
      <c r="J412" s="233">
        <f>BK412</f>
        <v>0</v>
      </c>
      <c r="K412" s="229"/>
      <c r="L412" s="234"/>
      <c r="M412" s="235"/>
      <c r="N412" s="236"/>
      <c r="O412" s="236"/>
      <c r="P412" s="237">
        <f>P413+P449+P460</f>
        <v>0</v>
      </c>
      <c r="Q412" s="236"/>
      <c r="R412" s="237">
        <f>R413+R449+R460</f>
        <v>0</v>
      </c>
      <c r="S412" s="236"/>
      <c r="T412" s="238">
        <f>T413+T449+T460</f>
        <v>0</v>
      </c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R412" s="239" t="s">
        <v>84</v>
      </c>
      <c r="AT412" s="240" t="s">
        <v>75</v>
      </c>
      <c r="AU412" s="240" t="s">
        <v>76</v>
      </c>
      <c r="AY412" s="239" t="s">
        <v>222</v>
      </c>
      <c r="BK412" s="241">
        <f>BK413+BK449+BK460</f>
        <v>0</v>
      </c>
    </row>
    <row r="413" s="12" customFormat="1" ht="22.8" customHeight="1">
      <c r="A413" s="12"/>
      <c r="B413" s="228"/>
      <c r="C413" s="229"/>
      <c r="D413" s="230" t="s">
        <v>75</v>
      </c>
      <c r="E413" s="242" t="s">
        <v>5145</v>
      </c>
      <c r="F413" s="242" t="s">
        <v>4830</v>
      </c>
      <c r="G413" s="229"/>
      <c r="H413" s="229"/>
      <c r="I413" s="232"/>
      <c r="J413" s="243">
        <f>BK413</f>
        <v>0</v>
      </c>
      <c r="K413" s="229"/>
      <c r="L413" s="234"/>
      <c r="M413" s="235"/>
      <c r="N413" s="236"/>
      <c r="O413" s="236"/>
      <c r="P413" s="237">
        <f>SUM(P414:P448)</f>
        <v>0</v>
      </c>
      <c r="Q413" s="236"/>
      <c r="R413" s="237">
        <f>SUM(R414:R448)</f>
        <v>0</v>
      </c>
      <c r="S413" s="236"/>
      <c r="T413" s="238">
        <f>SUM(T414:T448)</f>
        <v>0</v>
      </c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R413" s="239" t="s">
        <v>84</v>
      </c>
      <c r="AT413" s="240" t="s">
        <v>75</v>
      </c>
      <c r="AU413" s="240" t="s">
        <v>84</v>
      </c>
      <c r="AY413" s="239" t="s">
        <v>222</v>
      </c>
      <c r="BK413" s="241">
        <f>SUM(BK414:BK448)</f>
        <v>0</v>
      </c>
    </row>
    <row r="414" s="2" customFormat="1" ht="66.75" customHeight="1">
      <c r="A414" s="39"/>
      <c r="B414" s="40"/>
      <c r="C414" s="294" t="s">
        <v>1270</v>
      </c>
      <c r="D414" s="294" t="s">
        <v>300</v>
      </c>
      <c r="E414" s="295" t="s">
        <v>5146</v>
      </c>
      <c r="F414" s="296" t="s">
        <v>4832</v>
      </c>
      <c r="G414" s="297" t="s">
        <v>526</v>
      </c>
      <c r="H414" s="298">
        <v>1</v>
      </c>
      <c r="I414" s="299"/>
      <c r="J414" s="300">
        <f>ROUND(I414*H414,2)</f>
        <v>0</v>
      </c>
      <c r="K414" s="301"/>
      <c r="L414" s="302"/>
      <c r="M414" s="303" t="s">
        <v>1</v>
      </c>
      <c r="N414" s="304" t="s">
        <v>41</v>
      </c>
      <c r="O414" s="92"/>
      <c r="P414" s="254">
        <f>O414*H414</f>
        <v>0</v>
      </c>
      <c r="Q414" s="254">
        <v>0</v>
      </c>
      <c r="R414" s="254">
        <f>Q414*H414</f>
        <v>0</v>
      </c>
      <c r="S414" s="254">
        <v>0</v>
      </c>
      <c r="T414" s="255">
        <f>S414*H414</f>
        <v>0</v>
      </c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R414" s="256" t="s">
        <v>242</v>
      </c>
      <c r="AT414" s="256" t="s">
        <v>300</v>
      </c>
      <c r="AU414" s="256" t="s">
        <v>86</v>
      </c>
      <c r="AY414" s="18" t="s">
        <v>222</v>
      </c>
      <c r="BE414" s="257">
        <f>IF(N414="základní",J414,0)</f>
        <v>0</v>
      </c>
      <c r="BF414" s="257">
        <f>IF(N414="snížená",J414,0)</f>
        <v>0</v>
      </c>
      <c r="BG414" s="257">
        <f>IF(N414="zákl. přenesená",J414,0)</f>
        <v>0</v>
      </c>
      <c r="BH414" s="257">
        <f>IF(N414="sníž. přenesená",J414,0)</f>
        <v>0</v>
      </c>
      <c r="BI414" s="257">
        <f>IF(N414="nulová",J414,0)</f>
        <v>0</v>
      </c>
      <c r="BJ414" s="18" t="s">
        <v>84</v>
      </c>
      <c r="BK414" s="257">
        <f>ROUND(I414*H414,2)</f>
        <v>0</v>
      </c>
      <c r="BL414" s="18" t="s">
        <v>228</v>
      </c>
      <c r="BM414" s="256" t="s">
        <v>1290</v>
      </c>
    </row>
    <row r="415" s="2" customFormat="1" ht="16.5" customHeight="1">
      <c r="A415" s="39"/>
      <c r="B415" s="40"/>
      <c r="C415" s="294" t="s">
        <v>748</v>
      </c>
      <c r="D415" s="294" t="s">
        <v>300</v>
      </c>
      <c r="E415" s="295" t="s">
        <v>5147</v>
      </c>
      <c r="F415" s="296" t="s">
        <v>4834</v>
      </c>
      <c r="G415" s="297" t="s">
        <v>526</v>
      </c>
      <c r="H415" s="298">
        <v>1</v>
      </c>
      <c r="I415" s="299"/>
      <c r="J415" s="300">
        <f>ROUND(I415*H415,2)</f>
        <v>0</v>
      </c>
      <c r="K415" s="301"/>
      <c r="L415" s="302"/>
      <c r="M415" s="303" t="s">
        <v>1</v>
      </c>
      <c r="N415" s="304" t="s">
        <v>41</v>
      </c>
      <c r="O415" s="92"/>
      <c r="P415" s="254">
        <f>O415*H415</f>
        <v>0</v>
      </c>
      <c r="Q415" s="254">
        <v>0</v>
      </c>
      <c r="R415" s="254">
        <f>Q415*H415</f>
        <v>0</v>
      </c>
      <c r="S415" s="254">
        <v>0</v>
      </c>
      <c r="T415" s="255">
        <f>S415*H415</f>
        <v>0</v>
      </c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R415" s="256" t="s">
        <v>242</v>
      </c>
      <c r="AT415" s="256" t="s">
        <v>300</v>
      </c>
      <c r="AU415" s="256" t="s">
        <v>86</v>
      </c>
      <c r="AY415" s="18" t="s">
        <v>222</v>
      </c>
      <c r="BE415" s="257">
        <f>IF(N415="základní",J415,0)</f>
        <v>0</v>
      </c>
      <c r="BF415" s="257">
        <f>IF(N415="snížená",J415,0)</f>
        <v>0</v>
      </c>
      <c r="BG415" s="257">
        <f>IF(N415="zákl. přenesená",J415,0)</f>
        <v>0</v>
      </c>
      <c r="BH415" s="257">
        <f>IF(N415="sníž. přenesená",J415,0)</f>
        <v>0</v>
      </c>
      <c r="BI415" s="257">
        <f>IF(N415="nulová",J415,0)</f>
        <v>0</v>
      </c>
      <c r="BJ415" s="18" t="s">
        <v>84</v>
      </c>
      <c r="BK415" s="257">
        <f>ROUND(I415*H415,2)</f>
        <v>0</v>
      </c>
      <c r="BL415" s="18" t="s">
        <v>228</v>
      </c>
      <c r="BM415" s="256" t="s">
        <v>1294</v>
      </c>
    </row>
    <row r="416" s="2" customFormat="1" ht="16.5" customHeight="1">
      <c r="A416" s="39"/>
      <c r="B416" s="40"/>
      <c r="C416" s="244" t="s">
        <v>1279</v>
      </c>
      <c r="D416" s="244" t="s">
        <v>224</v>
      </c>
      <c r="E416" s="245" t="s">
        <v>5148</v>
      </c>
      <c r="F416" s="246" t="s">
        <v>4836</v>
      </c>
      <c r="G416" s="247" t="s">
        <v>526</v>
      </c>
      <c r="H416" s="248">
        <v>1</v>
      </c>
      <c r="I416" s="249"/>
      <c r="J416" s="250">
        <f>ROUND(I416*H416,2)</f>
        <v>0</v>
      </c>
      <c r="K416" s="251"/>
      <c r="L416" s="45"/>
      <c r="M416" s="252" t="s">
        <v>1</v>
      </c>
      <c r="N416" s="253" t="s">
        <v>41</v>
      </c>
      <c r="O416" s="92"/>
      <c r="P416" s="254">
        <f>O416*H416</f>
        <v>0</v>
      </c>
      <c r="Q416" s="254">
        <v>0</v>
      </c>
      <c r="R416" s="254">
        <f>Q416*H416</f>
        <v>0</v>
      </c>
      <c r="S416" s="254">
        <v>0</v>
      </c>
      <c r="T416" s="255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56" t="s">
        <v>228</v>
      </c>
      <c r="AT416" s="256" t="s">
        <v>224</v>
      </c>
      <c r="AU416" s="256" t="s">
        <v>86</v>
      </c>
      <c r="AY416" s="18" t="s">
        <v>222</v>
      </c>
      <c r="BE416" s="257">
        <f>IF(N416="základní",J416,0)</f>
        <v>0</v>
      </c>
      <c r="BF416" s="257">
        <f>IF(N416="snížená",J416,0)</f>
        <v>0</v>
      </c>
      <c r="BG416" s="257">
        <f>IF(N416="zákl. přenesená",J416,0)</f>
        <v>0</v>
      </c>
      <c r="BH416" s="257">
        <f>IF(N416="sníž. přenesená",J416,0)</f>
        <v>0</v>
      </c>
      <c r="BI416" s="257">
        <f>IF(N416="nulová",J416,0)</f>
        <v>0</v>
      </c>
      <c r="BJ416" s="18" t="s">
        <v>84</v>
      </c>
      <c r="BK416" s="257">
        <f>ROUND(I416*H416,2)</f>
        <v>0</v>
      </c>
      <c r="BL416" s="18" t="s">
        <v>228</v>
      </c>
      <c r="BM416" s="256" t="s">
        <v>1298</v>
      </c>
    </row>
    <row r="417" s="2" customFormat="1" ht="37.8" customHeight="1">
      <c r="A417" s="39"/>
      <c r="B417" s="40"/>
      <c r="C417" s="294" t="s">
        <v>754</v>
      </c>
      <c r="D417" s="294" t="s">
        <v>300</v>
      </c>
      <c r="E417" s="295" t="s">
        <v>5149</v>
      </c>
      <c r="F417" s="296" t="s">
        <v>4838</v>
      </c>
      <c r="G417" s="297" t="s">
        <v>526</v>
      </c>
      <c r="H417" s="298">
        <v>1</v>
      </c>
      <c r="I417" s="299"/>
      <c r="J417" s="300">
        <f>ROUND(I417*H417,2)</f>
        <v>0</v>
      </c>
      <c r="K417" s="301"/>
      <c r="L417" s="302"/>
      <c r="M417" s="303" t="s">
        <v>1</v>
      </c>
      <c r="N417" s="304" t="s">
        <v>41</v>
      </c>
      <c r="O417" s="92"/>
      <c r="P417" s="254">
        <f>O417*H417</f>
        <v>0</v>
      </c>
      <c r="Q417" s="254">
        <v>0</v>
      </c>
      <c r="R417" s="254">
        <f>Q417*H417</f>
        <v>0</v>
      </c>
      <c r="S417" s="254">
        <v>0</v>
      </c>
      <c r="T417" s="255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56" t="s">
        <v>242</v>
      </c>
      <c r="AT417" s="256" t="s">
        <v>300</v>
      </c>
      <c r="AU417" s="256" t="s">
        <v>86</v>
      </c>
      <c r="AY417" s="18" t="s">
        <v>222</v>
      </c>
      <c r="BE417" s="257">
        <f>IF(N417="základní",J417,0)</f>
        <v>0</v>
      </c>
      <c r="BF417" s="257">
        <f>IF(N417="snížená",J417,0)</f>
        <v>0</v>
      </c>
      <c r="BG417" s="257">
        <f>IF(N417="zákl. přenesená",J417,0)</f>
        <v>0</v>
      </c>
      <c r="BH417" s="257">
        <f>IF(N417="sníž. přenesená",J417,0)</f>
        <v>0</v>
      </c>
      <c r="BI417" s="257">
        <f>IF(N417="nulová",J417,0)</f>
        <v>0</v>
      </c>
      <c r="BJ417" s="18" t="s">
        <v>84</v>
      </c>
      <c r="BK417" s="257">
        <f>ROUND(I417*H417,2)</f>
        <v>0</v>
      </c>
      <c r="BL417" s="18" t="s">
        <v>228</v>
      </c>
      <c r="BM417" s="256" t="s">
        <v>1303</v>
      </c>
    </row>
    <row r="418" s="2" customFormat="1" ht="49.05" customHeight="1">
      <c r="A418" s="39"/>
      <c r="B418" s="40"/>
      <c r="C418" s="294" t="s">
        <v>1287</v>
      </c>
      <c r="D418" s="294" t="s">
        <v>300</v>
      </c>
      <c r="E418" s="295" t="s">
        <v>5150</v>
      </c>
      <c r="F418" s="296" t="s">
        <v>4840</v>
      </c>
      <c r="G418" s="297" t="s">
        <v>526</v>
      </c>
      <c r="H418" s="298">
        <v>1</v>
      </c>
      <c r="I418" s="299"/>
      <c r="J418" s="300">
        <f>ROUND(I418*H418,2)</f>
        <v>0</v>
      </c>
      <c r="K418" s="301"/>
      <c r="L418" s="302"/>
      <c r="M418" s="303" t="s">
        <v>1</v>
      </c>
      <c r="N418" s="304" t="s">
        <v>41</v>
      </c>
      <c r="O418" s="92"/>
      <c r="P418" s="254">
        <f>O418*H418</f>
        <v>0</v>
      </c>
      <c r="Q418" s="254">
        <v>0</v>
      </c>
      <c r="R418" s="254">
        <f>Q418*H418</f>
        <v>0</v>
      </c>
      <c r="S418" s="254">
        <v>0</v>
      </c>
      <c r="T418" s="255">
        <f>S418*H418</f>
        <v>0</v>
      </c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R418" s="256" t="s">
        <v>242</v>
      </c>
      <c r="AT418" s="256" t="s">
        <v>300</v>
      </c>
      <c r="AU418" s="256" t="s">
        <v>86</v>
      </c>
      <c r="AY418" s="18" t="s">
        <v>222</v>
      </c>
      <c r="BE418" s="257">
        <f>IF(N418="základní",J418,0)</f>
        <v>0</v>
      </c>
      <c r="BF418" s="257">
        <f>IF(N418="snížená",J418,0)</f>
        <v>0</v>
      </c>
      <c r="BG418" s="257">
        <f>IF(N418="zákl. přenesená",J418,0)</f>
        <v>0</v>
      </c>
      <c r="BH418" s="257">
        <f>IF(N418="sníž. přenesená",J418,0)</f>
        <v>0</v>
      </c>
      <c r="BI418" s="257">
        <f>IF(N418="nulová",J418,0)</f>
        <v>0</v>
      </c>
      <c r="BJ418" s="18" t="s">
        <v>84</v>
      </c>
      <c r="BK418" s="257">
        <f>ROUND(I418*H418,2)</f>
        <v>0</v>
      </c>
      <c r="BL418" s="18" t="s">
        <v>228</v>
      </c>
      <c r="BM418" s="256" t="s">
        <v>1308</v>
      </c>
    </row>
    <row r="419" s="2" customFormat="1" ht="24.15" customHeight="1">
      <c r="A419" s="39"/>
      <c r="B419" s="40"/>
      <c r="C419" s="294" t="s">
        <v>755</v>
      </c>
      <c r="D419" s="294" t="s">
        <v>300</v>
      </c>
      <c r="E419" s="295" t="s">
        <v>5151</v>
      </c>
      <c r="F419" s="296" t="s">
        <v>5074</v>
      </c>
      <c r="G419" s="297" t="s">
        <v>526</v>
      </c>
      <c r="H419" s="298">
        <v>1</v>
      </c>
      <c r="I419" s="299"/>
      <c r="J419" s="300">
        <f>ROUND(I419*H419,2)</f>
        <v>0</v>
      </c>
      <c r="K419" s="301"/>
      <c r="L419" s="302"/>
      <c r="M419" s="303" t="s">
        <v>1</v>
      </c>
      <c r="N419" s="304" t="s">
        <v>41</v>
      </c>
      <c r="O419" s="92"/>
      <c r="P419" s="254">
        <f>O419*H419</f>
        <v>0</v>
      </c>
      <c r="Q419" s="254">
        <v>0</v>
      </c>
      <c r="R419" s="254">
        <f>Q419*H419</f>
        <v>0</v>
      </c>
      <c r="S419" s="254">
        <v>0</v>
      </c>
      <c r="T419" s="255">
        <f>S419*H419</f>
        <v>0</v>
      </c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R419" s="256" t="s">
        <v>242</v>
      </c>
      <c r="AT419" s="256" t="s">
        <v>300</v>
      </c>
      <c r="AU419" s="256" t="s">
        <v>86</v>
      </c>
      <c r="AY419" s="18" t="s">
        <v>222</v>
      </c>
      <c r="BE419" s="257">
        <f>IF(N419="základní",J419,0)</f>
        <v>0</v>
      </c>
      <c r="BF419" s="257">
        <f>IF(N419="snížená",J419,0)</f>
        <v>0</v>
      </c>
      <c r="BG419" s="257">
        <f>IF(N419="zákl. přenesená",J419,0)</f>
        <v>0</v>
      </c>
      <c r="BH419" s="257">
        <f>IF(N419="sníž. přenesená",J419,0)</f>
        <v>0</v>
      </c>
      <c r="BI419" s="257">
        <f>IF(N419="nulová",J419,0)</f>
        <v>0</v>
      </c>
      <c r="BJ419" s="18" t="s">
        <v>84</v>
      </c>
      <c r="BK419" s="257">
        <f>ROUND(I419*H419,2)</f>
        <v>0</v>
      </c>
      <c r="BL419" s="18" t="s">
        <v>228</v>
      </c>
      <c r="BM419" s="256" t="s">
        <v>1315</v>
      </c>
    </row>
    <row r="420" s="2" customFormat="1" ht="16.5" customHeight="1">
      <c r="A420" s="39"/>
      <c r="B420" s="40"/>
      <c r="C420" s="294" t="s">
        <v>1295</v>
      </c>
      <c r="D420" s="294" t="s">
        <v>300</v>
      </c>
      <c r="E420" s="295" t="s">
        <v>5152</v>
      </c>
      <c r="F420" s="296" t="s">
        <v>4844</v>
      </c>
      <c r="G420" s="297" t="s">
        <v>526</v>
      </c>
      <c r="H420" s="298">
        <v>1</v>
      </c>
      <c r="I420" s="299"/>
      <c r="J420" s="300">
        <f>ROUND(I420*H420,2)</f>
        <v>0</v>
      </c>
      <c r="K420" s="301"/>
      <c r="L420" s="302"/>
      <c r="M420" s="303" t="s">
        <v>1</v>
      </c>
      <c r="N420" s="304" t="s">
        <v>41</v>
      </c>
      <c r="O420" s="92"/>
      <c r="P420" s="254">
        <f>O420*H420</f>
        <v>0</v>
      </c>
      <c r="Q420" s="254">
        <v>0</v>
      </c>
      <c r="R420" s="254">
        <f>Q420*H420</f>
        <v>0</v>
      </c>
      <c r="S420" s="254">
        <v>0</v>
      </c>
      <c r="T420" s="255">
        <f>S420*H420</f>
        <v>0</v>
      </c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R420" s="256" t="s">
        <v>242</v>
      </c>
      <c r="AT420" s="256" t="s">
        <v>300</v>
      </c>
      <c r="AU420" s="256" t="s">
        <v>86</v>
      </c>
      <c r="AY420" s="18" t="s">
        <v>222</v>
      </c>
      <c r="BE420" s="257">
        <f>IF(N420="základní",J420,0)</f>
        <v>0</v>
      </c>
      <c r="BF420" s="257">
        <f>IF(N420="snížená",J420,0)</f>
        <v>0</v>
      </c>
      <c r="BG420" s="257">
        <f>IF(N420="zákl. přenesená",J420,0)</f>
        <v>0</v>
      </c>
      <c r="BH420" s="257">
        <f>IF(N420="sníž. přenesená",J420,0)</f>
        <v>0</v>
      </c>
      <c r="BI420" s="257">
        <f>IF(N420="nulová",J420,0)</f>
        <v>0</v>
      </c>
      <c r="BJ420" s="18" t="s">
        <v>84</v>
      </c>
      <c r="BK420" s="257">
        <f>ROUND(I420*H420,2)</f>
        <v>0</v>
      </c>
      <c r="BL420" s="18" t="s">
        <v>228</v>
      </c>
      <c r="BM420" s="256" t="s">
        <v>1323</v>
      </c>
    </row>
    <row r="421" s="2" customFormat="1" ht="24.15" customHeight="1">
      <c r="A421" s="39"/>
      <c r="B421" s="40"/>
      <c r="C421" s="294" t="s">
        <v>759</v>
      </c>
      <c r="D421" s="294" t="s">
        <v>300</v>
      </c>
      <c r="E421" s="295" t="s">
        <v>5153</v>
      </c>
      <c r="F421" s="296" t="s">
        <v>4846</v>
      </c>
      <c r="G421" s="297" t="s">
        <v>526</v>
      </c>
      <c r="H421" s="298">
        <v>1</v>
      </c>
      <c r="I421" s="299"/>
      <c r="J421" s="300">
        <f>ROUND(I421*H421,2)</f>
        <v>0</v>
      </c>
      <c r="K421" s="301"/>
      <c r="L421" s="302"/>
      <c r="M421" s="303" t="s">
        <v>1</v>
      </c>
      <c r="N421" s="304" t="s">
        <v>41</v>
      </c>
      <c r="O421" s="92"/>
      <c r="P421" s="254">
        <f>O421*H421</f>
        <v>0</v>
      </c>
      <c r="Q421" s="254">
        <v>0</v>
      </c>
      <c r="R421" s="254">
        <f>Q421*H421</f>
        <v>0</v>
      </c>
      <c r="S421" s="254">
        <v>0</v>
      </c>
      <c r="T421" s="255">
        <f>S421*H421</f>
        <v>0</v>
      </c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R421" s="256" t="s">
        <v>242</v>
      </c>
      <c r="AT421" s="256" t="s">
        <v>300</v>
      </c>
      <c r="AU421" s="256" t="s">
        <v>86</v>
      </c>
      <c r="AY421" s="18" t="s">
        <v>222</v>
      </c>
      <c r="BE421" s="257">
        <f>IF(N421="základní",J421,0)</f>
        <v>0</v>
      </c>
      <c r="BF421" s="257">
        <f>IF(N421="snížená",J421,0)</f>
        <v>0</v>
      </c>
      <c r="BG421" s="257">
        <f>IF(N421="zákl. přenesená",J421,0)</f>
        <v>0</v>
      </c>
      <c r="BH421" s="257">
        <f>IF(N421="sníž. přenesená",J421,0)</f>
        <v>0</v>
      </c>
      <c r="BI421" s="257">
        <f>IF(N421="nulová",J421,0)</f>
        <v>0</v>
      </c>
      <c r="BJ421" s="18" t="s">
        <v>84</v>
      </c>
      <c r="BK421" s="257">
        <f>ROUND(I421*H421,2)</f>
        <v>0</v>
      </c>
      <c r="BL421" s="18" t="s">
        <v>228</v>
      </c>
      <c r="BM421" s="256" t="s">
        <v>1328</v>
      </c>
    </row>
    <row r="422" s="2" customFormat="1" ht="16.5" customHeight="1">
      <c r="A422" s="39"/>
      <c r="B422" s="40"/>
      <c r="C422" s="294" t="s">
        <v>1305</v>
      </c>
      <c r="D422" s="294" t="s">
        <v>300</v>
      </c>
      <c r="E422" s="295" t="s">
        <v>5154</v>
      </c>
      <c r="F422" s="296" t="s">
        <v>4848</v>
      </c>
      <c r="G422" s="297" t="s">
        <v>1535</v>
      </c>
      <c r="H422" s="298">
        <v>40</v>
      </c>
      <c r="I422" s="299"/>
      <c r="J422" s="300">
        <f>ROUND(I422*H422,2)</f>
        <v>0</v>
      </c>
      <c r="K422" s="301"/>
      <c r="L422" s="302"/>
      <c r="M422" s="303" t="s">
        <v>1</v>
      </c>
      <c r="N422" s="304" t="s">
        <v>41</v>
      </c>
      <c r="O422" s="92"/>
      <c r="P422" s="254">
        <f>O422*H422</f>
        <v>0</v>
      </c>
      <c r="Q422" s="254">
        <v>0</v>
      </c>
      <c r="R422" s="254">
        <f>Q422*H422</f>
        <v>0</v>
      </c>
      <c r="S422" s="254">
        <v>0</v>
      </c>
      <c r="T422" s="255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56" t="s">
        <v>242</v>
      </c>
      <c r="AT422" s="256" t="s">
        <v>300</v>
      </c>
      <c r="AU422" s="256" t="s">
        <v>86</v>
      </c>
      <c r="AY422" s="18" t="s">
        <v>222</v>
      </c>
      <c r="BE422" s="257">
        <f>IF(N422="základní",J422,0)</f>
        <v>0</v>
      </c>
      <c r="BF422" s="257">
        <f>IF(N422="snížená",J422,0)</f>
        <v>0</v>
      </c>
      <c r="BG422" s="257">
        <f>IF(N422="zákl. přenesená",J422,0)</f>
        <v>0</v>
      </c>
      <c r="BH422" s="257">
        <f>IF(N422="sníž. přenesená",J422,0)</f>
        <v>0</v>
      </c>
      <c r="BI422" s="257">
        <f>IF(N422="nulová",J422,0)</f>
        <v>0</v>
      </c>
      <c r="BJ422" s="18" t="s">
        <v>84</v>
      </c>
      <c r="BK422" s="257">
        <f>ROUND(I422*H422,2)</f>
        <v>0</v>
      </c>
      <c r="BL422" s="18" t="s">
        <v>228</v>
      </c>
      <c r="BM422" s="256" t="s">
        <v>1334</v>
      </c>
    </row>
    <row r="423" s="2" customFormat="1" ht="16.5" customHeight="1">
      <c r="A423" s="39"/>
      <c r="B423" s="40"/>
      <c r="C423" s="294" t="s">
        <v>762</v>
      </c>
      <c r="D423" s="294" t="s">
        <v>300</v>
      </c>
      <c r="E423" s="295" t="s">
        <v>5155</v>
      </c>
      <c r="F423" s="296" t="s">
        <v>4850</v>
      </c>
      <c r="G423" s="297" t="s">
        <v>526</v>
      </c>
      <c r="H423" s="298">
        <v>1</v>
      </c>
      <c r="I423" s="299"/>
      <c r="J423" s="300">
        <f>ROUND(I423*H423,2)</f>
        <v>0</v>
      </c>
      <c r="K423" s="301"/>
      <c r="L423" s="302"/>
      <c r="M423" s="303" t="s">
        <v>1</v>
      </c>
      <c r="N423" s="304" t="s">
        <v>41</v>
      </c>
      <c r="O423" s="92"/>
      <c r="P423" s="254">
        <f>O423*H423</f>
        <v>0</v>
      </c>
      <c r="Q423" s="254">
        <v>0</v>
      </c>
      <c r="R423" s="254">
        <f>Q423*H423</f>
        <v>0</v>
      </c>
      <c r="S423" s="254">
        <v>0</v>
      </c>
      <c r="T423" s="255">
        <f>S423*H423</f>
        <v>0</v>
      </c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R423" s="256" t="s">
        <v>242</v>
      </c>
      <c r="AT423" s="256" t="s">
        <v>300</v>
      </c>
      <c r="AU423" s="256" t="s">
        <v>86</v>
      </c>
      <c r="AY423" s="18" t="s">
        <v>222</v>
      </c>
      <c r="BE423" s="257">
        <f>IF(N423="základní",J423,0)</f>
        <v>0</v>
      </c>
      <c r="BF423" s="257">
        <f>IF(N423="snížená",J423,0)</f>
        <v>0</v>
      </c>
      <c r="BG423" s="257">
        <f>IF(N423="zákl. přenesená",J423,0)</f>
        <v>0</v>
      </c>
      <c r="BH423" s="257">
        <f>IF(N423="sníž. přenesená",J423,0)</f>
        <v>0</v>
      </c>
      <c r="BI423" s="257">
        <f>IF(N423="nulová",J423,0)</f>
        <v>0</v>
      </c>
      <c r="BJ423" s="18" t="s">
        <v>84</v>
      </c>
      <c r="BK423" s="257">
        <f>ROUND(I423*H423,2)</f>
        <v>0</v>
      </c>
      <c r="BL423" s="18" t="s">
        <v>228</v>
      </c>
      <c r="BM423" s="256" t="s">
        <v>1339</v>
      </c>
    </row>
    <row r="424" s="2" customFormat="1" ht="16.5" customHeight="1">
      <c r="A424" s="39"/>
      <c r="B424" s="40"/>
      <c r="C424" s="294" t="s">
        <v>1320</v>
      </c>
      <c r="D424" s="294" t="s">
        <v>300</v>
      </c>
      <c r="E424" s="295" t="s">
        <v>5156</v>
      </c>
      <c r="F424" s="296" t="s">
        <v>4852</v>
      </c>
      <c r="G424" s="297" t="s">
        <v>526</v>
      </c>
      <c r="H424" s="298">
        <v>2</v>
      </c>
      <c r="I424" s="299"/>
      <c r="J424" s="300">
        <f>ROUND(I424*H424,2)</f>
        <v>0</v>
      </c>
      <c r="K424" s="301"/>
      <c r="L424" s="302"/>
      <c r="M424" s="303" t="s">
        <v>1</v>
      </c>
      <c r="N424" s="304" t="s">
        <v>41</v>
      </c>
      <c r="O424" s="92"/>
      <c r="P424" s="254">
        <f>O424*H424</f>
        <v>0</v>
      </c>
      <c r="Q424" s="254">
        <v>0</v>
      </c>
      <c r="R424" s="254">
        <f>Q424*H424</f>
        <v>0</v>
      </c>
      <c r="S424" s="254">
        <v>0</v>
      </c>
      <c r="T424" s="255">
        <f>S424*H424</f>
        <v>0</v>
      </c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R424" s="256" t="s">
        <v>242</v>
      </c>
      <c r="AT424" s="256" t="s">
        <v>300</v>
      </c>
      <c r="AU424" s="256" t="s">
        <v>86</v>
      </c>
      <c r="AY424" s="18" t="s">
        <v>222</v>
      </c>
      <c r="BE424" s="257">
        <f>IF(N424="základní",J424,0)</f>
        <v>0</v>
      </c>
      <c r="BF424" s="257">
        <f>IF(N424="snížená",J424,0)</f>
        <v>0</v>
      </c>
      <c r="BG424" s="257">
        <f>IF(N424="zákl. přenesená",J424,0)</f>
        <v>0</v>
      </c>
      <c r="BH424" s="257">
        <f>IF(N424="sníž. přenesená",J424,0)</f>
        <v>0</v>
      </c>
      <c r="BI424" s="257">
        <f>IF(N424="nulová",J424,0)</f>
        <v>0</v>
      </c>
      <c r="BJ424" s="18" t="s">
        <v>84</v>
      </c>
      <c r="BK424" s="257">
        <f>ROUND(I424*H424,2)</f>
        <v>0</v>
      </c>
      <c r="BL424" s="18" t="s">
        <v>228</v>
      </c>
      <c r="BM424" s="256" t="s">
        <v>1343</v>
      </c>
    </row>
    <row r="425" s="2" customFormat="1" ht="16.5" customHeight="1">
      <c r="A425" s="39"/>
      <c r="B425" s="40"/>
      <c r="C425" s="294" t="s">
        <v>770</v>
      </c>
      <c r="D425" s="294" t="s">
        <v>300</v>
      </c>
      <c r="E425" s="295" t="s">
        <v>5157</v>
      </c>
      <c r="F425" s="296" t="s">
        <v>4854</v>
      </c>
      <c r="G425" s="297" t="s">
        <v>526</v>
      </c>
      <c r="H425" s="298">
        <v>1</v>
      </c>
      <c r="I425" s="299"/>
      <c r="J425" s="300">
        <f>ROUND(I425*H425,2)</f>
        <v>0</v>
      </c>
      <c r="K425" s="301"/>
      <c r="L425" s="302"/>
      <c r="M425" s="303" t="s">
        <v>1</v>
      </c>
      <c r="N425" s="304" t="s">
        <v>41</v>
      </c>
      <c r="O425" s="92"/>
      <c r="P425" s="254">
        <f>O425*H425</f>
        <v>0</v>
      </c>
      <c r="Q425" s="254">
        <v>0</v>
      </c>
      <c r="R425" s="254">
        <f>Q425*H425</f>
        <v>0</v>
      </c>
      <c r="S425" s="254">
        <v>0</v>
      </c>
      <c r="T425" s="255">
        <f>S425*H425</f>
        <v>0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56" t="s">
        <v>242</v>
      </c>
      <c r="AT425" s="256" t="s">
        <v>300</v>
      </c>
      <c r="AU425" s="256" t="s">
        <v>86</v>
      </c>
      <c r="AY425" s="18" t="s">
        <v>222</v>
      </c>
      <c r="BE425" s="257">
        <f>IF(N425="základní",J425,0)</f>
        <v>0</v>
      </c>
      <c r="BF425" s="257">
        <f>IF(N425="snížená",J425,0)</f>
        <v>0</v>
      </c>
      <c r="BG425" s="257">
        <f>IF(N425="zákl. přenesená",J425,0)</f>
        <v>0</v>
      </c>
      <c r="BH425" s="257">
        <f>IF(N425="sníž. přenesená",J425,0)</f>
        <v>0</v>
      </c>
      <c r="BI425" s="257">
        <f>IF(N425="nulová",J425,0)</f>
        <v>0</v>
      </c>
      <c r="BJ425" s="18" t="s">
        <v>84</v>
      </c>
      <c r="BK425" s="257">
        <f>ROUND(I425*H425,2)</f>
        <v>0</v>
      </c>
      <c r="BL425" s="18" t="s">
        <v>228</v>
      </c>
      <c r="BM425" s="256" t="s">
        <v>1353</v>
      </c>
    </row>
    <row r="426" s="2" customFormat="1" ht="16.5" customHeight="1">
      <c r="A426" s="39"/>
      <c r="B426" s="40"/>
      <c r="C426" s="294" t="s">
        <v>1331</v>
      </c>
      <c r="D426" s="294" t="s">
        <v>300</v>
      </c>
      <c r="E426" s="295" t="s">
        <v>5158</v>
      </c>
      <c r="F426" s="296" t="s">
        <v>4856</v>
      </c>
      <c r="G426" s="297" t="s">
        <v>526</v>
      </c>
      <c r="H426" s="298">
        <v>1</v>
      </c>
      <c r="I426" s="299"/>
      <c r="J426" s="300">
        <f>ROUND(I426*H426,2)</f>
        <v>0</v>
      </c>
      <c r="K426" s="301"/>
      <c r="L426" s="302"/>
      <c r="M426" s="303" t="s">
        <v>1</v>
      </c>
      <c r="N426" s="304" t="s">
        <v>41</v>
      </c>
      <c r="O426" s="92"/>
      <c r="P426" s="254">
        <f>O426*H426</f>
        <v>0</v>
      </c>
      <c r="Q426" s="254">
        <v>0</v>
      </c>
      <c r="R426" s="254">
        <f>Q426*H426</f>
        <v>0</v>
      </c>
      <c r="S426" s="254">
        <v>0</v>
      </c>
      <c r="T426" s="255">
        <f>S426*H426</f>
        <v>0</v>
      </c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R426" s="256" t="s">
        <v>242</v>
      </c>
      <c r="AT426" s="256" t="s">
        <v>300</v>
      </c>
      <c r="AU426" s="256" t="s">
        <v>86</v>
      </c>
      <c r="AY426" s="18" t="s">
        <v>222</v>
      </c>
      <c r="BE426" s="257">
        <f>IF(N426="základní",J426,0)</f>
        <v>0</v>
      </c>
      <c r="BF426" s="257">
        <f>IF(N426="snížená",J426,0)</f>
        <v>0</v>
      </c>
      <c r="BG426" s="257">
        <f>IF(N426="zákl. přenesená",J426,0)</f>
        <v>0</v>
      </c>
      <c r="BH426" s="257">
        <f>IF(N426="sníž. přenesená",J426,0)</f>
        <v>0</v>
      </c>
      <c r="BI426" s="257">
        <f>IF(N426="nulová",J426,0)</f>
        <v>0</v>
      </c>
      <c r="BJ426" s="18" t="s">
        <v>84</v>
      </c>
      <c r="BK426" s="257">
        <f>ROUND(I426*H426,2)</f>
        <v>0</v>
      </c>
      <c r="BL426" s="18" t="s">
        <v>228</v>
      </c>
      <c r="BM426" s="256" t="s">
        <v>1359</v>
      </c>
    </row>
    <row r="427" s="2" customFormat="1" ht="24.15" customHeight="1">
      <c r="A427" s="39"/>
      <c r="B427" s="40"/>
      <c r="C427" s="294" t="s">
        <v>775</v>
      </c>
      <c r="D427" s="294" t="s">
        <v>300</v>
      </c>
      <c r="E427" s="295" t="s">
        <v>5159</v>
      </c>
      <c r="F427" s="296" t="s">
        <v>4858</v>
      </c>
      <c r="G427" s="297" t="s">
        <v>526</v>
      </c>
      <c r="H427" s="298">
        <v>1</v>
      </c>
      <c r="I427" s="299"/>
      <c r="J427" s="300">
        <f>ROUND(I427*H427,2)</f>
        <v>0</v>
      </c>
      <c r="K427" s="301"/>
      <c r="L427" s="302"/>
      <c r="M427" s="303" t="s">
        <v>1</v>
      </c>
      <c r="N427" s="304" t="s">
        <v>41</v>
      </c>
      <c r="O427" s="92"/>
      <c r="P427" s="254">
        <f>O427*H427</f>
        <v>0</v>
      </c>
      <c r="Q427" s="254">
        <v>0</v>
      </c>
      <c r="R427" s="254">
        <f>Q427*H427</f>
        <v>0</v>
      </c>
      <c r="S427" s="254">
        <v>0</v>
      </c>
      <c r="T427" s="255">
        <f>S427*H427</f>
        <v>0</v>
      </c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R427" s="256" t="s">
        <v>242</v>
      </c>
      <c r="AT427" s="256" t="s">
        <v>300</v>
      </c>
      <c r="AU427" s="256" t="s">
        <v>86</v>
      </c>
      <c r="AY427" s="18" t="s">
        <v>222</v>
      </c>
      <c r="BE427" s="257">
        <f>IF(N427="základní",J427,0)</f>
        <v>0</v>
      </c>
      <c r="BF427" s="257">
        <f>IF(N427="snížená",J427,0)</f>
        <v>0</v>
      </c>
      <c r="BG427" s="257">
        <f>IF(N427="zákl. přenesená",J427,0)</f>
        <v>0</v>
      </c>
      <c r="BH427" s="257">
        <f>IF(N427="sníž. přenesená",J427,0)</f>
        <v>0</v>
      </c>
      <c r="BI427" s="257">
        <f>IF(N427="nulová",J427,0)</f>
        <v>0</v>
      </c>
      <c r="BJ427" s="18" t="s">
        <v>84</v>
      </c>
      <c r="BK427" s="257">
        <f>ROUND(I427*H427,2)</f>
        <v>0</v>
      </c>
      <c r="BL427" s="18" t="s">
        <v>228</v>
      </c>
      <c r="BM427" s="256" t="s">
        <v>1366</v>
      </c>
    </row>
    <row r="428" s="2" customFormat="1" ht="16.5" customHeight="1">
      <c r="A428" s="39"/>
      <c r="B428" s="40"/>
      <c r="C428" s="294" t="s">
        <v>1340</v>
      </c>
      <c r="D428" s="294" t="s">
        <v>300</v>
      </c>
      <c r="E428" s="295" t="s">
        <v>5160</v>
      </c>
      <c r="F428" s="296" t="s">
        <v>4860</v>
      </c>
      <c r="G428" s="297" t="s">
        <v>337</v>
      </c>
      <c r="H428" s="298">
        <v>1</v>
      </c>
      <c r="I428" s="299"/>
      <c r="J428" s="300">
        <f>ROUND(I428*H428,2)</f>
        <v>0</v>
      </c>
      <c r="K428" s="301"/>
      <c r="L428" s="302"/>
      <c r="M428" s="303" t="s">
        <v>1</v>
      </c>
      <c r="N428" s="304" t="s">
        <v>41</v>
      </c>
      <c r="O428" s="92"/>
      <c r="P428" s="254">
        <f>O428*H428</f>
        <v>0</v>
      </c>
      <c r="Q428" s="254">
        <v>0</v>
      </c>
      <c r="R428" s="254">
        <f>Q428*H428</f>
        <v>0</v>
      </c>
      <c r="S428" s="254">
        <v>0</v>
      </c>
      <c r="T428" s="255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56" t="s">
        <v>242</v>
      </c>
      <c r="AT428" s="256" t="s">
        <v>300</v>
      </c>
      <c r="AU428" s="256" t="s">
        <v>86</v>
      </c>
      <c r="AY428" s="18" t="s">
        <v>222</v>
      </c>
      <c r="BE428" s="257">
        <f>IF(N428="základní",J428,0)</f>
        <v>0</v>
      </c>
      <c r="BF428" s="257">
        <f>IF(N428="snížená",J428,0)</f>
        <v>0</v>
      </c>
      <c r="BG428" s="257">
        <f>IF(N428="zákl. přenesená",J428,0)</f>
        <v>0</v>
      </c>
      <c r="BH428" s="257">
        <f>IF(N428="sníž. přenesená",J428,0)</f>
        <v>0</v>
      </c>
      <c r="BI428" s="257">
        <f>IF(N428="nulová",J428,0)</f>
        <v>0</v>
      </c>
      <c r="BJ428" s="18" t="s">
        <v>84</v>
      </c>
      <c r="BK428" s="257">
        <f>ROUND(I428*H428,2)</f>
        <v>0</v>
      </c>
      <c r="BL428" s="18" t="s">
        <v>228</v>
      </c>
      <c r="BM428" s="256" t="s">
        <v>1373</v>
      </c>
    </row>
    <row r="429" s="2" customFormat="1" ht="16.5" customHeight="1">
      <c r="A429" s="39"/>
      <c r="B429" s="40"/>
      <c r="C429" s="244" t="s">
        <v>782</v>
      </c>
      <c r="D429" s="244" t="s">
        <v>224</v>
      </c>
      <c r="E429" s="245" t="s">
        <v>5161</v>
      </c>
      <c r="F429" s="246" t="s">
        <v>4836</v>
      </c>
      <c r="G429" s="247" t="s">
        <v>526</v>
      </c>
      <c r="H429" s="248">
        <v>1</v>
      </c>
      <c r="I429" s="249"/>
      <c r="J429" s="250">
        <f>ROUND(I429*H429,2)</f>
        <v>0</v>
      </c>
      <c r="K429" s="251"/>
      <c r="L429" s="45"/>
      <c r="M429" s="252" t="s">
        <v>1</v>
      </c>
      <c r="N429" s="253" t="s">
        <v>41</v>
      </c>
      <c r="O429" s="92"/>
      <c r="P429" s="254">
        <f>O429*H429</f>
        <v>0</v>
      </c>
      <c r="Q429" s="254">
        <v>0</v>
      </c>
      <c r="R429" s="254">
        <f>Q429*H429</f>
        <v>0</v>
      </c>
      <c r="S429" s="254">
        <v>0</v>
      </c>
      <c r="T429" s="255">
        <f>S429*H429</f>
        <v>0</v>
      </c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R429" s="256" t="s">
        <v>228</v>
      </c>
      <c r="AT429" s="256" t="s">
        <v>224</v>
      </c>
      <c r="AU429" s="256" t="s">
        <v>86</v>
      </c>
      <c r="AY429" s="18" t="s">
        <v>222</v>
      </c>
      <c r="BE429" s="257">
        <f>IF(N429="základní",J429,0)</f>
        <v>0</v>
      </c>
      <c r="BF429" s="257">
        <f>IF(N429="snížená",J429,0)</f>
        <v>0</v>
      </c>
      <c r="BG429" s="257">
        <f>IF(N429="zákl. přenesená",J429,0)</f>
        <v>0</v>
      </c>
      <c r="BH429" s="257">
        <f>IF(N429="sníž. přenesená",J429,0)</f>
        <v>0</v>
      </c>
      <c r="BI429" s="257">
        <f>IF(N429="nulová",J429,0)</f>
        <v>0</v>
      </c>
      <c r="BJ429" s="18" t="s">
        <v>84</v>
      </c>
      <c r="BK429" s="257">
        <f>ROUND(I429*H429,2)</f>
        <v>0</v>
      </c>
      <c r="BL429" s="18" t="s">
        <v>228</v>
      </c>
      <c r="BM429" s="256" t="s">
        <v>1379</v>
      </c>
    </row>
    <row r="430" s="2" customFormat="1" ht="33" customHeight="1">
      <c r="A430" s="39"/>
      <c r="B430" s="40"/>
      <c r="C430" s="294" t="s">
        <v>1356</v>
      </c>
      <c r="D430" s="294" t="s">
        <v>300</v>
      </c>
      <c r="E430" s="295" t="s">
        <v>5162</v>
      </c>
      <c r="F430" s="296" t="s">
        <v>4864</v>
      </c>
      <c r="G430" s="297" t="s">
        <v>526</v>
      </c>
      <c r="H430" s="298">
        <v>4</v>
      </c>
      <c r="I430" s="299"/>
      <c r="J430" s="300">
        <f>ROUND(I430*H430,2)</f>
        <v>0</v>
      </c>
      <c r="K430" s="301"/>
      <c r="L430" s="302"/>
      <c r="M430" s="303" t="s">
        <v>1</v>
      </c>
      <c r="N430" s="304" t="s">
        <v>41</v>
      </c>
      <c r="O430" s="92"/>
      <c r="P430" s="254">
        <f>O430*H430</f>
        <v>0</v>
      </c>
      <c r="Q430" s="254">
        <v>0</v>
      </c>
      <c r="R430" s="254">
        <f>Q430*H430</f>
        <v>0</v>
      </c>
      <c r="S430" s="254">
        <v>0</v>
      </c>
      <c r="T430" s="255">
        <f>S430*H430</f>
        <v>0</v>
      </c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R430" s="256" t="s">
        <v>242</v>
      </c>
      <c r="AT430" s="256" t="s">
        <v>300</v>
      </c>
      <c r="AU430" s="256" t="s">
        <v>86</v>
      </c>
      <c r="AY430" s="18" t="s">
        <v>222</v>
      </c>
      <c r="BE430" s="257">
        <f>IF(N430="základní",J430,0)</f>
        <v>0</v>
      </c>
      <c r="BF430" s="257">
        <f>IF(N430="snížená",J430,0)</f>
        <v>0</v>
      </c>
      <c r="BG430" s="257">
        <f>IF(N430="zákl. přenesená",J430,0)</f>
        <v>0</v>
      </c>
      <c r="BH430" s="257">
        <f>IF(N430="sníž. přenesená",J430,0)</f>
        <v>0</v>
      </c>
      <c r="BI430" s="257">
        <f>IF(N430="nulová",J430,0)</f>
        <v>0</v>
      </c>
      <c r="BJ430" s="18" t="s">
        <v>84</v>
      </c>
      <c r="BK430" s="257">
        <f>ROUND(I430*H430,2)</f>
        <v>0</v>
      </c>
      <c r="BL430" s="18" t="s">
        <v>228</v>
      </c>
      <c r="BM430" s="256" t="s">
        <v>1386</v>
      </c>
    </row>
    <row r="431" s="2" customFormat="1" ht="16.5" customHeight="1">
      <c r="A431" s="39"/>
      <c r="B431" s="40"/>
      <c r="C431" s="244" t="s">
        <v>788</v>
      </c>
      <c r="D431" s="244" t="s">
        <v>224</v>
      </c>
      <c r="E431" s="245" t="s">
        <v>5163</v>
      </c>
      <c r="F431" s="246" t="s">
        <v>4836</v>
      </c>
      <c r="G431" s="247" t="s">
        <v>526</v>
      </c>
      <c r="H431" s="248">
        <v>1</v>
      </c>
      <c r="I431" s="249"/>
      <c r="J431" s="250">
        <f>ROUND(I431*H431,2)</f>
        <v>0</v>
      </c>
      <c r="K431" s="251"/>
      <c r="L431" s="45"/>
      <c r="M431" s="252" t="s">
        <v>1</v>
      </c>
      <c r="N431" s="253" t="s">
        <v>41</v>
      </c>
      <c r="O431" s="92"/>
      <c r="P431" s="254">
        <f>O431*H431</f>
        <v>0</v>
      </c>
      <c r="Q431" s="254">
        <v>0</v>
      </c>
      <c r="R431" s="254">
        <f>Q431*H431</f>
        <v>0</v>
      </c>
      <c r="S431" s="254">
        <v>0</v>
      </c>
      <c r="T431" s="255">
        <f>S431*H431</f>
        <v>0</v>
      </c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R431" s="256" t="s">
        <v>228</v>
      </c>
      <c r="AT431" s="256" t="s">
        <v>224</v>
      </c>
      <c r="AU431" s="256" t="s">
        <v>86</v>
      </c>
      <c r="AY431" s="18" t="s">
        <v>222</v>
      </c>
      <c r="BE431" s="257">
        <f>IF(N431="základní",J431,0)</f>
        <v>0</v>
      </c>
      <c r="BF431" s="257">
        <f>IF(N431="snížená",J431,0)</f>
        <v>0</v>
      </c>
      <c r="BG431" s="257">
        <f>IF(N431="zákl. přenesená",J431,0)</f>
        <v>0</v>
      </c>
      <c r="BH431" s="257">
        <f>IF(N431="sníž. přenesená",J431,0)</f>
        <v>0</v>
      </c>
      <c r="BI431" s="257">
        <f>IF(N431="nulová",J431,0)</f>
        <v>0</v>
      </c>
      <c r="BJ431" s="18" t="s">
        <v>84</v>
      </c>
      <c r="BK431" s="257">
        <f>ROUND(I431*H431,2)</f>
        <v>0</v>
      </c>
      <c r="BL431" s="18" t="s">
        <v>228</v>
      </c>
      <c r="BM431" s="256" t="s">
        <v>1391</v>
      </c>
    </row>
    <row r="432" s="2" customFormat="1" ht="24.15" customHeight="1">
      <c r="A432" s="39"/>
      <c r="B432" s="40"/>
      <c r="C432" s="294" t="s">
        <v>1370</v>
      </c>
      <c r="D432" s="294" t="s">
        <v>300</v>
      </c>
      <c r="E432" s="295" t="s">
        <v>5164</v>
      </c>
      <c r="F432" s="296" t="s">
        <v>4871</v>
      </c>
      <c r="G432" s="297" t="s">
        <v>526</v>
      </c>
      <c r="H432" s="298">
        <v>1</v>
      </c>
      <c r="I432" s="299"/>
      <c r="J432" s="300">
        <f>ROUND(I432*H432,2)</f>
        <v>0</v>
      </c>
      <c r="K432" s="301"/>
      <c r="L432" s="302"/>
      <c r="M432" s="303" t="s">
        <v>1</v>
      </c>
      <c r="N432" s="304" t="s">
        <v>41</v>
      </c>
      <c r="O432" s="92"/>
      <c r="P432" s="254">
        <f>O432*H432</f>
        <v>0</v>
      </c>
      <c r="Q432" s="254">
        <v>0</v>
      </c>
      <c r="R432" s="254">
        <f>Q432*H432</f>
        <v>0</v>
      </c>
      <c r="S432" s="254">
        <v>0</v>
      </c>
      <c r="T432" s="255">
        <f>S432*H432</f>
        <v>0</v>
      </c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R432" s="256" t="s">
        <v>242</v>
      </c>
      <c r="AT432" s="256" t="s">
        <v>300</v>
      </c>
      <c r="AU432" s="256" t="s">
        <v>86</v>
      </c>
      <c r="AY432" s="18" t="s">
        <v>222</v>
      </c>
      <c r="BE432" s="257">
        <f>IF(N432="základní",J432,0)</f>
        <v>0</v>
      </c>
      <c r="BF432" s="257">
        <f>IF(N432="snížená",J432,0)</f>
        <v>0</v>
      </c>
      <c r="BG432" s="257">
        <f>IF(N432="zákl. přenesená",J432,0)</f>
        <v>0</v>
      </c>
      <c r="BH432" s="257">
        <f>IF(N432="sníž. přenesená",J432,0)</f>
        <v>0</v>
      </c>
      <c r="BI432" s="257">
        <f>IF(N432="nulová",J432,0)</f>
        <v>0</v>
      </c>
      <c r="BJ432" s="18" t="s">
        <v>84</v>
      </c>
      <c r="BK432" s="257">
        <f>ROUND(I432*H432,2)</f>
        <v>0</v>
      </c>
      <c r="BL432" s="18" t="s">
        <v>228</v>
      </c>
      <c r="BM432" s="256" t="s">
        <v>1397</v>
      </c>
    </row>
    <row r="433" s="2" customFormat="1" ht="24.15" customHeight="1">
      <c r="A433" s="39"/>
      <c r="B433" s="40"/>
      <c r="C433" s="294" t="s">
        <v>795</v>
      </c>
      <c r="D433" s="294" t="s">
        <v>300</v>
      </c>
      <c r="E433" s="295" t="s">
        <v>5165</v>
      </c>
      <c r="F433" s="296" t="s">
        <v>4871</v>
      </c>
      <c r="G433" s="297" t="s">
        <v>526</v>
      </c>
      <c r="H433" s="298">
        <v>1</v>
      </c>
      <c r="I433" s="299"/>
      <c r="J433" s="300">
        <f>ROUND(I433*H433,2)</f>
        <v>0</v>
      </c>
      <c r="K433" s="301"/>
      <c r="L433" s="302"/>
      <c r="M433" s="303" t="s">
        <v>1</v>
      </c>
      <c r="N433" s="304" t="s">
        <v>41</v>
      </c>
      <c r="O433" s="92"/>
      <c r="P433" s="254">
        <f>O433*H433</f>
        <v>0</v>
      </c>
      <c r="Q433" s="254">
        <v>0</v>
      </c>
      <c r="R433" s="254">
        <f>Q433*H433</f>
        <v>0</v>
      </c>
      <c r="S433" s="254">
        <v>0</v>
      </c>
      <c r="T433" s="255">
        <f>S433*H433</f>
        <v>0</v>
      </c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R433" s="256" t="s">
        <v>242</v>
      </c>
      <c r="AT433" s="256" t="s">
        <v>300</v>
      </c>
      <c r="AU433" s="256" t="s">
        <v>86</v>
      </c>
      <c r="AY433" s="18" t="s">
        <v>222</v>
      </c>
      <c r="BE433" s="257">
        <f>IF(N433="základní",J433,0)</f>
        <v>0</v>
      </c>
      <c r="BF433" s="257">
        <f>IF(N433="snížená",J433,0)</f>
        <v>0</v>
      </c>
      <c r="BG433" s="257">
        <f>IF(N433="zákl. přenesená",J433,0)</f>
        <v>0</v>
      </c>
      <c r="BH433" s="257">
        <f>IF(N433="sníž. přenesená",J433,0)</f>
        <v>0</v>
      </c>
      <c r="BI433" s="257">
        <f>IF(N433="nulová",J433,0)</f>
        <v>0</v>
      </c>
      <c r="BJ433" s="18" t="s">
        <v>84</v>
      </c>
      <c r="BK433" s="257">
        <f>ROUND(I433*H433,2)</f>
        <v>0</v>
      </c>
      <c r="BL433" s="18" t="s">
        <v>228</v>
      </c>
      <c r="BM433" s="256" t="s">
        <v>1402</v>
      </c>
    </row>
    <row r="434" s="2" customFormat="1" ht="16.5" customHeight="1">
      <c r="A434" s="39"/>
      <c r="B434" s="40"/>
      <c r="C434" s="244" t="s">
        <v>1383</v>
      </c>
      <c r="D434" s="244" t="s">
        <v>224</v>
      </c>
      <c r="E434" s="245" t="s">
        <v>5166</v>
      </c>
      <c r="F434" s="246" t="s">
        <v>4836</v>
      </c>
      <c r="G434" s="247" t="s">
        <v>526</v>
      </c>
      <c r="H434" s="248">
        <v>1</v>
      </c>
      <c r="I434" s="249"/>
      <c r="J434" s="250">
        <f>ROUND(I434*H434,2)</f>
        <v>0</v>
      </c>
      <c r="K434" s="251"/>
      <c r="L434" s="45"/>
      <c r="M434" s="252" t="s">
        <v>1</v>
      </c>
      <c r="N434" s="253" t="s">
        <v>41</v>
      </c>
      <c r="O434" s="92"/>
      <c r="P434" s="254">
        <f>O434*H434</f>
        <v>0</v>
      </c>
      <c r="Q434" s="254">
        <v>0</v>
      </c>
      <c r="R434" s="254">
        <f>Q434*H434</f>
        <v>0</v>
      </c>
      <c r="S434" s="254">
        <v>0</v>
      </c>
      <c r="T434" s="255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56" t="s">
        <v>228</v>
      </c>
      <c r="AT434" s="256" t="s">
        <v>224</v>
      </c>
      <c r="AU434" s="256" t="s">
        <v>86</v>
      </c>
      <c r="AY434" s="18" t="s">
        <v>222</v>
      </c>
      <c r="BE434" s="257">
        <f>IF(N434="základní",J434,0)</f>
        <v>0</v>
      </c>
      <c r="BF434" s="257">
        <f>IF(N434="snížená",J434,0)</f>
        <v>0</v>
      </c>
      <c r="BG434" s="257">
        <f>IF(N434="zákl. přenesená",J434,0)</f>
        <v>0</v>
      </c>
      <c r="BH434" s="257">
        <f>IF(N434="sníž. přenesená",J434,0)</f>
        <v>0</v>
      </c>
      <c r="BI434" s="257">
        <f>IF(N434="nulová",J434,0)</f>
        <v>0</v>
      </c>
      <c r="BJ434" s="18" t="s">
        <v>84</v>
      </c>
      <c r="BK434" s="257">
        <f>ROUND(I434*H434,2)</f>
        <v>0</v>
      </c>
      <c r="BL434" s="18" t="s">
        <v>228</v>
      </c>
      <c r="BM434" s="256" t="s">
        <v>1416</v>
      </c>
    </row>
    <row r="435" s="2" customFormat="1" ht="76.35" customHeight="1">
      <c r="A435" s="39"/>
      <c r="B435" s="40"/>
      <c r="C435" s="294" t="s">
        <v>800</v>
      </c>
      <c r="D435" s="294" t="s">
        <v>300</v>
      </c>
      <c r="E435" s="295" t="s">
        <v>5167</v>
      </c>
      <c r="F435" s="296" t="s">
        <v>4874</v>
      </c>
      <c r="G435" s="297" t="s">
        <v>526</v>
      </c>
      <c r="H435" s="298">
        <v>6</v>
      </c>
      <c r="I435" s="299"/>
      <c r="J435" s="300">
        <f>ROUND(I435*H435,2)</f>
        <v>0</v>
      </c>
      <c r="K435" s="301"/>
      <c r="L435" s="302"/>
      <c r="M435" s="303" t="s">
        <v>1</v>
      </c>
      <c r="N435" s="304" t="s">
        <v>41</v>
      </c>
      <c r="O435" s="92"/>
      <c r="P435" s="254">
        <f>O435*H435</f>
        <v>0</v>
      </c>
      <c r="Q435" s="254">
        <v>0</v>
      </c>
      <c r="R435" s="254">
        <f>Q435*H435</f>
        <v>0</v>
      </c>
      <c r="S435" s="254">
        <v>0</v>
      </c>
      <c r="T435" s="255">
        <f>S435*H435</f>
        <v>0</v>
      </c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R435" s="256" t="s">
        <v>242</v>
      </c>
      <c r="AT435" s="256" t="s">
        <v>300</v>
      </c>
      <c r="AU435" s="256" t="s">
        <v>86</v>
      </c>
      <c r="AY435" s="18" t="s">
        <v>222</v>
      </c>
      <c r="BE435" s="257">
        <f>IF(N435="základní",J435,0)</f>
        <v>0</v>
      </c>
      <c r="BF435" s="257">
        <f>IF(N435="snížená",J435,0)</f>
        <v>0</v>
      </c>
      <c r="BG435" s="257">
        <f>IF(N435="zákl. přenesená",J435,0)</f>
        <v>0</v>
      </c>
      <c r="BH435" s="257">
        <f>IF(N435="sníž. přenesená",J435,0)</f>
        <v>0</v>
      </c>
      <c r="BI435" s="257">
        <f>IF(N435="nulová",J435,0)</f>
        <v>0</v>
      </c>
      <c r="BJ435" s="18" t="s">
        <v>84</v>
      </c>
      <c r="BK435" s="257">
        <f>ROUND(I435*H435,2)</f>
        <v>0</v>
      </c>
      <c r="BL435" s="18" t="s">
        <v>228</v>
      </c>
      <c r="BM435" s="256" t="s">
        <v>1422</v>
      </c>
    </row>
    <row r="436" s="2" customFormat="1" ht="16.5" customHeight="1">
      <c r="A436" s="39"/>
      <c r="B436" s="40"/>
      <c r="C436" s="294" t="s">
        <v>1394</v>
      </c>
      <c r="D436" s="294" t="s">
        <v>300</v>
      </c>
      <c r="E436" s="295" t="s">
        <v>5168</v>
      </c>
      <c r="F436" s="296" t="s">
        <v>4876</v>
      </c>
      <c r="G436" s="297" t="s">
        <v>526</v>
      </c>
      <c r="H436" s="298">
        <v>6</v>
      </c>
      <c r="I436" s="299"/>
      <c r="J436" s="300">
        <f>ROUND(I436*H436,2)</f>
        <v>0</v>
      </c>
      <c r="K436" s="301"/>
      <c r="L436" s="302"/>
      <c r="M436" s="303" t="s">
        <v>1</v>
      </c>
      <c r="N436" s="304" t="s">
        <v>41</v>
      </c>
      <c r="O436" s="92"/>
      <c r="P436" s="254">
        <f>O436*H436</f>
        <v>0</v>
      </c>
      <c r="Q436" s="254">
        <v>0</v>
      </c>
      <c r="R436" s="254">
        <f>Q436*H436</f>
        <v>0</v>
      </c>
      <c r="S436" s="254">
        <v>0</v>
      </c>
      <c r="T436" s="255">
        <f>S436*H436</f>
        <v>0</v>
      </c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R436" s="256" t="s">
        <v>242</v>
      </c>
      <c r="AT436" s="256" t="s">
        <v>300</v>
      </c>
      <c r="AU436" s="256" t="s">
        <v>86</v>
      </c>
      <c r="AY436" s="18" t="s">
        <v>222</v>
      </c>
      <c r="BE436" s="257">
        <f>IF(N436="základní",J436,0)</f>
        <v>0</v>
      </c>
      <c r="BF436" s="257">
        <f>IF(N436="snížená",J436,0)</f>
        <v>0</v>
      </c>
      <c r="BG436" s="257">
        <f>IF(N436="zákl. přenesená",J436,0)</f>
        <v>0</v>
      </c>
      <c r="BH436" s="257">
        <f>IF(N436="sníž. přenesená",J436,0)</f>
        <v>0</v>
      </c>
      <c r="BI436" s="257">
        <f>IF(N436="nulová",J436,0)</f>
        <v>0</v>
      </c>
      <c r="BJ436" s="18" t="s">
        <v>84</v>
      </c>
      <c r="BK436" s="257">
        <f>ROUND(I436*H436,2)</f>
        <v>0</v>
      </c>
      <c r="BL436" s="18" t="s">
        <v>228</v>
      </c>
      <c r="BM436" s="256" t="s">
        <v>1427</v>
      </c>
    </row>
    <row r="437" s="2" customFormat="1" ht="21.75" customHeight="1">
      <c r="A437" s="39"/>
      <c r="B437" s="40"/>
      <c r="C437" s="294" t="s">
        <v>807</v>
      </c>
      <c r="D437" s="294" t="s">
        <v>300</v>
      </c>
      <c r="E437" s="295" t="s">
        <v>5169</v>
      </c>
      <c r="F437" s="296" t="s">
        <v>4878</v>
      </c>
      <c r="G437" s="297" t="s">
        <v>1535</v>
      </c>
      <c r="H437" s="298">
        <v>9</v>
      </c>
      <c r="I437" s="299"/>
      <c r="J437" s="300">
        <f>ROUND(I437*H437,2)</f>
        <v>0</v>
      </c>
      <c r="K437" s="301"/>
      <c r="L437" s="302"/>
      <c r="M437" s="303" t="s">
        <v>1</v>
      </c>
      <c r="N437" s="304" t="s">
        <v>41</v>
      </c>
      <c r="O437" s="92"/>
      <c r="P437" s="254">
        <f>O437*H437</f>
        <v>0</v>
      </c>
      <c r="Q437" s="254">
        <v>0</v>
      </c>
      <c r="R437" s="254">
        <f>Q437*H437</f>
        <v>0</v>
      </c>
      <c r="S437" s="254">
        <v>0</v>
      </c>
      <c r="T437" s="255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56" t="s">
        <v>242</v>
      </c>
      <c r="AT437" s="256" t="s">
        <v>300</v>
      </c>
      <c r="AU437" s="256" t="s">
        <v>86</v>
      </c>
      <c r="AY437" s="18" t="s">
        <v>222</v>
      </c>
      <c r="BE437" s="257">
        <f>IF(N437="základní",J437,0)</f>
        <v>0</v>
      </c>
      <c r="BF437" s="257">
        <f>IF(N437="snížená",J437,0)</f>
        <v>0</v>
      </c>
      <c r="BG437" s="257">
        <f>IF(N437="zákl. přenesená",J437,0)</f>
        <v>0</v>
      </c>
      <c r="BH437" s="257">
        <f>IF(N437="sníž. přenesená",J437,0)</f>
        <v>0</v>
      </c>
      <c r="BI437" s="257">
        <f>IF(N437="nulová",J437,0)</f>
        <v>0</v>
      </c>
      <c r="BJ437" s="18" t="s">
        <v>84</v>
      </c>
      <c r="BK437" s="257">
        <f>ROUND(I437*H437,2)</f>
        <v>0</v>
      </c>
      <c r="BL437" s="18" t="s">
        <v>228</v>
      </c>
      <c r="BM437" s="256" t="s">
        <v>1431</v>
      </c>
    </row>
    <row r="438" s="2" customFormat="1" ht="21.75" customHeight="1">
      <c r="A438" s="39"/>
      <c r="B438" s="40"/>
      <c r="C438" s="294" t="s">
        <v>1413</v>
      </c>
      <c r="D438" s="294" t="s">
        <v>300</v>
      </c>
      <c r="E438" s="295" t="s">
        <v>5170</v>
      </c>
      <c r="F438" s="296" t="s">
        <v>4892</v>
      </c>
      <c r="G438" s="297" t="s">
        <v>526</v>
      </c>
      <c r="H438" s="298">
        <v>1</v>
      </c>
      <c r="I438" s="299"/>
      <c r="J438" s="300">
        <f>ROUND(I438*H438,2)</f>
        <v>0</v>
      </c>
      <c r="K438" s="301"/>
      <c r="L438" s="302"/>
      <c r="M438" s="303" t="s">
        <v>1</v>
      </c>
      <c r="N438" s="304" t="s">
        <v>41</v>
      </c>
      <c r="O438" s="92"/>
      <c r="P438" s="254">
        <f>O438*H438</f>
        <v>0</v>
      </c>
      <c r="Q438" s="254">
        <v>0</v>
      </c>
      <c r="R438" s="254">
        <f>Q438*H438</f>
        <v>0</v>
      </c>
      <c r="S438" s="254">
        <v>0</v>
      </c>
      <c r="T438" s="255">
        <f>S438*H438</f>
        <v>0</v>
      </c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R438" s="256" t="s">
        <v>242</v>
      </c>
      <c r="AT438" s="256" t="s">
        <v>300</v>
      </c>
      <c r="AU438" s="256" t="s">
        <v>86</v>
      </c>
      <c r="AY438" s="18" t="s">
        <v>222</v>
      </c>
      <c r="BE438" s="257">
        <f>IF(N438="základní",J438,0)</f>
        <v>0</v>
      </c>
      <c r="BF438" s="257">
        <f>IF(N438="snížená",J438,0)</f>
        <v>0</v>
      </c>
      <c r="BG438" s="257">
        <f>IF(N438="zákl. přenesená",J438,0)</f>
        <v>0</v>
      </c>
      <c r="BH438" s="257">
        <f>IF(N438="sníž. přenesená",J438,0)</f>
        <v>0</v>
      </c>
      <c r="BI438" s="257">
        <f>IF(N438="nulová",J438,0)</f>
        <v>0</v>
      </c>
      <c r="BJ438" s="18" t="s">
        <v>84</v>
      </c>
      <c r="BK438" s="257">
        <f>ROUND(I438*H438,2)</f>
        <v>0</v>
      </c>
      <c r="BL438" s="18" t="s">
        <v>228</v>
      </c>
      <c r="BM438" s="256" t="s">
        <v>1438</v>
      </c>
    </row>
    <row r="439" s="2" customFormat="1" ht="16.5" customHeight="1">
      <c r="A439" s="39"/>
      <c r="B439" s="40"/>
      <c r="C439" s="294" t="s">
        <v>814</v>
      </c>
      <c r="D439" s="294" t="s">
        <v>300</v>
      </c>
      <c r="E439" s="295" t="s">
        <v>5171</v>
      </c>
      <c r="F439" s="296" t="s">
        <v>4894</v>
      </c>
      <c r="G439" s="297" t="s">
        <v>526</v>
      </c>
      <c r="H439" s="298">
        <v>1</v>
      </c>
      <c r="I439" s="299"/>
      <c r="J439" s="300">
        <f>ROUND(I439*H439,2)</f>
        <v>0</v>
      </c>
      <c r="K439" s="301"/>
      <c r="L439" s="302"/>
      <c r="M439" s="303" t="s">
        <v>1</v>
      </c>
      <c r="N439" s="304" t="s">
        <v>41</v>
      </c>
      <c r="O439" s="92"/>
      <c r="P439" s="254">
        <f>O439*H439</f>
        <v>0</v>
      </c>
      <c r="Q439" s="254">
        <v>0</v>
      </c>
      <c r="R439" s="254">
        <f>Q439*H439</f>
        <v>0</v>
      </c>
      <c r="S439" s="254">
        <v>0</v>
      </c>
      <c r="T439" s="255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56" t="s">
        <v>242</v>
      </c>
      <c r="AT439" s="256" t="s">
        <v>300</v>
      </c>
      <c r="AU439" s="256" t="s">
        <v>86</v>
      </c>
      <c r="AY439" s="18" t="s">
        <v>222</v>
      </c>
      <c r="BE439" s="257">
        <f>IF(N439="základní",J439,0)</f>
        <v>0</v>
      </c>
      <c r="BF439" s="257">
        <f>IF(N439="snížená",J439,0)</f>
        <v>0</v>
      </c>
      <c r="BG439" s="257">
        <f>IF(N439="zákl. přenesená",J439,0)</f>
        <v>0</v>
      </c>
      <c r="BH439" s="257">
        <f>IF(N439="sníž. přenesená",J439,0)</f>
        <v>0</v>
      </c>
      <c r="BI439" s="257">
        <f>IF(N439="nulová",J439,0)</f>
        <v>0</v>
      </c>
      <c r="BJ439" s="18" t="s">
        <v>84</v>
      </c>
      <c r="BK439" s="257">
        <f>ROUND(I439*H439,2)</f>
        <v>0</v>
      </c>
      <c r="BL439" s="18" t="s">
        <v>228</v>
      </c>
      <c r="BM439" s="256" t="s">
        <v>1441</v>
      </c>
    </row>
    <row r="440" s="2" customFormat="1" ht="16.5" customHeight="1">
      <c r="A440" s="39"/>
      <c r="B440" s="40"/>
      <c r="C440" s="244" t="s">
        <v>1424</v>
      </c>
      <c r="D440" s="244" t="s">
        <v>224</v>
      </c>
      <c r="E440" s="245" t="s">
        <v>5172</v>
      </c>
      <c r="F440" s="246" t="s">
        <v>4836</v>
      </c>
      <c r="G440" s="247" t="s">
        <v>526</v>
      </c>
      <c r="H440" s="248">
        <v>1</v>
      </c>
      <c r="I440" s="249"/>
      <c r="J440" s="250">
        <f>ROUND(I440*H440,2)</f>
        <v>0</v>
      </c>
      <c r="K440" s="251"/>
      <c r="L440" s="45"/>
      <c r="M440" s="252" t="s">
        <v>1</v>
      </c>
      <c r="N440" s="253" t="s">
        <v>41</v>
      </c>
      <c r="O440" s="92"/>
      <c r="P440" s="254">
        <f>O440*H440</f>
        <v>0</v>
      </c>
      <c r="Q440" s="254">
        <v>0</v>
      </c>
      <c r="R440" s="254">
        <f>Q440*H440</f>
        <v>0</v>
      </c>
      <c r="S440" s="254">
        <v>0</v>
      </c>
      <c r="T440" s="255">
        <f>S440*H440</f>
        <v>0</v>
      </c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R440" s="256" t="s">
        <v>228</v>
      </c>
      <c r="AT440" s="256" t="s">
        <v>224</v>
      </c>
      <c r="AU440" s="256" t="s">
        <v>86</v>
      </c>
      <c r="AY440" s="18" t="s">
        <v>222</v>
      </c>
      <c r="BE440" s="257">
        <f>IF(N440="základní",J440,0)</f>
        <v>0</v>
      </c>
      <c r="BF440" s="257">
        <f>IF(N440="snížená",J440,0)</f>
        <v>0</v>
      </c>
      <c r="BG440" s="257">
        <f>IF(N440="zákl. přenesená",J440,0)</f>
        <v>0</v>
      </c>
      <c r="BH440" s="257">
        <f>IF(N440="sníž. přenesená",J440,0)</f>
        <v>0</v>
      </c>
      <c r="BI440" s="257">
        <f>IF(N440="nulová",J440,0)</f>
        <v>0</v>
      </c>
      <c r="BJ440" s="18" t="s">
        <v>84</v>
      </c>
      <c r="BK440" s="257">
        <f>ROUND(I440*H440,2)</f>
        <v>0</v>
      </c>
      <c r="BL440" s="18" t="s">
        <v>228</v>
      </c>
      <c r="BM440" s="256" t="s">
        <v>1445</v>
      </c>
    </row>
    <row r="441" s="2" customFormat="1" ht="76.35" customHeight="1">
      <c r="A441" s="39"/>
      <c r="B441" s="40"/>
      <c r="C441" s="294" t="s">
        <v>822</v>
      </c>
      <c r="D441" s="294" t="s">
        <v>300</v>
      </c>
      <c r="E441" s="295" t="s">
        <v>5173</v>
      </c>
      <c r="F441" s="296" t="s">
        <v>4897</v>
      </c>
      <c r="G441" s="297" t="s">
        <v>526</v>
      </c>
      <c r="H441" s="298">
        <v>5</v>
      </c>
      <c r="I441" s="299"/>
      <c r="J441" s="300">
        <f>ROUND(I441*H441,2)</f>
        <v>0</v>
      </c>
      <c r="K441" s="301"/>
      <c r="L441" s="302"/>
      <c r="M441" s="303" t="s">
        <v>1</v>
      </c>
      <c r="N441" s="304" t="s">
        <v>41</v>
      </c>
      <c r="O441" s="92"/>
      <c r="P441" s="254">
        <f>O441*H441</f>
        <v>0</v>
      </c>
      <c r="Q441" s="254">
        <v>0</v>
      </c>
      <c r="R441" s="254">
        <f>Q441*H441</f>
        <v>0</v>
      </c>
      <c r="S441" s="254">
        <v>0</v>
      </c>
      <c r="T441" s="255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56" t="s">
        <v>242</v>
      </c>
      <c r="AT441" s="256" t="s">
        <v>300</v>
      </c>
      <c r="AU441" s="256" t="s">
        <v>86</v>
      </c>
      <c r="AY441" s="18" t="s">
        <v>222</v>
      </c>
      <c r="BE441" s="257">
        <f>IF(N441="základní",J441,0)</f>
        <v>0</v>
      </c>
      <c r="BF441" s="257">
        <f>IF(N441="snížená",J441,0)</f>
        <v>0</v>
      </c>
      <c r="BG441" s="257">
        <f>IF(N441="zákl. přenesená",J441,0)</f>
        <v>0</v>
      </c>
      <c r="BH441" s="257">
        <f>IF(N441="sníž. přenesená",J441,0)</f>
        <v>0</v>
      </c>
      <c r="BI441" s="257">
        <f>IF(N441="nulová",J441,0)</f>
        <v>0</v>
      </c>
      <c r="BJ441" s="18" t="s">
        <v>84</v>
      </c>
      <c r="BK441" s="257">
        <f>ROUND(I441*H441,2)</f>
        <v>0</v>
      </c>
      <c r="BL441" s="18" t="s">
        <v>228</v>
      </c>
      <c r="BM441" s="256" t="s">
        <v>1449</v>
      </c>
    </row>
    <row r="442" s="2" customFormat="1" ht="16.5" customHeight="1">
      <c r="A442" s="39"/>
      <c r="B442" s="40"/>
      <c r="C442" s="294" t="s">
        <v>1435</v>
      </c>
      <c r="D442" s="294" t="s">
        <v>300</v>
      </c>
      <c r="E442" s="295" t="s">
        <v>5174</v>
      </c>
      <c r="F442" s="296" t="s">
        <v>4876</v>
      </c>
      <c r="G442" s="297" t="s">
        <v>526</v>
      </c>
      <c r="H442" s="298">
        <v>5</v>
      </c>
      <c r="I442" s="299"/>
      <c r="J442" s="300">
        <f>ROUND(I442*H442,2)</f>
        <v>0</v>
      </c>
      <c r="K442" s="301"/>
      <c r="L442" s="302"/>
      <c r="M442" s="303" t="s">
        <v>1</v>
      </c>
      <c r="N442" s="304" t="s">
        <v>41</v>
      </c>
      <c r="O442" s="92"/>
      <c r="P442" s="254">
        <f>O442*H442</f>
        <v>0</v>
      </c>
      <c r="Q442" s="254">
        <v>0</v>
      </c>
      <c r="R442" s="254">
        <f>Q442*H442</f>
        <v>0</v>
      </c>
      <c r="S442" s="254">
        <v>0</v>
      </c>
      <c r="T442" s="255">
        <f>S442*H442</f>
        <v>0</v>
      </c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R442" s="256" t="s">
        <v>242</v>
      </c>
      <c r="AT442" s="256" t="s">
        <v>300</v>
      </c>
      <c r="AU442" s="256" t="s">
        <v>86</v>
      </c>
      <c r="AY442" s="18" t="s">
        <v>222</v>
      </c>
      <c r="BE442" s="257">
        <f>IF(N442="základní",J442,0)</f>
        <v>0</v>
      </c>
      <c r="BF442" s="257">
        <f>IF(N442="snížená",J442,0)</f>
        <v>0</v>
      </c>
      <c r="BG442" s="257">
        <f>IF(N442="zákl. přenesená",J442,0)</f>
        <v>0</v>
      </c>
      <c r="BH442" s="257">
        <f>IF(N442="sníž. přenesená",J442,0)</f>
        <v>0</v>
      </c>
      <c r="BI442" s="257">
        <f>IF(N442="nulová",J442,0)</f>
        <v>0</v>
      </c>
      <c r="BJ442" s="18" t="s">
        <v>84</v>
      </c>
      <c r="BK442" s="257">
        <f>ROUND(I442*H442,2)</f>
        <v>0</v>
      </c>
      <c r="BL442" s="18" t="s">
        <v>228</v>
      </c>
      <c r="BM442" s="256" t="s">
        <v>1453</v>
      </c>
    </row>
    <row r="443" s="2" customFormat="1" ht="21.75" customHeight="1">
      <c r="A443" s="39"/>
      <c r="B443" s="40"/>
      <c r="C443" s="294" t="s">
        <v>829</v>
      </c>
      <c r="D443" s="294" t="s">
        <v>300</v>
      </c>
      <c r="E443" s="295" t="s">
        <v>5175</v>
      </c>
      <c r="F443" s="296" t="s">
        <v>4878</v>
      </c>
      <c r="G443" s="297" t="s">
        <v>1535</v>
      </c>
      <c r="H443" s="298">
        <v>8</v>
      </c>
      <c r="I443" s="299"/>
      <c r="J443" s="300">
        <f>ROUND(I443*H443,2)</f>
        <v>0</v>
      </c>
      <c r="K443" s="301"/>
      <c r="L443" s="302"/>
      <c r="M443" s="303" t="s">
        <v>1</v>
      </c>
      <c r="N443" s="304" t="s">
        <v>41</v>
      </c>
      <c r="O443" s="92"/>
      <c r="P443" s="254">
        <f>O443*H443</f>
        <v>0</v>
      </c>
      <c r="Q443" s="254">
        <v>0</v>
      </c>
      <c r="R443" s="254">
        <f>Q443*H443</f>
        <v>0</v>
      </c>
      <c r="S443" s="254">
        <v>0</v>
      </c>
      <c r="T443" s="255">
        <f>S443*H443</f>
        <v>0</v>
      </c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R443" s="256" t="s">
        <v>242</v>
      </c>
      <c r="AT443" s="256" t="s">
        <v>300</v>
      </c>
      <c r="AU443" s="256" t="s">
        <v>86</v>
      </c>
      <c r="AY443" s="18" t="s">
        <v>222</v>
      </c>
      <c r="BE443" s="257">
        <f>IF(N443="základní",J443,0)</f>
        <v>0</v>
      </c>
      <c r="BF443" s="257">
        <f>IF(N443="snížená",J443,0)</f>
        <v>0</v>
      </c>
      <c r="BG443" s="257">
        <f>IF(N443="zákl. přenesená",J443,0)</f>
        <v>0</v>
      </c>
      <c r="BH443" s="257">
        <f>IF(N443="sníž. přenesená",J443,0)</f>
        <v>0</v>
      </c>
      <c r="BI443" s="257">
        <f>IF(N443="nulová",J443,0)</f>
        <v>0</v>
      </c>
      <c r="BJ443" s="18" t="s">
        <v>84</v>
      </c>
      <c r="BK443" s="257">
        <f>ROUND(I443*H443,2)</f>
        <v>0</v>
      </c>
      <c r="BL443" s="18" t="s">
        <v>228</v>
      </c>
      <c r="BM443" s="256" t="s">
        <v>1454</v>
      </c>
    </row>
    <row r="444" s="2" customFormat="1" ht="21.75" customHeight="1">
      <c r="A444" s="39"/>
      <c r="B444" s="40"/>
      <c r="C444" s="294" t="s">
        <v>1442</v>
      </c>
      <c r="D444" s="294" t="s">
        <v>300</v>
      </c>
      <c r="E444" s="295" t="s">
        <v>5176</v>
      </c>
      <c r="F444" s="296" t="s">
        <v>4892</v>
      </c>
      <c r="G444" s="297" t="s">
        <v>526</v>
      </c>
      <c r="H444" s="298">
        <v>1</v>
      </c>
      <c r="I444" s="299"/>
      <c r="J444" s="300">
        <f>ROUND(I444*H444,2)</f>
        <v>0</v>
      </c>
      <c r="K444" s="301"/>
      <c r="L444" s="302"/>
      <c r="M444" s="303" t="s">
        <v>1</v>
      </c>
      <c r="N444" s="304" t="s">
        <v>41</v>
      </c>
      <c r="O444" s="92"/>
      <c r="P444" s="254">
        <f>O444*H444</f>
        <v>0</v>
      </c>
      <c r="Q444" s="254">
        <v>0</v>
      </c>
      <c r="R444" s="254">
        <f>Q444*H444</f>
        <v>0</v>
      </c>
      <c r="S444" s="254">
        <v>0</v>
      </c>
      <c r="T444" s="255">
        <f>S444*H444</f>
        <v>0</v>
      </c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R444" s="256" t="s">
        <v>242</v>
      </c>
      <c r="AT444" s="256" t="s">
        <v>300</v>
      </c>
      <c r="AU444" s="256" t="s">
        <v>86</v>
      </c>
      <c r="AY444" s="18" t="s">
        <v>222</v>
      </c>
      <c r="BE444" s="257">
        <f>IF(N444="základní",J444,0)</f>
        <v>0</v>
      </c>
      <c r="BF444" s="257">
        <f>IF(N444="snížená",J444,0)</f>
        <v>0</v>
      </c>
      <c r="BG444" s="257">
        <f>IF(N444="zákl. přenesená",J444,0)</f>
        <v>0</v>
      </c>
      <c r="BH444" s="257">
        <f>IF(N444="sníž. přenesená",J444,0)</f>
        <v>0</v>
      </c>
      <c r="BI444" s="257">
        <f>IF(N444="nulová",J444,0)</f>
        <v>0</v>
      </c>
      <c r="BJ444" s="18" t="s">
        <v>84</v>
      </c>
      <c r="BK444" s="257">
        <f>ROUND(I444*H444,2)</f>
        <v>0</v>
      </c>
      <c r="BL444" s="18" t="s">
        <v>228</v>
      </c>
      <c r="BM444" s="256" t="s">
        <v>1459</v>
      </c>
    </row>
    <row r="445" s="2" customFormat="1" ht="16.5" customHeight="1">
      <c r="A445" s="39"/>
      <c r="B445" s="40"/>
      <c r="C445" s="294" t="s">
        <v>843</v>
      </c>
      <c r="D445" s="294" t="s">
        <v>300</v>
      </c>
      <c r="E445" s="295" t="s">
        <v>5177</v>
      </c>
      <c r="F445" s="296" t="s">
        <v>4894</v>
      </c>
      <c r="G445" s="297" t="s">
        <v>526</v>
      </c>
      <c r="H445" s="298">
        <v>1</v>
      </c>
      <c r="I445" s="299"/>
      <c r="J445" s="300">
        <f>ROUND(I445*H445,2)</f>
        <v>0</v>
      </c>
      <c r="K445" s="301"/>
      <c r="L445" s="302"/>
      <c r="M445" s="303" t="s">
        <v>1</v>
      </c>
      <c r="N445" s="304" t="s">
        <v>41</v>
      </c>
      <c r="O445" s="92"/>
      <c r="P445" s="254">
        <f>O445*H445</f>
        <v>0</v>
      </c>
      <c r="Q445" s="254">
        <v>0</v>
      </c>
      <c r="R445" s="254">
        <f>Q445*H445</f>
        <v>0</v>
      </c>
      <c r="S445" s="254">
        <v>0</v>
      </c>
      <c r="T445" s="255">
        <f>S445*H445</f>
        <v>0</v>
      </c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R445" s="256" t="s">
        <v>242</v>
      </c>
      <c r="AT445" s="256" t="s">
        <v>300</v>
      </c>
      <c r="AU445" s="256" t="s">
        <v>86</v>
      </c>
      <c r="AY445" s="18" t="s">
        <v>222</v>
      </c>
      <c r="BE445" s="257">
        <f>IF(N445="základní",J445,0)</f>
        <v>0</v>
      </c>
      <c r="BF445" s="257">
        <f>IF(N445="snížená",J445,0)</f>
        <v>0</v>
      </c>
      <c r="BG445" s="257">
        <f>IF(N445="zákl. přenesená",J445,0)</f>
        <v>0</v>
      </c>
      <c r="BH445" s="257">
        <f>IF(N445="sníž. přenesená",J445,0)</f>
        <v>0</v>
      </c>
      <c r="BI445" s="257">
        <f>IF(N445="nulová",J445,0)</f>
        <v>0</v>
      </c>
      <c r="BJ445" s="18" t="s">
        <v>84</v>
      </c>
      <c r="BK445" s="257">
        <f>ROUND(I445*H445,2)</f>
        <v>0</v>
      </c>
      <c r="BL445" s="18" t="s">
        <v>228</v>
      </c>
      <c r="BM445" s="256" t="s">
        <v>1462</v>
      </c>
    </row>
    <row r="446" s="2" customFormat="1" ht="16.5" customHeight="1">
      <c r="A446" s="39"/>
      <c r="B446" s="40"/>
      <c r="C446" s="244" t="s">
        <v>1450</v>
      </c>
      <c r="D446" s="244" t="s">
        <v>224</v>
      </c>
      <c r="E446" s="245" t="s">
        <v>5178</v>
      </c>
      <c r="F446" s="246" t="s">
        <v>4836</v>
      </c>
      <c r="G446" s="247" t="s">
        <v>526</v>
      </c>
      <c r="H446" s="248">
        <v>1</v>
      </c>
      <c r="I446" s="249"/>
      <c r="J446" s="250">
        <f>ROUND(I446*H446,2)</f>
        <v>0</v>
      </c>
      <c r="K446" s="251"/>
      <c r="L446" s="45"/>
      <c r="M446" s="252" t="s">
        <v>1</v>
      </c>
      <c r="N446" s="253" t="s">
        <v>41</v>
      </c>
      <c r="O446" s="92"/>
      <c r="P446" s="254">
        <f>O446*H446</f>
        <v>0</v>
      </c>
      <c r="Q446" s="254">
        <v>0</v>
      </c>
      <c r="R446" s="254">
        <f>Q446*H446</f>
        <v>0</v>
      </c>
      <c r="S446" s="254">
        <v>0</v>
      </c>
      <c r="T446" s="255">
        <f>S446*H446</f>
        <v>0</v>
      </c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R446" s="256" t="s">
        <v>228</v>
      </c>
      <c r="AT446" s="256" t="s">
        <v>224</v>
      </c>
      <c r="AU446" s="256" t="s">
        <v>86</v>
      </c>
      <c r="AY446" s="18" t="s">
        <v>222</v>
      </c>
      <c r="BE446" s="257">
        <f>IF(N446="základní",J446,0)</f>
        <v>0</v>
      </c>
      <c r="BF446" s="257">
        <f>IF(N446="snížená",J446,0)</f>
        <v>0</v>
      </c>
      <c r="BG446" s="257">
        <f>IF(N446="zákl. přenesená",J446,0)</f>
        <v>0</v>
      </c>
      <c r="BH446" s="257">
        <f>IF(N446="sníž. přenesená",J446,0)</f>
        <v>0</v>
      </c>
      <c r="BI446" s="257">
        <f>IF(N446="nulová",J446,0)</f>
        <v>0</v>
      </c>
      <c r="BJ446" s="18" t="s">
        <v>84</v>
      </c>
      <c r="BK446" s="257">
        <f>ROUND(I446*H446,2)</f>
        <v>0</v>
      </c>
      <c r="BL446" s="18" t="s">
        <v>228</v>
      </c>
      <c r="BM446" s="256" t="s">
        <v>1468</v>
      </c>
    </row>
    <row r="447" s="2" customFormat="1" ht="24.15" customHeight="1">
      <c r="A447" s="39"/>
      <c r="B447" s="40"/>
      <c r="C447" s="294" t="s">
        <v>850</v>
      </c>
      <c r="D447" s="294" t="s">
        <v>300</v>
      </c>
      <c r="E447" s="295" t="s">
        <v>5179</v>
      </c>
      <c r="F447" s="296" t="s">
        <v>4985</v>
      </c>
      <c r="G447" s="297" t="s">
        <v>526</v>
      </c>
      <c r="H447" s="298">
        <v>1</v>
      </c>
      <c r="I447" s="299"/>
      <c r="J447" s="300">
        <f>ROUND(I447*H447,2)</f>
        <v>0</v>
      </c>
      <c r="K447" s="301"/>
      <c r="L447" s="302"/>
      <c r="M447" s="303" t="s">
        <v>1</v>
      </c>
      <c r="N447" s="304" t="s">
        <v>41</v>
      </c>
      <c r="O447" s="92"/>
      <c r="P447" s="254">
        <f>O447*H447</f>
        <v>0</v>
      </c>
      <c r="Q447" s="254">
        <v>0</v>
      </c>
      <c r="R447" s="254">
        <f>Q447*H447</f>
        <v>0</v>
      </c>
      <c r="S447" s="254">
        <v>0</v>
      </c>
      <c r="T447" s="255">
        <f>S447*H447</f>
        <v>0</v>
      </c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R447" s="256" t="s">
        <v>242</v>
      </c>
      <c r="AT447" s="256" t="s">
        <v>300</v>
      </c>
      <c r="AU447" s="256" t="s">
        <v>86</v>
      </c>
      <c r="AY447" s="18" t="s">
        <v>222</v>
      </c>
      <c r="BE447" s="257">
        <f>IF(N447="základní",J447,0)</f>
        <v>0</v>
      </c>
      <c r="BF447" s="257">
        <f>IF(N447="snížená",J447,0)</f>
        <v>0</v>
      </c>
      <c r="BG447" s="257">
        <f>IF(N447="zákl. přenesená",J447,0)</f>
        <v>0</v>
      </c>
      <c r="BH447" s="257">
        <f>IF(N447="sníž. přenesená",J447,0)</f>
        <v>0</v>
      </c>
      <c r="BI447" s="257">
        <f>IF(N447="nulová",J447,0)</f>
        <v>0</v>
      </c>
      <c r="BJ447" s="18" t="s">
        <v>84</v>
      </c>
      <c r="BK447" s="257">
        <f>ROUND(I447*H447,2)</f>
        <v>0</v>
      </c>
      <c r="BL447" s="18" t="s">
        <v>228</v>
      </c>
      <c r="BM447" s="256" t="s">
        <v>1473</v>
      </c>
    </row>
    <row r="448" s="2" customFormat="1" ht="16.5" customHeight="1">
      <c r="A448" s="39"/>
      <c r="B448" s="40"/>
      <c r="C448" s="244" t="s">
        <v>1456</v>
      </c>
      <c r="D448" s="244" t="s">
        <v>224</v>
      </c>
      <c r="E448" s="245" t="s">
        <v>5180</v>
      </c>
      <c r="F448" s="246" t="s">
        <v>4836</v>
      </c>
      <c r="G448" s="247" t="s">
        <v>526</v>
      </c>
      <c r="H448" s="248">
        <v>1</v>
      </c>
      <c r="I448" s="249"/>
      <c r="J448" s="250">
        <f>ROUND(I448*H448,2)</f>
        <v>0</v>
      </c>
      <c r="K448" s="251"/>
      <c r="L448" s="45"/>
      <c r="M448" s="252" t="s">
        <v>1</v>
      </c>
      <c r="N448" s="253" t="s">
        <v>41</v>
      </c>
      <c r="O448" s="92"/>
      <c r="P448" s="254">
        <f>O448*H448</f>
        <v>0</v>
      </c>
      <c r="Q448" s="254">
        <v>0</v>
      </c>
      <c r="R448" s="254">
        <f>Q448*H448</f>
        <v>0</v>
      </c>
      <c r="S448" s="254">
        <v>0</v>
      </c>
      <c r="T448" s="255">
        <f>S448*H448</f>
        <v>0</v>
      </c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R448" s="256" t="s">
        <v>228</v>
      </c>
      <c r="AT448" s="256" t="s">
        <v>224</v>
      </c>
      <c r="AU448" s="256" t="s">
        <v>86</v>
      </c>
      <c r="AY448" s="18" t="s">
        <v>222</v>
      </c>
      <c r="BE448" s="257">
        <f>IF(N448="základní",J448,0)</f>
        <v>0</v>
      </c>
      <c r="BF448" s="257">
        <f>IF(N448="snížená",J448,0)</f>
        <v>0</v>
      </c>
      <c r="BG448" s="257">
        <f>IF(N448="zákl. přenesená",J448,0)</f>
        <v>0</v>
      </c>
      <c r="BH448" s="257">
        <f>IF(N448="sníž. přenesená",J448,0)</f>
        <v>0</v>
      </c>
      <c r="BI448" s="257">
        <f>IF(N448="nulová",J448,0)</f>
        <v>0</v>
      </c>
      <c r="BJ448" s="18" t="s">
        <v>84</v>
      </c>
      <c r="BK448" s="257">
        <f>ROUND(I448*H448,2)</f>
        <v>0</v>
      </c>
      <c r="BL448" s="18" t="s">
        <v>228</v>
      </c>
      <c r="BM448" s="256" t="s">
        <v>1478</v>
      </c>
    </row>
    <row r="449" s="12" customFormat="1" ht="22.8" customHeight="1">
      <c r="A449" s="12"/>
      <c r="B449" s="228"/>
      <c r="C449" s="229"/>
      <c r="D449" s="230" t="s">
        <v>75</v>
      </c>
      <c r="E449" s="242" t="s">
        <v>5181</v>
      </c>
      <c r="F449" s="242" t="s">
        <v>5182</v>
      </c>
      <c r="G449" s="229"/>
      <c r="H449" s="229"/>
      <c r="I449" s="232"/>
      <c r="J449" s="243">
        <f>BK449</f>
        <v>0</v>
      </c>
      <c r="K449" s="229"/>
      <c r="L449" s="234"/>
      <c r="M449" s="235"/>
      <c r="N449" s="236"/>
      <c r="O449" s="236"/>
      <c r="P449" s="237">
        <f>SUM(P450:P459)</f>
        <v>0</v>
      </c>
      <c r="Q449" s="236"/>
      <c r="R449" s="237">
        <f>SUM(R450:R459)</f>
        <v>0</v>
      </c>
      <c r="S449" s="236"/>
      <c r="T449" s="238">
        <f>SUM(T450:T459)</f>
        <v>0</v>
      </c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R449" s="239" t="s">
        <v>84</v>
      </c>
      <c r="AT449" s="240" t="s">
        <v>75</v>
      </c>
      <c r="AU449" s="240" t="s">
        <v>84</v>
      </c>
      <c r="AY449" s="239" t="s">
        <v>222</v>
      </c>
      <c r="BK449" s="241">
        <f>SUM(BK450:BK459)</f>
        <v>0</v>
      </c>
    </row>
    <row r="450" s="2" customFormat="1" ht="16.5" customHeight="1">
      <c r="A450" s="39"/>
      <c r="B450" s="40"/>
      <c r="C450" s="294" t="s">
        <v>855</v>
      </c>
      <c r="D450" s="294" t="s">
        <v>300</v>
      </c>
      <c r="E450" s="295" t="s">
        <v>5183</v>
      </c>
      <c r="F450" s="296" t="s">
        <v>4919</v>
      </c>
      <c r="G450" s="297" t="s">
        <v>1535</v>
      </c>
      <c r="H450" s="298">
        <v>17</v>
      </c>
      <c r="I450" s="299"/>
      <c r="J450" s="300">
        <f>ROUND(I450*H450,2)</f>
        <v>0</v>
      </c>
      <c r="K450" s="301"/>
      <c r="L450" s="302"/>
      <c r="M450" s="303" t="s">
        <v>1</v>
      </c>
      <c r="N450" s="304" t="s">
        <v>41</v>
      </c>
      <c r="O450" s="92"/>
      <c r="P450" s="254">
        <f>O450*H450</f>
        <v>0</v>
      </c>
      <c r="Q450" s="254">
        <v>0</v>
      </c>
      <c r="R450" s="254">
        <f>Q450*H450</f>
        <v>0</v>
      </c>
      <c r="S450" s="254">
        <v>0</v>
      </c>
      <c r="T450" s="255">
        <f>S450*H450</f>
        <v>0</v>
      </c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R450" s="256" t="s">
        <v>242</v>
      </c>
      <c r="AT450" s="256" t="s">
        <v>300</v>
      </c>
      <c r="AU450" s="256" t="s">
        <v>86</v>
      </c>
      <c r="AY450" s="18" t="s">
        <v>222</v>
      </c>
      <c r="BE450" s="257">
        <f>IF(N450="základní",J450,0)</f>
        <v>0</v>
      </c>
      <c r="BF450" s="257">
        <f>IF(N450="snížená",J450,0)</f>
        <v>0</v>
      </c>
      <c r="BG450" s="257">
        <f>IF(N450="zákl. přenesená",J450,0)</f>
        <v>0</v>
      </c>
      <c r="BH450" s="257">
        <f>IF(N450="sníž. přenesená",J450,0)</f>
        <v>0</v>
      </c>
      <c r="BI450" s="257">
        <f>IF(N450="nulová",J450,0)</f>
        <v>0</v>
      </c>
      <c r="BJ450" s="18" t="s">
        <v>84</v>
      </c>
      <c r="BK450" s="257">
        <f>ROUND(I450*H450,2)</f>
        <v>0</v>
      </c>
      <c r="BL450" s="18" t="s">
        <v>228</v>
      </c>
      <c r="BM450" s="256" t="s">
        <v>1484</v>
      </c>
    </row>
    <row r="451" s="2" customFormat="1" ht="16.5" customHeight="1">
      <c r="A451" s="39"/>
      <c r="B451" s="40"/>
      <c r="C451" s="244" t="s">
        <v>1465</v>
      </c>
      <c r="D451" s="244" t="s">
        <v>224</v>
      </c>
      <c r="E451" s="245" t="s">
        <v>5184</v>
      </c>
      <c r="F451" s="246" t="s">
        <v>4921</v>
      </c>
      <c r="G451" s="247" t="s">
        <v>1535</v>
      </c>
      <c r="H451" s="248">
        <v>17</v>
      </c>
      <c r="I451" s="249"/>
      <c r="J451" s="250">
        <f>ROUND(I451*H451,2)</f>
        <v>0</v>
      </c>
      <c r="K451" s="251"/>
      <c r="L451" s="45"/>
      <c r="M451" s="252" t="s">
        <v>1</v>
      </c>
      <c r="N451" s="253" t="s">
        <v>41</v>
      </c>
      <c r="O451" s="92"/>
      <c r="P451" s="254">
        <f>O451*H451</f>
        <v>0</v>
      </c>
      <c r="Q451" s="254">
        <v>0</v>
      </c>
      <c r="R451" s="254">
        <f>Q451*H451</f>
        <v>0</v>
      </c>
      <c r="S451" s="254">
        <v>0</v>
      </c>
      <c r="T451" s="255">
        <f>S451*H451</f>
        <v>0</v>
      </c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R451" s="256" t="s">
        <v>228</v>
      </c>
      <c r="AT451" s="256" t="s">
        <v>224</v>
      </c>
      <c r="AU451" s="256" t="s">
        <v>86</v>
      </c>
      <c r="AY451" s="18" t="s">
        <v>222</v>
      </c>
      <c r="BE451" s="257">
        <f>IF(N451="základní",J451,0)</f>
        <v>0</v>
      </c>
      <c r="BF451" s="257">
        <f>IF(N451="snížená",J451,0)</f>
        <v>0</v>
      </c>
      <c r="BG451" s="257">
        <f>IF(N451="zákl. přenesená",J451,0)</f>
        <v>0</v>
      </c>
      <c r="BH451" s="257">
        <f>IF(N451="sníž. přenesená",J451,0)</f>
        <v>0</v>
      </c>
      <c r="BI451" s="257">
        <f>IF(N451="nulová",J451,0)</f>
        <v>0</v>
      </c>
      <c r="BJ451" s="18" t="s">
        <v>84</v>
      </c>
      <c r="BK451" s="257">
        <f>ROUND(I451*H451,2)</f>
        <v>0</v>
      </c>
      <c r="BL451" s="18" t="s">
        <v>228</v>
      </c>
      <c r="BM451" s="256" t="s">
        <v>1488</v>
      </c>
    </row>
    <row r="452" s="2" customFormat="1" ht="16.5" customHeight="1">
      <c r="A452" s="39"/>
      <c r="B452" s="40"/>
      <c r="C452" s="294" t="s">
        <v>858</v>
      </c>
      <c r="D452" s="294" t="s">
        <v>300</v>
      </c>
      <c r="E452" s="295" t="s">
        <v>5185</v>
      </c>
      <c r="F452" s="296" t="s">
        <v>4923</v>
      </c>
      <c r="G452" s="297" t="s">
        <v>1535</v>
      </c>
      <c r="H452" s="298">
        <v>50</v>
      </c>
      <c r="I452" s="299"/>
      <c r="J452" s="300">
        <f>ROUND(I452*H452,2)</f>
        <v>0</v>
      </c>
      <c r="K452" s="301"/>
      <c r="L452" s="302"/>
      <c r="M452" s="303" t="s">
        <v>1</v>
      </c>
      <c r="N452" s="304" t="s">
        <v>41</v>
      </c>
      <c r="O452" s="92"/>
      <c r="P452" s="254">
        <f>O452*H452</f>
        <v>0</v>
      </c>
      <c r="Q452" s="254">
        <v>0</v>
      </c>
      <c r="R452" s="254">
        <f>Q452*H452</f>
        <v>0</v>
      </c>
      <c r="S452" s="254">
        <v>0</v>
      </c>
      <c r="T452" s="255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56" t="s">
        <v>242</v>
      </c>
      <c r="AT452" s="256" t="s">
        <v>300</v>
      </c>
      <c r="AU452" s="256" t="s">
        <v>86</v>
      </c>
      <c r="AY452" s="18" t="s">
        <v>222</v>
      </c>
      <c r="BE452" s="257">
        <f>IF(N452="základní",J452,0)</f>
        <v>0</v>
      </c>
      <c r="BF452" s="257">
        <f>IF(N452="snížená",J452,0)</f>
        <v>0</v>
      </c>
      <c r="BG452" s="257">
        <f>IF(N452="zákl. přenesená",J452,0)</f>
        <v>0</v>
      </c>
      <c r="BH452" s="257">
        <f>IF(N452="sníž. přenesená",J452,0)</f>
        <v>0</v>
      </c>
      <c r="BI452" s="257">
        <f>IF(N452="nulová",J452,0)</f>
        <v>0</v>
      </c>
      <c r="BJ452" s="18" t="s">
        <v>84</v>
      </c>
      <c r="BK452" s="257">
        <f>ROUND(I452*H452,2)</f>
        <v>0</v>
      </c>
      <c r="BL452" s="18" t="s">
        <v>228</v>
      </c>
      <c r="BM452" s="256" t="s">
        <v>1491</v>
      </c>
    </row>
    <row r="453" s="2" customFormat="1" ht="16.5" customHeight="1">
      <c r="A453" s="39"/>
      <c r="B453" s="40"/>
      <c r="C453" s="244" t="s">
        <v>1475</v>
      </c>
      <c r="D453" s="244" t="s">
        <v>224</v>
      </c>
      <c r="E453" s="245" t="s">
        <v>5186</v>
      </c>
      <c r="F453" s="246" t="s">
        <v>4921</v>
      </c>
      <c r="G453" s="247" t="s">
        <v>1535</v>
      </c>
      <c r="H453" s="248">
        <v>50</v>
      </c>
      <c r="I453" s="249"/>
      <c r="J453" s="250">
        <f>ROUND(I453*H453,2)</f>
        <v>0</v>
      </c>
      <c r="K453" s="251"/>
      <c r="L453" s="45"/>
      <c r="M453" s="252" t="s">
        <v>1</v>
      </c>
      <c r="N453" s="253" t="s">
        <v>41</v>
      </c>
      <c r="O453" s="92"/>
      <c r="P453" s="254">
        <f>O453*H453</f>
        <v>0</v>
      </c>
      <c r="Q453" s="254">
        <v>0</v>
      </c>
      <c r="R453" s="254">
        <f>Q453*H453</f>
        <v>0</v>
      </c>
      <c r="S453" s="254">
        <v>0</v>
      </c>
      <c r="T453" s="255">
        <f>S453*H453</f>
        <v>0</v>
      </c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R453" s="256" t="s">
        <v>228</v>
      </c>
      <c r="AT453" s="256" t="s">
        <v>224</v>
      </c>
      <c r="AU453" s="256" t="s">
        <v>86</v>
      </c>
      <c r="AY453" s="18" t="s">
        <v>222</v>
      </c>
      <c r="BE453" s="257">
        <f>IF(N453="základní",J453,0)</f>
        <v>0</v>
      </c>
      <c r="BF453" s="257">
        <f>IF(N453="snížená",J453,0)</f>
        <v>0</v>
      </c>
      <c r="BG453" s="257">
        <f>IF(N453="zákl. přenesená",J453,0)</f>
        <v>0</v>
      </c>
      <c r="BH453" s="257">
        <f>IF(N453="sníž. přenesená",J453,0)</f>
        <v>0</v>
      </c>
      <c r="BI453" s="257">
        <f>IF(N453="nulová",J453,0)</f>
        <v>0</v>
      </c>
      <c r="BJ453" s="18" t="s">
        <v>84</v>
      </c>
      <c r="BK453" s="257">
        <f>ROUND(I453*H453,2)</f>
        <v>0</v>
      </c>
      <c r="BL453" s="18" t="s">
        <v>228</v>
      </c>
      <c r="BM453" s="256" t="s">
        <v>1498</v>
      </c>
    </row>
    <row r="454" s="2" customFormat="1" ht="16.5" customHeight="1">
      <c r="A454" s="39"/>
      <c r="B454" s="40"/>
      <c r="C454" s="294" t="s">
        <v>862</v>
      </c>
      <c r="D454" s="294" t="s">
        <v>300</v>
      </c>
      <c r="E454" s="295" t="s">
        <v>5187</v>
      </c>
      <c r="F454" s="296" t="s">
        <v>4926</v>
      </c>
      <c r="G454" s="297" t="s">
        <v>1535</v>
      </c>
      <c r="H454" s="298">
        <v>4</v>
      </c>
      <c r="I454" s="299"/>
      <c r="J454" s="300">
        <f>ROUND(I454*H454,2)</f>
        <v>0</v>
      </c>
      <c r="K454" s="301"/>
      <c r="L454" s="302"/>
      <c r="M454" s="303" t="s">
        <v>1</v>
      </c>
      <c r="N454" s="304" t="s">
        <v>41</v>
      </c>
      <c r="O454" s="92"/>
      <c r="P454" s="254">
        <f>O454*H454</f>
        <v>0</v>
      </c>
      <c r="Q454" s="254">
        <v>0</v>
      </c>
      <c r="R454" s="254">
        <f>Q454*H454</f>
        <v>0</v>
      </c>
      <c r="S454" s="254">
        <v>0</v>
      </c>
      <c r="T454" s="255">
        <f>S454*H454</f>
        <v>0</v>
      </c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R454" s="256" t="s">
        <v>242</v>
      </c>
      <c r="AT454" s="256" t="s">
        <v>300</v>
      </c>
      <c r="AU454" s="256" t="s">
        <v>86</v>
      </c>
      <c r="AY454" s="18" t="s">
        <v>222</v>
      </c>
      <c r="BE454" s="257">
        <f>IF(N454="základní",J454,0)</f>
        <v>0</v>
      </c>
      <c r="BF454" s="257">
        <f>IF(N454="snížená",J454,0)</f>
        <v>0</v>
      </c>
      <c r="BG454" s="257">
        <f>IF(N454="zákl. přenesená",J454,0)</f>
        <v>0</v>
      </c>
      <c r="BH454" s="257">
        <f>IF(N454="sníž. přenesená",J454,0)</f>
        <v>0</v>
      </c>
      <c r="BI454" s="257">
        <f>IF(N454="nulová",J454,0)</f>
        <v>0</v>
      </c>
      <c r="BJ454" s="18" t="s">
        <v>84</v>
      </c>
      <c r="BK454" s="257">
        <f>ROUND(I454*H454,2)</f>
        <v>0</v>
      </c>
      <c r="BL454" s="18" t="s">
        <v>228</v>
      </c>
      <c r="BM454" s="256" t="s">
        <v>1504</v>
      </c>
    </row>
    <row r="455" s="2" customFormat="1" ht="16.5" customHeight="1">
      <c r="A455" s="39"/>
      <c r="B455" s="40"/>
      <c r="C455" s="244" t="s">
        <v>1485</v>
      </c>
      <c r="D455" s="244" t="s">
        <v>224</v>
      </c>
      <c r="E455" s="245" t="s">
        <v>5188</v>
      </c>
      <c r="F455" s="246" t="s">
        <v>4921</v>
      </c>
      <c r="G455" s="247" t="s">
        <v>1535</v>
      </c>
      <c r="H455" s="248">
        <v>4</v>
      </c>
      <c r="I455" s="249"/>
      <c r="J455" s="250">
        <f>ROUND(I455*H455,2)</f>
        <v>0</v>
      </c>
      <c r="K455" s="251"/>
      <c r="L455" s="45"/>
      <c r="M455" s="252" t="s">
        <v>1</v>
      </c>
      <c r="N455" s="253" t="s">
        <v>41</v>
      </c>
      <c r="O455" s="92"/>
      <c r="P455" s="254">
        <f>O455*H455</f>
        <v>0</v>
      </c>
      <c r="Q455" s="254">
        <v>0</v>
      </c>
      <c r="R455" s="254">
        <f>Q455*H455</f>
        <v>0</v>
      </c>
      <c r="S455" s="254">
        <v>0</v>
      </c>
      <c r="T455" s="255">
        <f>S455*H455</f>
        <v>0</v>
      </c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R455" s="256" t="s">
        <v>228</v>
      </c>
      <c r="AT455" s="256" t="s">
        <v>224</v>
      </c>
      <c r="AU455" s="256" t="s">
        <v>86</v>
      </c>
      <c r="AY455" s="18" t="s">
        <v>222</v>
      </c>
      <c r="BE455" s="257">
        <f>IF(N455="základní",J455,0)</f>
        <v>0</v>
      </c>
      <c r="BF455" s="257">
        <f>IF(N455="snížená",J455,0)</f>
        <v>0</v>
      </c>
      <c r="BG455" s="257">
        <f>IF(N455="zákl. přenesená",J455,0)</f>
        <v>0</v>
      </c>
      <c r="BH455" s="257">
        <f>IF(N455="sníž. přenesená",J455,0)</f>
        <v>0</v>
      </c>
      <c r="BI455" s="257">
        <f>IF(N455="nulová",J455,0)</f>
        <v>0</v>
      </c>
      <c r="BJ455" s="18" t="s">
        <v>84</v>
      </c>
      <c r="BK455" s="257">
        <f>ROUND(I455*H455,2)</f>
        <v>0</v>
      </c>
      <c r="BL455" s="18" t="s">
        <v>228</v>
      </c>
      <c r="BM455" s="256" t="s">
        <v>1510</v>
      </c>
    </row>
    <row r="456" s="2" customFormat="1" ht="16.5" customHeight="1">
      <c r="A456" s="39"/>
      <c r="B456" s="40"/>
      <c r="C456" s="294" t="s">
        <v>865</v>
      </c>
      <c r="D456" s="294" t="s">
        <v>300</v>
      </c>
      <c r="E456" s="295" t="s">
        <v>5189</v>
      </c>
      <c r="F456" s="296" t="s">
        <v>4929</v>
      </c>
      <c r="G456" s="297" t="s">
        <v>1535</v>
      </c>
      <c r="H456" s="298">
        <v>1</v>
      </c>
      <c r="I456" s="299"/>
      <c r="J456" s="300">
        <f>ROUND(I456*H456,2)</f>
        <v>0</v>
      </c>
      <c r="K456" s="301"/>
      <c r="L456" s="302"/>
      <c r="M456" s="303" t="s">
        <v>1</v>
      </c>
      <c r="N456" s="304" t="s">
        <v>41</v>
      </c>
      <c r="O456" s="92"/>
      <c r="P456" s="254">
        <f>O456*H456</f>
        <v>0</v>
      </c>
      <c r="Q456" s="254">
        <v>0</v>
      </c>
      <c r="R456" s="254">
        <f>Q456*H456</f>
        <v>0</v>
      </c>
      <c r="S456" s="254">
        <v>0</v>
      </c>
      <c r="T456" s="255">
        <f>S456*H456</f>
        <v>0</v>
      </c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R456" s="256" t="s">
        <v>242</v>
      </c>
      <c r="AT456" s="256" t="s">
        <v>300</v>
      </c>
      <c r="AU456" s="256" t="s">
        <v>86</v>
      </c>
      <c r="AY456" s="18" t="s">
        <v>222</v>
      </c>
      <c r="BE456" s="257">
        <f>IF(N456="základní",J456,0)</f>
        <v>0</v>
      </c>
      <c r="BF456" s="257">
        <f>IF(N456="snížená",J456,0)</f>
        <v>0</v>
      </c>
      <c r="BG456" s="257">
        <f>IF(N456="zákl. přenesená",J456,0)</f>
        <v>0</v>
      </c>
      <c r="BH456" s="257">
        <f>IF(N456="sníž. přenesená",J456,0)</f>
        <v>0</v>
      </c>
      <c r="BI456" s="257">
        <f>IF(N456="nulová",J456,0)</f>
        <v>0</v>
      </c>
      <c r="BJ456" s="18" t="s">
        <v>84</v>
      </c>
      <c r="BK456" s="257">
        <f>ROUND(I456*H456,2)</f>
        <v>0</v>
      </c>
      <c r="BL456" s="18" t="s">
        <v>228</v>
      </c>
      <c r="BM456" s="256" t="s">
        <v>1514</v>
      </c>
    </row>
    <row r="457" s="2" customFormat="1" ht="16.5" customHeight="1">
      <c r="A457" s="39"/>
      <c r="B457" s="40"/>
      <c r="C457" s="244" t="s">
        <v>1495</v>
      </c>
      <c r="D457" s="244" t="s">
        <v>224</v>
      </c>
      <c r="E457" s="245" t="s">
        <v>5190</v>
      </c>
      <c r="F457" s="246" t="s">
        <v>4921</v>
      </c>
      <c r="G457" s="247" t="s">
        <v>1535</v>
      </c>
      <c r="H457" s="248">
        <v>1</v>
      </c>
      <c r="I457" s="249"/>
      <c r="J457" s="250">
        <f>ROUND(I457*H457,2)</f>
        <v>0</v>
      </c>
      <c r="K457" s="251"/>
      <c r="L457" s="45"/>
      <c r="M457" s="252" t="s">
        <v>1</v>
      </c>
      <c r="N457" s="253" t="s">
        <v>41</v>
      </c>
      <c r="O457" s="92"/>
      <c r="P457" s="254">
        <f>O457*H457</f>
        <v>0</v>
      </c>
      <c r="Q457" s="254">
        <v>0</v>
      </c>
      <c r="R457" s="254">
        <f>Q457*H457</f>
        <v>0</v>
      </c>
      <c r="S457" s="254">
        <v>0</v>
      </c>
      <c r="T457" s="255">
        <f>S457*H457</f>
        <v>0</v>
      </c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R457" s="256" t="s">
        <v>228</v>
      </c>
      <c r="AT457" s="256" t="s">
        <v>224</v>
      </c>
      <c r="AU457" s="256" t="s">
        <v>86</v>
      </c>
      <c r="AY457" s="18" t="s">
        <v>222</v>
      </c>
      <c r="BE457" s="257">
        <f>IF(N457="základní",J457,0)</f>
        <v>0</v>
      </c>
      <c r="BF457" s="257">
        <f>IF(N457="snížená",J457,0)</f>
        <v>0</v>
      </c>
      <c r="BG457" s="257">
        <f>IF(N457="zákl. přenesená",J457,0)</f>
        <v>0</v>
      </c>
      <c r="BH457" s="257">
        <f>IF(N457="sníž. přenesená",J457,0)</f>
        <v>0</v>
      </c>
      <c r="BI457" s="257">
        <f>IF(N457="nulová",J457,0)</f>
        <v>0</v>
      </c>
      <c r="BJ457" s="18" t="s">
        <v>84</v>
      </c>
      <c r="BK457" s="257">
        <f>ROUND(I457*H457,2)</f>
        <v>0</v>
      </c>
      <c r="BL457" s="18" t="s">
        <v>228</v>
      </c>
      <c r="BM457" s="256" t="s">
        <v>1518</v>
      </c>
    </row>
    <row r="458" s="2" customFormat="1" ht="16.5" customHeight="1">
      <c r="A458" s="39"/>
      <c r="B458" s="40"/>
      <c r="C458" s="294" t="s">
        <v>869</v>
      </c>
      <c r="D458" s="294" t="s">
        <v>300</v>
      </c>
      <c r="E458" s="295" t="s">
        <v>5191</v>
      </c>
      <c r="F458" s="296" t="s">
        <v>4938</v>
      </c>
      <c r="G458" s="297" t="s">
        <v>1535</v>
      </c>
      <c r="H458" s="298">
        <v>3</v>
      </c>
      <c r="I458" s="299"/>
      <c r="J458" s="300">
        <f>ROUND(I458*H458,2)</f>
        <v>0</v>
      </c>
      <c r="K458" s="301"/>
      <c r="L458" s="302"/>
      <c r="M458" s="303" t="s">
        <v>1</v>
      </c>
      <c r="N458" s="304" t="s">
        <v>41</v>
      </c>
      <c r="O458" s="92"/>
      <c r="P458" s="254">
        <f>O458*H458</f>
        <v>0</v>
      </c>
      <c r="Q458" s="254">
        <v>0</v>
      </c>
      <c r="R458" s="254">
        <f>Q458*H458</f>
        <v>0</v>
      </c>
      <c r="S458" s="254">
        <v>0</v>
      </c>
      <c r="T458" s="255">
        <f>S458*H458</f>
        <v>0</v>
      </c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R458" s="256" t="s">
        <v>242</v>
      </c>
      <c r="AT458" s="256" t="s">
        <v>300</v>
      </c>
      <c r="AU458" s="256" t="s">
        <v>86</v>
      </c>
      <c r="AY458" s="18" t="s">
        <v>222</v>
      </c>
      <c r="BE458" s="257">
        <f>IF(N458="základní",J458,0)</f>
        <v>0</v>
      </c>
      <c r="BF458" s="257">
        <f>IF(N458="snížená",J458,0)</f>
        <v>0</v>
      </c>
      <c r="BG458" s="257">
        <f>IF(N458="zákl. přenesená",J458,0)</f>
        <v>0</v>
      </c>
      <c r="BH458" s="257">
        <f>IF(N458="sníž. přenesená",J458,0)</f>
        <v>0</v>
      </c>
      <c r="BI458" s="257">
        <f>IF(N458="nulová",J458,0)</f>
        <v>0</v>
      </c>
      <c r="BJ458" s="18" t="s">
        <v>84</v>
      </c>
      <c r="BK458" s="257">
        <f>ROUND(I458*H458,2)</f>
        <v>0</v>
      </c>
      <c r="BL458" s="18" t="s">
        <v>228</v>
      </c>
      <c r="BM458" s="256" t="s">
        <v>1521</v>
      </c>
    </row>
    <row r="459" s="2" customFormat="1" ht="16.5" customHeight="1">
      <c r="A459" s="39"/>
      <c r="B459" s="40"/>
      <c r="C459" s="244" t="s">
        <v>1507</v>
      </c>
      <c r="D459" s="244" t="s">
        <v>224</v>
      </c>
      <c r="E459" s="245" t="s">
        <v>5192</v>
      </c>
      <c r="F459" s="246" t="s">
        <v>4921</v>
      </c>
      <c r="G459" s="247" t="s">
        <v>1535</v>
      </c>
      <c r="H459" s="248">
        <v>3</v>
      </c>
      <c r="I459" s="249"/>
      <c r="J459" s="250">
        <f>ROUND(I459*H459,2)</f>
        <v>0</v>
      </c>
      <c r="K459" s="251"/>
      <c r="L459" s="45"/>
      <c r="M459" s="252" t="s">
        <v>1</v>
      </c>
      <c r="N459" s="253" t="s">
        <v>41</v>
      </c>
      <c r="O459" s="92"/>
      <c r="P459" s="254">
        <f>O459*H459</f>
        <v>0</v>
      </c>
      <c r="Q459" s="254">
        <v>0</v>
      </c>
      <c r="R459" s="254">
        <f>Q459*H459</f>
        <v>0</v>
      </c>
      <c r="S459" s="254">
        <v>0</v>
      </c>
      <c r="T459" s="255">
        <f>S459*H459</f>
        <v>0</v>
      </c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R459" s="256" t="s">
        <v>228</v>
      </c>
      <c r="AT459" s="256" t="s">
        <v>224</v>
      </c>
      <c r="AU459" s="256" t="s">
        <v>86</v>
      </c>
      <c r="AY459" s="18" t="s">
        <v>222</v>
      </c>
      <c r="BE459" s="257">
        <f>IF(N459="základní",J459,0)</f>
        <v>0</v>
      </c>
      <c r="BF459" s="257">
        <f>IF(N459="snížená",J459,0)</f>
        <v>0</v>
      </c>
      <c r="BG459" s="257">
        <f>IF(N459="zákl. přenesená",J459,0)</f>
        <v>0</v>
      </c>
      <c r="BH459" s="257">
        <f>IF(N459="sníž. přenesená",J459,0)</f>
        <v>0</v>
      </c>
      <c r="BI459" s="257">
        <f>IF(N459="nulová",J459,0)</f>
        <v>0</v>
      </c>
      <c r="BJ459" s="18" t="s">
        <v>84</v>
      </c>
      <c r="BK459" s="257">
        <f>ROUND(I459*H459,2)</f>
        <v>0</v>
      </c>
      <c r="BL459" s="18" t="s">
        <v>228</v>
      </c>
      <c r="BM459" s="256" t="s">
        <v>1525</v>
      </c>
    </row>
    <row r="460" s="12" customFormat="1" ht="22.8" customHeight="1">
      <c r="A460" s="12"/>
      <c r="B460" s="228"/>
      <c r="C460" s="229"/>
      <c r="D460" s="230" t="s">
        <v>75</v>
      </c>
      <c r="E460" s="242" t="s">
        <v>5193</v>
      </c>
      <c r="F460" s="242" t="s">
        <v>4941</v>
      </c>
      <c r="G460" s="229"/>
      <c r="H460" s="229"/>
      <c r="I460" s="232"/>
      <c r="J460" s="243">
        <f>BK460</f>
        <v>0</v>
      </c>
      <c r="K460" s="229"/>
      <c r="L460" s="234"/>
      <c r="M460" s="235"/>
      <c r="N460" s="236"/>
      <c r="O460" s="236"/>
      <c r="P460" s="237">
        <f>SUM(P461:P463)</f>
        <v>0</v>
      </c>
      <c r="Q460" s="236"/>
      <c r="R460" s="237">
        <f>SUM(R461:R463)</f>
        <v>0</v>
      </c>
      <c r="S460" s="236"/>
      <c r="T460" s="238">
        <f>SUM(T461:T463)</f>
        <v>0</v>
      </c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R460" s="239" t="s">
        <v>84</v>
      </c>
      <c r="AT460" s="240" t="s">
        <v>75</v>
      </c>
      <c r="AU460" s="240" t="s">
        <v>84</v>
      </c>
      <c r="AY460" s="239" t="s">
        <v>222</v>
      </c>
      <c r="BK460" s="241">
        <f>SUM(BK461:BK463)</f>
        <v>0</v>
      </c>
    </row>
    <row r="461" s="2" customFormat="1" ht="21.75" customHeight="1">
      <c r="A461" s="39"/>
      <c r="B461" s="40"/>
      <c r="C461" s="244" t="s">
        <v>872</v>
      </c>
      <c r="D461" s="244" t="s">
        <v>224</v>
      </c>
      <c r="E461" s="245" t="s">
        <v>5194</v>
      </c>
      <c r="F461" s="246" t="s">
        <v>4943</v>
      </c>
      <c r="G461" s="247" t="s">
        <v>227</v>
      </c>
      <c r="H461" s="248">
        <v>45</v>
      </c>
      <c r="I461" s="249"/>
      <c r="J461" s="250">
        <f>ROUND(I461*H461,2)</f>
        <v>0</v>
      </c>
      <c r="K461" s="251"/>
      <c r="L461" s="45"/>
      <c r="M461" s="252" t="s">
        <v>1</v>
      </c>
      <c r="N461" s="253" t="s">
        <v>41</v>
      </c>
      <c r="O461" s="92"/>
      <c r="P461" s="254">
        <f>O461*H461</f>
        <v>0</v>
      </c>
      <c r="Q461" s="254">
        <v>0</v>
      </c>
      <c r="R461" s="254">
        <f>Q461*H461</f>
        <v>0</v>
      </c>
      <c r="S461" s="254">
        <v>0</v>
      </c>
      <c r="T461" s="255">
        <f>S461*H461</f>
        <v>0</v>
      </c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R461" s="256" t="s">
        <v>228</v>
      </c>
      <c r="AT461" s="256" t="s">
        <v>224</v>
      </c>
      <c r="AU461" s="256" t="s">
        <v>86</v>
      </c>
      <c r="AY461" s="18" t="s">
        <v>222</v>
      </c>
      <c r="BE461" s="257">
        <f>IF(N461="základní",J461,0)</f>
        <v>0</v>
      </c>
      <c r="BF461" s="257">
        <f>IF(N461="snížená",J461,0)</f>
        <v>0</v>
      </c>
      <c r="BG461" s="257">
        <f>IF(N461="zákl. přenesená",J461,0)</f>
        <v>0</v>
      </c>
      <c r="BH461" s="257">
        <f>IF(N461="sníž. přenesená",J461,0)</f>
        <v>0</v>
      </c>
      <c r="BI461" s="257">
        <f>IF(N461="nulová",J461,0)</f>
        <v>0</v>
      </c>
      <c r="BJ461" s="18" t="s">
        <v>84</v>
      </c>
      <c r="BK461" s="257">
        <f>ROUND(I461*H461,2)</f>
        <v>0</v>
      </c>
      <c r="BL461" s="18" t="s">
        <v>228</v>
      </c>
      <c r="BM461" s="256" t="s">
        <v>1528</v>
      </c>
    </row>
    <row r="462" s="2" customFormat="1" ht="21.75" customHeight="1">
      <c r="A462" s="39"/>
      <c r="B462" s="40"/>
      <c r="C462" s="244" t="s">
        <v>1515</v>
      </c>
      <c r="D462" s="244" t="s">
        <v>224</v>
      </c>
      <c r="E462" s="245" t="s">
        <v>5195</v>
      </c>
      <c r="F462" s="246" t="s">
        <v>4945</v>
      </c>
      <c r="G462" s="247" t="s">
        <v>227</v>
      </c>
      <c r="H462" s="248">
        <v>20</v>
      </c>
      <c r="I462" s="249"/>
      <c r="J462" s="250">
        <f>ROUND(I462*H462,2)</f>
        <v>0</v>
      </c>
      <c r="K462" s="251"/>
      <c r="L462" s="45"/>
      <c r="M462" s="252" t="s">
        <v>1</v>
      </c>
      <c r="N462" s="253" t="s">
        <v>41</v>
      </c>
      <c r="O462" s="92"/>
      <c r="P462" s="254">
        <f>O462*H462</f>
        <v>0</v>
      </c>
      <c r="Q462" s="254">
        <v>0</v>
      </c>
      <c r="R462" s="254">
        <f>Q462*H462</f>
        <v>0</v>
      </c>
      <c r="S462" s="254">
        <v>0</v>
      </c>
      <c r="T462" s="255">
        <f>S462*H462</f>
        <v>0</v>
      </c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R462" s="256" t="s">
        <v>228</v>
      </c>
      <c r="AT462" s="256" t="s">
        <v>224</v>
      </c>
      <c r="AU462" s="256" t="s">
        <v>86</v>
      </c>
      <c r="AY462" s="18" t="s">
        <v>222</v>
      </c>
      <c r="BE462" s="257">
        <f>IF(N462="základní",J462,0)</f>
        <v>0</v>
      </c>
      <c r="BF462" s="257">
        <f>IF(N462="snížená",J462,0)</f>
        <v>0</v>
      </c>
      <c r="BG462" s="257">
        <f>IF(N462="zákl. přenesená",J462,0)</f>
        <v>0</v>
      </c>
      <c r="BH462" s="257">
        <f>IF(N462="sníž. přenesená",J462,0)</f>
        <v>0</v>
      </c>
      <c r="BI462" s="257">
        <f>IF(N462="nulová",J462,0)</f>
        <v>0</v>
      </c>
      <c r="BJ462" s="18" t="s">
        <v>84</v>
      </c>
      <c r="BK462" s="257">
        <f>ROUND(I462*H462,2)</f>
        <v>0</v>
      </c>
      <c r="BL462" s="18" t="s">
        <v>228</v>
      </c>
      <c r="BM462" s="256" t="s">
        <v>1532</v>
      </c>
    </row>
    <row r="463" s="2" customFormat="1" ht="33" customHeight="1">
      <c r="A463" s="39"/>
      <c r="B463" s="40"/>
      <c r="C463" s="244" t="s">
        <v>876</v>
      </c>
      <c r="D463" s="244" t="s">
        <v>224</v>
      </c>
      <c r="E463" s="245" t="s">
        <v>5196</v>
      </c>
      <c r="F463" s="246" t="s">
        <v>4947</v>
      </c>
      <c r="G463" s="247" t="s">
        <v>227</v>
      </c>
      <c r="H463" s="248">
        <v>60</v>
      </c>
      <c r="I463" s="249"/>
      <c r="J463" s="250">
        <f>ROUND(I463*H463,2)</f>
        <v>0</v>
      </c>
      <c r="K463" s="251"/>
      <c r="L463" s="45"/>
      <c r="M463" s="252" t="s">
        <v>1</v>
      </c>
      <c r="N463" s="253" t="s">
        <v>41</v>
      </c>
      <c r="O463" s="92"/>
      <c r="P463" s="254">
        <f>O463*H463</f>
        <v>0</v>
      </c>
      <c r="Q463" s="254">
        <v>0</v>
      </c>
      <c r="R463" s="254">
        <f>Q463*H463</f>
        <v>0</v>
      </c>
      <c r="S463" s="254">
        <v>0</v>
      </c>
      <c r="T463" s="255">
        <f>S463*H463</f>
        <v>0</v>
      </c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R463" s="256" t="s">
        <v>228</v>
      </c>
      <c r="AT463" s="256" t="s">
        <v>224</v>
      </c>
      <c r="AU463" s="256" t="s">
        <v>86</v>
      </c>
      <c r="AY463" s="18" t="s">
        <v>222</v>
      </c>
      <c r="BE463" s="257">
        <f>IF(N463="základní",J463,0)</f>
        <v>0</v>
      </c>
      <c r="BF463" s="257">
        <f>IF(N463="snížená",J463,0)</f>
        <v>0</v>
      </c>
      <c r="BG463" s="257">
        <f>IF(N463="zákl. přenesená",J463,0)</f>
        <v>0</v>
      </c>
      <c r="BH463" s="257">
        <f>IF(N463="sníž. přenesená",J463,0)</f>
        <v>0</v>
      </c>
      <c r="BI463" s="257">
        <f>IF(N463="nulová",J463,0)</f>
        <v>0</v>
      </c>
      <c r="BJ463" s="18" t="s">
        <v>84</v>
      </c>
      <c r="BK463" s="257">
        <f>ROUND(I463*H463,2)</f>
        <v>0</v>
      </c>
      <c r="BL463" s="18" t="s">
        <v>228</v>
      </c>
      <c r="BM463" s="256" t="s">
        <v>1536</v>
      </c>
    </row>
    <row r="464" s="12" customFormat="1" ht="25.92" customHeight="1">
      <c r="A464" s="12"/>
      <c r="B464" s="228"/>
      <c r="C464" s="229"/>
      <c r="D464" s="230" t="s">
        <v>75</v>
      </c>
      <c r="E464" s="231" t="s">
        <v>5197</v>
      </c>
      <c r="F464" s="231" t="s">
        <v>5198</v>
      </c>
      <c r="G464" s="229"/>
      <c r="H464" s="229"/>
      <c r="I464" s="232"/>
      <c r="J464" s="233">
        <f>BK464</f>
        <v>0</v>
      </c>
      <c r="K464" s="229"/>
      <c r="L464" s="234"/>
      <c r="M464" s="235"/>
      <c r="N464" s="236"/>
      <c r="O464" s="236"/>
      <c r="P464" s="237">
        <f>P465+P497+P508</f>
        <v>0</v>
      </c>
      <c r="Q464" s="236"/>
      <c r="R464" s="237">
        <f>R465+R497+R508</f>
        <v>0</v>
      </c>
      <c r="S464" s="236"/>
      <c r="T464" s="238">
        <f>T465+T497+T508</f>
        <v>0</v>
      </c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R464" s="239" t="s">
        <v>84</v>
      </c>
      <c r="AT464" s="240" t="s">
        <v>75</v>
      </c>
      <c r="AU464" s="240" t="s">
        <v>76</v>
      </c>
      <c r="AY464" s="239" t="s">
        <v>222</v>
      </c>
      <c r="BK464" s="241">
        <f>BK465+BK497+BK508</f>
        <v>0</v>
      </c>
    </row>
    <row r="465" s="12" customFormat="1" ht="22.8" customHeight="1">
      <c r="A465" s="12"/>
      <c r="B465" s="228"/>
      <c r="C465" s="229"/>
      <c r="D465" s="230" t="s">
        <v>75</v>
      </c>
      <c r="E465" s="242" t="s">
        <v>5199</v>
      </c>
      <c r="F465" s="242" t="s">
        <v>4830</v>
      </c>
      <c r="G465" s="229"/>
      <c r="H465" s="229"/>
      <c r="I465" s="232"/>
      <c r="J465" s="243">
        <f>BK465</f>
        <v>0</v>
      </c>
      <c r="K465" s="229"/>
      <c r="L465" s="234"/>
      <c r="M465" s="235"/>
      <c r="N465" s="236"/>
      <c r="O465" s="236"/>
      <c r="P465" s="237">
        <f>SUM(P466:P496)</f>
        <v>0</v>
      </c>
      <c r="Q465" s="236"/>
      <c r="R465" s="237">
        <f>SUM(R466:R496)</f>
        <v>0</v>
      </c>
      <c r="S465" s="236"/>
      <c r="T465" s="238">
        <f>SUM(T466:T496)</f>
        <v>0</v>
      </c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R465" s="239" t="s">
        <v>84</v>
      </c>
      <c r="AT465" s="240" t="s">
        <v>75</v>
      </c>
      <c r="AU465" s="240" t="s">
        <v>84</v>
      </c>
      <c r="AY465" s="239" t="s">
        <v>222</v>
      </c>
      <c r="BK465" s="241">
        <f>SUM(BK466:BK496)</f>
        <v>0</v>
      </c>
    </row>
    <row r="466" s="2" customFormat="1" ht="66.75" customHeight="1">
      <c r="A466" s="39"/>
      <c r="B466" s="40"/>
      <c r="C466" s="294" t="s">
        <v>1522</v>
      </c>
      <c r="D466" s="294" t="s">
        <v>300</v>
      </c>
      <c r="E466" s="295" t="s">
        <v>5200</v>
      </c>
      <c r="F466" s="296" t="s">
        <v>4832</v>
      </c>
      <c r="G466" s="297" t="s">
        <v>526</v>
      </c>
      <c r="H466" s="298">
        <v>1</v>
      </c>
      <c r="I466" s="299"/>
      <c r="J466" s="300">
        <f>ROUND(I466*H466,2)</f>
        <v>0</v>
      </c>
      <c r="K466" s="301"/>
      <c r="L466" s="302"/>
      <c r="M466" s="303" t="s">
        <v>1</v>
      </c>
      <c r="N466" s="304" t="s">
        <v>41</v>
      </c>
      <c r="O466" s="92"/>
      <c r="P466" s="254">
        <f>O466*H466</f>
        <v>0</v>
      </c>
      <c r="Q466" s="254">
        <v>0</v>
      </c>
      <c r="R466" s="254">
        <f>Q466*H466</f>
        <v>0</v>
      </c>
      <c r="S466" s="254">
        <v>0</v>
      </c>
      <c r="T466" s="255">
        <f>S466*H466</f>
        <v>0</v>
      </c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R466" s="256" t="s">
        <v>242</v>
      </c>
      <c r="AT466" s="256" t="s">
        <v>300</v>
      </c>
      <c r="AU466" s="256" t="s">
        <v>86</v>
      </c>
      <c r="AY466" s="18" t="s">
        <v>222</v>
      </c>
      <c r="BE466" s="257">
        <f>IF(N466="základní",J466,0)</f>
        <v>0</v>
      </c>
      <c r="BF466" s="257">
        <f>IF(N466="snížená",J466,0)</f>
        <v>0</v>
      </c>
      <c r="BG466" s="257">
        <f>IF(N466="zákl. přenesená",J466,0)</f>
        <v>0</v>
      </c>
      <c r="BH466" s="257">
        <f>IF(N466="sníž. přenesená",J466,0)</f>
        <v>0</v>
      </c>
      <c r="BI466" s="257">
        <f>IF(N466="nulová",J466,0)</f>
        <v>0</v>
      </c>
      <c r="BJ466" s="18" t="s">
        <v>84</v>
      </c>
      <c r="BK466" s="257">
        <f>ROUND(I466*H466,2)</f>
        <v>0</v>
      </c>
      <c r="BL466" s="18" t="s">
        <v>228</v>
      </c>
      <c r="BM466" s="256" t="s">
        <v>1541</v>
      </c>
    </row>
    <row r="467" s="2" customFormat="1" ht="16.5" customHeight="1">
      <c r="A467" s="39"/>
      <c r="B467" s="40"/>
      <c r="C467" s="294" t="s">
        <v>879</v>
      </c>
      <c r="D467" s="294" t="s">
        <v>300</v>
      </c>
      <c r="E467" s="295" t="s">
        <v>5201</v>
      </c>
      <c r="F467" s="296" t="s">
        <v>4834</v>
      </c>
      <c r="G467" s="297" t="s">
        <v>526</v>
      </c>
      <c r="H467" s="298">
        <v>1</v>
      </c>
      <c r="I467" s="299"/>
      <c r="J467" s="300">
        <f>ROUND(I467*H467,2)</f>
        <v>0</v>
      </c>
      <c r="K467" s="301"/>
      <c r="L467" s="302"/>
      <c r="M467" s="303" t="s">
        <v>1</v>
      </c>
      <c r="N467" s="304" t="s">
        <v>41</v>
      </c>
      <c r="O467" s="92"/>
      <c r="P467" s="254">
        <f>O467*H467</f>
        <v>0</v>
      </c>
      <c r="Q467" s="254">
        <v>0</v>
      </c>
      <c r="R467" s="254">
        <f>Q467*H467</f>
        <v>0</v>
      </c>
      <c r="S467" s="254">
        <v>0</v>
      </c>
      <c r="T467" s="255">
        <f>S467*H467</f>
        <v>0</v>
      </c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R467" s="256" t="s">
        <v>242</v>
      </c>
      <c r="AT467" s="256" t="s">
        <v>300</v>
      </c>
      <c r="AU467" s="256" t="s">
        <v>86</v>
      </c>
      <c r="AY467" s="18" t="s">
        <v>222</v>
      </c>
      <c r="BE467" s="257">
        <f>IF(N467="základní",J467,0)</f>
        <v>0</v>
      </c>
      <c r="BF467" s="257">
        <f>IF(N467="snížená",J467,0)</f>
        <v>0</v>
      </c>
      <c r="BG467" s="257">
        <f>IF(N467="zákl. přenesená",J467,0)</f>
        <v>0</v>
      </c>
      <c r="BH467" s="257">
        <f>IF(N467="sníž. přenesená",J467,0)</f>
        <v>0</v>
      </c>
      <c r="BI467" s="257">
        <f>IF(N467="nulová",J467,0)</f>
        <v>0</v>
      </c>
      <c r="BJ467" s="18" t="s">
        <v>84</v>
      </c>
      <c r="BK467" s="257">
        <f>ROUND(I467*H467,2)</f>
        <v>0</v>
      </c>
      <c r="BL467" s="18" t="s">
        <v>228</v>
      </c>
      <c r="BM467" s="256" t="s">
        <v>1544</v>
      </c>
    </row>
    <row r="468" s="2" customFormat="1" ht="16.5" customHeight="1">
      <c r="A468" s="39"/>
      <c r="B468" s="40"/>
      <c r="C468" s="244" t="s">
        <v>1529</v>
      </c>
      <c r="D468" s="244" t="s">
        <v>224</v>
      </c>
      <c r="E468" s="245" t="s">
        <v>5202</v>
      </c>
      <c r="F468" s="246" t="s">
        <v>4836</v>
      </c>
      <c r="G468" s="247" t="s">
        <v>526</v>
      </c>
      <c r="H468" s="248">
        <v>1</v>
      </c>
      <c r="I468" s="249"/>
      <c r="J468" s="250">
        <f>ROUND(I468*H468,2)</f>
        <v>0</v>
      </c>
      <c r="K468" s="251"/>
      <c r="L468" s="45"/>
      <c r="M468" s="252" t="s">
        <v>1</v>
      </c>
      <c r="N468" s="253" t="s">
        <v>41</v>
      </c>
      <c r="O468" s="92"/>
      <c r="P468" s="254">
        <f>O468*H468</f>
        <v>0</v>
      </c>
      <c r="Q468" s="254">
        <v>0</v>
      </c>
      <c r="R468" s="254">
        <f>Q468*H468</f>
        <v>0</v>
      </c>
      <c r="S468" s="254">
        <v>0</v>
      </c>
      <c r="T468" s="255">
        <f>S468*H468</f>
        <v>0</v>
      </c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R468" s="256" t="s">
        <v>228</v>
      </c>
      <c r="AT468" s="256" t="s">
        <v>224</v>
      </c>
      <c r="AU468" s="256" t="s">
        <v>86</v>
      </c>
      <c r="AY468" s="18" t="s">
        <v>222</v>
      </c>
      <c r="BE468" s="257">
        <f>IF(N468="základní",J468,0)</f>
        <v>0</v>
      </c>
      <c r="BF468" s="257">
        <f>IF(N468="snížená",J468,0)</f>
        <v>0</v>
      </c>
      <c r="BG468" s="257">
        <f>IF(N468="zákl. přenesená",J468,0)</f>
        <v>0</v>
      </c>
      <c r="BH468" s="257">
        <f>IF(N468="sníž. přenesená",J468,0)</f>
        <v>0</v>
      </c>
      <c r="BI468" s="257">
        <f>IF(N468="nulová",J468,0)</f>
        <v>0</v>
      </c>
      <c r="BJ468" s="18" t="s">
        <v>84</v>
      </c>
      <c r="BK468" s="257">
        <f>ROUND(I468*H468,2)</f>
        <v>0</v>
      </c>
      <c r="BL468" s="18" t="s">
        <v>228</v>
      </c>
      <c r="BM468" s="256" t="s">
        <v>1548</v>
      </c>
    </row>
    <row r="469" s="2" customFormat="1" ht="37.8" customHeight="1">
      <c r="A469" s="39"/>
      <c r="B469" s="40"/>
      <c r="C469" s="294" t="s">
        <v>883</v>
      </c>
      <c r="D469" s="294" t="s">
        <v>300</v>
      </c>
      <c r="E469" s="295" t="s">
        <v>5203</v>
      </c>
      <c r="F469" s="296" t="s">
        <v>4838</v>
      </c>
      <c r="G469" s="297" t="s">
        <v>526</v>
      </c>
      <c r="H469" s="298">
        <v>1</v>
      </c>
      <c r="I469" s="299"/>
      <c r="J469" s="300">
        <f>ROUND(I469*H469,2)</f>
        <v>0</v>
      </c>
      <c r="K469" s="301"/>
      <c r="L469" s="302"/>
      <c r="M469" s="303" t="s">
        <v>1</v>
      </c>
      <c r="N469" s="304" t="s">
        <v>41</v>
      </c>
      <c r="O469" s="92"/>
      <c r="P469" s="254">
        <f>O469*H469</f>
        <v>0</v>
      </c>
      <c r="Q469" s="254">
        <v>0</v>
      </c>
      <c r="R469" s="254">
        <f>Q469*H469</f>
        <v>0</v>
      </c>
      <c r="S469" s="254">
        <v>0</v>
      </c>
      <c r="T469" s="255">
        <f>S469*H469</f>
        <v>0</v>
      </c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R469" s="256" t="s">
        <v>242</v>
      </c>
      <c r="AT469" s="256" t="s">
        <v>300</v>
      </c>
      <c r="AU469" s="256" t="s">
        <v>86</v>
      </c>
      <c r="AY469" s="18" t="s">
        <v>222</v>
      </c>
      <c r="BE469" s="257">
        <f>IF(N469="základní",J469,0)</f>
        <v>0</v>
      </c>
      <c r="BF469" s="257">
        <f>IF(N469="snížená",J469,0)</f>
        <v>0</v>
      </c>
      <c r="BG469" s="257">
        <f>IF(N469="zákl. přenesená",J469,0)</f>
        <v>0</v>
      </c>
      <c r="BH469" s="257">
        <f>IF(N469="sníž. přenesená",J469,0)</f>
        <v>0</v>
      </c>
      <c r="BI469" s="257">
        <f>IF(N469="nulová",J469,0)</f>
        <v>0</v>
      </c>
      <c r="BJ469" s="18" t="s">
        <v>84</v>
      </c>
      <c r="BK469" s="257">
        <f>ROUND(I469*H469,2)</f>
        <v>0</v>
      </c>
      <c r="BL469" s="18" t="s">
        <v>228</v>
      </c>
      <c r="BM469" s="256" t="s">
        <v>1551</v>
      </c>
    </row>
    <row r="470" s="2" customFormat="1" ht="49.05" customHeight="1">
      <c r="A470" s="39"/>
      <c r="B470" s="40"/>
      <c r="C470" s="294" t="s">
        <v>1538</v>
      </c>
      <c r="D470" s="294" t="s">
        <v>300</v>
      </c>
      <c r="E470" s="295" t="s">
        <v>5204</v>
      </c>
      <c r="F470" s="296" t="s">
        <v>4840</v>
      </c>
      <c r="G470" s="297" t="s">
        <v>526</v>
      </c>
      <c r="H470" s="298">
        <v>1</v>
      </c>
      <c r="I470" s="299"/>
      <c r="J470" s="300">
        <f>ROUND(I470*H470,2)</f>
        <v>0</v>
      </c>
      <c r="K470" s="301"/>
      <c r="L470" s="302"/>
      <c r="M470" s="303" t="s">
        <v>1</v>
      </c>
      <c r="N470" s="304" t="s">
        <v>41</v>
      </c>
      <c r="O470" s="92"/>
      <c r="P470" s="254">
        <f>O470*H470</f>
        <v>0</v>
      </c>
      <c r="Q470" s="254">
        <v>0</v>
      </c>
      <c r="R470" s="254">
        <f>Q470*H470</f>
        <v>0</v>
      </c>
      <c r="S470" s="254">
        <v>0</v>
      </c>
      <c r="T470" s="255">
        <f>S470*H470</f>
        <v>0</v>
      </c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R470" s="256" t="s">
        <v>242</v>
      </c>
      <c r="AT470" s="256" t="s">
        <v>300</v>
      </c>
      <c r="AU470" s="256" t="s">
        <v>86</v>
      </c>
      <c r="AY470" s="18" t="s">
        <v>222</v>
      </c>
      <c r="BE470" s="257">
        <f>IF(N470="základní",J470,0)</f>
        <v>0</v>
      </c>
      <c r="BF470" s="257">
        <f>IF(N470="snížená",J470,0)</f>
        <v>0</v>
      </c>
      <c r="BG470" s="257">
        <f>IF(N470="zákl. přenesená",J470,0)</f>
        <v>0</v>
      </c>
      <c r="BH470" s="257">
        <f>IF(N470="sníž. přenesená",J470,0)</f>
        <v>0</v>
      </c>
      <c r="BI470" s="257">
        <f>IF(N470="nulová",J470,0)</f>
        <v>0</v>
      </c>
      <c r="BJ470" s="18" t="s">
        <v>84</v>
      </c>
      <c r="BK470" s="257">
        <f>ROUND(I470*H470,2)</f>
        <v>0</v>
      </c>
      <c r="BL470" s="18" t="s">
        <v>228</v>
      </c>
      <c r="BM470" s="256" t="s">
        <v>1555</v>
      </c>
    </row>
    <row r="471" s="2" customFormat="1" ht="16.5" customHeight="1">
      <c r="A471" s="39"/>
      <c r="B471" s="40"/>
      <c r="C471" s="294" t="s">
        <v>899</v>
      </c>
      <c r="D471" s="294" t="s">
        <v>300</v>
      </c>
      <c r="E471" s="295" t="s">
        <v>5205</v>
      </c>
      <c r="F471" s="296" t="s">
        <v>4842</v>
      </c>
      <c r="G471" s="297" t="s">
        <v>526</v>
      </c>
      <c r="H471" s="298">
        <v>1</v>
      </c>
      <c r="I471" s="299"/>
      <c r="J471" s="300">
        <f>ROUND(I471*H471,2)</f>
        <v>0</v>
      </c>
      <c r="K471" s="301"/>
      <c r="L471" s="302"/>
      <c r="M471" s="303" t="s">
        <v>1</v>
      </c>
      <c r="N471" s="304" t="s">
        <v>41</v>
      </c>
      <c r="O471" s="92"/>
      <c r="P471" s="254">
        <f>O471*H471</f>
        <v>0</v>
      </c>
      <c r="Q471" s="254">
        <v>0</v>
      </c>
      <c r="R471" s="254">
        <f>Q471*H471</f>
        <v>0</v>
      </c>
      <c r="S471" s="254">
        <v>0</v>
      </c>
      <c r="T471" s="255">
        <f>S471*H471</f>
        <v>0</v>
      </c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R471" s="256" t="s">
        <v>242</v>
      </c>
      <c r="AT471" s="256" t="s">
        <v>300</v>
      </c>
      <c r="AU471" s="256" t="s">
        <v>86</v>
      </c>
      <c r="AY471" s="18" t="s">
        <v>222</v>
      </c>
      <c r="BE471" s="257">
        <f>IF(N471="základní",J471,0)</f>
        <v>0</v>
      </c>
      <c r="BF471" s="257">
        <f>IF(N471="snížená",J471,0)</f>
        <v>0</v>
      </c>
      <c r="BG471" s="257">
        <f>IF(N471="zákl. přenesená",J471,0)</f>
        <v>0</v>
      </c>
      <c r="BH471" s="257">
        <f>IF(N471="sníž. přenesená",J471,0)</f>
        <v>0</v>
      </c>
      <c r="BI471" s="257">
        <f>IF(N471="nulová",J471,0)</f>
        <v>0</v>
      </c>
      <c r="BJ471" s="18" t="s">
        <v>84</v>
      </c>
      <c r="BK471" s="257">
        <f>ROUND(I471*H471,2)</f>
        <v>0</v>
      </c>
      <c r="BL471" s="18" t="s">
        <v>228</v>
      </c>
      <c r="BM471" s="256" t="s">
        <v>1558</v>
      </c>
    </row>
    <row r="472" s="2" customFormat="1" ht="16.5" customHeight="1">
      <c r="A472" s="39"/>
      <c r="B472" s="40"/>
      <c r="C472" s="294" t="s">
        <v>1545</v>
      </c>
      <c r="D472" s="294" t="s">
        <v>300</v>
      </c>
      <c r="E472" s="295" t="s">
        <v>5206</v>
      </c>
      <c r="F472" s="296" t="s">
        <v>4844</v>
      </c>
      <c r="G472" s="297" t="s">
        <v>526</v>
      </c>
      <c r="H472" s="298">
        <v>1</v>
      </c>
      <c r="I472" s="299"/>
      <c r="J472" s="300">
        <f>ROUND(I472*H472,2)</f>
        <v>0</v>
      </c>
      <c r="K472" s="301"/>
      <c r="L472" s="302"/>
      <c r="M472" s="303" t="s">
        <v>1</v>
      </c>
      <c r="N472" s="304" t="s">
        <v>41</v>
      </c>
      <c r="O472" s="92"/>
      <c r="P472" s="254">
        <f>O472*H472</f>
        <v>0</v>
      </c>
      <c r="Q472" s="254">
        <v>0</v>
      </c>
      <c r="R472" s="254">
        <f>Q472*H472</f>
        <v>0</v>
      </c>
      <c r="S472" s="254">
        <v>0</v>
      </c>
      <c r="T472" s="255">
        <f>S472*H472</f>
        <v>0</v>
      </c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R472" s="256" t="s">
        <v>242</v>
      </c>
      <c r="AT472" s="256" t="s">
        <v>300</v>
      </c>
      <c r="AU472" s="256" t="s">
        <v>86</v>
      </c>
      <c r="AY472" s="18" t="s">
        <v>222</v>
      </c>
      <c r="BE472" s="257">
        <f>IF(N472="základní",J472,0)</f>
        <v>0</v>
      </c>
      <c r="BF472" s="257">
        <f>IF(N472="snížená",J472,0)</f>
        <v>0</v>
      </c>
      <c r="BG472" s="257">
        <f>IF(N472="zákl. přenesená",J472,0)</f>
        <v>0</v>
      </c>
      <c r="BH472" s="257">
        <f>IF(N472="sníž. přenesená",J472,0)</f>
        <v>0</v>
      </c>
      <c r="BI472" s="257">
        <f>IF(N472="nulová",J472,0)</f>
        <v>0</v>
      </c>
      <c r="BJ472" s="18" t="s">
        <v>84</v>
      </c>
      <c r="BK472" s="257">
        <f>ROUND(I472*H472,2)</f>
        <v>0</v>
      </c>
      <c r="BL472" s="18" t="s">
        <v>228</v>
      </c>
      <c r="BM472" s="256" t="s">
        <v>1562</v>
      </c>
    </row>
    <row r="473" s="2" customFormat="1" ht="24.15" customHeight="1">
      <c r="A473" s="39"/>
      <c r="B473" s="40"/>
      <c r="C473" s="294" t="s">
        <v>906</v>
      </c>
      <c r="D473" s="294" t="s">
        <v>300</v>
      </c>
      <c r="E473" s="295" t="s">
        <v>5207</v>
      </c>
      <c r="F473" s="296" t="s">
        <v>4846</v>
      </c>
      <c r="G473" s="297" t="s">
        <v>526</v>
      </c>
      <c r="H473" s="298">
        <v>1</v>
      </c>
      <c r="I473" s="299"/>
      <c r="J473" s="300">
        <f>ROUND(I473*H473,2)</f>
        <v>0</v>
      </c>
      <c r="K473" s="301"/>
      <c r="L473" s="302"/>
      <c r="M473" s="303" t="s">
        <v>1</v>
      </c>
      <c r="N473" s="304" t="s">
        <v>41</v>
      </c>
      <c r="O473" s="92"/>
      <c r="P473" s="254">
        <f>O473*H473</f>
        <v>0</v>
      </c>
      <c r="Q473" s="254">
        <v>0</v>
      </c>
      <c r="R473" s="254">
        <f>Q473*H473</f>
        <v>0</v>
      </c>
      <c r="S473" s="254">
        <v>0</v>
      </c>
      <c r="T473" s="255">
        <f>S473*H473</f>
        <v>0</v>
      </c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R473" s="256" t="s">
        <v>242</v>
      </c>
      <c r="AT473" s="256" t="s">
        <v>300</v>
      </c>
      <c r="AU473" s="256" t="s">
        <v>86</v>
      </c>
      <c r="AY473" s="18" t="s">
        <v>222</v>
      </c>
      <c r="BE473" s="257">
        <f>IF(N473="základní",J473,0)</f>
        <v>0</v>
      </c>
      <c r="BF473" s="257">
        <f>IF(N473="snížená",J473,0)</f>
        <v>0</v>
      </c>
      <c r="BG473" s="257">
        <f>IF(N473="zákl. přenesená",J473,0)</f>
        <v>0</v>
      </c>
      <c r="BH473" s="257">
        <f>IF(N473="sníž. přenesená",J473,0)</f>
        <v>0</v>
      </c>
      <c r="BI473" s="257">
        <f>IF(N473="nulová",J473,0)</f>
        <v>0</v>
      </c>
      <c r="BJ473" s="18" t="s">
        <v>84</v>
      </c>
      <c r="BK473" s="257">
        <f>ROUND(I473*H473,2)</f>
        <v>0</v>
      </c>
      <c r="BL473" s="18" t="s">
        <v>228</v>
      </c>
      <c r="BM473" s="256" t="s">
        <v>1565</v>
      </c>
    </row>
    <row r="474" s="2" customFormat="1" ht="16.5" customHeight="1">
      <c r="A474" s="39"/>
      <c r="B474" s="40"/>
      <c r="C474" s="294" t="s">
        <v>1552</v>
      </c>
      <c r="D474" s="294" t="s">
        <v>300</v>
      </c>
      <c r="E474" s="295" t="s">
        <v>5208</v>
      </c>
      <c r="F474" s="296" t="s">
        <v>4848</v>
      </c>
      <c r="G474" s="297" t="s">
        <v>1535</v>
      </c>
      <c r="H474" s="298">
        <v>30</v>
      </c>
      <c r="I474" s="299"/>
      <c r="J474" s="300">
        <f>ROUND(I474*H474,2)</f>
        <v>0</v>
      </c>
      <c r="K474" s="301"/>
      <c r="L474" s="302"/>
      <c r="M474" s="303" t="s">
        <v>1</v>
      </c>
      <c r="N474" s="304" t="s">
        <v>41</v>
      </c>
      <c r="O474" s="92"/>
      <c r="P474" s="254">
        <f>O474*H474</f>
        <v>0</v>
      </c>
      <c r="Q474" s="254">
        <v>0</v>
      </c>
      <c r="R474" s="254">
        <f>Q474*H474</f>
        <v>0</v>
      </c>
      <c r="S474" s="254">
        <v>0</v>
      </c>
      <c r="T474" s="255">
        <f>S474*H474</f>
        <v>0</v>
      </c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R474" s="256" t="s">
        <v>242</v>
      </c>
      <c r="AT474" s="256" t="s">
        <v>300</v>
      </c>
      <c r="AU474" s="256" t="s">
        <v>86</v>
      </c>
      <c r="AY474" s="18" t="s">
        <v>222</v>
      </c>
      <c r="BE474" s="257">
        <f>IF(N474="základní",J474,0)</f>
        <v>0</v>
      </c>
      <c r="BF474" s="257">
        <f>IF(N474="snížená",J474,0)</f>
        <v>0</v>
      </c>
      <c r="BG474" s="257">
        <f>IF(N474="zákl. přenesená",J474,0)</f>
        <v>0</v>
      </c>
      <c r="BH474" s="257">
        <f>IF(N474="sníž. přenesená",J474,0)</f>
        <v>0</v>
      </c>
      <c r="BI474" s="257">
        <f>IF(N474="nulová",J474,0)</f>
        <v>0</v>
      </c>
      <c r="BJ474" s="18" t="s">
        <v>84</v>
      </c>
      <c r="BK474" s="257">
        <f>ROUND(I474*H474,2)</f>
        <v>0</v>
      </c>
      <c r="BL474" s="18" t="s">
        <v>228</v>
      </c>
      <c r="BM474" s="256" t="s">
        <v>1569</v>
      </c>
    </row>
    <row r="475" s="2" customFormat="1" ht="16.5" customHeight="1">
      <c r="A475" s="39"/>
      <c r="B475" s="40"/>
      <c r="C475" s="294" t="s">
        <v>912</v>
      </c>
      <c r="D475" s="294" t="s">
        <v>300</v>
      </c>
      <c r="E475" s="295" t="s">
        <v>5209</v>
      </c>
      <c r="F475" s="296" t="s">
        <v>4850</v>
      </c>
      <c r="G475" s="297" t="s">
        <v>526</v>
      </c>
      <c r="H475" s="298">
        <v>1</v>
      </c>
      <c r="I475" s="299"/>
      <c r="J475" s="300">
        <f>ROUND(I475*H475,2)</f>
        <v>0</v>
      </c>
      <c r="K475" s="301"/>
      <c r="L475" s="302"/>
      <c r="M475" s="303" t="s">
        <v>1</v>
      </c>
      <c r="N475" s="304" t="s">
        <v>41</v>
      </c>
      <c r="O475" s="92"/>
      <c r="P475" s="254">
        <f>O475*H475</f>
        <v>0</v>
      </c>
      <c r="Q475" s="254">
        <v>0</v>
      </c>
      <c r="R475" s="254">
        <f>Q475*H475</f>
        <v>0</v>
      </c>
      <c r="S475" s="254">
        <v>0</v>
      </c>
      <c r="T475" s="255">
        <f>S475*H475</f>
        <v>0</v>
      </c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R475" s="256" t="s">
        <v>242</v>
      </c>
      <c r="AT475" s="256" t="s">
        <v>300</v>
      </c>
      <c r="AU475" s="256" t="s">
        <v>86</v>
      </c>
      <c r="AY475" s="18" t="s">
        <v>222</v>
      </c>
      <c r="BE475" s="257">
        <f>IF(N475="základní",J475,0)</f>
        <v>0</v>
      </c>
      <c r="BF475" s="257">
        <f>IF(N475="snížená",J475,0)</f>
        <v>0</v>
      </c>
      <c r="BG475" s="257">
        <f>IF(N475="zákl. přenesená",J475,0)</f>
        <v>0</v>
      </c>
      <c r="BH475" s="257">
        <f>IF(N475="sníž. přenesená",J475,0)</f>
        <v>0</v>
      </c>
      <c r="BI475" s="257">
        <f>IF(N475="nulová",J475,0)</f>
        <v>0</v>
      </c>
      <c r="BJ475" s="18" t="s">
        <v>84</v>
      </c>
      <c r="BK475" s="257">
        <f>ROUND(I475*H475,2)</f>
        <v>0</v>
      </c>
      <c r="BL475" s="18" t="s">
        <v>228</v>
      </c>
      <c r="BM475" s="256" t="s">
        <v>1572</v>
      </c>
    </row>
    <row r="476" s="2" customFormat="1" ht="16.5" customHeight="1">
      <c r="A476" s="39"/>
      <c r="B476" s="40"/>
      <c r="C476" s="294" t="s">
        <v>1559</v>
      </c>
      <c r="D476" s="294" t="s">
        <v>300</v>
      </c>
      <c r="E476" s="295" t="s">
        <v>5210</v>
      </c>
      <c r="F476" s="296" t="s">
        <v>4852</v>
      </c>
      <c r="G476" s="297" t="s">
        <v>526</v>
      </c>
      <c r="H476" s="298">
        <v>2</v>
      </c>
      <c r="I476" s="299"/>
      <c r="J476" s="300">
        <f>ROUND(I476*H476,2)</f>
        <v>0</v>
      </c>
      <c r="K476" s="301"/>
      <c r="L476" s="302"/>
      <c r="M476" s="303" t="s">
        <v>1</v>
      </c>
      <c r="N476" s="304" t="s">
        <v>41</v>
      </c>
      <c r="O476" s="92"/>
      <c r="P476" s="254">
        <f>O476*H476</f>
        <v>0</v>
      </c>
      <c r="Q476" s="254">
        <v>0</v>
      </c>
      <c r="R476" s="254">
        <f>Q476*H476</f>
        <v>0</v>
      </c>
      <c r="S476" s="254">
        <v>0</v>
      </c>
      <c r="T476" s="255">
        <f>S476*H476</f>
        <v>0</v>
      </c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R476" s="256" t="s">
        <v>242</v>
      </c>
      <c r="AT476" s="256" t="s">
        <v>300</v>
      </c>
      <c r="AU476" s="256" t="s">
        <v>86</v>
      </c>
      <c r="AY476" s="18" t="s">
        <v>222</v>
      </c>
      <c r="BE476" s="257">
        <f>IF(N476="základní",J476,0)</f>
        <v>0</v>
      </c>
      <c r="BF476" s="257">
        <f>IF(N476="snížená",J476,0)</f>
        <v>0</v>
      </c>
      <c r="BG476" s="257">
        <f>IF(N476="zákl. přenesená",J476,0)</f>
        <v>0</v>
      </c>
      <c r="BH476" s="257">
        <f>IF(N476="sníž. přenesená",J476,0)</f>
        <v>0</v>
      </c>
      <c r="BI476" s="257">
        <f>IF(N476="nulová",J476,0)</f>
        <v>0</v>
      </c>
      <c r="BJ476" s="18" t="s">
        <v>84</v>
      </c>
      <c r="BK476" s="257">
        <f>ROUND(I476*H476,2)</f>
        <v>0</v>
      </c>
      <c r="BL476" s="18" t="s">
        <v>228</v>
      </c>
      <c r="BM476" s="256" t="s">
        <v>1576</v>
      </c>
    </row>
    <row r="477" s="2" customFormat="1" ht="16.5" customHeight="1">
      <c r="A477" s="39"/>
      <c r="B477" s="40"/>
      <c r="C477" s="294" t="s">
        <v>917</v>
      </c>
      <c r="D477" s="294" t="s">
        <v>300</v>
      </c>
      <c r="E477" s="295" t="s">
        <v>5211</v>
      </c>
      <c r="F477" s="296" t="s">
        <v>4854</v>
      </c>
      <c r="G477" s="297" t="s">
        <v>526</v>
      </c>
      <c r="H477" s="298">
        <v>1</v>
      </c>
      <c r="I477" s="299"/>
      <c r="J477" s="300">
        <f>ROUND(I477*H477,2)</f>
        <v>0</v>
      </c>
      <c r="K477" s="301"/>
      <c r="L477" s="302"/>
      <c r="M477" s="303" t="s">
        <v>1</v>
      </c>
      <c r="N477" s="304" t="s">
        <v>41</v>
      </c>
      <c r="O477" s="92"/>
      <c r="P477" s="254">
        <f>O477*H477</f>
        <v>0</v>
      </c>
      <c r="Q477" s="254">
        <v>0</v>
      </c>
      <c r="R477" s="254">
        <f>Q477*H477</f>
        <v>0</v>
      </c>
      <c r="S477" s="254">
        <v>0</v>
      </c>
      <c r="T477" s="255">
        <f>S477*H477</f>
        <v>0</v>
      </c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R477" s="256" t="s">
        <v>242</v>
      </c>
      <c r="AT477" s="256" t="s">
        <v>300</v>
      </c>
      <c r="AU477" s="256" t="s">
        <v>86</v>
      </c>
      <c r="AY477" s="18" t="s">
        <v>222</v>
      </c>
      <c r="BE477" s="257">
        <f>IF(N477="základní",J477,0)</f>
        <v>0</v>
      </c>
      <c r="BF477" s="257">
        <f>IF(N477="snížená",J477,0)</f>
        <v>0</v>
      </c>
      <c r="BG477" s="257">
        <f>IF(N477="zákl. přenesená",J477,0)</f>
        <v>0</v>
      </c>
      <c r="BH477" s="257">
        <f>IF(N477="sníž. přenesená",J477,0)</f>
        <v>0</v>
      </c>
      <c r="BI477" s="257">
        <f>IF(N477="nulová",J477,0)</f>
        <v>0</v>
      </c>
      <c r="BJ477" s="18" t="s">
        <v>84</v>
      </c>
      <c r="BK477" s="257">
        <f>ROUND(I477*H477,2)</f>
        <v>0</v>
      </c>
      <c r="BL477" s="18" t="s">
        <v>228</v>
      </c>
      <c r="BM477" s="256" t="s">
        <v>1579</v>
      </c>
    </row>
    <row r="478" s="2" customFormat="1" ht="16.5" customHeight="1">
      <c r="A478" s="39"/>
      <c r="B478" s="40"/>
      <c r="C478" s="294" t="s">
        <v>1566</v>
      </c>
      <c r="D478" s="294" t="s">
        <v>300</v>
      </c>
      <c r="E478" s="295" t="s">
        <v>5212</v>
      </c>
      <c r="F478" s="296" t="s">
        <v>4856</v>
      </c>
      <c r="G478" s="297" t="s">
        <v>526</v>
      </c>
      <c r="H478" s="298">
        <v>1</v>
      </c>
      <c r="I478" s="299"/>
      <c r="J478" s="300">
        <f>ROUND(I478*H478,2)</f>
        <v>0</v>
      </c>
      <c r="K478" s="301"/>
      <c r="L478" s="302"/>
      <c r="M478" s="303" t="s">
        <v>1</v>
      </c>
      <c r="N478" s="304" t="s">
        <v>41</v>
      </c>
      <c r="O478" s="92"/>
      <c r="P478" s="254">
        <f>O478*H478</f>
        <v>0</v>
      </c>
      <c r="Q478" s="254">
        <v>0</v>
      </c>
      <c r="R478" s="254">
        <f>Q478*H478</f>
        <v>0</v>
      </c>
      <c r="S478" s="254">
        <v>0</v>
      </c>
      <c r="T478" s="255">
        <f>S478*H478</f>
        <v>0</v>
      </c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R478" s="256" t="s">
        <v>242</v>
      </c>
      <c r="AT478" s="256" t="s">
        <v>300</v>
      </c>
      <c r="AU478" s="256" t="s">
        <v>86</v>
      </c>
      <c r="AY478" s="18" t="s">
        <v>222</v>
      </c>
      <c r="BE478" s="257">
        <f>IF(N478="základní",J478,0)</f>
        <v>0</v>
      </c>
      <c r="BF478" s="257">
        <f>IF(N478="snížená",J478,0)</f>
        <v>0</v>
      </c>
      <c r="BG478" s="257">
        <f>IF(N478="zákl. přenesená",J478,0)</f>
        <v>0</v>
      </c>
      <c r="BH478" s="257">
        <f>IF(N478="sníž. přenesená",J478,0)</f>
        <v>0</v>
      </c>
      <c r="BI478" s="257">
        <f>IF(N478="nulová",J478,0)</f>
        <v>0</v>
      </c>
      <c r="BJ478" s="18" t="s">
        <v>84</v>
      </c>
      <c r="BK478" s="257">
        <f>ROUND(I478*H478,2)</f>
        <v>0</v>
      </c>
      <c r="BL478" s="18" t="s">
        <v>228</v>
      </c>
      <c r="BM478" s="256" t="s">
        <v>1583</v>
      </c>
    </row>
    <row r="479" s="2" customFormat="1" ht="24.15" customHeight="1">
      <c r="A479" s="39"/>
      <c r="B479" s="40"/>
      <c r="C479" s="294" t="s">
        <v>923</v>
      </c>
      <c r="D479" s="294" t="s">
        <v>300</v>
      </c>
      <c r="E479" s="295" t="s">
        <v>5213</v>
      </c>
      <c r="F479" s="296" t="s">
        <v>4858</v>
      </c>
      <c r="G479" s="297" t="s">
        <v>526</v>
      </c>
      <c r="H479" s="298">
        <v>1</v>
      </c>
      <c r="I479" s="299"/>
      <c r="J479" s="300">
        <f>ROUND(I479*H479,2)</f>
        <v>0</v>
      </c>
      <c r="K479" s="301"/>
      <c r="L479" s="302"/>
      <c r="M479" s="303" t="s">
        <v>1</v>
      </c>
      <c r="N479" s="304" t="s">
        <v>41</v>
      </c>
      <c r="O479" s="92"/>
      <c r="P479" s="254">
        <f>O479*H479</f>
        <v>0</v>
      </c>
      <c r="Q479" s="254">
        <v>0</v>
      </c>
      <c r="R479" s="254">
        <f>Q479*H479</f>
        <v>0</v>
      </c>
      <c r="S479" s="254">
        <v>0</v>
      </c>
      <c r="T479" s="255">
        <f>S479*H479</f>
        <v>0</v>
      </c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R479" s="256" t="s">
        <v>242</v>
      </c>
      <c r="AT479" s="256" t="s">
        <v>300</v>
      </c>
      <c r="AU479" s="256" t="s">
        <v>86</v>
      </c>
      <c r="AY479" s="18" t="s">
        <v>222</v>
      </c>
      <c r="BE479" s="257">
        <f>IF(N479="základní",J479,0)</f>
        <v>0</v>
      </c>
      <c r="BF479" s="257">
        <f>IF(N479="snížená",J479,0)</f>
        <v>0</v>
      </c>
      <c r="BG479" s="257">
        <f>IF(N479="zákl. přenesená",J479,0)</f>
        <v>0</v>
      </c>
      <c r="BH479" s="257">
        <f>IF(N479="sníž. přenesená",J479,0)</f>
        <v>0</v>
      </c>
      <c r="BI479" s="257">
        <f>IF(N479="nulová",J479,0)</f>
        <v>0</v>
      </c>
      <c r="BJ479" s="18" t="s">
        <v>84</v>
      </c>
      <c r="BK479" s="257">
        <f>ROUND(I479*H479,2)</f>
        <v>0</v>
      </c>
      <c r="BL479" s="18" t="s">
        <v>228</v>
      </c>
      <c r="BM479" s="256" t="s">
        <v>1586</v>
      </c>
    </row>
    <row r="480" s="2" customFormat="1" ht="16.5" customHeight="1">
      <c r="A480" s="39"/>
      <c r="B480" s="40"/>
      <c r="C480" s="294" t="s">
        <v>1573</v>
      </c>
      <c r="D480" s="294" t="s">
        <v>300</v>
      </c>
      <c r="E480" s="295" t="s">
        <v>5214</v>
      </c>
      <c r="F480" s="296" t="s">
        <v>4860</v>
      </c>
      <c r="G480" s="297" t="s">
        <v>337</v>
      </c>
      <c r="H480" s="298">
        <v>1</v>
      </c>
      <c r="I480" s="299"/>
      <c r="J480" s="300">
        <f>ROUND(I480*H480,2)</f>
        <v>0</v>
      </c>
      <c r="K480" s="301"/>
      <c r="L480" s="302"/>
      <c r="M480" s="303" t="s">
        <v>1</v>
      </c>
      <c r="N480" s="304" t="s">
        <v>41</v>
      </c>
      <c r="O480" s="92"/>
      <c r="P480" s="254">
        <f>O480*H480</f>
        <v>0</v>
      </c>
      <c r="Q480" s="254">
        <v>0</v>
      </c>
      <c r="R480" s="254">
        <f>Q480*H480</f>
        <v>0</v>
      </c>
      <c r="S480" s="254">
        <v>0</v>
      </c>
      <c r="T480" s="255">
        <f>S480*H480</f>
        <v>0</v>
      </c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R480" s="256" t="s">
        <v>242</v>
      </c>
      <c r="AT480" s="256" t="s">
        <v>300</v>
      </c>
      <c r="AU480" s="256" t="s">
        <v>86</v>
      </c>
      <c r="AY480" s="18" t="s">
        <v>222</v>
      </c>
      <c r="BE480" s="257">
        <f>IF(N480="základní",J480,0)</f>
        <v>0</v>
      </c>
      <c r="BF480" s="257">
        <f>IF(N480="snížená",J480,0)</f>
        <v>0</v>
      </c>
      <c r="BG480" s="257">
        <f>IF(N480="zákl. přenesená",J480,0)</f>
        <v>0</v>
      </c>
      <c r="BH480" s="257">
        <f>IF(N480="sníž. přenesená",J480,0)</f>
        <v>0</v>
      </c>
      <c r="BI480" s="257">
        <f>IF(N480="nulová",J480,0)</f>
        <v>0</v>
      </c>
      <c r="BJ480" s="18" t="s">
        <v>84</v>
      </c>
      <c r="BK480" s="257">
        <f>ROUND(I480*H480,2)</f>
        <v>0</v>
      </c>
      <c r="BL480" s="18" t="s">
        <v>228</v>
      </c>
      <c r="BM480" s="256" t="s">
        <v>1590</v>
      </c>
    </row>
    <row r="481" s="2" customFormat="1" ht="16.5" customHeight="1">
      <c r="A481" s="39"/>
      <c r="B481" s="40"/>
      <c r="C481" s="244" t="s">
        <v>928</v>
      </c>
      <c r="D481" s="244" t="s">
        <v>224</v>
      </c>
      <c r="E481" s="245" t="s">
        <v>5215</v>
      </c>
      <c r="F481" s="246" t="s">
        <v>4836</v>
      </c>
      <c r="G481" s="247" t="s">
        <v>526</v>
      </c>
      <c r="H481" s="248">
        <v>1</v>
      </c>
      <c r="I481" s="249"/>
      <c r="J481" s="250">
        <f>ROUND(I481*H481,2)</f>
        <v>0</v>
      </c>
      <c r="K481" s="251"/>
      <c r="L481" s="45"/>
      <c r="M481" s="252" t="s">
        <v>1</v>
      </c>
      <c r="N481" s="253" t="s">
        <v>41</v>
      </c>
      <c r="O481" s="92"/>
      <c r="P481" s="254">
        <f>O481*H481</f>
        <v>0</v>
      </c>
      <c r="Q481" s="254">
        <v>0</v>
      </c>
      <c r="R481" s="254">
        <f>Q481*H481</f>
        <v>0</v>
      </c>
      <c r="S481" s="254">
        <v>0</v>
      </c>
      <c r="T481" s="255">
        <f>S481*H481</f>
        <v>0</v>
      </c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R481" s="256" t="s">
        <v>228</v>
      </c>
      <c r="AT481" s="256" t="s">
        <v>224</v>
      </c>
      <c r="AU481" s="256" t="s">
        <v>86</v>
      </c>
      <c r="AY481" s="18" t="s">
        <v>222</v>
      </c>
      <c r="BE481" s="257">
        <f>IF(N481="základní",J481,0)</f>
        <v>0</v>
      </c>
      <c r="BF481" s="257">
        <f>IF(N481="snížená",J481,0)</f>
        <v>0</v>
      </c>
      <c r="BG481" s="257">
        <f>IF(N481="zákl. přenesená",J481,0)</f>
        <v>0</v>
      </c>
      <c r="BH481" s="257">
        <f>IF(N481="sníž. přenesená",J481,0)</f>
        <v>0</v>
      </c>
      <c r="BI481" s="257">
        <f>IF(N481="nulová",J481,0)</f>
        <v>0</v>
      </c>
      <c r="BJ481" s="18" t="s">
        <v>84</v>
      </c>
      <c r="BK481" s="257">
        <f>ROUND(I481*H481,2)</f>
        <v>0</v>
      </c>
      <c r="BL481" s="18" t="s">
        <v>228</v>
      </c>
      <c r="BM481" s="256" t="s">
        <v>1593</v>
      </c>
    </row>
    <row r="482" s="2" customFormat="1" ht="33" customHeight="1">
      <c r="A482" s="39"/>
      <c r="B482" s="40"/>
      <c r="C482" s="294" t="s">
        <v>1580</v>
      </c>
      <c r="D482" s="294" t="s">
        <v>300</v>
      </c>
      <c r="E482" s="295" t="s">
        <v>5216</v>
      </c>
      <c r="F482" s="296" t="s">
        <v>4864</v>
      </c>
      <c r="G482" s="297" t="s">
        <v>526</v>
      </c>
      <c r="H482" s="298">
        <v>4</v>
      </c>
      <c r="I482" s="299"/>
      <c r="J482" s="300">
        <f>ROUND(I482*H482,2)</f>
        <v>0</v>
      </c>
      <c r="K482" s="301"/>
      <c r="L482" s="302"/>
      <c r="M482" s="303" t="s">
        <v>1</v>
      </c>
      <c r="N482" s="304" t="s">
        <v>41</v>
      </c>
      <c r="O482" s="92"/>
      <c r="P482" s="254">
        <f>O482*H482</f>
        <v>0</v>
      </c>
      <c r="Q482" s="254">
        <v>0</v>
      </c>
      <c r="R482" s="254">
        <f>Q482*H482</f>
        <v>0</v>
      </c>
      <c r="S482" s="254">
        <v>0</v>
      </c>
      <c r="T482" s="255">
        <f>S482*H482</f>
        <v>0</v>
      </c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R482" s="256" t="s">
        <v>242</v>
      </c>
      <c r="AT482" s="256" t="s">
        <v>300</v>
      </c>
      <c r="AU482" s="256" t="s">
        <v>86</v>
      </c>
      <c r="AY482" s="18" t="s">
        <v>222</v>
      </c>
      <c r="BE482" s="257">
        <f>IF(N482="základní",J482,0)</f>
        <v>0</v>
      </c>
      <c r="BF482" s="257">
        <f>IF(N482="snížená",J482,0)</f>
        <v>0</v>
      </c>
      <c r="BG482" s="257">
        <f>IF(N482="zákl. přenesená",J482,0)</f>
        <v>0</v>
      </c>
      <c r="BH482" s="257">
        <f>IF(N482="sníž. přenesená",J482,0)</f>
        <v>0</v>
      </c>
      <c r="BI482" s="257">
        <f>IF(N482="nulová",J482,0)</f>
        <v>0</v>
      </c>
      <c r="BJ482" s="18" t="s">
        <v>84</v>
      </c>
      <c r="BK482" s="257">
        <f>ROUND(I482*H482,2)</f>
        <v>0</v>
      </c>
      <c r="BL482" s="18" t="s">
        <v>228</v>
      </c>
      <c r="BM482" s="256" t="s">
        <v>1597</v>
      </c>
    </row>
    <row r="483" s="2" customFormat="1" ht="16.5" customHeight="1">
      <c r="A483" s="39"/>
      <c r="B483" s="40"/>
      <c r="C483" s="244" t="s">
        <v>933</v>
      </c>
      <c r="D483" s="244" t="s">
        <v>224</v>
      </c>
      <c r="E483" s="245" t="s">
        <v>5217</v>
      </c>
      <c r="F483" s="246" t="s">
        <v>4836</v>
      </c>
      <c r="G483" s="247" t="s">
        <v>526</v>
      </c>
      <c r="H483" s="248">
        <v>1</v>
      </c>
      <c r="I483" s="249"/>
      <c r="J483" s="250">
        <f>ROUND(I483*H483,2)</f>
        <v>0</v>
      </c>
      <c r="K483" s="251"/>
      <c r="L483" s="45"/>
      <c r="M483" s="252" t="s">
        <v>1</v>
      </c>
      <c r="N483" s="253" t="s">
        <v>41</v>
      </c>
      <c r="O483" s="92"/>
      <c r="P483" s="254">
        <f>O483*H483</f>
        <v>0</v>
      </c>
      <c r="Q483" s="254">
        <v>0</v>
      </c>
      <c r="R483" s="254">
        <f>Q483*H483</f>
        <v>0</v>
      </c>
      <c r="S483" s="254">
        <v>0</v>
      </c>
      <c r="T483" s="255">
        <f>S483*H483</f>
        <v>0</v>
      </c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R483" s="256" t="s">
        <v>228</v>
      </c>
      <c r="AT483" s="256" t="s">
        <v>224</v>
      </c>
      <c r="AU483" s="256" t="s">
        <v>86</v>
      </c>
      <c r="AY483" s="18" t="s">
        <v>222</v>
      </c>
      <c r="BE483" s="257">
        <f>IF(N483="základní",J483,0)</f>
        <v>0</v>
      </c>
      <c r="BF483" s="257">
        <f>IF(N483="snížená",J483,0)</f>
        <v>0</v>
      </c>
      <c r="BG483" s="257">
        <f>IF(N483="zákl. přenesená",J483,0)</f>
        <v>0</v>
      </c>
      <c r="BH483" s="257">
        <f>IF(N483="sníž. přenesená",J483,0)</f>
        <v>0</v>
      </c>
      <c r="BI483" s="257">
        <f>IF(N483="nulová",J483,0)</f>
        <v>0</v>
      </c>
      <c r="BJ483" s="18" t="s">
        <v>84</v>
      </c>
      <c r="BK483" s="257">
        <f>ROUND(I483*H483,2)</f>
        <v>0</v>
      </c>
      <c r="BL483" s="18" t="s">
        <v>228</v>
      </c>
      <c r="BM483" s="256" t="s">
        <v>1600</v>
      </c>
    </row>
    <row r="484" s="2" customFormat="1" ht="24.15" customHeight="1">
      <c r="A484" s="39"/>
      <c r="B484" s="40"/>
      <c r="C484" s="294" t="s">
        <v>1587</v>
      </c>
      <c r="D484" s="294" t="s">
        <v>300</v>
      </c>
      <c r="E484" s="295" t="s">
        <v>5218</v>
      </c>
      <c r="F484" s="296" t="s">
        <v>5219</v>
      </c>
      <c r="G484" s="297" t="s">
        <v>526</v>
      </c>
      <c r="H484" s="298">
        <v>1</v>
      </c>
      <c r="I484" s="299"/>
      <c r="J484" s="300">
        <f>ROUND(I484*H484,2)</f>
        <v>0</v>
      </c>
      <c r="K484" s="301"/>
      <c r="L484" s="302"/>
      <c r="M484" s="303" t="s">
        <v>1</v>
      </c>
      <c r="N484" s="304" t="s">
        <v>41</v>
      </c>
      <c r="O484" s="92"/>
      <c r="P484" s="254">
        <f>O484*H484</f>
        <v>0</v>
      </c>
      <c r="Q484" s="254">
        <v>0</v>
      </c>
      <c r="R484" s="254">
        <f>Q484*H484</f>
        <v>0</v>
      </c>
      <c r="S484" s="254">
        <v>0</v>
      </c>
      <c r="T484" s="255">
        <f>S484*H484</f>
        <v>0</v>
      </c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R484" s="256" t="s">
        <v>242</v>
      </c>
      <c r="AT484" s="256" t="s">
        <v>300</v>
      </c>
      <c r="AU484" s="256" t="s">
        <v>86</v>
      </c>
      <c r="AY484" s="18" t="s">
        <v>222</v>
      </c>
      <c r="BE484" s="257">
        <f>IF(N484="základní",J484,0)</f>
        <v>0</v>
      </c>
      <c r="BF484" s="257">
        <f>IF(N484="snížená",J484,0)</f>
        <v>0</v>
      </c>
      <c r="BG484" s="257">
        <f>IF(N484="zákl. přenesená",J484,0)</f>
        <v>0</v>
      </c>
      <c r="BH484" s="257">
        <f>IF(N484="sníž. přenesená",J484,0)</f>
        <v>0</v>
      </c>
      <c r="BI484" s="257">
        <f>IF(N484="nulová",J484,0)</f>
        <v>0</v>
      </c>
      <c r="BJ484" s="18" t="s">
        <v>84</v>
      </c>
      <c r="BK484" s="257">
        <f>ROUND(I484*H484,2)</f>
        <v>0</v>
      </c>
      <c r="BL484" s="18" t="s">
        <v>228</v>
      </c>
      <c r="BM484" s="256" t="s">
        <v>1604</v>
      </c>
    </row>
    <row r="485" s="2" customFormat="1" ht="24.15" customHeight="1">
      <c r="A485" s="39"/>
      <c r="B485" s="40"/>
      <c r="C485" s="294" t="s">
        <v>937</v>
      </c>
      <c r="D485" s="294" t="s">
        <v>300</v>
      </c>
      <c r="E485" s="295" t="s">
        <v>5220</v>
      </c>
      <c r="F485" s="296" t="s">
        <v>5219</v>
      </c>
      <c r="G485" s="297" t="s">
        <v>526</v>
      </c>
      <c r="H485" s="298">
        <v>1</v>
      </c>
      <c r="I485" s="299"/>
      <c r="J485" s="300">
        <f>ROUND(I485*H485,2)</f>
        <v>0</v>
      </c>
      <c r="K485" s="301"/>
      <c r="L485" s="302"/>
      <c r="M485" s="303" t="s">
        <v>1</v>
      </c>
      <c r="N485" s="304" t="s">
        <v>41</v>
      </c>
      <c r="O485" s="92"/>
      <c r="P485" s="254">
        <f>O485*H485</f>
        <v>0</v>
      </c>
      <c r="Q485" s="254">
        <v>0</v>
      </c>
      <c r="R485" s="254">
        <f>Q485*H485</f>
        <v>0</v>
      </c>
      <c r="S485" s="254">
        <v>0</v>
      </c>
      <c r="T485" s="255">
        <f>S485*H485</f>
        <v>0</v>
      </c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R485" s="256" t="s">
        <v>242</v>
      </c>
      <c r="AT485" s="256" t="s">
        <v>300</v>
      </c>
      <c r="AU485" s="256" t="s">
        <v>86</v>
      </c>
      <c r="AY485" s="18" t="s">
        <v>222</v>
      </c>
      <c r="BE485" s="257">
        <f>IF(N485="základní",J485,0)</f>
        <v>0</v>
      </c>
      <c r="BF485" s="257">
        <f>IF(N485="snížená",J485,0)</f>
        <v>0</v>
      </c>
      <c r="BG485" s="257">
        <f>IF(N485="zákl. přenesená",J485,0)</f>
        <v>0</v>
      </c>
      <c r="BH485" s="257">
        <f>IF(N485="sníž. přenesená",J485,0)</f>
        <v>0</v>
      </c>
      <c r="BI485" s="257">
        <f>IF(N485="nulová",J485,0)</f>
        <v>0</v>
      </c>
      <c r="BJ485" s="18" t="s">
        <v>84</v>
      </c>
      <c r="BK485" s="257">
        <f>ROUND(I485*H485,2)</f>
        <v>0</v>
      </c>
      <c r="BL485" s="18" t="s">
        <v>228</v>
      </c>
      <c r="BM485" s="256" t="s">
        <v>1607</v>
      </c>
    </row>
    <row r="486" s="2" customFormat="1" ht="16.5" customHeight="1">
      <c r="A486" s="39"/>
      <c r="B486" s="40"/>
      <c r="C486" s="244" t="s">
        <v>1594</v>
      </c>
      <c r="D486" s="244" t="s">
        <v>224</v>
      </c>
      <c r="E486" s="245" t="s">
        <v>5221</v>
      </c>
      <c r="F486" s="246" t="s">
        <v>4836</v>
      </c>
      <c r="G486" s="247" t="s">
        <v>526</v>
      </c>
      <c r="H486" s="248">
        <v>1</v>
      </c>
      <c r="I486" s="249"/>
      <c r="J486" s="250">
        <f>ROUND(I486*H486,2)</f>
        <v>0</v>
      </c>
      <c r="K486" s="251"/>
      <c r="L486" s="45"/>
      <c r="M486" s="252" t="s">
        <v>1</v>
      </c>
      <c r="N486" s="253" t="s">
        <v>41</v>
      </c>
      <c r="O486" s="92"/>
      <c r="P486" s="254">
        <f>O486*H486</f>
        <v>0</v>
      </c>
      <c r="Q486" s="254">
        <v>0</v>
      </c>
      <c r="R486" s="254">
        <f>Q486*H486</f>
        <v>0</v>
      </c>
      <c r="S486" s="254">
        <v>0</v>
      </c>
      <c r="T486" s="255">
        <f>S486*H486</f>
        <v>0</v>
      </c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R486" s="256" t="s">
        <v>228</v>
      </c>
      <c r="AT486" s="256" t="s">
        <v>224</v>
      </c>
      <c r="AU486" s="256" t="s">
        <v>86</v>
      </c>
      <c r="AY486" s="18" t="s">
        <v>222</v>
      </c>
      <c r="BE486" s="257">
        <f>IF(N486="základní",J486,0)</f>
        <v>0</v>
      </c>
      <c r="BF486" s="257">
        <f>IF(N486="snížená",J486,0)</f>
        <v>0</v>
      </c>
      <c r="BG486" s="257">
        <f>IF(N486="zákl. přenesená",J486,0)</f>
        <v>0</v>
      </c>
      <c r="BH486" s="257">
        <f>IF(N486="sníž. přenesená",J486,0)</f>
        <v>0</v>
      </c>
      <c r="BI486" s="257">
        <f>IF(N486="nulová",J486,0)</f>
        <v>0</v>
      </c>
      <c r="BJ486" s="18" t="s">
        <v>84</v>
      </c>
      <c r="BK486" s="257">
        <f>ROUND(I486*H486,2)</f>
        <v>0</v>
      </c>
      <c r="BL486" s="18" t="s">
        <v>228</v>
      </c>
      <c r="BM486" s="256" t="s">
        <v>1611</v>
      </c>
    </row>
    <row r="487" s="2" customFormat="1" ht="76.35" customHeight="1">
      <c r="A487" s="39"/>
      <c r="B487" s="40"/>
      <c r="C487" s="294" t="s">
        <v>942</v>
      </c>
      <c r="D487" s="294" t="s">
        <v>300</v>
      </c>
      <c r="E487" s="295" t="s">
        <v>5222</v>
      </c>
      <c r="F487" s="296" t="s">
        <v>4874</v>
      </c>
      <c r="G487" s="297" t="s">
        <v>526</v>
      </c>
      <c r="H487" s="298">
        <v>6</v>
      </c>
      <c r="I487" s="299"/>
      <c r="J487" s="300">
        <f>ROUND(I487*H487,2)</f>
        <v>0</v>
      </c>
      <c r="K487" s="301"/>
      <c r="L487" s="302"/>
      <c r="M487" s="303" t="s">
        <v>1</v>
      </c>
      <c r="N487" s="304" t="s">
        <v>41</v>
      </c>
      <c r="O487" s="92"/>
      <c r="P487" s="254">
        <f>O487*H487</f>
        <v>0</v>
      </c>
      <c r="Q487" s="254">
        <v>0</v>
      </c>
      <c r="R487" s="254">
        <f>Q487*H487</f>
        <v>0</v>
      </c>
      <c r="S487" s="254">
        <v>0</v>
      </c>
      <c r="T487" s="255">
        <f>S487*H487</f>
        <v>0</v>
      </c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R487" s="256" t="s">
        <v>242</v>
      </c>
      <c r="AT487" s="256" t="s">
        <v>300</v>
      </c>
      <c r="AU487" s="256" t="s">
        <v>86</v>
      </c>
      <c r="AY487" s="18" t="s">
        <v>222</v>
      </c>
      <c r="BE487" s="257">
        <f>IF(N487="základní",J487,0)</f>
        <v>0</v>
      </c>
      <c r="BF487" s="257">
        <f>IF(N487="snížená",J487,0)</f>
        <v>0</v>
      </c>
      <c r="BG487" s="257">
        <f>IF(N487="zákl. přenesená",J487,0)</f>
        <v>0</v>
      </c>
      <c r="BH487" s="257">
        <f>IF(N487="sníž. přenesená",J487,0)</f>
        <v>0</v>
      </c>
      <c r="BI487" s="257">
        <f>IF(N487="nulová",J487,0)</f>
        <v>0</v>
      </c>
      <c r="BJ487" s="18" t="s">
        <v>84</v>
      </c>
      <c r="BK487" s="257">
        <f>ROUND(I487*H487,2)</f>
        <v>0</v>
      </c>
      <c r="BL487" s="18" t="s">
        <v>228</v>
      </c>
      <c r="BM487" s="256" t="s">
        <v>1615</v>
      </c>
    </row>
    <row r="488" s="2" customFormat="1" ht="16.5" customHeight="1">
      <c r="A488" s="39"/>
      <c r="B488" s="40"/>
      <c r="C488" s="294" t="s">
        <v>1601</v>
      </c>
      <c r="D488" s="294" t="s">
        <v>300</v>
      </c>
      <c r="E488" s="295" t="s">
        <v>5223</v>
      </c>
      <c r="F488" s="296" t="s">
        <v>4876</v>
      </c>
      <c r="G488" s="297" t="s">
        <v>526</v>
      </c>
      <c r="H488" s="298">
        <v>6</v>
      </c>
      <c r="I488" s="299"/>
      <c r="J488" s="300">
        <f>ROUND(I488*H488,2)</f>
        <v>0</v>
      </c>
      <c r="K488" s="301"/>
      <c r="L488" s="302"/>
      <c r="M488" s="303" t="s">
        <v>1</v>
      </c>
      <c r="N488" s="304" t="s">
        <v>41</v>
      </c>
      <c r="O488" s="92"/>
      <c r="P488" s="254">
        <f>O488*H488</f>
        <v>0</v>
      </c>
      <c r="Q488" s="254">
        <v>0</v>
      </c>
      <c r="R488" s="254">
        <f>Q488*H488</f>
        <v>0</v>
      </c>
      <c r="S488" s="254">
        <v>0</v>
      </c>
      <c r="T488" s="255">
        <f>S488*H488</f>
        <v>0</v>
      </c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R488" s="256" t="s">
        <v>242</v>
      </c>
      <c r="AT488" s="256" t="s">
        <v>300</v>
      </c>
      <c r="AU488" s="256" t="s">
        <v>86</v>
      </c>
      <c r="AY488" s="18" t="s">
        <v>222</v>
      </c>
      <c r="BE488" s="257">
        <f>IF(N488="základní",J488,0)</f>
        <v>0</v>
      </c>
      <c r="BF488" s="257">
        <f>IF(N488="snížená",J488,0)</f>
        <v>0</v>
      </c>
      <c r="BG488" s="257">
        <f>IF(N488="zákl. přenesená",J488,0)</f>
        <v>0</v>
      </c>
      <c r="BH488" s="257">
        <f>IF(N488="sníž. přenesená",J488,0)</f>
        <v>0</v>
      </c>
      <c r="BI488" s="257">
        <f>IF(N488="nulová",J488,0)</f>
        <v>0</v>
      </c>
      <c r="BJ488" s="18" t="s">
        <v>84</v>
      </c>
      <c r="BK488" s="257">
        <f>ROUND(I488*H488,2)</f>
        <v>0</v>
      </c>
      <c r="BL488" s="18" t="s">
        <v>228</v>
      </c>
      <c r="BM488" s="256" t="s">
        <v>1619</v>
      </c>
    </row>
    <row r="489" s="2" customFormat="1" ht="21.75" customHeight="1">
      <c r="A489" s="39"/>
      <c r="B489" s="40"/>
      <c r="C489" s="294" t="s">
        <v>943</v>
      </c>
      <c r="D489" s="294" t="s">
        <v>300</v>
      </c>
      <c r="E489" s="295" t="s">
        <v>5224</v>
      </c>
      <c r="F489" s="296" t="s">
        <v>4878</v>
      </c>
      <c r="G489" s="297" t="s">
        <v>1535</v>
      </c>
      <c r="H489" s="298">
        <v>9</v>
      </c>
      <c r="I489" s="299"/>
      <c r="J489" s="300">
        <f>ROUND(I489*H489,2)</f>
        <v>0</v>
      </c>
      <c r="K489" s="301"/>
      <c r="L489" s="302"/>
      <c r="M489" s="303" t="s">
        <v>1</v>
      </c>
      <c r="N489" s="304" t="s">
        <v>41</v>
      </c>
      <c r="O489" s="92"/>
      <c r="P489" s="254">
        <f>O489*H489</f>
        <v>0</v>
      </c>
      <c r="Q489" s="254">
        <v>0</v>
      </c>
      <c r="R489" s="254">
        <f>Q489*H489</f>
        <v>0</v>
      </c>
      <c r="S489" s="254">
        <v>0</v>
      </c>
      <c r="T489" s="255">
        <f>S489*H489</f>
        <v>0</v>
      </c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R489" s="256" t="s">
        <v>242</v>
      </c>
      <c r="AT489" s="256" t="s">
        <v>300</v>
      </c>
      <c r="AU489" s="256" t="s">
        <v>86</v>
      </c>
      <c r="AY489" s="18" t="s">
        <v>222</v>
      </c>
      <c r="BE489" s="257">
        <f>IF(N489="základní",J489,0)</f>
        <v>0</v>
      </c>
      <c r="BF489" s="257">
        <f>IF(N489="snížená",J489,0)</f>
        <v>0</v>
      </c>
      <c r="BG489" s="257">
        <f>IF(N489="zákl. přenesená",J489,0)</f>
        <v>0</v>
      </c>
      <c r="BH489" s="257">
        <f>IF(N489="sníž. přenesená",J489,0)</f>
        <v>0</v>
      </c>
      <c r="BI489" s="257">
        <f>IF(N489="nulová",J489,0)</f>
        <v>0</v>
      </c>
      <c r="BJ489" s="18" t="s">
        <v>84</v>
      </c>
      <c r="BK489" s="257">
        <f>ROUND(I489*H489,2)</f>
        <v>0</v>
      </c>
      <c r="BL489" s="18" t="s">
        <v>228</v>
      </c>
      <c r="BM489" s="256" t="s">
        <v>1622</v>
      </c>
    </row>
    <row r="490" s="2" customFormat="1" ht="16.5" customHeight="1">
      <c r="A490" s="39"/>
      <c r="B490" s="40"/>
      <c r="C490" s="244" t="s">
        <v>1608</v>
      </c>
      <c r="D490" s="244" t="s">
        <v>224</v>
      </c>
      <c r="E490" s="245" t="s">
        <v>5225</v>
      </c>
      <c r="F490" s="246" t="s">
        <v>4836</v>
      </c>
      <c r="G490" s="247" t="s">
        <v>526</v>
      </c>
      <c r="H490" s="248">
        <v>1</v>
      </c>
      <c r="I490" s="249"/>
      <c r="J490" s="250">
        <f>ROUND(I490*H490,2)</f>
        <v>0</v>
      </c>
      <c r="K490" s="251"/>
      <c r="L490" s="45"/>
      <c r="M490" s="252" t="s">
        <v>1</v>
      </c>
      <c r="N490" s="253" t="s">
        <v>41</v>
      </c>
      <c r="O490" s="92"/>
      <c r="P490" s="254">
        <f>O490*H490</f>
        <v>0</v>
      </c>
      <c r="Q490" s="254">
        <v>0</v>
      </c>
      <c r="R490" s="254">
        <f>Q490*H490</f>
        <v>0</v>
      </c>
      <c r="S490" s="254">
        <v>0</v>
      </c>
      <c r="T490" s="255">
        <f>S490*H490</f>
        <v>0</v>
      </c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R490" s="256" t="s">
        <v>228</v>
      </c>
      <c r="AT490" s="256" t="s">
        <v>224</v>
      </c>
      <c r="AU490" s="256" t="s">
        <v>86</v>
      </c>
      <c r="AY490" s="18" t="s">
        <v>222</v>
      </c>
      <c r="BE490" s="257">
        <f>IF(N490="základní",J490,0)</f>
        <v>0</v>
      </c>
      <c r="BF490" s="257">
        <f>IF(N490="snížená",J490,0)</f>
        <v>0</v>
      </c>
      <c r="BG490" s="257">
        <f>IF(N490="zákl. přenesená",J490,0)</f>
        <v>0</v>
      </c>
      <c r="BH490" s="257">
        <f>IF(N490="sníž. přenesená",J490,0)</f>
        <v>0</v>
      </c>
      <c r="BI490" s="257">
        <f>IF(N490="nulová",J490,0)</f>
        <v>0</v>
      </c>
      <c r="BJ490" s="18" t="s">
        <v>84</v>
      </c>
      <c r="BK490" s="257">
        <f>ROUND(I490*H490,2)</f>
        <v>0</v>
      </c>
      <c r="BL490" s="18" t="s">
        <v>228</v>
      </c>
      <c r="BM490" s="256" t="s">
        <v>1626</v>
      </c>
    </row>
    <row r="491" s="2" customFormat="1" ht="76.35" customHeight="1">
      <c r="A491" s="39"/>
      <c r="B491" s="40"/>
      <c r="C491" s="294" t="s">
        <v>949</v>
      </c>
      <c r="D491" s="294" t="s">
        <v>300</v>
      </c>
      <c r="E491" s="295" t="s">
        <v>5226</v>
      </c>
      <c r="F491" s="296" t="s">
        <v>4897</v>
      </c>
      <c r="G491" s="297" t="s">
        <v>526</v>
      </c>
      <c r="H491" s="298">
        <v>6</v>
      </c>
      <c r="I491" s="299"/>
      <c r="J491" s="300">
        <f>ROUND(I491*H491,2)</f>
        <v>0</v>
      </c>
      <c r="K491" s="301"/>
      <c r="L491" s="302"/>
      <c r="M491" s="303" t="s">
        <v>1</v>
      </c>
      <c r="N491" s="304" t="s">
        <v>41</v>
      </c>
      <c r="O491" s="92"/>
      <c r="P491" s="254">
        <f>O491*H491</f>
        <v>0</v>
      </c>
      <c r="Q491" s="254">
        <v>0</v>
      </c>
      <c r="R491" s="254">
        <f>Q491*H491</f>
        <v>0</v>
      </c>
      <c r="S491" s="254">
        <v>0</v>
      </c>
      <c r="T491" s="255">
        <f>S491*H491</f>
        <v>0</v>
      </c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R491" s="256" t="s">
        <v>242</v>
      </c>
      <c r="AT491" s="256" t="s">
        <v>300</v>
      </c>
      <c r="AU491" s="256" t="s">
        <v>86</v>
      </c>
      <c r="AY491" s="18" t="s">
        <v>222</v>
      </c>
      <c r="BE491" s="257">
        <f>IF(N491="základní",J491,0)</f>
        <v>0</v>
      </c>
      <c r="BF491" s="257">
        <f>IF(N491="snížená",J491,0)</f>
        <v>0</v>
      </c>
      <c r="BG491" s="257">
        <f>IF(N491="zákl. přenesená",J491,0)</f>
        <v>0</v>
      </c>
      <c r="BH491" s="257">
        <f>IF(N491="sníž. přenesená",J491,0)</f>
        <v>0</v>
      </c>
      <c r="BI491" s="257">
        <f>IF(N491="nulová",J491,0)</f>
        <v>0</v>
      </c>
      <c r="BJ491" s="18" t="s">
        <v>84</v>
      </c>
      <c r="BK491" s="257">
        <f>ROUND(I491*H491,2)</f>
        <v>0</v>
      </c>
      <c r="BL491" s="18" t="s">
        <v>228</v>
      </c>
      <c r="BM491" s="256" t="s">
        <v>1629</v>
      </c>
    </row>
    <row r="492" s="2" customFormat="1" ht="16.5" customHeight="1">
      <c r="A492" s="39"/>
      <c r="B492" s="40"/>
      <c r="C492" s="294" t="s">
        <v>1616</v>
      </c>
      <c r="D492" s="294" t="s">
        <v>300</v>
      </c>
      <c r="E492" s="295" t="s">
        <v>5227</v>
      </c>
      <c r="F492" s="296" t="s">
        <v>4876</v>
      </c>
      <c r="G492" s="297" t="s">
        <v>526</v>
      </c>
      <c r="H492" s="298">
        <v>6</v>
      </c>
      <c r="I492" s="299"/>
      <c r="J492" s="300">
        <f>ROUND(I492*H492,2)</f>
        <v>0</v>
      </c>
      <c r="K492" s="301"/>
      <c r="L492" s="302"/>
      <c r="M492" s="303" t="s">
        <v>1</v>
      </c>
      <c r="N492" s="304" t="s">
        <v>41</v>
      </c>
      <c r="O492" s="92"/>
      <c r="P492" s="254">
        <f>O492*H492</f>
        <v>0</v>
      </c>
      <c r="Q492" s="254">
        <v>0</v>
      </c>
      <c r="R492" s="254">
        <f>Q492*H492</f>
        <v>0</v>
      </c>
      <c r="S492" s="254">
        <v>0</v>
      </c>
      <c r="T492" s="255">
        <f>S492*H492</f>
        <v>0</v>
      </c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R492" s="256" t="s">
        <v>242</v>
      </c>
      <c r="AT492" s="256" t="s">
        <v>300</v>
      </c>
      <c r="AU492" s="256" t="s">
        <v>86</v>
      </c>
      <c r="AY492" s="18" t="s">
        <v>222</v>
      </c>
      <c r="BE492" s="257">
        <f>IF(N492="základní",J492,0)</f>
        <v>0</v>
      </c>
      <c r="BF492" s="257">
        <f>IF(N492="snížená",J492,0)</f>
        <v>0</v>
      </c>
      <c r="BG492" s="257">
        <f>IF(N492="zákl. přenesená",J492,0)</f>
        <v>0</v>
      </c>
      <c r="BH492" s="257">
        <f>IF(N492="sníž. přenesená",J492,0)</f>
        <v>0</v>
      </c>
      <c r="BI492" s="257">
        <f>IF(N492="nulová",J492,0)</f>
        <v>0</v>
      </c>
      <c r="BJ492" s="18" t="s">
        <v>84</v>
      </c>
      <c r="BK492" s="257">
        <f>ROUND(I492*H492,2)</f>
        <v>0</v>
      </c>
      <c r="BL492" s="18" t="s">
        <v>228</v>
      </c>
      <c r="BM492" s="256" t="s">
        <v>1633</v>
      </c>
    </row>
    <row r="493" s="2" customFormat="1" ht="21.75" customHeight="1">
      <c r="A493" s="39"/>
      <c r="B493" s="40"/>
      <c r="C493" s="294" t="s">
        <v>954</v>
      </c>
      <c r="D493" s="294" t="s">
        <v>300</v>
      </c>
      <c r="E493" s="295" t="s">
        <v>5228</v>
      </c>
      <c r="F493" s="296" t="s">
        <v>4878</v>
      </c>
      <c r="G493" s="297" t="s">
        <v>1535</v>
      </c>
      <c r="H493" s="298">
        <v>9</v>
      </c>
      <c r="I493" s="299"/>
      <c r="J493" s="300">
        <f>ROUND(I493*H493,2)</f>
        <v>0</v>
      </c>
      <c r="K493" s="301"/>
      <c r="L493" s="302"/>
      <c r="M493" s="303" t="s">
        <v>1</v>
      </c>
      <c r="N493" s="304" t="s">
        <v>41</v>
      </c>
      <c r="O493" s="92"/>
      <c r="P493" s="254">
        <f>O493*H493</f>
        <v>0</v>
      </c>
      <c r="Q493" s="254">
        <v>0</v>
      </c>
      <c r="R493" s="254">
        <f>Q493*H493</f>
        <v>0</v>
      </c>
      <c r="S493" s="254">
        <v>0</v>
      </c>
      <c r="T493" s="255">
        <f>S493*H493</f>
        <v>0</v>
      </c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R493" s="256" t="s">
        <v>242</v>
      </c>
      <c r="AT493" s="256" t="s">
        <v>300</v>
      </c>
      <c r="AU493" s="256" t="s">
        <v>86</v>
      </c>
      <c r="AY493" s="18" t="s">
        <v>222</v>
      </c>
      <c r="BE493" s="257">
        <f>IF(N493="základní",J493,0)</f>
        <v>0</v>
      </c>
      <c r="BF493" s="257">
        <f>IF(N493="snížená",J493,0)</f>
        <v>0</v>
      </c>
      <c r="BG493" s="257">
        <f>IF(N493="zákl. přenesená",J493,0)</f>
        <v>0</v>
      </c>
      <c r="BH493" s="257">
        <f>IF(N493="sníž. přenesená",J493,0)</f>
        <v>0</v>
      </c>
      <c r="BI493" s="257">
        <f>IF(N493="nulová",J493,0)</f>
        <v>0</v>
      </c>
      <c r="BJ493" s="18" t="s">
        <v>84</v>
      </c>
      <c r="BK493" s="257">
        <f>ROUND(I493*H493,2)</f>
        <v>0</v>
      </c>
      <c r="BL493" s="18" t="s">
        <v>228</v>
      </c>
      <c r="BM493" s="256" t="s">
        <v>1636</v>
      </c>
    </row>
    <row r="494" s="2" customFormat="1" ht="16.5" customHeight="1">
      <c r="A494" s="39"/>
      <c r="B494" s="40"/>
      <c r="C494" s="244" t="s">
        <v>1623</v>
      </c>
      <c r="D494" s="244" t="s">
        <v>224</v>
      </c>
      <c r="E494" s="245" t="s">
        <v>5229</v>
      </c>
      <c r="F494" s="246" t="s">
        <v>4836</v>
      </c>
      <c r="G494" s="247" t="s">
        <v>526</v>
      </c>
      <c r="H494" s="248">
        <v>1</v>
      </c>
      <c r="I494" s="249"/>
      <c r="J494" s="250">
        <f>ROUND(I494*H494,2)</f>
        <v>0</v>
      </c>
      <c r="K494" s="251"/>
      <c r="L494" s="45"/>
      <c r="M494" s="252" t="s">
        <v>1</v>
      </c>
      <c r="N494" s="253" t="s">
        <v>41</v>
      </c>
      <c r="O494" s="92"/>
      <c r="P494" s="254">
        <f>O494*H494</f>
        <v>0</v>
      </c>
      <c r="Q494" s="254">
        <v>0</v>
      </c>
      <c r="R494" s="254">
        <f>Q494*H494</f>
        <v>0</v>
      </c>
      <c r="S494" s="254">
        <v>0</v>
      </c>
      <c r="T494" s="255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56" t="s">
        <v>228</v>
      </c>
      <c r="AT494" s="256" t="s">
        <v>224</v>
      </c>
      <c r="AU494" s="256" t="s">
        <v>86</v>
      </c>
      <c r="AY494" s="18" t="s">
        <v>222</v>
      </c>
      <c r="BE494" s="257">
        <f>IF(N494="základní",J494,0)</f>
        <v>0</v>
      </c>
      <c r="BF494" s="257">
        <f>IF(N494="snížená",J494,0)</f>
        <v>0</v>
      </c>
      <c r="BG494" s="257">
        <f>IF(N494="zákl. přenesená",J494,0)</f>
        <v>0</v>
      </c>
      <c r="BH494" s="257">
        <f>IF(N494="sníž. přenesená",J494,0)</f>
        <v>0</v>
      </c>
      <c r="BI494" s="257">
        <f>IF(N494="nulová",J494,0)</f>
        <v>0</v>
      </c>
      <c r="BJ494" s="18" t="s">
        <v>84</v>
      </c>
      <c r="BK494" s="257">
        <f>ROUND(I494*H494,2)</f>
        <v>0</v>
      </c>
      <c r="BL494" s="18" t="s">
        <v>228</v>
      </c>
      <c r="BM494" s="256" t="s">
        <v>1640</v>
      </c>
    </row>
    <row r="495" s="2" customFormat="1" ht="24.15" customHeight="1">
      <c r="A495" s="39"/>
      <c r="B495" s="40"/>
      <c r="C495" s="294" t="s">
        <v>963</v>
      </c>
      <c r="D495" s="294" t="s">
        <v>300</v>
      </c>
      <c r="E495" s="295" t="s">
        <v>5230</v>
      </c>
      <c r="F495" s="296" t="s">
        <v>4985</v>
      </c>
      <c r="G495" s="297" t="s">
        <v>526</v>
      </c>
      <c r="H495" s="298">
        <v>1</v>
      </c>
      <c r="I495" s="299"/>
      <c r="J495" s="300">
        <f>ROUND(I495*H495,2)</f>
        <v>0</v>
      </c>
      <c r="K495" s="301"/>
      <c r="L495" s="302"/>
      <c r="M495" s="303" t="s">
        <v>1</v>
      </c>
      <c r="N495" s="304" t="s">
        <v>41</v>
      </c>
      <c r="O495" s="92"/>
      <c r="P495" s="254">
        <f>O495*H495</f>
        <v>0</v>
      </c>
      <c r="Q495" s="254">
        <v>0</v>
      </c>
      <c r="R495" s="254">
        <f>Q495*H495</f>
        <v>0</v>
      </c>
      <c r="S495" s="254">
        <v>0</v>
      </c>
      <c r="T495" s="255">
        <f>S495*H495</f>
        <v>0</v>
      </c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R495" s="256" t="s">
        <v>242</v>
      </c>
      <c r="AT495" s="256" t="s">
        <v>300</v>
      </c>
      <c r="AU495" s="256" t="s">
        <v>86</v>
      </c>
      <c r="AY495" s="18" t="s">
        <v>222</v>
      </c>
      <c r="BE495" s="257">
        <f>IF(N495="základní",J495,0)</f>
        <v>0</v>
      </c>
      <c r="BF495" s="257">
        <f>IF(N495="snížená",J495,0)</f>
        <v>0</v>
      </c>
      <c r="BG495" s="257">
        <f>IF(N495="zákl. přenesená",J495,0)</f>
        <v>0</v>
      </c>
      <c r="BH495" s="257">
        <f>IF(N495="sníž. přenesená",J495,0)</f>
        <v>0</v>
      </c>
      <c r="BI495" s="257">
        <f>IF(N495="nulová",J495,0)</f>
        <v>0</v>
      </c>
      <c r="BJ495" s="18" t="s">
        <v>84</v>
      </c>
      <c r="BK495" s="257">
        <f>ROUND(I495*H495,2)</f>
        <v>0</v>
      </c>
      <c r="BL495" s="18" t="s">
        <v>228</v>
      </c>
      <c r="BM495" s="256" t="s">
        <v>1645</v>
      </c>
    </row>
    <row r="496" s="2" customFormat="1" ht="16.5" customHeight="1">
      <c r="A496" s="39"/>
      <c r="B496" s="40"/>
      <c r="C496" s="244" t="s">
        <v>1630</v>
      </c>
      <c r="D496" s="244" t="s">
        <v>224</v>
      </c>
      <c r="E496" s="245" t="s">
        <v>5231</v>
      </c>
      <c r="F496" s="246" t="s">
        <v>4836</v>
      </c>
      <c r="G496" s="247" t="s">
        <v>526</v>
      </c>
      <c r="H496" s="248">
        <v>1</v>
      </c>
      <c r="I496" s="249"/>
      <c r="J496" s="250">
        <f>ROUND(I496*H496,2)</f>
        <v>0</v>
      </c>
      <c r="K496" s="251"/>
      <c r="L496" s="45"/>
      <c r="M496" s="252" t="s">
        <v>1</v>
      </c>
      <c r="N496" s="253" t="s">
        <v>41</v>
      </c>
      <c r="O496" s="92"/>
      <c r="P496" s="254">
        <f>O496*H496</f>
        <v>0</v>
      </c>
      <c r="Q496" s="254">
        <v>0</v>
      </c>
      <c r="R496" s="254">
        <f>Q496*H496</f>
        <v>0</v>
      </c>
      <c r="S496" s="254">
        <v>0</v>
      </c>
      <c r="T496" s="255">
        <f>S496*H496</f>
        <v>0</v>
      </c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R496" s="256" t="s">
        <v>228</v>
      </c>
      <c r="AT496" s="256" t="s">
        <v>224</v>
      </c>
      <c r="AU496" s="256" t="s">
        <v>86</v>
      </c>
      <c r="AY496" s="18" t="s">
        <v>222</v>
      </c>
      <c r="BE496" s="257">
        <f>IF(N496="základní",J496,0)</f>
        <v>0</v>
      </c>
      <c r="BF496" s="257">
        <f>IF(N496="snížená",J496,0)</f>
        <v>0</v>
      </c>
      <c r="BG496" s="257">
        <f>IF(N496="zákl. přenesená",J496,0)</f>
        <v>0</v>
      </c>
      <c r="BH496" s="257">
        <f>IF(N496="sníž. přenesená",J496,0)</f>
        <v>0</v>
      </c>
      <c r="BI496" s="257">
        <f>IF(N496="nulová",J496,0)</f>
        <v>0</v>
      </c>
      <c r="BJ496" s="18" t="s">
        <v>84</v>
      </c>
      <c r="BK496" s="257">
        <f>ROUND(I496*H496,2)</f>
        <v>0</v>
      </c>
      <c r="BL496" s="18" t="s">
        <v>228</v>
      </c>
      <c r="BM496" s="256" t="s">
        <v>1651</v>
      </c>
    </row>
    <row r="497" s="12" customFormat="1" ht="22.8" customHeight="1">
      <c r="A497" s="12"/>
      <c r="B497" s="228"/>
      <c r="C497" s="229"/>
      <c r="D497" s="230" t="s">
        <v>75</v>
      </c>
      <c r="E497" s="242" t="s">
        <v>5232</v>
      </c>
      <c r="F497" s="242" t="s">
        <v>5233</v>
      </c>
      <c r="G497" s="229"/>
      <c r="H497" s="229"/>
      <c r="I497" s="232"/>
      <c r="J497" s="243">
        <f>BK497</f>
        <v>0</v>
      </c>
      <c r="K497" s="229"/>
      <c r="L497" s="234"/>
      <c r="M497" s="235"/>
      <c r="N497" s="236"/>
      <c r="O497" s="236"/>
      <c r="P497" s="237">
        <f>SUM(P498:P507)</f>
        <v>0</v>
      </c>
      <c r="Q497" s="236"/>
      <c r="R497" s="237">
        <f>SUM(R498:R507)</f>
        <v>0</v>
      </c>
      <c r="S497" s="236"/>
      <c r="T497" s="238">
        <f>SUM(T498:T507)</f>
        <v>0</v>
      </c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R497" s="239" t="s">
        <v>84</v>
      </c>
      <c r="AT497" s="240" t="s">
        <v>75</v>
      </c>
      <c r="AU497" s="240" t="s">
        <v>84</v>
      </c>
      <c r="AY497" s="239" t="s">
        <v>222</v>
      </c>
      <c r="BK497" s="241">
        <f>SUM(BK498:BK507)</f>
        <v>0</v>
      </c>
    </row>
    <row r="498" s="2" customFormat="1" ht="16.5" customHeight="1">
      <c r="A498" s="39"/>
      <c r="B498" s="40"/>
      <c r="C498" s="294" t="s">
        <v>970</v>
      </c>
      <c r="D498" s="294" t="s">
        <v>300</v>
      </c>
      <c r="E498" s="295" t="s">
        <v>5234</v>
      </c>
      <c r="F498" s="296" t="s">
        <v>4919</v>
      </c>
      <c r="G498" s="297" t="s">
        <v>1535</v>
      </c>
      <c r="H498" s="298">
        <v>22</v>
      </c>
      <c r="I498" s="299"/>
      <c r="J498" s="300">
        <f>ROUND(I498*H498,2)</f>
        <v>0</v>
      </c>
      <c r="K498" s="301"/>
      <c r="L498" s="302"/>
      <c r="M498" s="303" t="s">
        <v>1</v>
      </c>
      <c r="N498" s="304" t="s">
        <v>41</v>
      </c>
      <c r="O498" s="92"/>
      <c r="P498" s="254">
        <f>O498*H498</f>
        <v>0</v>
      </c>
      <c r="Q498" s="254">
        <v>0</v>
      </c>
      <c r="R498" s="254">
        <f>Q498*H498</f>
        <v>0</v>
      </c>
      <c r="S498" s="254">
        <v>0</v>
      </c>
      <c r="T498" s="255">
        <f>S498*H498</f>
        <v>0</v>
      </c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R498" s="256" t="s">
        <v>242</v>
      </c>
      <c r="AT498" s="256" t="s">
        <v>300</v>
      </c>
      <c r="AU498" s="256" t="s">
        <v>86</v>
      </c>
      <c r="AY498" s="18" t="s">
        <v>222</v>
      </c>
      <c r="BE498" s="257">
        <f>IF(N498="základní",J498,0)</f>
        <v>0</v>
      </c>
      <c r="BF498" s="257">
        <f>IF(N498="snížená",J498,0)</f>
        <v>0</v>
      </c>
      <c r="BG498" s="257">
        <f>IF(N498="zákl. přenesená",J498,0)</f>
        <v>0</v>
      </c>
      <c r="BH498" s="257">
        <f>IF(N498="sníž. přenesená",J498,0)</f>
        <v>0</v>
      </c>
      <c r="BI498" s="257">
        <f>IF(N498="nulová",J498,0)</f>
        <v>0</v>
      </c>
      <c r="BJ498" s="18" t="s">
        <v>84</v>
      </c>
      <c r="BK498" s="257">
        <f>ROUND(I498*H498,2)</f>
        <v>0</v>
      </c>
      <c r="BL498" s="18" t="s">
        <v>228</v>
      </c>
      <c r="BM498" s="256" t="s">
        <v>1655</v>
      </c>
    </row>
    <row r="499" s="2" customFormat="1" ht="16.5" customHeight="1">
      <c r="A499" s="39"/>
      <c r="B499" s="40"/>
      <c r="C499" s="244" t="s">
        <v>1637</v>
      </c>
      <c r="D499" s="244" t="s">
        <v>224</v>
      </c>
      <c r="E499" s="245" t="s">
        <v>5235</v>
      </c>
      <c r="F499" s="246" t="s">
        <v>4921</v>
      </c>
      <c r="G499" s="247" t="s">
        <v>1535</v>
      </c>
      <c r="H499" s="248">
        <v>22</v>
      </c>
      <c r="I499" s="249"/>
      <c r="J499" s="250">
        <f>ROUND(I499*H499,2)</f>
        <v>0</v>
      </c>
      <c r="K499" s="251"/>
      <c r="L499" s="45"/>
      <c r="M499" s="252" t="s">
        <v>1</v>
      </c>
      <c r="N499" s="253" t="s">
        <v>41</v>
      </c>
      <c r="O499" s="92"/>
      <c r="P499" s="254">
        <f>O499*H499</f>
        <v>0</v>
      </c>
      <c r="Q499" s="254">
        <v>0</v>
      </c>
      <c r="R499" s="254">
        <f>Q499*H499</f>
        <v>0</v>
      </c>
      <c r="S499" s="254">
        <v>0</v>
      </c>
      <c r="T499" s="255">
        <f>S499*H499</f>
        <v>0</v>
      </c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R499" s="256" t="s">
        <v>228</v>
      </c>
      <c r="AT499" s="256" t="s">
        <v>224</v>
      </c>
      <c r="AU499" s="256" t="s">
        <v>86</v>
      </c>
      <c r="AY499" s="18" t="s">
        <v>222</v>
      </c>
      <c r="BE499" s="257">
        <f>IF(N499="základní",J499,0)</f>
        <v>0</v>
      </c>
      <c r="BF499" s="257">
        <f>IF(N499="snížená",J499,0)</f>
        <v>0</v>
      </c>
      <c r="BG499" s="257">
        <f>IF(N499="zákl. přenesená",J499,0)</f>
        <v>0</v>
      </c>
      <c r="BH499" s="257">
        <f>IF(N499="sníž. přenesená",J499,0)</f>
        <v>0</v>
      </c>
      <c r="BI499" s="257">
        <f>IF(N499="nulová",J499,0)</f>
        <v>0</v>
      </c>
      <c r="BJ499" s="18" t="s">
        <v>84</v>
      </c>
      <c r="BK499" s="257">
        <f>ROUND(I499*H499,2)</f>
        <v>0</v>
      </c>
      <c r="BL499" s="18" t="s">
        <v>228</v>
      </c>
      <c r="BM499" s="256" t="s">
        <v>1659</v>
      </c>
    </row>
    <row r="500" s="2" customFormat="1" ht="16.5" customHeight="1">
      <c r="A500" s="39"/>
      <c r="B500" s="40"/>
      <c r="C500" s="294" t="s">
        <v>977</v>
      </c>
      <c r="D500" s="294" t="s">
        <v>300</v>
      </c>
      <c r="E500" s="295" t="s">
        <v>5236</v>
      </c>
      <c r="F500" s="296" t="s">
        <v>4923</v>
      </c>
      <c r="G500" s="297" t="s">
        <v>1535</v>
      </c>
      <c r="H500" s="298">
        <v>46</v>
      </c>
      <c r="I500" s="299"/>
      <c r="J500" s="300">
        <f>ROUND(I500*H500,2)</f>
        <v>0</v>
      </c>
      <c r="K500" s="301"/>
      <c r="L500" s="302"/>
      <c r="M500" s="303" t="s">
        <v>1</v>
      </c>
      <c r="N500" s="304" t="s">
        <v>41</v>
      </c>
      <c r="O500" s="92"/>
      <c r="P500" s="254">
        <f>O500*H500</f>
        <v>0</v>
      </c>
      <c r="Q500" s="254">
        <v>0</v>
      </c>
      <c r="R500" s="254">
        <f>Q500*H500</f>
        <v>0</v>
      </c>
      <c r="S500" s="254">
        <v>0</v>
      </c>
      <c r="T500" s="255">
        <f>S500*H500</f>
        <v>0</v>
      </c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R500" s="256" t="s">
        <v>242</v>
      </c>
      <c r="AT500" s="256" t="s">
        <v>300</v>
      </c>
      <c r="AU500" s="256" t="s">
        <v>86</v>
      </c>
      <c r="AY500" s="18" t="s">
        <v>222</v>
      </c>
      <c r="BE500" s="257">
        <f>IF(N500="základní",J500,0)</f>
        <v>0</v>
      </c>
      <c r="BF500" s="257">
        <f>IF(N500="snížená",J500,0)</f>
        <v>0</v>
      </c>
      <c r="BG500" s="257">
        <f>IF(N500="zákl. přenesená",J500,0)</f>
        <v>0</v>
      </c>
      <c r="BH500" s="257">
        <f>IF(N500="sníž. přenesená",J500,0)</f>
        <v>0</v>
      </c>
      <c r="BI500" s="257">
        <f>IF(N500="nulová",J500,0)</f>
        <v>0</v>
      </c>
      <c r="BJ500" s="18" t="s">
        <v>84</v>
      </c>
      <c r="BK500" s="257">
        <f>ROUND(I500*H500,2)</f>
        <v>0</v>
      </c>
      <c r="BL500" s="18" t="s">
        <v>228</v>
      </c>
      <c r="BM500" s="256" t="s">
        <v>1662</v>
      </c>
    </row>
    <row r="501" s="2" customFormat="1" ht="16.5" customHeight="1">
      <c r="A501" s="39"/>
      <c r="B501" s="40"/>
      <c r="C501" s="244" t="s">
        <v>1648</v>
      </c>
      <c r="D501" s="244" t="s">
        <v>224</v>
      </c>
      <c r="E501" s="245" t="s">
        <v>5237</v>
      </c>
      <c r="F501" s="246" t="s">
        <v>4921</v>
      </c>
      <c r="G501" s="247" t="s">
        <v>1535</v>
      </c>
      <c r="H501" s="248">
        <v>46</v>
      </c>
      <c r="I501" s="249"/>
      <c r="J501" s="250">
        <f>ROUND(I501*H501,2)</f>
        <v>0</v>
      </c>
      <c r="K501" s="251"/>
      <c r="L501" s="45"/>
      <c r="M501" s="252" t="s">
        <v>1</v>
      </c>
      <c r="N501" s="253" t="s">
        <v>41</v>
      </c>
      <c r="O501" s="92"/>
      <c r="P501" s="254">
        <f>O501*H501</f>
        <v>0</v>
      </c>
      <c r="Q501" s="254">
        <v>0</v>
      </c>
      <c r="R501" s="254">
        <f>Q501*H501</f>
        <v>0</v>
      </c>
      <c r="S501" s="254">
        <v>0</v>
      </c>
      <c r="T501" s="255">
        <f>S501*H501</f>
        <v>0</v>
      </c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R501" s="256" t="s">
        <v>228</v>
      </c>
      <c r="AT501" s="256" t="s">
        <v>224</v>
      </c>
      <c r="AU501" s="256" t="s">
        <v>86</v>
      </c>
      <c r="AY501" s="18" t="s">
        <v>222</v>
      </c>
      <c r="BE501" s="257">
        <f>IF(N501="základní",J501,0)</f>
        <v>0</v>
      </c>
      <c r="BF501" s="257">
        <f>IF(N501="snížená",J501,0)</f>
        <v>0</v>
      </c>
      <c r="BG501" s="257">
        <f>IF(N501="zákl. přenesená",J501,0)</f>
        <v>0</v>
      </c>
      <c r="BH501" s="257">
        <f>IF(N501="sníž. přenesená",J501,0)</f>
        <v>0</v>
      </c>
      <c r="BI501" s="257">
        <f>IF(N501="nulová",J501,0)</f>
        <v>0</v>
      </c>
      <c r="BJ501" s="18" t="s">
        <v>84</v>
      </c>
      <c r="BK501" s="257">
        <f>ROUND(I501*H501,2)</f>
        <v>0</v>
      </c>
      <c r="BL501" s="18" t="s">
        <v>228</v>
      </c>
      <c r="BM501" s="256" t="s">
        <v>1666</v>
      </c>
    </row>
    <row r="502" s="2" customFormat="1" ht="16.5" customHeight="1">
      <c r="A502" s="39"/>
      <c r="B502" s="40"/>
      <c r="C502" s="294" t="s">
        <v>981</v>
      </c>
      <c r="D502" s="294" t="s">
        <v>300</v>
      </c>
      <c r="E502" s="295" t="s">
        <v>5238</v>
      </c>
      <c r="F502" s="296" t="s">
        <v>5239</v>
      </c>
      <c r="G502" s="297" t="s">
        <v>1535</v>
      </c>
      <c r="H502" s="298">
        <v>11</v>
      </c>
      <c r="I502" s="299"/>
      <c r="J502" s="300">
        <f>ROUND(I502*H502,2)</f>
        <v>0</v>
      </c>
      <c r="K502" s="301"/>
      <c r="L502" s="302"/>
      <c r="M502" s="303" t="s">
        <v>1</v>
      </c>
      <c r="N502" s="304" t="s">
        <v>41</v>
      </c>
      <c r="O502" s="92"/>
      <c r="P502" s="254">
        <f>O502*H502</f>
        <v>0</v>
      </c>
      <c r="Q502" s="254">
        <v>0</v>
      </c>
      <c r="R502" s="254">
        <f>Q502*H502</f>
        <v>0</v>
      </c>
      <c r="S502" s="254">
        <v>0</v>
      </c>
      <c r="T502" s="255">
        <f>S502*H502</f>
        <v>0</v>
      </c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R502" s="256" t="s">
        <v>242</v>
      </c>
      <c r="AT502" s="256" t="s">
        <v>300</v>
      </c>
      <c r="AU502" s="256" t="s">
        <v>86</v>
      </c>
      <c r="AY502" s="18" t="s">
        <v>222</v>
      </c>
      <c r="BE502" s="257">
        <f>IF(N502="základní",J502,0)</f>
        <v>0</v>
      </c>
      <c r="BF502" s="257">
        <f>IF(N502="snížená",J502,0)</f>
        <v>0</v>
      </c>
      <c r="BG502" s="257">
        <f>IF(N502="zákl. přenesená",J502,0)</f>
        <v>0</v>
      </c>
      <c r="BH502" s="257">
        <f>IF(N502="sníž. přenesená",J502,0)</f>
        <v>0</v>
      </c>
      <c r="BI502" s="257">
        <f>IF(N502="nulová",J502,0)</f>
        <v>0</v>
      </c>
      <c r="BJ502" s="18" t="s">
        <v>84</v>
      </c>
      <c r="BK502" s="257">
        <f>ROUND(I502*H502,2)</f>
        <v>0</v>
      </c>
      <c r="BL502" s="18" t="s">
        <v>228</v>
      </c>
      <c r="BM502" s="256" t="s">
        <v>1669</v>
      </c>
    </row>
    <row r="503" s="2" customFormat="1" ht="16.5" customHeight="1">
      <c r="A503" s="39"/>
      <c r="B503" s="40"/>
      <c r="C503" s="244" t="s">
        <v>1656</v>
      </c>
      <c r="D503" s="244" t="s">
        <v>224</v>
      </c>
      <c r="E503" s="245" t="s">
        <v>5240</v>
      </c>
      <c r="F503" s="246" t="s">
        <v>4921</v>
      </c>
      <c r="G503" s="247" t="s">
        <v>1535</v>
      </c>
      <c r="H503" s="248">
        <v>11</v>
      </c>
      <c r="I503" s="249"/>
      <c r="J503" s="250">
        <f>ROUND(I503*H503,2)</f>
        <v>0</v>
      </c>
      <c r="K503" s="251"/>
      <c r="L503" s="45"/>
      <c r="M503" s="252" t="s">
        <v>1</v>
      </c>
      <c r="N503" s="253" t="s">
        <v>41</v>
      </c>
      <c r="O503" s="92"/>
      <c r="P503" s="254">
        <f>O503*H503</f>
        <v>0</v>
      </c>
      <c r="Q503" s="254">
        <v>0</v>
      </c>
      <c r="R503" s="254">
        <f>Q503*H503</f>
        <v>0</v>
      </c>
      <c r="S503" s="254">
        <v>0</v>
      </c>
      <c r="T503" s="255">
        <f>S503*H503</f>
        <v>0</v>
      </c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R503" s="256" t="s">
        <v>228</v>
      </c>
      <c r="AT503" s="256" t="s">
        <v>224</v>
      </c>
      <c r="AU503" s="256" t="s">
        <v>86</v>
      </c>
      <c r="AY503" s="18" t="s">
        <v>222</v>
      </c>
      <c r="BE503" s="257">
        <f>IF(N503="základní",J503,0)</f>
        <v>0</v>
      </c>
      <c r="BF503" s="257">
        <f>IF(N503="snížená",J503,0)</f>
        <v>0</v>
      </c>
      <c r="BG503" s="257">
        <f>IF(N503="zákl. přenesená",J503,0)</f>
        <v>0</v>
      </c>
      <c r="BH503" s="257">
        <f>IF(N503="sníž. přenesená",J503,0)</f>
        <v>0</v>
      </c>
      <c r="BI503" s="257">
        <f>IF(N503="nulová",J503,0)</f>
        <v>0</v>
      </c>
      <c r="BJ503" s="18" t="s">
        <v>84</v>
      </c>
      <c r="BK503" s="257">
        <f>ROUND(I503*H503,2)</f>
        <v>0</v>
      </c>
      <c r="BL503" s="18" t="s">
        <v>228</v>
      </c>
      <c r="BM503" s="256" t="s">
        <v>1673</v>
      </c>
    </row>
    <row r="504" s="2" customFormat="1" ht="16.5" customHeight="1">
      <c r="A504" s="39"/>
      <c r="B504" s="40"/>
      <c r="C504" s="294" t="s">
        <v>986</v>
      </c>
      <c r="D504" s="294" t="s">
        <v>300</v>
      </c>
      <c r="E504" s="295" t="s">
        <v>5241</v>
      </c>
      <c r="F504" s="296" t="s">
        <v>4929</v>
      </c>
      <c r="G504" s="297" t="s">
        <v>1535</v>
      </c>
      <c r="H504" s="298">
        <v>1</v>
      </c>
      <c r="I504" s="299"/>
      <c r="J504" s="300">
        <f>ROUND(I504*H504,2)</f>
        <v>0</v>
      </c>
      <c r="K504" s="301"/>
      <c r="L504" s="302"/>
      <c r="M504" s="303" t="s">
        <v>1</v>
      </c>
      <c r="N504" s="304" t="s">
        <v>41</v>
      </c>
      <c r="O504" s="92"/>
      <c r="P504" s="254">
        <f>O504*H504</f>
        <v>0</v>
      </c>
      <c r="Q504" s="254">
        <v>0</v>
      </c>
      <c r="R504" s="254">
        <f>Q504*H504</f>
        <v>0</v>
      </c>
      <c r="S504" s="254">
        <v>0</v>
      </c>
      <c r="T504" s="255">
        <f>S504*H504</f>
        <v>0</v>
      </c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R504" s="256" t="s">
        <v>242</v>
      </c>
      <c r="AT504" s="256" t="s">
        <v>300</v>
      </c>
      <c r="AU504" s="256" t="s">
        <v>86</v>
      </c>
      <c r="AY504" s="18" t="s">
        <v>222</v>
      </c>
      <c r="BE504" s="257">
        <f>IF(N504="základní",J504,0)</f>
        <v>0</v>
      </c>
      <c r="BF504" s="257">
        <f>IF(N504="snížená",J504,0)</f>
        <v>0</v>
      </c>
      <c r="BG504" s="257">
        <f>IF(N504="zákl. přenesená",J504,0)</f>
        <v>0</v>
      </c>
      <c r="BH504" s="257">
        <f>IF(N504="sníž. přenesená",J504,0)</f>
        <v>0</v>
      </c>
      <c r="BI504" s="257">
        <f>IF(N504="nulová",J504,0)</f>
        <v>0</v>
      </c>
      <c r="BJ504" s="18" t="s">
        <v>84</v>
      </c>
      <c r="BK504" s="257">
        <f>ROUND(I504*H504,2)</f>
        <v>0</v>
      </c>
      <c r="BL504" s="18" t="s">
        <v>228</v>
      </c>
      <c r="BM504" s="256" t="s">
        <v>1676</v>
      </c>
    </row>
    <row r="505" s="2" customFormat="1" ht="16.5" customHeight="1">
      <c r="A505" s="39"/>
      <c r="B505" s="40"/>
      <c r="C505" s="244" t="s">
        <v>1663</v>
      </c>
      <c r="D505" s="244" t="s">
        <v>224</v>
      </c>
      <c r="E505" s="245" t="s">
        <v>5242</v>
      </c>
      <c r="F505" s="246" t="s">
        <v>4921</v>
      </c>
      <c r="G505" s="247" t="s">
        <v>1535</v>
      </c>
      <c r="H505" s="248">
        <v>1</v>
      </c>
      <c r="I505" s="249"/>
      <c r="J505" s="250">
        <f>ROUND(I505*H505,2)</f>
        <v>0</v>
      </c>
      <c r="K505" s="251"/>
      <c r="L505" s="45"/>
      <c r="M505" s="252" t="s">
        <v>1</v>
      </c>
      <c r="N505" s="253" t="s">
        <v>41</v>
      </c>
      <c r="O505" s="92"/>
      <c r="P505" s="254">
        <f>O505*H505</f>
        <v>0</v>
      </c>
      <c r="Q505" s="254">
        <v>0</v>
      </c>
      <c r="R505" s="254">
        <f>Q505*H505</f>
        <v>0</v>
      </c>
      <c r="S505" s="254">
        <v>0</v>
      </c>
      <c r="T505" s="255">
        <f>S505*H505</f>
        <v>0</v>
      </c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R505" s="256" t="s">
        <v>228</v>
      </c>
      <c r="AT505" s="256" t="s">
        <v>224</v>
      </c>
      <c r="AU505" s="256" t="s">
        <v>86</v>
      </c>
      <c r="AY505" s="18" t="s">
        <v>222</v>
      </c>
      <c r="BE505" s="257">
        <f>IF(N505="základní",J505,0)</f>
        <v>0</v>
      </c>
      <c r="BF505" s="257">
        <f>IF(N505="snížená",J505,0)</f>
        <v>0</v>
      </c>
      <c r="BG505" s="257">
        <f>IF(N505="zákl. přenesená",J505,0)</f>
        <v>0</v>
      </c>
      <c r="BH505" s="257">
        <f>IF(N505="sníž. přenesená",J505,0)</f>
        <v>0</v>
      </c>
      <c r="BI505" s="257">
        <f>IF(N505="nulová",J505,0)</f>
        <v>0</v>
      </c>
      <c r="BJ505" s="18" t="s">
        <v>84</v>
      </c>
      <c r="BK505" s="257">
        <f>ROUND(I505*H505,2)</f>
        <v>0</v>
      </c>
      <c r="BL505" s="18" t="s">
        <v>228</v>
      </c>
      <c r="BM505" s="256" t="s">
        <v>1680</v>
      </c>
    </row>
    <row r="506" s="2" customFormat="1" ht="16.5" customHeight="1">
      <c r="A506" s="39"/>
      <c r="B506" s="40"/>
      <c r="C506" s="294" t="s">
        <v>990</v>
      </c>
      <c r="D506" s="294" t="s">
        <v>300</v>
      </c>
      <c r="E506" s="295" t="s">
        <v>5243</v>
      </c>
      <c r="F506" s="296" t="s">
        <v>4938</v>
      </c>
      <c r="G506" s="297" t="s">
        <v>1535</v>
      </c>
      <c r="H506" s="298">
        <v>10</v>
      </c>
      <c r="I506" s="299"/>
      <c r="J506" s="300">
        <f>ROUND(I506*H506,2)</f>
        <v>0</v>
      </c>
      <c r="K506" s="301"/>
      <c r="L506" s="302"/>
      <c r="M506" s="303" t="s">
        <v>1</v>
      </c>
      <c r="N506" s="304" t="s">
        <v>41</v>
      </c>
      <c r="O506" s="92"/>
      <c r="P506" s="254">
        <f>O506*H506</f>
        <v>0</v>
      </c>
      <c r="Q506" s="254">
        <v>0</v>
      </c>
      <c r="R506" s="254">
        <f>Q506*H506</f>
        <v>0</v>
      </c>
      <c r="S506" s="254">
        <v>0</v>
      </c>
      <c r="T506" s="255">
        <f>S506*H506</f>
        <v>0</v>
      </c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R506" s="256" t="s">
        <v>242</v>
      </c>
      <c r="AT506" s="256" t="s">
        <v>300</v>
      </c>
      <c r="AU506" s="256" t="s">
        <v>86</v>
      </c>
      <c r="AY506" s="18" t="s">
        <v>222</v>
      </c>
      <c r="BE506" s="257">
        <f>IF(N506="základní",J506,0)</f>
        <v>0</v>
      </c>
      <c r="BF506" s="257">
        <f>IF(N506="snížená",J506,0)</f>
        <v>0</v>
      </c>
      <c r="BG506" s="257">
        <f>IF(N506="zákl. přenesená",J506,0)</f>
        <v>0</v>
      </c>
      <c r="BH506" s="257">
        <f>IF(N506="sníž. přenesená",J506,0)</f>
        <v>0</v>
      </c>
      <c r="BI506" s="257">
        <f>IF(N506="nulová",J506,0)</f>
        <v>0</v>
      </c>
      <c r="BJ506" s="18" t="s">
        <v>84</v>
      </c>
      <c r="BK506" s="257">
        <f>ROUND(I506*H506,2)</f>
        <v>0</v>
      </c>
      <c r="BL506" s="18" t="s">
        <v>228</v>
      </c>
      <c r="BM506" s="256" t="s">
        <v>1683</v>
      </c>
    </row>
    <row r="507" s="2" customFormat="1" ht="16.5" customHeight="1">
      <c r="A507" s="39"/>
      <c r="B507" s="40"/>
      <c r="C507" s="244" t="s">
        <v>1670</v>
      </c>
      <c r="D507" s="244" t="s">
        <v>224</v>
      </c>
      <c r="E507" s="245" t="s">
        <v>5244</v>
      </c>
      <c r="F507" s="246" t="s">
        <v>4921</v>
      </c>
      <c r="G507" s="247" t="s">
        <v>1535</v>
      </c>
      <c r="H507" s="248">
        <v>10</v>
      </c>
      <c r="I507" s="249"/>
      <c r="J507" s="250">
        <f>ROUND(I507*H507,2)</f>
        <v>0</v>
      </c>
      <c r="K507" s="251"/>
      <c r="L507" s="45"/>
      <c r="M507" s="252" t="s">
        <v>1</v>
      </c>
      <c r="N507" s="253" t="s">
        <v>41</v>
      </c>
      <c r="O507" s="92"/>
      <c r="P507" s="254">
        <f>O507*H507</f>
        <v>0</v>
      </c>
      <c r="Q507" s="254">
        <v>0</v>
      </c>
      <c r="R507" s="254">
        <f>Q507*H507</f>
        <v>0</v>
      </c>
      <c r="S507" s="254">
        <v>0</v>
      </c>
      <c r="T507" s="255">
        <f>S507*H507</f>
        <v>0</v>
      </c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R507" s="256" t="s">
        <v>228</v>
      </c>
      <c r="AT507" s="256" t="s">
        <v>224</v>
      </c>
      <c r="AU507" s="256" t="s">
        <v>86</v>
      </c>
      <c r="AY507" s="18" t="s">
        <v>222</v>
      </c>
      <c r="BE507" s="257">
        <f>IF(N507="základní",J507,0)</f>
        <v>0</v>
      </c>
      <c r="BF507" s="257">
        <f>IF(N507="snížená",J507,0)</f>
        <v>0</v>
      </c>
      <c r="BG507" s="257">
        <f>IF(N507="zákl. přenesená",J507,0)</f>
        <v>0</v>
      </c>
      <c r="BH507" s="257">
        <f>IF(N507="sníž. přenesená",J507,0)</f>
        <v>0</v>
      </c>
      <c r="BI507" s="257">
        <f>IF(N507="nulová",J507,0)</f>
        <v>0</v>
      </c>
      <c r="BJ507" s="18" t="s">
        <v>84</v>
      </c>
      <c r="BK507" s="257">
        <f>ROUND(I507*H507,2)</f>
        <v>0</v>
      </c>
      <c r="BL507" s="18" t="s">
        <v>228</v>
      </c>
      <c r="BM507" s="256" t="s">
        <v>1687</v>
      </c>
    </row>
    <row r="508" s="12" customFormat="1" ht="22.8" customHeight="1">
      <c r="A508" s="12"/>
      <c r="B508" s="228"/>
      <c r="C508" s="229"/>
      <c r="D508" s="230" t="s">
        <v>75</v>
      </c>
      <c r="E508" s="242" t="s">
        <v>5245</v>
      </c>
      <c r="F508" s="242" t="s">
        <v>4941</v>
      </c>
      <c r="G508" s="229"/>
      <c r="H508" s="229"/>
      <c r="I508" s="232"/>
      <c r="J508" s="243">
        <f>BK508</f>
        <v>0</v>
      </c>
      <c r="K508" s="229"/>
      <c r="L508" s="234"/>
      <c r="M508" s="235"/>
      <c r="N508" s="236"/>
      <c r="O508" s="236"/>
      <c r="P508" s="237">
        <f>SUM(P509:P511)</f>
        <v>0</v>
      </c>
      <c r="Q508" s="236"/>
      <c r="R508" s="237">
        <f>SUM(R509:R511)</f>
        <v>0</v>
      </c>
      <c r="S508" s="236"/>
      <c r="T508" s="238">
        <f>SUM(T509:T511)</f>
        <v>0</v>
      </c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R508" s="239" t="s">
        <v>84</v>
      </c>
      <c r="AT508" s="240" t="s">
        <v>75</v>
      </c>
      <c r="AU508" s="240" t="s">
        <v>84</v>
      </c>
      <c r="AY508" s="239" t="s">
        <v>222</v>
      </c>
      <c r="BK508" s="241">
        <f>SUM(BK509:BK511)</f>
        <v>0</v>
      </c>
    </row>
    <row r="509" s="2" customFormat="1" ht="21.75" customHeight="1">
      <c r="A509" s="39"/>
      <c r="B509" s="40"/>
      <c r="C509" s="244" t="s">
        <v>995</v>
      </c>
      <c r="D509" s="244" t="s">
        <v>224</v>
      </c>
      <c r="E509" s="245" t="s">
        <v>5246</v>
      </c>
      <c r="F509" s="246" t="s">
        <v>4943</v>
      </c>
      <c r="G509" s="247" t="s">
        <v>227</v>
      </c>
      <c r="H509" s="248">
        <v>80</v>
      </c>
      <c r="I509" s="249"/>
      <c r="J509" s="250">
        <f>ROUND(I509*H509,2)</f>
        <v>0</v>
      </c>
      <c r="K509" s="251"/>
      <c r="L509" s="45"/>
      <c r="M509" s="252" t="s">
        <v>1</v>
      </c>
      <c r="N509" s="253" t="s">
        <v>41</v>
      </c>
      <c r="O509" s="92"/>
      <c r="P509" s="254">
        <f>O509*H509</f>
        <v>0</v>
      </c>
      <c r="Q509" s="254">
        <v>0</v>
      </c>
      <c r="R509" s="254">
        <f>Q509*H509</f>
        <v>0</v>
      </c>
      <c r="S509" s="254">
        <v>0</v>
      </c>
      <c r="T509" s="255">
        <f>S509*H509</f>
        <v>0</v>
      </c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R509" s="256" t="s">
        <v>228</v>
      </c>
      <c r="AT509" s="256" t="s">
        <v>224</v>
      </c>
      <c r="AU509" s="256" t="s">
        <v>86</v>
      </c>
      <c r="AY509" s="18" t="s">
        <v>222</v>
      </c>
      <c r="BE509" s="257">
        <f>IF(N509="základní",J509,0)</f>
        <v>0</v>
      </c>
      <c r="BF509" s="257">
        <f>IF(N509="snížená",J509,0)</f>
        <v>0</v>
      </c>
      <c r="BG509" s="257">
        <f>IF(N509="zákl. přenesená",J509,0)</f>
        <v>0</v>
      </c>
      <c r="BH509" s="257">
        <f>IF(N509="sníž. přenesená",J509,0)</f>
        <v>0</v>
      </c>
      <c r="BI509" s="257">
        <f>IF(N509="nulová",J509,0)</f>
        <v>0</v>
      </c>
      <c r="BJ509" s="18" t="s">
        <v>84</v>
      </c>
      <c r="BK509" s="257">
        <f>ROUND(I509*H509,2)</f>
        <v>0</v>
      </c>
      <c r="BL509" s="18" t="s">
        <v>228</v>
      </c>
      <c r="BM509" s="256" t="s">
        <v>1690</v>
      </c>
    </row>
    <row r="510" s="2" customFormat="1" ht="21.75" customHeight="1">
      <c r="A510" s="39"/>
      <c r="B510" s="40"/>
      <c r="C510" s="244" t="s">
        <v>1677</v>
      </c>
      <c r="D510" s="244" t="s">
        <v>224</v>
      </c>
      <c r="E510" s="245" t="s">
        <v>5247</v>
      </c>
      <c r="F510" s="246" t="s">
        <v>4945</v>
      </c>
      <c r="G510" s="247" t="s">
        <v>227</v>
      </c>
      <c r="H510" s="248">
        <v>25</v>
      </c>
      <c r="I510" s="249"/>
      <c r="J510" s="250">
        <f>ROUND(I510*H510,2)</f>
        <v>0</v>
      </c>
      <c r="K510" s="251"/>
      <c r="L510" s="45"/>
      <c r="M510" s="252" t="s">
        <v>1</v>
      </c>
      <c r="N510" s="253" t="s">
        <v>41</v>
      </c>
      <c r="O510" s="92"/>
      <c r="P510" s="254">
        <f>O510*H510</f>
        <v>0</v>
      </c>
      <c r="Q510" s="254">
        <v>0</v>
      </c>
      <c r="R510" s="254">
        <f>Q510*H510</f>
        <v>0</v>
      </c>
      <c r="S510" s="254">
        <v>0</v>
      </c>
      <c r="T510" s="255">
        <f>S510*H510</f>
        <v>0</v>
      </c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R510" s="256" t="s">
        <v>228</v>
      </c>
      <c r="AT510" s="256" t="s">
        <v>224</v>
      </c>
      <c r="AU510" s="256" t="s">
        <v>86</v>
      </c>
      <c r="AY510" s="18" t="s">
        <v>222</v>
      </c>
      <c r="BE510" s="257">
        <f>IF(N510="základní",J510,0)</f>
        <v>0</v>
      </c>
      <c r="BF510" s="257">
        <f>IF(N510="snížená",J510,0)</f>
        <v>0</v>
      </c>
      <c r="BG510" s="257">
        <f>IF(N510="zákl. přenesená",J510,0)</f>
        <v>0</v>
      </c>
      <c r="BH510" s="257">
        <f>IF(N510="sníž. přenesená",J510,0)</f>
        <v>0</v>
      </c>
      <c r="BI510" s="257">
        <f>IF(N510="nulová",J510,0)</f>
        <v>0</v>
      </c>
      <c r="BJ510" s="18" t="s">
        <v>84</v>
      </c>
      <c r="BK510" s="257">
        <f>ROUND(I510*H510,2)</f>
        <v>0</v>
      </c>
      <c r="BL510" s="18" t="s">
        <v>228</v>
      </c>
      <c r="BM510" s="256" t="s">
        <v>1694</v>
      </c>
    </row>
    <row r="511" s="2" customFormat="1" ht="33" customHeight="1">
      <c r="A511" s="39"/>
      <c r="B511" s="40"/>
      <c r="C511" s="244" t="s">
        <v>998</v>
      </c>
      <c r="D511" s="244" t="s">
        <v>224</v>
      </c>
      <c r="E511" s="245" t="s">
        <v>5248</v>
      </c>
      <c r="F511" s="246" t="s">
        <v>4947</v>
      </c>
      <c r="G511" s="247" t="s">
        <v>227</v>
      </c>
      <c r="H511" s="248">
        <v>55</v>
      </c>
      <c r="I511" s="249"/>
      <c r="J511" s="250">
        <f>ROUND(I511*H511,2)</f>
        <v>0</v>
      </c>
      <c r="K511" s="251"/>
      <c r="L511" s="45"/>
      <c r="M511" s="252" t="s">
        <v>1</v>
      </c>
      <c r="N511" s="253" t="s">
        <v>41</v>
      </c>
      <c r="O511" s="92"/>
      <c r="P511" s="254">
        <f>O511*H511</f>
        <v>0</v>
      </c>
      <c r="Q511" s="254">
        <v>0</v>
      </c>
      <c r="R511" s="254">
        <f>Q511*H511</f>
        <v>0</v>
      </c>
      <c r="S511" s="254">
        <v>0</v>
      </c>
      <c r="T511" s="255">
        <f>S511*H511</f>
        <v>0</v>
      </c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R511" s="256" t="s">
        <v>228</v>
      </c>
      <c r="AT511" s="256" t="s">
        <v>224</v>
      </c>
      <c r="AU511" s="256" t="s">
        <v>86</v>
      </c>
      <c r="AY511" s="18" t="s">
        <v>222</v>
      </c>
      <c r="BE511" s="257">
        <f>IF(N511="základní",J511,0)</f>
        <v>0</v>
      </c>
      <c r="BF511" s="257">
        <f>IF(N511="snížená",J511,0)</f>
        <v>0</v>
      </c>
      <c r="BG511" s="257">
        <f>IF(N511="zákl. přenesená",J511,0)</f>
        <v>0</v>
      </c>
      <c r="BH511" s="257">
        <f>IF(N511="sníž. přenesená",J511,0)</f>
        <v>0</v>
      </c>
      <c r="BI511" s="257">
        <f>IF(N511="nulová",J511,0)</f>
        <v>0</v>
      </c>
      <c r="BJ511" s="18" t="s">
        <v>84</v>
      </c>
      <c r="BK511" s="257">
        <f>ROUND(I511*H511,2)</f>
        <v>0</v>
      </c>
      <c r="BL511" s="18" t="s">
        <v>228</v>
      </c>
      <c r="BM511" s="256" t="s">
        <v>1697</v>
      </c>
    </row>
    <row r="512" s="12" customFormat="1" ht="25.92" customHeight="1">
      <c r="A512" s="12"/>
      <c r="B512" s="228"/>
      <c r="C512" s="229"/>
      <c r="D512" s="230" t="s">
        <v>75</v>
      </c>
      <c r="E512" s="231" t="s">
        <v>5249</v>
      </c>
      <c r="F512" s="231" t="s">
        <v>5250</v>
      </c>
      <c r="G512" s="229"/>
      <c r="H512" s="229"/>
      <c r="I512" s="232"/>
      <c r="J512" s="233">
        <f>BK512</f>
        <v>0</v>
      </c>
      <c r="K512" s="229"/>
      <c r="L512" s="234"/>
      <c r="M512" s="235"/>
      <c r="N512" s="236"/>
      <c r="O512" s="236"/>
      <c r="P512" s="237">
        <f>P513+P552+P565</f>
        <v>0</v>
      </c>
      <c r="Q512" s="236"/>
      <c r="R512" s="237">
        <f>R513+R552+R565</f>
        <v>0</v>
      </c>
      <c r="S512" s="236"/>
      <c r="T512" s="238">
        <f>T513+T552+T565</f>
        <v>0</v>
      </c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R512" s="239" t="s">
        <v>84</v>
      </c>
      <c r="AT512" s="240" t="s">
        <v>75</v>
      </c>
      <c r="AU512" s="240" t="s">
        <v>76</v>
      </c>
      <c r="AY512" s="239" t="s">
        <v>222</v>
      </c>
      <c r="BK512" s="241">
        <f>BK513+BK552+BK565</f>
        <v>0</v>
      </c>
    </row>
    <row r="513" s="12" customFormat="1" ht="22.8" customHeight="1">
      <c r="A513" s="12"/>
      <c r="B513" s="228"/>
      <c r="C513" s="229"/>
      <c r="D513" s="230" t="s">
        <v>75</v>
      </c>
      <c r="E513" s="242" t="s">
        <v>5251</v>
      </c>
      <c r="F513" s="242" t="s">
        <v>4830</v>
      </c>
      <c r="G513" s="229"/>
      <c r="H513" s="229"/>
      <c r="I513" s="232"/>
      <c r="J513" s="243">
        <f>BK513</f>
        <v>0</v>
      </c>
      <c r="K513" s="229"/>
      <c r="L513" s="234"/>
      <c r="M513" s="235"/>
      <c r="N513" s="236"/>
      <c r="O513" s="236"/>
      <c r="P513" s="237">
        <f>SUM(P514:P551)</f>
        <v>0</v>
      </c>
      <c r="Q513" s="236"/>
      <c r="R513" s="237">
        <f>SUM(R514:R551)</f>
        <v>0</v>
      </c>
      <c r="S513" s="236"/>
      <c r="T513" s="238">
        <f>SUM(T514:T551)</f>
        <v>0</v>
      </c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R513" s="239" t="s">
        <v>84</v>
      </c>
      <c r="AT513" s="240" t="s">
        <v>75</v>
      </c>
      <c r="AU513" s="240" t="s">
        <v>84</v>
      </c>
      <c r="AY513" s="239" t="s">
        <v>222</v>
      </c>
      <c r="BK513" s="241">
        <f>SUM(BK514:BK551)</f>
        <v>0</v>
      </c>
    </row>
    <row r="514" s="2" customFormat="1" ht="66.75" customHeight="1">
      <c r="A514" s="39"/>
      <c r="B514" s="40"/>
      <c r="C514" s="294" t="s">
        <v>1684</v>
      </c>
      <c r="D514" s="294" t="s">
        <v>300</v>
      </c>
      <c r="E514" s="295" t="s">
        <v>5252</v>
      </c>
      <c r="F514" s="296" t="s">
        <v>4832</v>
      </c>
      <c r="G514" s="297" t="s">
        <v>526</v>
      </c>
      <c r="H514" s="298">
        <v>1</v>
      </c>
      <c r="I514" s="299"/>
      <c r="J514" s="300">
        <f>ROUND(I514*H514,2)</f>
        <v>0</v>
      </c>
      <c r="K514" s="301"/>
      <c r="L514" s="302"/>
      <c r="M514" s="303" t="s">
        <v>1</v>
      </c>
      <c r="N514" s="304" t="s">
        <v>41</v>
      </c>
      <c r="O514" s="92"/>
      <c r="P514" s="254">
        <f>O514*H514</f>
        <v>0</v>
      </c>
      <c r="Q514" s="254">
        <v>0</v>
      </c>
      <c r="R514" s="254">
        <f>Q514*H514</f>
        <v>0</v>
      </c>
      <c r="S514" s="254">
        <v>0</v>
      </c>
      <c r="T514" s="255">
        <f>S514*H514</f>
        <v>0</v>
      </c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R514" s="256" t="s">
        <v>242</v>
      </c>
      <c r="AT514" s="256" t="s">
        <v>300</v>
      </c>
      <c r="AU514" s="256" t="s">
        <v>86</v>
      </c>
      <c r="AY514" s="18" t="s">
        <v>222</v>
      </c>
      <c r="BE514" s="257">
        <f>IF(N514="základní",J514,0)</f>
        <v>0</v>
      </c>
      <c r="BF514" s="257">
        <f>IF(N514="snížená",J514,0)</f>
        <v>0</v>
      </c>
      <c r="BG514" s="257">
        <f>IF(N514="zákl. přenesená",J514,0)</f>
        <v>0</v>
      </c>
      <c r="BH514" s="257">
        <f>IF(N514="sníž. přenesená",J514,0)</f>
        <v>0</v>
      </c>
      <c r="BI514" s="257">
        <f>IF(N514="nulová",J514,0)</f>
        <v>0</v>
      </c>
      <c r="BJ514" s="18" t="s">
        <v>84</v>
      </c>
      <c r="BK514" s="257">
        <f>ROUND(I514*H514,2)</f>
        <v>0</v>
      </c>
      <c r="BL514" s="18" t="s">
        <v>228</v>
      </c>
      <c r="BM514" s="256" t="s">
        <v>1701</v>
      </c>
    </row>
    <row r="515" s="2" customFormat="1" ht="16.5" customHeight="1">
      <c r="A515" s="39"/>
      <c r="B515" s="40"/>
      <c r="C515" s="294" t="s">
        <v>1003</v>
      </c>
      <c r="D515" s="294" t="s">
        <v>300</v>
      </c>
      <c r="E515" s="295" t="s">
        <v>5253</v>
      </c>
      <c r="F515" s="296" t="s">
        <v>4834</v>
      </c>
      <c r="G515" s="297" t="s">
        <v>526</v>
      </c>
      <c r="H515" s="298">
        <v>1</v>
      </c>
      <c r="I515" s="299"/>
      <c r="J515" s="300">
        <f>ROUND(I515*H515,2)</f>
        <v>0</v>
      </c>
      <c r="K515" s="301"/>
      <c r="L515" s="302"/>
      <c r="M515" s="303" t="s">
        <v>1</v>
      </c>
      <c r="N515" s="304" t="s">
        <v>41</v>
      </c>
      <c r="O515" s="92"/>
      <c r="P515" s="254">
        <f>O515*H515</f>
        <v>0</v>
      </c>
      <c r="Q515" s="254">
        <v>0</v>
      </c>
      <c r="R515" s="254">
        <f>Q515*H515</f>
        <v>0</v>
      </c>
      <c r="S515" s="254">
        <v>0</v>
      </c>
      <c r="T515" s="255">
        <f>S515*H515</f>
        <v>0</v>
      </c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R515" s="256" t="s">
        <v>242</v>
      </c>
      <c r="AT515" s="256" t="s">
        <v>300</v>
      </c>
      <c r="AU515" s="256" t="s">
        <v>86</v>
      </c>
      <c r="AY515" s="18" t="s">
        <v>222</v>
      </c>
      <c r="BE515" s="257">
        <f>IF(N515="základní",J515,0)</f>
        <v>0</v>
      </c>
      <c r="BF515" s="257">
        <f>IF(N515="snížená",J515,0)</f>
        <v>0</v>
      </c>
      <c r="BG515" s="257">
        <f>IF(N515="zákl. přenesená",J515,0)</f>
        <v>0</v>
      </c>
      <c r="BH515" s="257">
        <f>IF(N515="sníž. přenesená",J515,0)</f>
        <v>0</v>
      </c>
      <c r="BI515" s="257">
        <f>IF(N515="nulová",J515,0)</f>
        <v>0</v>
      </c>
      <c r="BJ515" s="18" t="s">
        <v>84</v>
      </c>
      <c r="BK515" s="257">
        <f>ROUND(I515*H515,2)</f>
        <v>0</v>
      </c>
      <c r="BL515" s="18" t="s">
        <v>228</v>
      </c>
      <c r="BM515" s="256" t="s">
        <v>1704</v>
      </c>
    </row>
    <row r="516" s="2" customFormat="1" ht="16.5" customHeight="1">
      <c r="A516" s="39"/>
      <c r="B516" s="40"/>
      <c r="C516" s="244" t="s">
        <v>1691</v>
      </c>
      <c r="D516" s="244" t="s">
        <v>224</v>
      </c>
      <c r="E516" s="245" t="s">
        <v>5254</v>
      </c>
      <c r="F516" s="246" t="s">
        <v>4836</v>
      </c>
      <c r="G516" s="247" t="s">
        <v>526</v>
      </c>
      <c r="H516" s="248">
        <v>1</v>
      </c>
      <c r="I516" s="249"/>
      <c r="J516" s="250">
        <f>ROUND(I516*H516,2)</f>
        <v>0</v>
      </c>
      <c r="K516" s="251"/>
      <c r="L516" s="45"/>
      <c r="M516" s="252" t="s">
        <v>1</v>
      </c>
      <c r="N516" s="253" t="s">
        <v>41</v>
      </c>
      <c r="O516" s="92"/>
      <c r="P516" s="254">
        <f>O516*H516</f>
        <v>0</v>
      </c>
      <c r="Q516" s="254">
        <v>0</v>
      </c>
      <c r="R516" s="254">
        <f>Q516*H516</f>
        <v>0</v>
      </c>
      <c r="S516" s="254">
        <v>0</v>
      </c>
      <c r="T516" s="255">
        <f>S516*H516</f>
        <v>0</v>
      </c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R516" s="256" t="s">
        <v>228</v>
      </c>
      <c r="AT516" s="256" t="s">
        <v>224</v>
      </c>
      <c r="AU516" s="256" t="s">
        <v>86</v>
      </c>
      <c r="AY516" s="18" t="s">
        <v>222</v>
      </c>
      <c r="BE516" s="257">
        <f>IF(N516="základní",J516,0)</f>
        <v>0</v>
      </c>
      <c r="BF516" s="257">
        <f>IF(N516="snížená",J516,0)</f>
        <v>0</v>
      </c>
      <c r="BG516" s="257">
        <f>IF(N516="zákl. přenesená",J516,0)</f>
        <v>0</v>
      </c>
      <c r="BH516" s="257">
        <f>IF(N516="sníž. přenesená",J516,0)</f>
        <v>0</v>
      </c>
      <c r="BI516" s="257">
        <f>IF(N516="nulová",J516,0)</f>
        <v>0</v>
      </c>
      <c r="BJ516" s="18" t="s">
        <v>84</v>
      </c>
      <c r="BK516" s="257">
        <f>ROUND(I516*H516,2)</f>
        <v>0</v>
      </c>
      <c r="BL516" s="18" t="s">
        <v>228</v>
      </c>
      <c r="BM516" s="256" t="s">
        <v>1708</v>
      </c>
    </row>
    <row r="517" s="2" customFormat="1" ht="37.8" customHeight="1">
      <c r="A517" s="39"/>
      <c r="B517" s="40"/>
      <c r="C517" s="294" t="s">
        <v>1008</v>
      </c>
      <c r="D517" s="294" t="s">
        <v>300</v>
      </c>
      <c r="E517" s="295" t="s">
        <v>5255</v>
      </c>
      <c r="F517" s="296" t="s">
        <v>4838</v>
      </c>
      <c r="G517" s="297" t="s">
        <v>526</v>
      </c>
      <c r="H517" s="298">
        <v>1</v>
      </c>
      <c r="I517" s="299"/>
      <c r="J517" s="300">
        <f>ROUND(I517*H517,2)</f>
        <v>0</v>
      </c>
      <c r="K517" s="301"/>
      <c r="L517" s="302"/>
      <c r="M517" s="303" t="s">
        <v>1</v>
      </c>
      <c r="N517" s="304" t="s">
        <v>41</v>
      </c>
      <c r="O517" s="92"/>
      <c r="P517" s="254">
        <f>O517*H517</f>
        <v>0</v>
      </c>
      <c r="Q517" s="254">
        <v>0</v>
      </c>
      <c r="R517" s="254">
        <f>Q517*H517</f>
        <v>0</v>
      </c>
      <c r="S517" s="254">
        <v>0</v>
      </c>
      <c r="T517" s="255">
        <f>S517*H517</f>
        <v>0</v>
      </c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R517" s="256" t="s">
        <v>242</v>
      </c>
      <c r="AT517" s="256" t="s">
        <v>300</v>
      </c>
      <c r="AU517" s="256" t="s">
        <v>86</v>
      </c>
      <c r="AY517" s="18" t="s">
        <v>222</v>
      </c>
      <c r="BE517" s="257">
        <f>IF(N517="základní",J517,0)</f>
        <v>0</v>
      </c>
      <c r="BF517" s="257">
        <f>IF(N517="snížená",J517,0)</f>
        <v>0</v>
      </c>
      <c r="BG517" s="257">
        <f>IF(N517="zákl. přenesená",J517,0)</f>
        <v>0</v>
      </c>
      <c r="BH517" s="257">
        <f>IF(N517="sníž. přenesená",J517,0)</f>
        <v>0</v>
      </c>
      <c r="BI517" s="257">
        <f>IF(N517="nulová",J517,0)</f>
        <v>0</v>
      </c>
      <c r="BJ517" s="18" t="s">
        <v>84</v>
      </c>
      <c r="BK517" s="257">
        <f>ROUND(I517*H517,2)</f>
        <v>0</v>
      </c>
      <c r="BL517" s="18" t="s">
        <v>228</v>
      </c>
      <c r="BM517" s="256" t="s">
        <v>1711</v>
      </c>
    </row>
    <row r="518" s="2" customFormat="1" ht="49.05" customHeight="1">
      <c r="A518" s="39"/>
      <c r="B518" s="40"/>
      <c r="C518" s="294" t="s">
        <v>1698</v>
      </c>
      <c r="D518" s="294" t="s">
        <v>300</v>
      </c>
      <c r="E518" s="295" t="s">
        <v>5256</v>
      </c>
      <c r="F518" s="296" t="s">
        <v>4840</v>
      </c>
      <c r="G518" s="297" t="s">
        <v>526</v>
      </c>
      <c r="H518" s="298">
        <v>1</v>
      </c>
      <c r="I518" s="299"/>
      <c r="J518" s="300">
        <f>ROUND(I518*H518,2)</f>
        <v>0</v>
      </c>
      <c r="K518" s="301"/>
      <c r="L518" s="302"/>
      <c r="M518" s="303" t="s">
        <v>1</v>
      </c>
      <c r="N518" s="304" t="s">
        <v>41</v>
      </c>
      <c r="O518" s="92"/>
      <c r="P518" s="254">
        <f>O518*H518</f>
        <v>0</v>
      </c>
      <c r="Q518" s="254">
        <v>0</v>
      </c>
      <c r="R518" s="254">
        <f>Q518*H518</f>
        <v>0</v>
      </c>
      <c r="S518" s="254">
        <v>0</v>
      </c>
      <c r="T518" s="255">
        <f>S518*H518</f>
        <v>0</v>
      </c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R518" s="256" t="s">
        <v>242</v>
      </c>
      <c r="AT518" s="256" t="s">
        <v>300</v>
      </c>
      <c r="AU518" s="256" t="s">
        <v>86</v>
      </c>
      <c r="AY518" s="18" t="s">
        <v>222</v>
      </c>
      <c r="BE518" s="257">
        <f>IF(N518="základní",J518,0)</f>
        <v>0</v>
      </c>
      <c r="BF518" s="257">
        <f>IF(N518="snížená",J518,0)</f>
        <v>0</v>
      </c>
      <c r="BG518" s="257">
        <f>IF(N518="zákl. přenesená",J518,0)</f>
        <v>0</v>
      </c>
      <c r="BH518" s="257">
        <f>IF(N518="sníž. přenesená",J518,0)</f>
        <v>0</v>
      </c>
      <c r="BI518" s="257">
        <f>IF(N518="nulová",J518,0)</f>
        <v>0</v>
      </c>
      <c r="BJ518" s="18" t="s">
        <v>84</v>
      </c>
      <c r="BK518" s="257">
        <f>ROUND(I518*H518,2)</f>
        <v>0</v>
      </c>
      <c r="BL518" s="18" t="s">
        <v>228</v>
      </c>
      <c r="BM518" s="256" t="s">
        <v>1715</v>
      </c>
    </row>
    <row r="519" s="2" customFormat="1" ht="16.5" customHeight="1">
      <c r="A519" s="39"/>
      <c r="B519" s="40"/>
      <c r="C519" s="294" t="s">
        <v>1013</v>
      </c>
      <c r="D519" s="294" t="s">
        <v>300</v>
      </c>
      <c r="E519" s="295" t="s">
        <v>5257</v>
      </c>
      <c r="F519" s="296" t="s">
        <v>4842</v>
      </c>
      <c r="G519" s="297" t="s">
        <v>526</v>
      </c>
      <c r="H519" s="298">
        <v>1</v>
      </c>
      <c r="I519" s="299"/>
      <c r="J519" s="300">
        <f>ROUND(I519*H519,2)</f>
        <v>0</v>
      </c>
      <c r="K519" s="301"/>
      <c r="L519" s="302"/>
      <c r="M519" s="303" t="s">
        <v>1</v>
      </c>
      <c r="N519" s="304" t="s">
        <v>41</v>
      </c>
      <c r="O519" s="92"/>
      <c r="P519" s="254">
        <f>O519*H519</f>
        <v>0</v>
      </c>
      <c r="Q519" s="254">
        <v>0</v>
      </c>
      <c r="R519" s="254">
        <f>Q519*H519</f>
        <v>0</v>
      </c>
      <c r="S519" s="254">
        <v>0</v>
      </c>
      <c r="T519" s="255">
        <f>S519*H519</f>
        <v>0</v>
      </c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R519" s="256" t="s">
        <v>242</v>
      </c>
      <c r="AT519" s="256" t="s">
        <v>300</v>
      </c>
      <c r="AU519" s="256" t="s">
        <v>86</v>
      </c>
      <c r="AY519" s="18" t="s">
        <v>222</v>
      </c>
      <c r="BE519" s="257">
        <f>IF(N519="základní",J519,0)</f>
        <v>0</v>
      </c>
      <c r="BF519" s="257">
        <f>IF(N519="snížená",J519,0)</f>
        <v>0</v>
      </c>
      <c r="BG519" s="257">
        <f>IF(N519="zákl. přenesená",J519,0)</f>
        <v>0</v>
      </c>
      <c r="BH519" s="257">
        <f>IF(N519="sníž. přenesená",J519,0)</f>
        <v>0</v>
      </c>
      <c r="BI519" s="257">
        <f>IF(N519="nulová",J519,0)</f>
        <v>0</v>
      </c>
      <c r="BJ519" s="18" t="s">
        <v>84</v>
      </c>
      <c r="BK519" s="257">
        <f>ROUND(I519*H519,2)</f>
        <v>0</v>
      </c>
      <c r="BL519" s="18" t="s">
        <v>228</v>
      </c>
      <c r="BM519" s="256" t="s">
        <v>1718</v>
      </c>
    </row>
    <row r="520" s="2" customFormat="1" ht="16.5" customHeight="1">
      <c r="A520" s="39"/>
      <c r="B520" s="40"/>
      <c r="C520" s="294" t="s">
        <v>1705</v>
      </c>
      <c r="D520" s="294" t="s">
        <v>300</v>
      </c>
      <c r="E520" s="295" t="s">
        <v>5258</v>
      </c>
      <c r="F520" s="296" t="s">
        <v>4844</v>
      </c>
      <c r="G520" s="297" t="s">
        <v>526</v>
      </c>
      <c r="H520" s="298">
        <v>1</v>
      </c>
      <c r="I520" s="299"/>
      <c r="J520" s="300">
        <f>ROUND(I520*H520,2)</f>
        <v>0</v>
      </c>
      <c r="K520" s="301"/>
      <c r="L520" s="302"/>
      <c r="M520" s="303" t="s">
        <v>1</v>
      </c>
      <c r="N520" s="304" t="s">
        <v>41</v>
      </c>
      <c r="O520" s="92"/>
      <c r="P520" s="254">
        <f>O520*H520</f>
        <v>0</v>
      </c>
      <c r="Q520" s="254">
        <v>0</v>
      </c>
      <c r="R520" s="254">
        <f>Q520*H520</f>
        <v>0</v>
      </c>
      <c r="S520" s="254">
        <v>0</v>
      </c>
      <c r="T520" s="255">
        <f>S520*H520</f>
        <v>0</v>
      </c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R520" s="256" t="s">
        <v>242</v>
      </c>
      <c r="AT520" s="256" t="s">
        <v>300</v>
      </c>
      <c r="AU520" s="256" t="s">
        <v>86</v>
      </c>
      <c r="AY520" s="18" t="s">
        <v>222</v>
      </c>
      <c r="BE520" s="257">
        <f>IF(N520="základní",J520,0)</f>
        <v>0</v>
      </c>
      <c r="BF520" s="257">
        <f>IF(N520="snížená",J520,0)</f>
        <v>0</v>
      </c>
      <c r="BG520" s="257">
        <f>IF(N520="zákl. přenesená",J520,0)</f>
        <v>0</v>
      </c>
      <c r="BH520" s="257">
        <f>IF(N520="sníž. přenesená",J520,0)</f>
        <v>0</v>
      </c>
      <c r="BI520" s="257">
        <f>IF(N520="nulová",J520,0)</f>
        <v>0</v>
      </c>
      <c r="BJ520" s="18" t="s">
        <v>84</v>
      </c>
      <c r="BK520" s="257">
        <f>ROUND(I520*H520,2)</f>
        <v>0</v>
      </c>
      <c r="BL520" s="18" t="s">
        <v>228</v>
      </c>
      <c r="BM520" s="256" t="s">
        <v>1722</v>
      </c>
    </row>
    <row r="521" s="2" customFormat="1" ht="24.15" customHeight="1">
      <c r="A521" s="39"/>
      <c r="B521" s="40"/>
      <c r="C521" s="294" t="s">
        <v>1017</v>
      </c>
      <c r="D521" s="294" t="s">
        <v>300</v>
      </c>
      <c r="E521" s="295" t="s">
        <v>5259</v>
      </c>
      <c r="F521" s="296" t="s">
        <v>4846</v>
      </c>
      <c r="G521" s="297" t="s">
        <v>526</v>
      </c>
      <c r="H521" s="298">
        <v>1</v>
      </c>
      <c r="I521" s="299"/>
      <c r="J521" s="300">
        <f>ROUND(I521*H521,2)</f>
        <v>0</v>
      </c>
      <c r="K521" s="301"/>
      <c r="L521" s="302"/>
      <c r="M521" s="303" t="s">
        <v>1</v>
      </c>
      <c r="N521" s="304" t="s">
        <v>41</v>
      </c>
      <c r="O521" s="92"/>
      <c r="P521" s="254">
        <f>O521*H521</f>
        <v>0</v>
      </c>
      <c r="Q521" s="254">
        <v>0</v>
      </c>
      <c r="R521" s="254">
        <f>Q521*H521</f>
        <v>0</v>
      </c>
      <c r="S521" s="254">
        <v>0</v>
      </c>
      <c r="T521" s="255">
        <f>S521*H521</f>
        <v>0</v>
      </c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R521" s="256" t="s">
        <v>242</v>
      </c>
      <c r="AT521" s="256" t="s">
        <v>300</v>
      </c>
      <c r="AU521" s="256" t="s">
        <v>86</v>
      </c>
      <c r="AY521" s="18" t="s">
        <v>222</v>
      </c>
      <c r="BE521" s="257">
        <f>IF(N521="základní",J521,0)</f>
        <v>0</v>
      </c>
      <c r="BF521" s="257">
        <f>IF(N521="snížená",J521,0)</f>
        <v>0</v>
      </c>
      <c r="BG521" s="257">
        <f>IF(N521="zákl. přenesená",J521,0)</f>
        <v>0</v>
      </c>
      <c r="BH521" s="257">
        <f>IF(N521="sníž. přenesená",J521,0)</f>
        <v>0</v>
      </c>
      <c r="BI521" s="257">
        <f>IF(N521="nulová",J521,0)</f>
        <v>0</v>
      </c>
      <c r="BJ521" s="18" t="s">
        <v>84</v>
      </c>
      <c r="BK521" s="257">
        <f>ROUND(I521*H521,2)</f>
        <v>0</v>
      </c>
      <c r="BL521" s="18" t="s">
        <v>228</v>
      </c>
      <c r="BM521" s="256" t="s">
        <v>1725</v>
      </c>
    </row>
    <row r="522" s="2" customFormat="1" ht="16.5" customHeight="1">
      <c r="A522" s="39"/>
      <c r="B522" s="40"/>
      <c r="C522" s="294" t="s">
        <v>1712</v>
      </c>
      <c r="D522" s="294" t="s">
        <v>300</v>
      </c>
      <c r="E522" s="295" t="s">
        <v>5260</v>
      </c>
      <c r="F522" s="296" t="s">
        <v>4848</v>
      </c>
      <c r="G522" s="297" t="s">
        <v>1535</v>
      </c>
      <c r="H522" s="298">
        <v>35</v>
      </c>
      <c r="I522" s="299"/>
      <c r="J522" s="300">
        <f>ROUND(I522*H522,2)</f>
        <v>0</v>
      </c>
      <c r="K522" s="301"/>
      <c r="L522" s="302"/>
      <c r="M522" s="303" t="s">
        <v>1</v>
      </c>
      <c r="N522" s="304" t="s">
        <v>41</v>
      </c>
      <c r="O522" s="92"/>
      <c r="P522" s="254">
        <f>O522*H522</f>
        <v>0</v>
      </c>
      <c r="Q522" s="254">
        <v>0</v>
      </c>
      <c r="R522" s="254">
        <f>Q522*H522</f>
        <v>0</v>
      </c>
      <c r="S522" s="254">
        <v>0</v>
      </c>
      <c r="T522" s="255">
        <f>S522*H522</f>
        <v>0</v>
      </c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R522" s="256" t="s">
        <v>242</v>
      </c>
      <c r="AT522" s="256" t="s">
        <v>300</v>
      </c>
      <c r="AU522" s="256" t="s">
        <v>86</v>
      </c>
      <c r="AY522" s="18" t="s">
        <v>222</v>
      </c>
      <c r="BE522" s="257">
        <f>IF(N522="základní",J522,0)</f>
        <v>0</v>
      </c>
      <c r="BF522" s="257">
        <f>IF(N522="snížená",J522,0)</f>
        <v>0</v>
      </c>
      <c r="BG522" s="257">
        <f>IF(N522="zákl. přenesená",J522,0)</f>
        <v>0</v>
      </c>
      <c r="BH522" s="257">
        <f>IF(N522="sníž. přenesená",J522,0)</f>
        <v>0</v>
      </c>
      <c r="BI522" s="257">
        <f>IF(N522="nulová",J522,0)</f>
        <v>0</v>
      </c>
      <c r="BJ522" s="18" t="s">
        <v>84</v>
      </c>
      <c r="BK522" s="257">
        <f>ROUND(I522*H522,2)</f>
        <v>0</v>
      </c>
      <c r="BL522" s="18" t="s">
        <v>228</v>
      </c>
      <c r="BM522" s="256" t="s">
        <v>1729</v>
      </c>
    </row>
    <row r="523" s="2" customFormat="1" ht="16.5" customHeight="1">
      <c r="A523" s="39"/>
      <c r="B523" s="40"/>
      <c r="C523" s="294" t="s">
        <v>1025</v>
      </c>
      <c r="D523" s="294" t="s">
        <v>300</v>
      </c>
      <c r="E523" s="295" t="s">
        <v>5261</v>
      </c>
      <c r="F523" s="296" t="s">
        <v>4850</v>
      </c>
      <c r="G523" s="297" t="s">
        <v>526</v>
      </c>
      <c r="H523" s="298">
        <v>1</v>
      </c>
      <c r="I523" s="299"/>
      <c r="J523" s="300">
        <f>ROUND(I523*H523,2)</f>
        <v>0</v>
      </c>
      <c r="K523" s="301"/>
      <c r="L523" s="302"/>
      <c r="M523" s="303" t="s">
        <v>1</v>
      </c>
      <c r="N523" s="304" t="s">
        <v>41</v>
      </c>
      <c r="O523" s="92"/>
      <c r="P523" s="254">
        <f>O523*H523</f>
        <v>0</v>
      </c>
      <c r="Q523" s="254">
        <v>0</v>
      </c>
      <c r="R523" s="254">
        <f>Q523*H523</f>
        <v>0</v>
      </c>
      <c r="S523" s="254">
        <v>0</v>
      </c>
      <c r="T523" s="255">
        <f>S523*H523</f>
        <v>0</v>
      </c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R523" s="256" t="s">
        <v>242</v>
      </c>
      <c r="AT523" s="256" t="s">
        <v>300</v>
      </c>
      <c r="AU523" s="256" t="s">
        <v>86</v>
      </c>
      <c r="AY523" s="18" t="s">
        <v>222</v>
      </c>
      <c r="BE523" s="257">
        <f>IF(N523="základní",J523,0)</f>
        <v>0</v>
      </c>
      <c r="BF523" s="257">
        <f>IF(N523="snížená",J523,0)</f>
        <v>0</v>
      </c>
      <c r="BG523" s="257">
        <f>IF(N523="zákl. přenesená",J523,0)</f>
        <v>0</v>
      </c>
      <c r="BH523" s="257">
        <f>IF(N523="sníž. přenesená",J523,0)</f>
        <v>0</v>
      </c>
      <c r="BI523" s="257">
        <f>IF(N523="nulová",J523,0)</f>
        <v>0</v>
      </c>
      <c r="BJ523" s="18" t="s">
        <v>84</v>
      </c>
      <c r="BK523" s="257">
        <f>ROUND(I523*H523,2)</f>
        <v>0</v>
      </c>
      <c r="BL523" s="18" t="s">
        <v>228</v>
      </c>
      <c r="BM523" s="256" t="s">
        <v>1732</v>
      </c>
    </row>
    <row r="524" s="2" customFormat="1" ht="16.5" customHeight="1">
      <c r="A524" s="39"/>
      <c r="B524" s="40"/>
      <c r="C524" s="294" t="s">
        <v>1719</v>
      </c>
      <c r="D524" s="294" t="s">
        <v>300</v>
      </c>
      <c r="E524" s="295" t="s">
        <v>5262</v>
      </c>
      <c r="F524" s="296" t="s">
        <v>4852</v>
      </c>
      <c r="G524" s="297" t="s">
        <v>526</v>
      </c>
      <c r="H524" s="298">
        <v>2</v>
      </c>
      <c r="I524" s="299"/>
      <c r="J524" s="300">
        <f>ROUND(I524*H524,2)</f>
        <v>0</v>
      </c>
      <c r="K524" s="301"/>
      <c r="L524" s="302"/>
      <c r="M524" s="303" t="s">
        <v>1</v>
      </c>
      <c r="N524" s="304" t="s">
        <v>41</v>
      </c>
      <c r="O524" s="92"/>
      <c r="P524" s="254">
        <f>O524*H524</f>
        <v>0</v>
      </c>
      <c r="Q524" s="254">
        <v>0</v>
      </c>
      <c r="R524" s="254">
        <f>Q524*H524</f>
        <v>0</v>
      </c>
      <c r="S524" s="254">
        <v>0</v>
      </c>
      <c r="T524" s="255">
        <f>S524*H524</f>
        <v>0</v>
      </c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R524" s="256" t="s">
        <v>242</v>
      </c>
      <c r="AT524" s="256" t="s">
        <v>300</v>
      </c>
      <c r="AU524" s="256" t="s">
        <v>86</v>
      </c>
      <c r="AY524" s="18" t="s">
        <v>222</v>
      </c>
      <c r="BE524" s="257">
        <f>IF(N524="základní",J524,0)</f>
        <v>0</v>
      </c>
      <c r="BF524" s="257">
        <f>IF(N524="snížená",J524,0)</f>
        <v>0</v>
      </c>
      <c r="BG524" s="257">
        <f>IF(N524="zákl. přenesená",J524,0)</f>
        <v>0</v>
      </c>
      <c r="BH524" s="257">
        <f>IF(N524="sníž. přenesená",J524,0)</f>
        <v>0</v>
      </c>
      <c r="BI524" s="257">
        <f>IF(N524="nulová",J524,0)</f>
        <v>0</v>
      </c>
      <c r="BJ524" s="18" t="s">
        <v>84</v>
      </c>
      <c r="BK524" s="257">
        <f>ROUND(I524*H524,2)</f>
        <v>0</v>
      </c>
      <c r="BL524" s="18" t="s">
        <v>228</v>
      </c>
      <c r="BM524" s="256" t="s">
        <v>1736</v>
      </c>
    </row>
    <row r="525" s="2" customFormat="1" ht="16.5" customHeight="1">
      <c r="A525" s="39"/>
      <c r="B525" s="40"/>
      <c r="C525" s="294" t="s">
        <v>1029</v>
      </c>
      <c r="D525" s="294" t="s">
        <v>300</v>
      </c>
      <c r="E525" s="295" t="s">
        <v>5263</v>
      </c>
      <c r="F525" s="296" t="s">
        <v>4854</v>
      </c>
      <c r="G525" s="297" t="s">
        <v>526</v>
      </c>
      <c r="H525" s="298">
        <v>1</v>
      </c>
      <c r="I525" s="299"/>
      <c r="J525" s="300">
        <f>ROUND(I525*H525,2)</f>
        <v>0</v>
      </c>
      <c r="K525" s="301"/>
      <c r="L525" s="302"/>
      <c r="M525" s="303" t="s">
        <v>1</v>
      </c>
      <c r="N525" s="304" t="s">
        <v>41</v>
      </c>
      <c r="O525" s="92"/>
      <c r="P525" s="254">
        <f>O525*H525</f>
        <v>0</v>
      </c>
      <c r="Q525" s="254">
        <v>0</v>
      </c>
      <c r="R525" s="254">
        <f>Q525*H525</f>
        <v>0</v>
      </c>
      <c r="S525" s="254">
        <v>0</v>
      </c>
      <c r="T525" s="255">
        <f>S525*H525</f>
        <v>0</v>
      </c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R525" s="256" t="s">
        <v>242</v>
      </c>
      <c r="AT525" s="256" t="s">
        <v>300</v>
      </c>
      <c r="AU525" s="256" t="s">
        <v>86</v>
      </c>
      <c r="AY525" s="18" t="s">
        <v>222</v>
      </c>
      <c r="BE525" s="257">
        <f>IF(N525="základní",J525,0)</f>
        <v>0</v>
      </c>
      <c r="BF525" s="257">
        <f>IF(N525="snížená",J525,0)</f>
        <v>0</v>
      </c>
      <c r="BG525" s="257">
        <f>IF(N525="zákl. přenesená",J525,0)</f>
        <v>0</v>
      </c>
      <c r="BH525" s="257">
        <f>IF(N525="sníž. přenesená",J525,0)</f>
        <v>0</v>
      </c>
      <c r="BI525" s="257">
        <f>IF(N525="nulová",J525,0)</f>
        <v>0</v>
      </c>
      <c r="BJ525" s="18" t="s">
        <v>84</v>
      </c>
      <c r="BK525" s="257">
        <f>ROUND(I525*H525,2)</f>
        <v>0</v>
      </c>
      <c r="BL525" s="18" t="s">
        <v>228</v>
      </c>
      <c r="BM525" s="256" t="s">
        <v>1739</v>
      </c>
    </row>
    <row r="526" s="2" customFormat="1" ht="16.5" customHeight="1">
      <c r="A526" s="39"/>
      <c r="B526" s="40"/>
      <c r="C526" s="294" t="s">
        <v>1726</v>
      </c>
      <c r="D526" s="294" t="s">
        <v>300</v>
      </c>
      <c r="E526" s="295" t="s">
        <v>5264</v>
      </c>
      <c r="F526" s="296" t="s">
        <v>4856</v>
      </c>
      <c r="G526" s="297" t="s">
        <v>526</v>
      </c>
      <c r="H526" s="298">
        <v>1</v>
      </c>
      <c r="I526" s="299"/>
      <c r="J526" s="300">
        <f>ROUND(I526*H526,2)</f>
        <v>0</v>
      </c>
      <c r="K526" s="301"/>
      <c r="L526" s="302"/>
      <c r="M526" s="303" t="s">
        <v>1</v>
      </c>
      <c r="N526" s="304" t="s">
        <v>41</v>
      </c>
      <c r="O526" s="92"/>
      <c r="P526" s="254">
        <f>O526*H526</f>
        <v>0</v>
      </c>
      <c r="Q526" s="254">
        <v>0</v>
      </c>
      <c r="R526" s="254">
        <f>Q526*H526</f>
        <v>0</v>
      </c>
      <c r="S526" s="254">
        <v>0</v>
      </c>
      <c r="T526" s="255">
        <f>S526*H526</f>
        <v>0</v>
      </c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R526" s="256" t="s">
        <v>242</v>
      </c>
      <c r="AT526" s="256" t="s">
        <v>300</v>
      </c>
      <c r="AU526" s="256" t="s">
        <v>86</v>
      </c>
      <c r="AY526" s="18" t="s">
        <v>222</v>
      </c>
      <c r="BE526" s="257">
        <f>IF(N526="základní",J526,0)</f>
        <v>0</v>
      </c>
      <c r="BF526" s="257">
        <f>IF(N526="snížená",J526,0)</f>
        <v>0</v>
      </c>
      <c r="BG526" s="257">
        <f>IF(N526="zákl. přenesená",J526,0)</f>
        <v>0</v>
      </c>
      <c r="BH526" s="257">
        <f>IF(N526="sníž. přenesená",J526,0)</f>
        <v>0</v>
      </c>
      <c r="BI526" s="257">
        <f>IF(N526="nulová",J526,0)</f>
        <v>0</v>
      </c>
      <c r="BJ526" s="18" t="s">
        <v>84</v>
      </c>
      <c r="BK526" s="257">
        <f>ROUND(I526*H526,2)</f>
        <v>0</v>
      </c>
      <c r="BL526" s="18" t="s">
        <v>228</v>
      </c>
      <c r="BM526" s="256" t="s">
        <v>1743</v>
      </c>
    </row>
    <row r="527" s="2" customFormat="1" ht="24.15" customHeight="1">
      <c r="A527" s="39"/>
      <c r="B527" s="40"/>
      <c r="C527" s="294" t="s">
        <v>1034</v>
      </c>
      <c r="D527" s="294" t="s">
        <v>300</v>
      </c>
      <c r="E527" s="295" t="s">
        <v>5265</v>
      </c>
      <c r="F527" s="296" t="s">
        <v>4858</v>
      </c>
      <c r="G527" s="297" t="s">
        <v>526</v>
      </c>
      <c r="H527" s="298">
        <v>1</v>
      </c>
      <c r="I527" s="299"/>
      <c r="J527" s="300">
        <f>ROUND(I527*H527,2)</f>
        <v>0</v>
      </c>
      <c r="K527" s="301"/>
      <c r="L527" s="302"/>
      <c r="M527" s="303" t="s">
        <v>1</v>
      </c>
      <c r="N527" s="304" t="s">
        <v>41</v>
      </c>
      <c r="O527" s="92"/>
      <c r="P527" s="254">
        <f>O527*H527</f>
        <v>0</v>
      </c>
      <c r="Q527" s="254">
        <v>0</v>
      </c>
      <c r="R527" s="254">
        <f>Q527*H527</f>
        <v>0</v>
      </c>
      <c r="S527" s="254">
        <v>0</v>
      </c>
      <c r="T527" s="255">
        <f>S527*H527</f>
        <v>0</v>
      </c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R527" s="256" t="s">
        <v>242</v>
      </c>
      <c r="AT527" s="256" t="s">
        <v>300</v>
      </c>
      <c r="AU527" s="256" t="s">
        <v>86</v>
      </c>
      <c r="AY527" s="18" t="s">
        <v>222</v>
      </c>
      <c r="BE527" s="257">
        <f>IF(N527="základní",J527,0)</f>
        <v>0</v>
      </c>
      <c r="BF527" s="257">
        <f>IF(N527="snížená",J527,0)</f>
        <v>0</v>
      </c>
      <c r="BG527" s="257">
        <f>IF(N527="zákl. přenesená",J527,0)</f>
        <v>0</v>
      </c>
      <c r="BH527" s="257">
        <f>IF(N527="sníž. přenesená",J527,0)</f>
        <v>0</v>
      </c>
      <c r="BI527" s="257">
        <f>IF(N527="nulová",J527,0)</f>
        <v>0</v>
      </c>
      <c r="BJ527" s="18" t="s">
        <v>84</v>
      </c>
      <c r="BK527" s="257">
        <f>ROUND(I527*H527,2)</f>
        <v>0</v>
      </c>
      <c r="BL527" s="18" t="s">
        <v>228</v>
      </c>
      <c r="BM527" s="256" t="s">
        <v>1746</v>
      </c>
    </row>
    <row r="528" s="2" customFormat="1" ht="16.5" customHeight="1">
      <c r="A528" s="39"/>
      <c r="B528" s="40"/>
      <c r="C528" s="294" t="s">
        <v>1733</v>
      </c>
      <c r="D528" s="294" t="s">
        <v>300</v>
      </c>
      <c r="E528" s="295" t="s">
        <v>5266</v>
      </c>
      <c r="F528" s="296" t="s">
        <v>4860</v>
      </c>
      <c r="G528" s="297" t="s">
        <v>337</v>
      </c>
      <c r="H528" s="298">
        <v>1</v>
      </c>
      <c r="I528" s="299"/>
      <c r="J528" s="300">
        <f>ROUND(I528*H528,2)</f>
        <v>0</v>
      </c>
      <c r="K528" s="301"/>
      <c r="L528" s="302"/>
      <c r="M528" s="303" t="s">
        <v>1</v>
      </c>
      <c r="N528" s="304" t="s">
        <v>41</v>
      </c>
      <c r="O528" s="92"/>
      <c r="P528" s="254">
        <f>O528*H528</f>
        <v>0</v>
      </c>
      <c r="Q528" s="254">
        <v>0</v>
      </c>
      <c r="R528" s="254">
        <f>Q528*H528</f>
        <v>0</v>
      </c>
      <c r="S528" s="254">
        <v>0</v>
      </c>
      <c r="T528" s="255">
        <f>S528*H528</f>
        <v>0</v>
      </c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R528" s="256" t="s">
        <v>242</v>
      </c>
      <c r="AT528" s="256" t="s">
        <v>300</v>
      </c>
      <c r="AU528" s="256" t="s">
        <v>86</v>
      </c>
      <c r="AY528" s="18" t="s">
        <v>222</v>
      </c>
      <c r="BE528" s="257">
        <f>IF(N528="základní",J528,0)</f>
        <v>0</v>
      </c>
      <c r="BF528" s="257">
        <f>IF(N528="snížená",J528,0)</f>
        <v>0</v>
      </c>
      <c r="BG528" s="257">
        <f>IF(N528="zákl. přenesená",J528,0)</f>
        <v>0</v>
      </c>
      <c r="BH528" s="257">
        <f>IF(N528="sníž. přenesená",J528,0)</f>
        <v>0</v>
      </c>
      <c r="BI528" s="257">
        <f>IF(N528="nulová",J528,0)</f>
        <v>0</v>
      </c>
      <c r="BJ528" s="18" t="s">
        <v>84</v>
      </c>
      <c r="BK528" s="257">
        <f>ROUND(I528*H528,2)</f>
        <v>0</v>
      </c>
      <c r="BL528" s="18" t="s">
        <v>228</v>
      </c>
      <c r="BM528" s="256" t="s">
        <v>1750</v>
      </c>
    </row>
    <row r="529" s="2" customFormat="1" ht="16.5" customHeight="1">
      <c r="A529" s="39"/>
      <c r="B529" s="40"/>
      <c r="C529" s="244" t="s">
        <v>1035</v>
      </c>
      <c r="D529" s="244" t="s">
        <v>224</v>
      </c>
      <c r="E529" s="245" t="s">
        <v>5267</v>
      </c>
      <c r="F529" s="246" t="s">
        <v>4836</v>
      </c>
      <c r="G529" s="247" t="s">
        <v>526</v>
      </c>
      <c r="H529" s="248">
        <v>1</v>
      </c>
      <c r="I529" s="249"/>
      <c r="J529" s="250">
        <f>ROUND(I529*H529,2)</f>
        <v>0</v>
      </c>
      <c r="K529" s="251"/>
      <c r="L529" s="45"/>
      <c r="M529" s="252" t="s">
        <v>1</v>
      </c>
      <c r="N529" s="253" t="s">
        <v>41</v>
      </c>
      <c r="O529" s="92"/>
      <c r="P529" s="254">
        <f>O529*H529</f>
        <v>0</v>
      </c>
      <c r="Q529" s="254">
        <v>0</v>
      </c>
      <c r="R529" s="254">
        <f>Q529*H529</f>
        <v>0</v>
      </c>
      <c r="S529" s="254">
        <v>0</v>
      </c>
      <c r="T529" s="255">
        <f>S529*H529</f>
        <v>0</v>
      </c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R529" s="256" t="s">
        <v>228</v>
      </c>
      <c r="AT529" s="256" t="s">
        <v>224</v>
      </c>
      <c r="AU529" s="256" t="s">
        <v>86</v>
      </c>
      <c r="AY529" s="18" t="s">
        <v>222</v>
      </c>
      <c r="BE529" s="257">
        <f>IF(N529="základní",J529,0)</f>
        <v>0</v>
      </c>
      <c r="BF529" s="257">
        <f>IF(N529="snížená",J529,0)</f>
        <v>0</v>
      </c>
      <c r="BG529" s="257">
        <f>IF(N529="zákl. přenesená",J529,0)</f>
        <v>0</v>
      </c>
      <c r="BH529" s="257">
        <f>IF(N529="sníž. přenesená",J529,0)</f>
        <v>0</v>
      </c>
      <c r="BI529" s="257">
        <f>IF(N529="nulová",J529,0)</f>
        <v>0</v>
      </c>
      <c r="BJ529" s="18" t="s">
        <v>84</v>
      </c>
      <c r="BK529" s="257">
        <f>ROUND(I529*H529,2)</f>
        <v>0</v>
      </c>
      <c r="BL529" s="18" t="s">
        <v>228</v>
      </c>
      <c r="BM529" s="256" t="s">
        <v>1753</v>
      </c>
    </row>
    <row r="530" s="2" customFormat="1" ht="33" customHeight="1">
      <c r="A530" s="39"/>
      <c r="B530" s="40"/>
      <c r="C530" s="294" t="s">
        <v>1740</v>
      </c>
      <c r="D530" s="294" t="s">
        <v>300</v>
      </c>
      <c r="E530" s="295" t="s">
        <v>5268</v>
      </c>
      <c r="F530" s="296" t="s">
        <v>5025</v>
      </c>
      <c r="G530" s="297" t="s">
        <v>526</v>
      </c>
      <c r="H530" s="298">
        <v>4</v>
      </c>
      <c r="I530" s="299"/>
      <c r="J530" s="300">
        <f>ROUND(I530*H530,2)</f>
        <v>0</v>
      </c>
      <c r="K530" s="301"/>
      <c r="L530" s="302"/>
      <c r="M530" s="303" t="s">
        <v>1</v>
      </c>
      <c r="N530" s="304" t="s">
        <v>41</v>
      </c>
      <c r="O530" s="92"/>
      <c r="P530" s="254">
        <f>O530*H530</f>
        <v>0</v>
      </c>
      <c r="Q530" s="254">
        <v>0</v>
      </c>
      <c r="R530" s="254">
        <f>Q530*H530</f>
        <v>0</v>
      </c>
      <c r="S530" s="254">
        <v>0</v>
      </c>
      <c r="T530" s="255">
        <f>S530*H530</f>
        <v>0</v>
      </c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R530" s="256" t="s">
        <v>242</v>
      </c>
      <c r="AT530" s="256" t="s">
        <v>300</v>
      </c>
      <c r="AU530" s="256" t="s">
        <v>86</v>
      </c>
      <c r="AY530" s="18" t="s">
        <v>222</v>
      </c>
      <c r="BE530" s="257">
        <f>IF(N530="základní",J530,0)</f>
        <v>0</v>
      </c>
      <c r="BF530" s="257">
        <f>IF(N530="snížená",J530,0)</f>
        <v>0</v>
      </c>
      <c r="BG530" s="257">
        <f>IF(N530="zákl. přenesená",J530,0)</f>
        <v>0</v>
      </c>
      <c r="BH530" s="257">
        <f>IF(N530="sníž. přenesená",J530,0)</f>
        <v>0</v>
      </c>
      <c r="BI530" s="257">
        <f>IF(N530="nulová",J530,0)</f>
        <v>0</v>
      </c>
      <c r="BJ530" s="18" t="s">
        <v>84</v>
      </c>
      <c r="BK530" s="257">
        <f>ROUND(I530*H530,2)</f>
        <v>0</v>
      </c>
      <c r="BL530" s="18" t="s">
        <v>228</v>
      </c>
      <c r="BM530" s="256" t="s">
        <v>1757</v>
      </c>
    </row>
    <row r="531" s="2" customFormat="1" ht="33" customHeight="1">
      <c r="A531" s="39"/>
      <c r="B531" s="40"/>
      <c r="C531" s="294" t="s">
        <v>1040</v>
      </c>
      <c r="D531" s="294" t="s">
        <v>300</v>
      </c>
      <c r="E531" s="295" t="s">
        <v>5269</v>
      </c>
      <c r="F531" s="296" t="s">
        <v>5027</v>
      </c>
      <c r="G531" s="297" t="s">
        <v>526</v>
      </c>
      <c r="H531" s="298">
        <v>2</v>
      </c>
      <c r="I531" s="299"/>
      <c r="J531" s="300">
        <f>ROUND(I531*H531,2)</f>
        <v>0</v>
      </c>
      <c r="K531" s="301"/>
      <c r="L531" s="302"/>
      <c r="M531" s="303" t="s">
        <v>1</v>
      </c>
      <c r="N531" s="304" t="s">
        <v>41</v>
      </c>
      <c r="O531" s="92"/>
      <c r="P531" s="254">
        <f>O531*H531</f>
        <v>0</v>
      </c>
      <c r="Q531" s="254">
        <v>0</v>
      </c>
      <c r="R531" s="254">
        <f>Q531*H531</f>
        <v>0</v>
      </c>
      <c r="S531" s="254">
        <v>0</v>
      </c>
      <c r="T531" s="255">
        <f>S531*H531</f>
        <v>0</v>
      </c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R531" s="256" t="s">
        <v>242</v>
      </c>
      <c r="AT531" s="256" t="s">
        <v>300</v>
      </c>
      <c r="AU531" s="256" t="s">
        <v>86</v>
      </c>
      <c r="AY531" s="18" t="s">
        <v>222</v>
      </c>
      <c r="BE531" s="257">
        <f>IF(N531="základní",J531,0)</f>
        <v>0</v>
      </c>
      <c r="BF531" s="257">
        <f>IF(N531="snížená",J531,0)</f>
        <v>0</v>
      </c>
      <c r="BG531" s="257">
        <f>IF(N531="zákl. přenesená",J531,0)</f>
        <v>0</v>
      </c>
      <c r="BH531" s="257">
        <f>IF(N531="sníž. přenesená",J531,0)</f>
        <v>0</v>
      </c>
      <c r="BI531" s="257">
        <f>IF(N531="nulová",J531,0)</f>
        <v>0</v>
      </c>
      <c r="BJ531" s="18" t="s">
        <v>84</v>
      </c>
      <c r="BK531" s="257">
        <f>ROUND(I531*H531,2)</f>
        <v>0</v>
      </c>
      <c r="BL531" s="18" t="s">
        <v>228</v>
      </c>
      <c r="BM531" s="256" t="s">
        <v>1760</v>
      </c>
    </row>
    <row r="532" s="2" customFormat="1" ht="33" customHeight="1">
      <c r="A532" s="39"/>
      <c r="B532" s="40"/>
      <c r="C532" s="294" t="s">
        <v>1747</v>
      </c>
      <c r="D532" s="294" t="s">
        <v>300</v>
      </c>
      <c r="E532" s="295" t="s">
        <v>5270</v>
      </c>
      <c r="F532" s="296" t="s">
        <v>5271</v>
      </c>
      <c r="G532" s="297" t="s">
        <v>526</v>
      </c>
      <c r="H532" s="298">
        <v>2</v>
      </c>
      <c r="I532" s="299"/>
      <c r="J532" s="300">
        <f>ROUND(I532*H532,2)</f>
        <v>0</v>
      </c>
      <c r="K532" s="301"/>
      <c r="L532" s="302"/>
      <c r="M532" s="303" t="s">
        <v>1</v>
      </c>
      <c r="N532" s="304" t="s">
        <v>41</v>
      </c>
      <c r="O532" s="92"/>
      <c r="P532" s="254">
        <f>O532*H532</f>
        <v>0</v>
      </c>
      <c r="Q532" s="254">
        <v>0</v>
      </c>
      <c r="R532" s="254">
        <f>Q532*H532</f>
        <v>0</v>
      </c>
      <c r="S532" s="254">
        <v>0</v>
      </c>
      <c r="T532" s="255">
        <f>S532*H532</f>
        <v>0</v>
      </c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R532" s="256" t="s">
        <v>242</v>
      </c>
      <c r="AT532" s="256" t="s">
        <v>300</v>
      </c>
      <c r="AU532" s="256" t="s">
        <v>86</v>
      </c>
      <c r="AY532" s="18" t="s">
        <v>222</v>
      </c>
      <c r="BE532" s="257">
        <f>IF(N532="základní",J532,0)</f>
        <v>0</v>
      </c>
      <c r="BF532" s="257">
        <f>IF(N532="snížená",J532,0)</f>
        <v>0</v>
      </c>
      <c r="BG532" s="257">
        <f>IF(N532="zákl. přenesená",J532,0)</f>
        <v>0</v>
      </c>
      <c r="BH532" s="257">
        <f>IF(N532="sníž. přenesená",J532,0)</f>
        <v>0</v>
      </c>
      <c r="BI532" s="257">
        <f>IF(N532="nulová",J532,0)</f>
        <v>0</v>
      </c>
      <c r="BJ532" s="18" t="s">
        <v>84</v>
      </c>
      <c r="BK532" s="257">
        <f>ROUND(I532*H532,2)</f>
        <v>0</v>
      </c>
      <c r="BL532" s="18" t="s">
        <v>228</v>
      </c>
      <c r="BM532" s="256" t="s">
        <v>1764</v>
      </c>
    </row>
    <row r="533" s="2" customFormat="1" ht="16.5" customHeight="1">
      <c r="A533" s="39"/>
      <c r="B533" s="40"/>
      <c r="C533" s="244" t="s">
        <v>1044</v>
      </c>
      <c r="D533" s="244" t="s">
        <v>224</v>
      </c>
      <c r="E533" s="245" t="s">
        <v>5272</v>
      </c>
      <c r="F533" s="246" t="s">
        <v>4836</v>
      </c>
      <c r="G533" s="247" t="s">
        <v>526</v>
      </c>
      <c r="H533" s="248">
        <v>1</v>
      </c>
      <c r="I533" s="249"/>
      <c r="J533" s="250">
        <f>ROUND(I533*H533,2)</f>
        <v>0</v>
      </c>
      <c r="K533" s="251"/>
      <c r="L533" s="45"/>
      <c r="M533" s="252" t="s">
        <v>1</v>
      </c>
      <c r="N533" s="253" t="s">
        <v>41</v>
      </c>
      <c r="O533" s="92"/>
      <c r="P533" s="254">
        <f>O533*H533</f>
        <v>0</v>
      </c>
      <c r="Q533" s="254">
        <v>0</v>
      </c>
      <c r="R533" s="254">
        <f>Q533*H533</f>
        <v>0</v>
      </c>
      <c r="S533" s="254">
        <v>0</v>
      </c>
      <c r="T533" s="255">
        <f>S533*H533</f>
        <v>0</v>
      </c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R533" s="256" t="s">
        <v>228</v>
      </c>
      <c r="AT533" s="256" t="s">
        <v>224</v>
      </c>
      <c r="AU533" s="256" t="s">
        <v>86</v>
      </c>
      <c r="AY533" s="18" t="s">
        <v>222</v>
      </c>
      <c r="BE533" s="257">
        <f>IF(N533="základní",J533,0)</f>
        <v>0</v>
      </c>
      <c r="BF533" s="257">
        <f>IF(N533="snížená",J533,0)</f>
        <v>0</v>
      </c>
      <c r="BG533" s="257">
        <f>IF(N533="zákl. přenesená",J533,0)</f>
        <v>0</v>
      </c>
      <c r="BH533" s="257">
        <f>IF(N533="sníž. přenesená",J533,0)</f>
        <v>0</v>
      </c>
      <c r="BI533" s="257">
        <f>IF(N533="nulová",J533,0)</f>
        <v>0</v>
      </c>
      <c r="BJ533" s="18" t="s">
        <v>84</v>
      </c>
      <c r="BK533" s="257">
        <f>ROUND(I533*H533,2)</f>
        <v>0</v>
      </c>
      <c r="BL533" s="18" t="s">
        <v>228</v>
      </c>
      <c r="BM533" s="256" t="s">
        <v>1767</v>
      </c>
    </row>
    <row r="534" s="2" customFormat="1" ht="24.15" customHeight="1">
      <c r="A534" s="39"/>
      <c r="B534" s="40"/>
      <c r="C534" s="294" t="s">
        <v>1754</v>
      </c>
      <c r="D534" s="294" t="s">
        <v>300</v>
      </c>
      <c r="E534" s="295" t="s">
        <v>5273</v>
      </c>
      <c r="F534" s="296" t="s">
        <v>5030</v>
      </c>
      <c r="G534" s="297" t="s">
        <v>526</v>
      </c>
      <c r="H534" s="298">
        <v>1</v>
      </c>
      <c r="I534" s="299"/>
      <c r="J534" s="300">
        <f>ROUND(I534*H534,2)</f>
        <v>0</v>
      </c>
      <c r="K534" s="301"/>
      <c r="L534" s="302"/>
      <c r="M534" s="303" t="s">
        <v>1</v>
      </c>
      <c r="N534" s="304" t="s">
        <v>41</v>
      </c>
      <c r="O534" s="92"/>
      <c r="P534" s="254">
        <f>O534*H534</f>
        <v>0</v>
      </c>
      <c r="Q534" s="254">
        <v>0</v>
      </c>
      <c r="R534" s="254">
        <f>Q534*H534</f>
        <v>0</v>
      </c>
      <c r="S534" s="254">
        <v>0</v>
      </c>
      <c r="T534" s="255">
        <f>S534*H534</f>
        <v>0</v>
      </c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R534" s="256" t="s">
        <v>242</v>
      </c>
      <c r="AT534" s="256" t="s">
        <v>300</v>
      </c>
      <c r="AU534" s="256" t="s">
        <v>86</v>
      </c>
      <c r="AY534" s="18" t="s">
        <v>222</v>
      </c>
      <c r="BE534" s="257">
        <f>IF(N534="základní",J534,0)</f>
        <v>0</v>
      </c>
      <c r="BF534" s="257">
        <f>IF(N534="snížená",J534,0)</f>
        <v>0</v>
      </c>
      <c r="BG534" s="257">
        <f>IF(N534="zákl. přenesená",J534,0)</f>
        <v>0</v>
      </c>
      <c r="BH534" s="257">
        <f>IF(N534="sníž. přenesená",J534,0)</f>
        <v>0</v>
      </c>
      <c r="BI534" s="257">
        <f>IF(N534="nulová",J534,0)</f>
        <v>0</v>
      </c>
      <c r="BJ534" s="18" t="s">
        <v>84</v>
      </c>
      <c r="BK534" s="257">
        <f>ROUND(I534*H534,2)</f>
        <v>0</v>
      </c>
      <c r="BL534" s="18" t="s">
        <v>228</v>
      </c>
      <c r="BM534" s="256" t="s">
        <v>1771</v>
      </c>
    </row>
    <row r="535" s="2" customFormat="1" ht="24.15" customHeight="1">
      <c r="A535" s="39"/>
      <c r="B535" s="40"/>
      <c r="C535" s="294" t="s">
        <v>1049</v>
      </c>
      <c r="D535" s="294" t="s">
        <v>300</v>
      </c>
      <c r="E535" s="295" t="s">
        <v>5274</v>
      </c>
      <c r="F535" s="296" t="s">
        <v>5030</v>
      </c>
      <c r="G535" s="297" t="s">
        <v>526</v>
      </c>
      <c r="H535" s="298">
        <v>1</v>
      </c>
      <c r="I535" s="299"/>
      <c r="J535" s="300">
        <f>ROUND(I535*H535,2)</f>
        <v>0</v>
      </c>
      <c r="K535" s="301"/>
      <c r="L535" s="302"/>
      <c r="M535" s="303" t="s">
        <v>1</v>
      </c>
      <c r="N535" s="304" t="s">
        <v>41</v>
      </c>
      <c r="O535" s="92"/>
      <c r="P535" s="254">
        <f>O535*H535</f>
        <v>0</v>
      </c>
      <c r="Q535" s="254">
        <v>0</v>
      </c>
      <c r="R535" s="254">
        <f>Q535*H535</f>
        <v>0</v>
      </c>
      <c r="S535" s="254">
        <v>0</v>
      </c>
      <c r="T535" s="255">
        <f>S535*H535</f>
        <v>0</v>
      </c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R535" s="256" t="s">
        <v>242</v>
      </c>
      <c r="AT535" s="256" t="s">
        <v>300</v>
      </c>
      <c r="AU535" s="256" t="s">
        <v>86</v>
      </c>
      <c r="AY535" s="18" t="s">
        <v>222</v>
      </c>
      <c r="BE535" s="257">
        <f>IF(N535="základní",J535,0)</f>
        <v>0</v>
      </c>
      <c r="BF535" s="257">
        <f>IF(N535="snížená",J535,0)</f>
        <v>0</v>
      </c>
      <c r="BG535" s="257">
        <f>IF(N535="zákl. přenesená",J535,0)</f>
        <v>0</v>
      </c>
      <c r="BH535" s="257">
        <f>IF(N535="sníž. přenesená",J535,0)</f>
        <v>0</v>
      </c>
      <c r="BI535" s="257">
        <f>IF(N535="nulová",J535,0)</f>
        <v>0</v>
      </c>
      <c r="BJ535" s="18" t="s">
        <v>84</v>
      </c>
      <c r="BK535" s="257">
        <f>ROUND(I535*H535,2)</f>
        <v>0</v>
      </c>
      <c r="BL535" s="18" t="s">
        <v>228</v>
      </c>
      <c r="BM535" s="256" t="s">
        <v>1774</v>
      </c>
    </row>
    <row r="536" s="2" customFormat="1" ht="16.5" customHeight="1">
      <c r="A536" s="39"/>
      <c r="B536" s="40"/>
      <c r="C536" s="244" t="s">
        <v>1761</v>
      </c>
      <c r="D536" s="244" t="s">
        <v>224</v>
      </c>
      <c r="E536" s="245" t="s">
        <v>5275</v>
      </c>
      <c r="F536" s="246" t="s">
        <v>4836</v>
      </c>
      <c r="G536" s="247" t="s">
        <v>526</v>
      </c>
      <c r="H536" s="248">
        <v>1</v>
      </c>
      <c r="I536" s="249"/>
      <c r="J536" s="250">
        <f>ROUND(I536*H536,2)</f>
        <v>0</v>
      </c>
      <c r="K536" s="251"/>
      <c r="L536" s="45"/>
      <c r="M536" s="252" t="s">
        <v>1</v>
      </c>
      <c r="N536" s="253" t="s">
        <v>41</v>
      </c>
      <c r="O536" s="92"/>
      <c r="P536" s="254">
        <f>O536*H536</f>
        <v>0</v>
      </c>
      <c r="Q536" s="254">
        <v>0</v>
      </c>
      <c r="R536" s="254">
        <f>Q536*H536</f>
        <v>0</v>
      </c>
      <c r="S536" s="254">
        <v>0</v>
      </c>
      <c r="T536" s="255">
        <f>S536*H536</f>
        <v>0</v>
      </c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R536" s="256" t="s">
        <v>228</v>
      </c>
      <c r="AT536" s="256" t="s">
        <v>224</v>
      </c>
      <c r="AU536" s="256" t="s">
        <v>86</v>
      </c>
      <c r="AY536" s="18" t="s">
        <v>222</v>
      </c>
      <c r="BE536" s="257">
        <f>IF(N536="základní",J536,0)</f>
        <v>0</v>
      </c>
      <c r="BF536" s="257">
        <f>IF(N536="snížená",J536,0)</f>
        <v>0</v>
      </c>
      <c r="BG536" s="257">
        <f>IF(N536="zákl. přenesená",J536,0)</f>
        <v>0</v>
      </c>
      <c r="BH536" s="257">
        <f>IF(N536="sníž. přenesená",J536,0)</f>
        <v>0</v>
      </c>
      <c r="BI536" s="257">
        <f>IF(N536="nulová",J536,0)</f>
        <v>0</v>
      </c>
      <c r="BJ536" s="18" t="s">
        <v>84</v>
      </c>
      <c r="BK536" s="257">
        <f>ROUND(I536*H536,2)</f>
        <v>0</v>
      </c>
      <c r="BL536" s="18" t="s">
        <v>228</v>
      </c>
      <c r="BM536" s="256" t="s">
        <v>1778</v>
      </c>
    </row>
    <row r="537" s="2" customFormat="1" ht="76.35" customHeight="1">
      <c r="A537" s="39"/>
      <c r="B537" s="40"/>
      <c r="C537" s="294" t="s">
        <v>1058</v>
      </c>
      <c r="D537" s="294" t="s">
        <v>300</v>
      </c>
      <c r="E537" s="295" t="s">
        <v>5276</v>
      </c>
      <c r="F537" s="296" t="s">
        <v>5034</v>
      </c>
      <c r="G537" s="297" t="s">
        <v>526</v>
      </c>
      <c r="H537" s="298">
        <v>8</v>
      </c>
      <c r="I537" s="299"/>
      <c r="J537" s="300">
        <f>ROUND(I537*H537,2)</f>
        <v>0</v>
      </c>
      <c r="K537" s="301"/>
      <c r="L537" s="302"/>
      <c r="M537" s="303" t="s">
        <v>1</v>
      </c>
      <c r="N537" s="304" t="s">
        <v>41</v>
      </c>
      <c r="O537" s="92"/>
      <c r="P537" s="254">
        <f>O537*H537</f>
        <v>0</v>
      </c>
      <c r="Q537" s="254">
        <v>0</v>
      </c>
      <c r="R537" s="254">
        <f>Q537*H537</f>
        <v>0</v>
      </c>
      <c r="S537" s="254">
        <v>0</v>
      </c>
      <c r="T537" s="255">
        <f>S537*H537</f>
        <v>0</v>
      </c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R537" s="256" t="s">
        <v>242</v>
      </c>
      <c r="AT537" s="256" t="s">
        <v>300</v>
      </c>
      <c r="AU537" s="256" t="s">
        <v>86</v>
      </c>
      <c r="AY537" s="18" t="s">
        <v>222</v>
      </c>
      <c r="BE537" s="257">
        <f>IF(N537="základní",J537,0)</f>
        <v>0</v>
      </c>
      <c r="BF537" s="257">
        <f>IF(N537="snížená",J537,0)</f>
        <v>0</v>
      </c>
      <c r="BG537" s="257">
        <f>IF(N537="zákl. přenesená",J537,0)</f>
        <v>0</v>
      </c>
      <c r="BH537" s="257">
        <f>IF(N537="sníž. přenesená",J537,0)</f>
        <v>0</v>
      </c>
      <c r="BI537" s="257">
        <f>IF(N537="nulová",J537,0)</f>
        <v>0</v>
      </c>
      <c r="BJ537" s="18" t="s">
        <v>84</v>
      </c>
      <c r="BK537" s="257">
        <f>ROUND(I537*H537,2)</f>
        <v>0</v>
      </c>
      <c r="BL537" s="18" t="s">
        <v>228</v>
      </c>
      <c r="BM537" s="256" t="s">
        <v>1781</v>
      </c>
    </row>
    <row r="538" s="2" customFormat="1" ht="21.75" customHeight="1">
      <c r="A538" s="39"/>
      <c r="B538" s="40"/>
      <c r="C538" s="294" t="s">
        <v>1768</v>
      </c>
      <c r="D538" s="294" t="s">
        <v>300</v>
      </c>
      <c r="E538" s="295" t="s">
        <v>5277</v>
      </c>
      <c r="F538" s="296" t="s">
        <v>4878</v>
      </c>
      <c r="G538" s="297" t="s">
        <v>1535</v>
      </c>
      <c r="H538" s="298">
        <v>12</v>
      </c>
      <c r="I538" s="299"/>
      <c r="J538" s="300">
        <f>ROUND(I538*H538,2)</f>
        <v>0</v>
      </c>
      <c r="K538" s="301"/>
      <c r="L538" s="302"/>
      <c r="M538" s="303" t="s">
        <v>1</v>
      </c>
      <c r="N538" s="304" t="s">
        <v>41</v>
      </c>
      <c r="O538" s="92"/>
      <c r="P538" s="254">
        <f>O538*H538</f>
        <v>0</v>
      </c>
      <c r="Q538" s="254">
        <v>0</v>
      </c>
      <c r="R538" s="254">
        <f>Q538*H538</f>
        <v>0</v>
      </c>
      <c r="S538" s="254">
        <v>0</v>
      </c>
      <c r="T538" s="255">
        <f>S538*H538</f>
        <v>0</v>
      </c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R538" s="256" t="s">
        <v>242</v>
      </c>
      <c r="AT538" s="256" t="s">
        <v>300</v>
      </c>
      <c r="AU538" s="256" t="s">
        <v>86</v>
      </c>
      <c r="AY538" s="18" t="s">
        <v>222</v>
      </c>
      <c r="BE538" s="257">
        <f>IF(N538="základní",J538,0)</f>
        <v>0</v>
      </c>
      <c r="BF538" s="257">
        <f>IF(N538="snížená",J538,0)</f>
        <v>0</v>
      </c>
      <c r="BG538" s="257">
        <f>IF(N538="zákl. přenesená",J538,0)</f>
        <v>0</v>
      </c>
      <c r="BH538" s="257">
        <f>IF(N538="sníž. přenesená",J538,0)</f>
        <v>0</v>
      </c>
      <c r="BI538" s="257">
        <f>IF(N538="nulová",J538,0)</f>
        <v>0</v>
      </c>
      <c r="BJ538" s="18" t="s">
        <v>84</v>
      </c>
      <c r="BK538" s="257">
        <f>ROUND(I538*H538,2)</f>
        <v>0</v>
      </c>
      <c r="BL538" s="18" t="s">
        <v>228</v>
      </c>
      <c r="BM538" s="256" t="s">
        <v>1785</v>
      </c>
    </row>
    <row r="539" s="2" customFormat="1" ht="21.75" customHeight="1">
      <c r="A539" s="39"/>
      <c r="B539" s="40"/>
      <c r="C539" s="294" t="s">
        <v>1064</v>
      </c>
      <c r="D539" s="294" t="s">
        <v>300</v>
      </c>
      <c r="E539" s="295" t="s">
        <v>5278</v>
      </c>
      <c r="F539" s="296" t="s">
        <v>4892</v>
      </c>
      <c r="G539" s="297" t="s">
        <v>526</v>
      </c>
      <c r="H539" s="298">
        <v>1</v>
      </c>
      <c r="I539" s="299"/>
      <c r="J539" s="300">
        <f>ROUND(I539*H539,2)</f>
        <v>0</v>
      </c>
      <c r="K539" s="301"/>
      <c r="L539" s="302"/>
      <c r="M539" s="303" t="s">
        <v>1</v>
      </c>
      <c r="N539" s="304" t="s">
        <v>41</v>
      </c>
      <c r="O539" s="92"/>
      <c r="P539" s="254">
        <f>O539*H539</f>
        <v>0</v>
      </c>
      <c r="Q539" s="254">
        <v>0</v>
      </c>
      <c r="R539" s="254">
        <f>Q539*H539</f>
        <v>0</v>
      </c>
      <c r="S539" s="254">
        <v>0</v>
      </c>
      <c r="T539" s="255">
        <f>S539*H539</f>
        <v>0</v>
      </c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R539" s="256" t="s">
        <v>242</v>
      </c>
      <c r="AT539" s="256" t="s">
        <v>300</v>
      </c>
      <c r="AU539" s="256" t="s">
        <v>86</v>
      </c>
      <c r="AY539" s="18" t="s">
        <v>222</v>
      </c>
      <c r="BE539" s="257">
        <f>IF(N539="základní",J539,0)</f>
        <v>0</v>
      </c>
      <c r="BF539" s="257">
        <f>IF(N539="snížená",J539,0)</f>
        <v>0</v>
      </c>
      <c r="BG539" s="257">
        <f>IF(N539="zákl. přenesená",J539,0)</f>
        <v>0</v>
      </c>
      <c r="BH539" s="257">
        <f>IF(N539="sníž. přenesená",J539,0)</f>
        <v>0</v>
      </c>
      <c r="BI539" s="257">
        <f>IF(N539="nulová",J539,0)</f>
        <v>0</v>
      </c>
      <c r="BJ539" s="18" t="s">
        <v>84</v>
      </c>
      <c r="BK539" s="257">
        <f>ROUND(I539*H539,2)</f>
        <v>0</v>
      </c>
      <c r="BL539" s="18" t="s">
        <v>228</v>
      </c>
      <c r="BM539" s="256" t="s">
        <v>1788</v>
      </c>
    </row>
    <row r="540" s="2" customFormat="1" ht="16.5" customHeight="1">
      <c r="A540" s="39"/>
      <c r="B540" s="40"/>
      <c r="C540" s="294" t="s">
        <v>1775</v>
      </c>
      <c r="D540" s="294" t="s">
        <v>300</v>
      </c>
      <c r="E540" s="295" t="s">
        <v>5279</v>
      </c>
      <c r="F540" s="296" t="s">
        <v>4894</v>
      </c>
      <c r="G540" s="297" t="s">
        <v>526</v>
      </c>
      <c r="H540" s="298">
        <v>1</v>
      </c>
      <c r="I540" s="299"/>
      <c r="J540" s="300">
        <f>ROUND(I540*H540,2)</f>
        <v>0</v>
      </c>
      <c r="K540" s="301"/>
      <c r="L540" s="302"/>
      <c r="M540" s="303" t="s">
        <v>1</v>
      </c>
      <c r="N540" s="304" t="s">
        <v>41</v>
      </c>
      <c r="O540" s="92"/>
      <c r="P540" s="254">
        <f>O540*H540</f>
        <v>0</v>
      </c>
      <c r="Q540" s="254">
        <v>0</v>
      </c>
      <c r="R540" s="254">
        <f>Q540*H540</f>
        <v>0</v>
      </c>
      <c r="S540" s="254">
        <v>0</v>
      </c>
      <c r="T540" s="255">
        <f>S540*H540</f>
        <v>0</v>
      </c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R540" s="256" t="s">
        <v>242</v>
      </c>
      <c r="AT540" s="256" t="s">
        <v>300</v>
      </c>
      <c r="AU540" s="256" t="s">
        <v>86</v>
      </c>
      <c r="AY540" s="18" t="s">
        <v>222</v>
      </c>
      <c r="BE540" s="257">
        <f>IF(N540="základní",J540,0)</f>
        <v>0</v>
      </c>
      <c r="BF540" s="257">
        <f>IF(N540="snížená",J540,0)</f>
        <v>0</v>
      </c>
      <c r="BG540" s="257">
        <f>IF(N540="zákl. přenesená",J540,0)</f>
        <v>0</v>
      </c>
      <c r="BH540" s="257">
        <f>IF(N540="sníž. přenesená",J540,0)</f>
        <v>0</v>
      </c>
      <c r="BI540" s="257">
        <f>IF(N540="nulová",J540,0)</f>
        <v>0</v>
      </c>
      <c r="BJ540" s="18" t="s">
        <v>84</v>
      </c>
      <c r="BK540" s="257">
        <f>ROUND(I540*H540,2)</f>
        <v>0</v>
      </c>
      <c r="BL540" s="18" t="s">
        <v>228</v>
      </c>
      <c r="BM540" s="256" t="s">
        <v>1792</v>
      </c>
    </row>
    <row r="541" s="2" customFormat="1" ht="16.5" customHeight="1">
      <c r="A541" s="39"/>
      <c r="B541" s="40"/>
      <c r="C541" s="244" t="s">
        <v>1066</v>
      </c>
      <c r="D541" s="244" t="s">
        <v>224</v>
      </c>
      <c r="E541" s="245" t="s">
        <v>5280</v>
      </c>
      <c r="F541" s="246" t="s">
        <v>4836</v>
      </c>
      <c r="G541" s="247" t="s">
        <v>526</v>
      </c>
      <c r="H541" s="248">
        <v>1</v>
      </c>
      <c r="I541" s="249"/>
      <c r="J541" s="250">
        <f>ROUND(I541*H541,2)</f>
        <v>0</v>
      </c>
      <c r="K541" s="251"/>
      <c r="L541" s="45"/>
      <c r="M541" s="252" t="s">
        <v>1</v>
      </c>
      <c r="N541" s="253" t="s">
        <v>41</v>
      </c>
      <c r="O541" s="92"/>
      <c r="P541" s="254">
        <f>O541*H541</f>
        <v>0</v>
      </c>
      <c r="Q541" s="254">
        <v>0</v>
      </c>
      <c r="R541" s="254">
        <f>Q541*H541</f>
        <v>0</v>
      </c>
      <c r="S541" s="254">
        <v>0</v>
      </c>
      <c r="T541" s="255">
        <f>S541*H541</f>
        <v>0</v>
      </c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R541" s="256" t="s">
        <v>228</v>
      </c>
      <c r="AT541" s="256" t="s">
        <v>224</v>
      </c>
      <c r="AU541" s="256" t="s">
        <v>86</v>
      </c>
      <c r="AY541" s="18" t="s">
        <v>222</v>
      </c>
      <c r="BE541" s="257">
        <f>IF(N541="základní",J541,0)</f>
        <v>0</v>
      </c>
      <c r="BF541" s="257">
        <f>IF(N541="snížená",J541,0)</f>
        <v>0</v>
      </c>
      <c r="BG541" s="257">
        <f>IF(N541="zákl. přenesená",J541,0)</f>
        <v>0</v>
      </c>
      <c r="BH541" s="257">
        <f>IF(N541="sníž. přenesená",J541,0)</f>
        <v>0</v>
      </c>
      <c r="BI541" s="257">
        <f>IF(N541="nulová",J541,0)</f>
        <v>0</v>
      </c>
      <c r="BJ541" s="18" t="s">
        <v>84</v>
      </c>
      <c r="BK541" s="257">
        <f>ROUND(I541*H541,2)</f>
        <v>0</v>
      </c>
      <c r="BL541" s="18" t="s">
        <v>228</v>
      </c>
      <c r="BM541" s="256" t="s">
        <v>1795</v>
      </c>
    </row>
    <row r="542" s="2" customFormat="1" ht="76.35" customHeight="1">
      <c r="A542" s="39"/>
      <c r="B542" s="40"/>
      <c r="C542" s="294" t="s">
        <v>1782</v>
      </c>
      <c r="D542" s="294" t="s">
        <v>300</v>
      </c>
      <c r="E542" s="295" t="s">
        <v>5281</v>
      </c>
      <c r="F542" s="296" t="s">
        <v>5038</v>
      </c>
      <c r="G542" s="297" t="s">
        <v>526</v>
      </c>
      <c r="H542" s="298">
        <v>8</v>
      </c>
      <c r="I542" s="299"/>
      <c r="J542" s="300">
        <f>ROUND(I542*H542,2)</f>
        <v>0</v>
      </c>
      <c r="K542" s="301"/>
      <c r="L542" s="302"/>
      <c r="M542" s="303" t="s">
        <v>1</v>
      </c>
      <c r="N542" s="304" t="s">
        <v>41</v>
      </c>
      <c r="O542" s="92"/>
      <c r="P542" s="254">
        <f>O542*H542</f>
        <v>0</v>
      </c>
      <c r="Q542" s="254">
        <v>0</v>
      </c>
      <c r="R542" s="254">
        <f>Q542*H542</f>
        <v>0</v>
      </c>
      <c r="S542" s="254">
        <v>0</v>
      </c>
      <c r="T542" s="255">
        <f>S542*H542</f>
        <v>0</v>
      </c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R542" s="256" t="s">
        <v>242</v>
      </c>
      <c r="AT542" s="256" t="s">
        <v>300</v>
      </c>
      <c r="AU542" s="256" t="s">
        <v>86</v>
      </c>
      <c r="AY542" s="18" t="s">
        <v>222</v>
      </c>
      <c r="BE542" s="257">
        <f>IF(N542="základní",J542,0)</f>
        <v>0</v>
      </c>
      <c r="BF542" s="257">
        <f>IF(N542="snížená",J542,0)</f>
        <v>0</v>
      </c>
      <c r="BG542" s="257">
        <f>IF(N542="zákl. přenesená",J542,0)</f>
        <v>0</v>
      </c>
      <c r="BH542" s="257">
        <f>IF(N542="sníž. přenesená",J542,0)</f>
        <v>0</v>
      </c>
      <c r="BI542" s="257">
        <f>IF(N542="nulová",J542,0)</f>
        <v>0</v>
      </c>
      <c r="BJ542" s="18" t="s">
        <v>84</v>
      </c>
      <c r="BK542" s="257">
        <f>ROUND(I542*H542,2)</f>
        <v>0</v>
      </c>
      <c r="BL542" s="18" t="s">
        <v>228</v>
      </c>
      <c r="BM542" s="256" t="s">
        <v>1799</v>
      </c>
    </row>
    <row r="543" s="2" customFormat="1" ht="21.75" customHeight="1">
      <c r="A543" s="39"/>
      <c r="B543" s="40"/>
      <c r="C543" s="294" t="s">
        <v>1071</v>
      </c>
      <c r="D543" s="294" t="s">
        <v>300</v>
      </c>
      <c r="E543" s="295" t="s">
        <v>5282</v>
      </c>
      <c r="F543" s="296" t="s">
        <v>4878</v>
      </c>
      <c r="G543" s="297" t="s">
        <v>1535</v>
      </c>
      <c r="H543" s="298">
        <v>12</v>
      </c>
      <c r="I543" s="299"/>
      <c r="J543" s="300">
        <f>ROUND(I543*H543,2)</f>
        <v>0</v>
      </c>
      <c r="K543" s="301"/>
      <c r="L543" s="302"/>
      <c r="M543" s="303" t="s">
        <v>1</v>
      </c>
      <c r="N543" s="304" t="s">
        <v>41</v>
      </c>
      <c r="O543" s="92"/>
      <c r="P543" s="254">
        <f>O543*H543</f>
        <v>0</v>
      </c>
      <c r="Q543" s="254">
        <v>0</v>
      </c>
      <c r="R543" s="254">
        <f>Q543*H543</f>
        <v>0</v>
      </c>
      <c r="S543" s="254">
        <v>0</v>
      </c>
      <c r="T543" s="255">
        <f>S543*H543</f>
        <v>0</v>
      </c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R543" s="256" t="s">
        <v>242</v>
      </c>
      <c r="AT543" s="256" t="s">
        <v>300</v>
      </c>
      <c r="AU543" s="256" t="s">
        <v>86</v>
      </c>
      <c r="AY543" s="18" t="s">
        <v>222</v>
      </c>
      <c r="BE543" s="257">
        <f>IF(N543="základní",J543,0)</f>
        <v>0</v>
      </c>
      <c r="BF543" s="257">
        <f>IF(N543="snížená",J543,0)</f>
        <v>0</v>
      </c>
      <c r="BG543" s="257">
        <f>IF(N543="zákl. přenesená",J543,0)</f>
        <v>0</v>
      </c>
      <c r="BH543" s="257">
        <f>IF(N543="sníž. přenesená",J543,0)</f>
        <v>0</v>
      </c>
      <c r="BI543" s="257">
        <f>IF(N543="nulová",J543,0)</f>
        <v>0</v>
      </c>
      <c r="BJ543" s="18" t="s">
        <v>84</v>
      </c>
      <c r="BK543" s="257">
        <f>ROUND(I543*H543,2)</f>
        <v>0</v>
      </c>
      <c r="BL543" s="18" t="s">
        <v>228</v>
      </c>
      <c r="BM543" s="256" t="s">
        <v>1802</v>
      </c>
    </row>
    <row r="544" s="2" customFormat="1" ht="21.75" customHeight="1">
      <c r="A544" s="39"/>
      <c r="B544" s="40"/>
      <c r="C544" s="294" t="s">
        <v>1789</v>
      </c>
      <c r="D544" s="294" t="s">
        <v>300</v>
      </c>
      <c r="E544" s="295" t="s">
        <v>5283</v>
      </c>
      <c r="F544" s="296" t="s">
        <v>4892</v>
      </c>
      <c r="G544" s="297" t="s">
        <v>526</v>
      </c>
      <c r="H544" s="298">
        <v>1</v>
      </c>
      <c r="I544" s="299"/>
      <c r="J544" s="300">
        <f>ROUND(I544*H544,2)</f>
        <v>0</v>
      </c>
      <c r="K544" s="301"/>
      <c r="L544" s="302"/>
      <c r="M544" s="303" t="s">
        <v>1</v>
      </c>
      <c r="N544" s="304" t="s">
        <v>41</v>
      </c>
      <c r="O544" s="92"/>
      <c r="P544" s="254">
        <f>O544*H544</f>
        <v>0</v>
      </c>
      <c r="Q544" s="254">
        <v>0</v>
      </c>
      <c r="R544" s="254">
        <f>Q544*H544</f>
        <v>0</v>
      </c>
      <c r="S544" s="254">
        <v>0</v>
      </c>
      <c r="T544" s="255">
        <f>S544*H544</f>
        <v>0</v>
      </c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R544" s="256" t="s">
        <v>242</v>
      </c>
      <c r="AT544" s="256" t="s">
        <v>300</v>
      </c>
      <c r="AU544" s="256" t="s">
        <v>86</v>
      </c>
      <c r="AY544" s="18" t="s">
        <v>222</v>
      </c>
      <c r="BE544" s="257">
        <f>IF(N544="základní",J544,0)</f>
        <v>0</v>
      </c>
      <c r="BF544" s="257">
        <f>IF(N544="snížená",J544,0)</f>
        <v>0</v>
      </c>
      <c r="BG544" s="257">
        <f>IF(N544="zákl. přenesená",J544,0)</f>
        <v>0</v>
      </c>
      <c r="BH544" s="257">
        <f>IF(N544="sníž. přenesená",J544,0)</f>
        <v>0</v>
      </c>
      <c r="BI544" s="257">
        <f>IF(N544="nulová",J544,0)</f>
        <v>0</v>
      </c>
      <c r="BJ544" s="18" t="s">
        <v>84</v>
      </c>
      <c r="BK544" s="257">
        <f>ROUND(I544*H544,2)</f>
        <v>0</v>
      </c>
      <c r="BL544" s="18" t="s">
        <v>228</v>
      </c>
      <c r="BM544" s="256" t="s">
        <v>1806</v>
      </c>
    </row>
    <row r="545" s="2" customFormat="1" ht="16.5" customHeight="1">
      <c r="A545" s="39"/>
      <c r="B545" s="40"/>
      <c r="C545" s="294" t="s">
        <v>1072</v>
      </c>
      <c r="D545" s="294" t="s">
        <v>300</v>
      </c>
      <c r="E545" s="295" t="s">
        <v>5284</v>
      </c>
      <c r="F545" s="296" t="s">
        <v>4894</v>
      </c>
      <c r="G545" s="297" t="s">
        <v>526</v>
      </c>
      <c r="H545" s="298">
        <v>1</v>
      </c>
      <c r="I545" s="299"/>
      <c r="J545" s="300">
        <f>ROUND(I545*H545,2)</f>
        <v>0</v>
      </c>
      <c r="K545" s="301"/>
      <c r="L545" s="302"/>
      <c r="M545" s="303" t="s">
        <v>1</v>
      </c>
      <c r="N545" s="304" t="s">
        <v>41</v>
      </c>
      <c r="O545" s="92"/>
      <c r="P545" s="254">
        <f>O545*H545</f>
        <v>0</v>
      </c>
      <c r="Q545" s="254">
        <v>0</v>
      </c>
      <c r="R545" s="254">
        <f>Q545*H545</f>
        <v>0</v>
      </c>
      <c r="S545" s="254">
        <v>0</v>
      </c>
      <c r="T545" s="255">
        <f>S545*H545</f>
        <v>0</v>
      </c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R545" s="256" t="s">
        <v>242</v>
      </c>
      <c r="AT545" s="256" t="s">
        <v>300</v>
      </c>
      <c r="AU545" s="256" t="s">
        <v>86</v>
      </c>
      <c r="AY545" s="18" t="s">
        <v>222</v>
      </c>
      <c r="BE545" s="257">
        <f>IF(N545="základní",J545,0)</f>
        <v>0</v>
      </c>
      <c r="BF545" s="257">
        <f>IF(N545="snížená",J545,0)</f>
        <v>0</v>
      </c>
      <c r="BG545" s="257">
        <f>IF(N545="zákl. přenesená",J545,0)</f>
        <v>0</v>
      </c>
      <c r="BH545" s="257">
        <f>IF(N545="sníž. přenesená",J545,0)</f>
        <v>0</v>
      </c>
      <c r="BI545" s="257">
        <f>IF(N545="nulová",J545,0)</f>
        <v>0</v>
      </c>
      <c r="BJ545" s="18" t="s">
        <v>84</v>
      </c>
      <c r="BK545" s="257">
        <f>ROUND(I545*H545,2)</f>
        <v>0</v>
      </c>
      <c r="BL545" s="18" t="s">
        <v>228</v>
      </c>
      <c r="BM545" s="256" t="s">
        <v>1809</v>
      </c>
    </row>
    <row r="546" s="2" customFormat="1" ht="16.5" customHeight="1">
      <c r="A546" s="39"/>
      <c r="B546" s="40"/>
      <c r="C546" s="244" t="s">
        <v>1796</v>
      </c>
      <c r="D546" s="244" t="s">
        <v>224</v>
      </c>
      <c r="E546" s="245" t="s">
        <v>5285</v>
      </c>
      <c r="F546" s="246" t="s">
        <v>4836</v>
      </c>
      <c r="G546" s="247" t="s">
        <v>526</v>
      </c>
      <c r="H546" s="248">
        <v>1</v>
      </c>
      <c r="I546" s="249"/>
      <c r="J546" s="250">
        <f>ROUND(I546*H546,2)</f>
        <v>0</v>
      </c>
      <c r="K546" s="251"/>
      <c r="L546" s="45"/>
      <c r="M546" s="252" t="s">
        <v>1</v>
      </c>
      <c r="N546" s="253" t="s">
        <v>41</v>
      </c>
      <c r="O546" s="92"/>
      <c r="P546" s="254">
        <f>O546*H546</f>
        <v>0</v>
      </c>
      <c r="Q546" s="254">
        <v>0</v>
      </c>
      <c r="R546" s="254">
        <f>Q546*H546</f>
        <v>0</v>
      </c>
      <c r="S546" s="254">
        <v>0</v>
      </c>
      <c r="T546" s="255">
        <f>S546*H546</f>
        <v>0</v>
      </c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R546" s="256" t="s">
        <v>228</v>
      </c>
      <c r="AT546" s="256" t="s">
        <v>224</v>
      </c>
      <c r="AU546" s="256" t="s">
        <v>86</v>
      </c>
      <c r="AY546" s="18" t="s">
        <v>222</v>
      </c>
      <c r="BE546" s="257">
        <f>IF(N546="základní",J546,0)</f>
        <v>0</v>
      </c>
      <c r="BF546" s="257">
        <f>IF(N546="snížená",J546,0)</f>
        <v>0</v>
      </c>
      <c r="BG546" s="257">
        <f>IF(N546="zákl. přenesená",J546,0)</f>
        <v>0</v>
      </c>
      <c r="BH546" s="257">
        <f>IF(N546="sníž. přenesená",J546,0)</f>
        <v>0</v>
      </c>
      <c r="BI546" s="257">
        <f>IF(N546="nulová",J546,0)</f>
        <v>0</v>
      </c>
      <c r="BJ546" s="18" t="s">
        <v>84</v>
      </c>
      <c r="BK546" s="257">
        <f>ROUND(I546*H546,2)</f>
        <v>0</v>
      </c>
      <c r="BL546" s="18" t="s">
        <v>228</v>
      </c>
      <c r="BM546" s="256" t="s">
        <v>1813</v>
      </c>
    </row>
    <row r="547" s="2" customFormat="1" ht="24.15" customHeight="1">
      <c r="A547" s="39"/>
      <c r="B547" s="40"/>
      <c r="C547" s="294" t="s">
        <v>1077</v>
      </c>
      <c r="D547" s="294" t="s">
        <v>300</v>
      </c>
      <c r="E547" s="295" t="s">
        <v>5286</v>
      </c>
      <c r="F547" s="296" t="s">
        <v>5287</v>
      </c>
      <c r="G547" s="297" t="s">
        <v>526</v>
      </c>
      <c r="H547" s="298">
        <v>2</v>
      </c>
      <c r="I547" s="299"/>
      <c r="J547" s="300">
        <f>ROUND(I547*H547,2)</f>
        <v>0</v>
      </c>
      <c r="K547" s="301"/>
      <c r="L547" s="302"/>
      <c r="M547" s="303" t="s">
        <v>1</v>
      </c>
      <c r="N547" s="304" t="s">
        <v>41</v>
      </c>
      <c r="O547" s="92"/>
      <c r="P547" s="254">
        <f>O547*H547</f>
        <v>0</v>
      </c>
      <c r="Q547" s="254">
        <v>0</v>
      </c>
      <c r="R547" s="254">
        <f>Q547*H547</f>
        <v>0</v>
      </c>
      <c r="S547" s="254">
        <v>0</v>
      </c>
      <c r="T547" s="255">
        <f>S547*H547</f>
        <v>0</v>
      </c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R547" s="256" t="s">
        <v>242</v>
      </c>
      <c r="AT547" s="256" t="s">
        <v>300</v>
      </c>
      <c r="AU547" s="256" t="s">
        <v>86</v>
      </c>
      <c r="AY547" s="18" t="s">
        <v>222</v>
      </c>
      <c r="BE547" s="257">
        <f>IF(N547="základní",J547,0)</f>
        <v>0</v>
      </c>
      <c r="BF547" s="257">
        <f>IF(N547="snížená",J547,0)</f>
        <v>0</v>
      </c>
      <c r="BG547" s="257">
        <f>IF(N547="zákl. přenesená",J547,0)</f>
        <v>0</v>
      </c>
      <c r="BH547" s="257">
        <f>IF(N547="sníž. přenesená",J547,0)</f>
        <v>0</v>
      </c>
      <c r="BI547" s="257">
        <f>IF(N547="nulová",J547,0)</f>
        <v>0</v>
      </c>
      <c r="BJ547" s="18" t="s">
        <v>84</v>
      </c>
      <c r="BK547" s="257">
        <f>ROUND(I547*H547,2)</f>
        <v>0</v>
      </c>
      <c r="BL547" s="18" t="s">
        <v>228</v>
      </c>
      <c r="BM547" s="256" t="s">
        <v>1816</v>
      </c>
    </row>
    <row r="548" s="2" customFormat="1" ht="24.15" customHeight="1">
      <c r="A548" s="39"/>
      <c r="B548" s="40"/>
      <c r="C548" s="294" t="s">
        <v>1803</v>
      </c>
      <c r="D548" s="294" t="s">
        <v>300</v>
      </c>
      <c r="E548" s="295" t="s">
        <v>5288</v>
      </c>
      <c r="F548" s="296" t="s">
        <v>5289</v>
      </c>
      <c r="G548" s="297" t="s">
        <v>526</v>
      </c>
      <c r="H548" s="298">
        <v>2</v>
      </c>
      <c r="I548" s="299"/>
      <c r="J548" s="300">
        <f>ROUND(I548*H548,2)</f>
        <v>0</v>
      </c>
      <c r="K548" s="301"/>
      <c r="L548" s="302"/>
      <c r="M548" s="303" t="s">
        <v>1</v>
      </c>
      <c r="N548" s="304" t="s">
        <v>41</v>
      </c>
      <c r="O548" s="92"/>
      <c r="P548" s="254">
        <f>O548*H548</f>
        <v>0</v>
      </c>
      <c r="Q548" s="254">
        <v>0</v>
      </c>
      <c r="R548" s="254">
        <f>Q548*H548</f>
        <v>0</v>
      </c>
      <c r="S548" s="254">
        <v>0</v>
      </c>
      <c r="T548" s="255">
        <f>S548*H548</f>
        <v>0</v>
      </c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R548" s="256" t="s">
        <v>242</v>
      </c>
      <c r="AT548" s="256" t="s">
        <v>300</v>
      </c>
      <c r="AU548" s="256" t="s">
        <v>86</v>
      </c>
      <c r="AY548" s="18" t="s">
        <v>222</v>
      </c>
      <c r="BE548" s="257">
        <f>IF(N548="základní",J548,0)</f>
        <v>0</v>
      </c>
      <c r="BF548" s="257">
        <f>IF(N548="snížená",J548,0)</f>
        <v>0</v>
      </c>
      <c r="BG548" s="257">
        <f>IF(N548="zákl. přenesená",J548,0)</f>
        <v>0</v>
      </c>
      <c r="BH548" s="257">
        <f>IF(N548="sníž. přenesená",J548,0)</f>
        <v>0</v>
      </c>
      <c r="BI548" s="257">
        <f>IF(N548="nulová",J548,0)</f>
        <v>0</v>
      </c>
      <c r="BJ548" s="18" t="s">
        <v>84</v>
      </c>
      <c r="BK548" s="257">
        <f>ROUND(I548*H548,2)</f>
        <v>0</v>
      </c>
      <c r="BL548" s="18" t="s">
        <v>228</v>
      </c>
      <c r="BM548" s="256" t="s">
        <v>1820</v>
      </c>
    </row>
    <row r="549" s="2" customFormat="1" ht="16.5" customHeight="1">
      <c r="A549" s="39"/>
      <c r="B549" s="40"/>
      <c r="C549" s="244" t="s">
        <v>1080</v>
      </c>
      <c r="D549" s="244" t="s">
        <v>224</v>
      </c>
      <c r="E549" s="245" t="s">
        <v>5290</v>
      </c>
      <c r="F549" s="246" t="s">
        <v>4836</v>
      </c>
      <c r="G549" s="247" t="s">
        <v>526</v>
      </c>
      <c r="H549" s="248">
        <v>1</v>
      </c>
      <c r="I549" s="249"/>
      <c r="J549" s="250">
        <f>ROUND(I549*H549,2)</f>
        <v>0</v>
      </c>
      <c r="K549" s="251"/>
      <c r="L549" s="45"/>
      <c r="M549" s="252" t="s">
        <v>1</v>
      </c>
      <c r="N549" s="253" t="s">
        <v>41</v>
      </c>
      <c r="O549" s="92"/>
      <c r="P549" s="254">
        <f>O549*H549</f>
        <v>0</v>
      </c>
      <c r="Q549" s="254">
        <v>0</v>
      </c>
      <c r="R549" s="254">
        <f>Q549*H549</f>
        <v>0</v>
      </c>
      <c r="S549" s="254">
        <v>0</v>
      </c>
      <c r="T549" s="255">
        <f>S549*H549</f>
        <v>0</v>
      </c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R549" s="256" t="s">
        <v>228</v>
      </c>
      <c r="AT549" s="256" t="s">
        <v>224</v>
      </c>
      <c r="AU549" s="256" t="s">
        <v>86</v>
      </c>
      <c r="AY549" s="18" t="s">
        <v>222</v>
      </c>
      <c r="BE549" s="257">
        <f>IF(N549="základní",J549,0)</f>
        <v>0</v>
      </c>
      <c r="BF549" s="257">
        <f>IF(N549="snížená",J549,0)</f>
        <v>0</v>
      </c>
      <c r="BG549" s="257">
        <f>IF(N549="zákl. přenesená",J549,0)</f>
        <v>0</v>
      </c>
      <c r="BH549" s="257">
        <f>IF(N549="sníž. přenesená",J549,0)</f>
        <v>0</v>
      </c>
      <c r="BI549" s="257">
        <f>IF(N549="nulová",J549,0)</f>
        <v>0</v>
      </c>
      <c r="BJ549" s="18" t="s">
        <v>84</v>
      </c>
      <c r="BK549" s="257">
        <f>ROUND(I549*H549,2)</f>
        <v>0</v>
      </c>
      <c r="BL549" s="18" t="s">
        <v>228</v>
      </c>
      <c r="BM549" s="256" t="s">
        <v>1823</v>
      </c>
    </row>
    <row r="550" s="2" customFormat="1" ht="24.15" customHeight="1">
      <c r="A550" s="39"/>
      <c r="B550" s="40"/>
      <c r="C550" s="294" t="s">
        <v>1810</v>
      </c>
      <c r="D550" s="294" t="s">
        <v>300</v>
      </c>
      <c r="E550" s="295" t="s">
        <v>5291</v>
      </c>
      <c r="F550" s="296" t="s">
        <v>5045</v>
      </c>
      <c r="G550" s="297" t="s">
        <v>526</v>
      </c>
      <c r="H550" s="298">
        <v>1</v>
      </c>
      <c r="I550" s="299"/>
      <c r="J550" s="300">
        <f>ROUND(I550*H550,2)</f>
        <v>0</v>
      </c>
      <c r="K550" s="301"/>
      <c r="L550" s="302"/>
      <c r="M550" s="303" t="s">
        <v>1</v>
      </c>
      <c r="N550" s="304" t="s">
        <v>41</v>
      </c>
      <c r="O550" s="92"/>
      <c r="P550" s="254">
        <f>O550*H550</f>
        <v>0</v>
      </c>
      <c r="Q550" s="254">
        <v>0</v>
      </c>
      <c r="R550" s="254">
        <f>Q550*H550</f>
        <v>0</v>
      </c>
      <c r="S550" s="254">
        <v>0</v>
      </c>
      <c r="T550" s="255">
        <f>S550*H550</f>
        <v>0</v>
      </c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R550" s="256" t="s">
        <v>242</v>
      </c>
      <c r="AT550" s="256" t="s">
        <v>300</v>
      </c>
      <c r="AU550" s="256" t="s">
        <v>86</v>
      </c>
      <c r="AY550" s="18" t="s">
        <v>222</v>
      </c>
      <c r="BE550" s="257">
        <f>IF(N550="základní",J550,0)</f>
        <v>0</v>
      </c>
      <c r="BF550" s="257">
        <f>IF(N550="snížená",J550,0)</f>
        <v>0</v>
      </c>
      <c r="BG550" s="257">
        <f>IF(N550="zákl. přenesená",J550,0)</f>
        <v>0</v>
      </c>
      <c r="BH550" s="257">
        <f>IF(N550="sníž. přenesená",J550,0)</f>
        <v>0</v>
      </c>
      <c r="BI550" s="257">
        <f>IF(N550="nulová",J550,0)</f>
        <v>0</v>
      </c>
      <c r="BJ550" s="18" t="s">
        <v>84</v>
      </c>
      <c r="BK550" s="257">
        <f>ROUND(I550*H550,2)</f>
        <v>0</v>
      </c>
      <c r="BL550" s="18" t="s">
        <v>228</v>
      </c>
      <c r="BM550" s="256" t="s">
        <v>1827</v>
      </c>
    </row>
    <row r="551" s="2" customFormat="1" ht="16.5" customHeight="1">
      <c r="A551" s="39"/>
      <c r="B551" s="40"/>
      <c r="C551" s="244" t="s">
        <v>1085</v>
      </c>
      <c r="D551" s="244" t="s">
        <v>224</v>
      </c>
      <c r="E551" s="245" t="s">
        <v>5292</v>
      </c>
      <c r="F551" s="246" t="s">
        <v>4836</v>
      </c>
      <c r="G551" s="247" t="s">
        <v>526</v>
      </c>
      <c r="H551" s="248">
        <v>1</v>
      </c>
      <c r="I551" s="249"/>
      <c r="J551" s="250">
        <f>ROUND(I551*H551,2)</f>
        <v>0</v>
      </c>
      <c r="K551" s="251"/>
      <c r="L551" s="45"/>
      <c r="M551" s="252" t="s">
        <v>1</v>
      </c>
      <c r="N551" s="253" t="s">
        <v>41</v>
      </c>
      <c r="O551" s="92"/>
      <c r="P551" s="254">
        <f>O551*H551</f>
        <v>0</v>
      </c>
      <c r="Q551" s="254">
        <v>0</v>
      </c>
      <c r="R551" s="254">
        <f>Q551*H551</f>
        <v>0</v>
      </c>
      <c r="S551" s="254">
        <v>0</v>
      </c>
      <c r="T551" s="255">
        <f>S551*H551</f>
        <v>0</v>
      </c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R551" s="256" t="s">
        <v>228</v>
      </c>
      <c r="AT551" s="256" t="s">
        <v>224</v>
      </c>
      <c r="AU551" s="256" t="s">
        <v>86</v>
      </c>
      <c r="AY551" s="18" t="s">
        <v>222</v>
      </c>
      <c r="BE551" s="257">
        <f>IF(N551="základní",J551,0)</f>
        <v>0</v>
      </c>
      <c r="BF551" s="257">
        <f>IF(N551="snížená",J551,0)</f>
        <v>0</v>
      </c>
      <c r="BG551" s="257">
        <f>IF(N551="zákl. přenesená",J551,0)</f>
        <v>0</v>
      </c>
      <c r="BH551" s="257">
        <f>IF(N551="sníž. přenesená",J551,0)</f>
        <v>0</v>
      </c>
      <c r="BI551" s="257">
        <f>IF(N551="nulová",J551,0)</f>
        <v>0</v>
      </c>
      <c r="BJ551" s="18" t="s">
        <v>84</v>
      </c>
      <c r="BK551" s="257">
        <f>ROUND(I551*H551,2)</f>
        <v>0</v>
      </c>
      <c r="BL551" s="18" t="s">
        <v>228</v>
      </c>
      <c r="BM551" s="256" t="s">
        <v>1830</v>
      </c>
    </row>
    <row r="552" s="12" customFormat="1" ht="22.8" customHeight="1">
      <c r="A552" s="12"/>
      <c r="B552" s="228"/>
      <c r="C552" s="229"/>
      <c r="D552" s="230" t="s">
        <v>75</v>
      </c>
      <c r="E552" s="242" t="s">
        <v>5293</v>
      </c>
      <c r="F552" s="242" t="s">
        <v>5294</v>
      </c>
      <c r="G552" s="229"/>
      <c r="H552" s="229"/>
      <c r="I552" s="232"/>
      <c r="J552" s="243">
        <f>BK552</f>
        <v>0</v>
      </c>
      <c r="K552" s="229"/>
      <c r="L552" s="234"/>
      <c r="M552" s="235"/>
      <c r="N552" s="236"/>
      <c r="O552" s="236"/>
      <c r="P552" s="237">
        <f>SUM(P553:P564)</f>
        <v>0</v>
      </c>
      <c r="Q552" s="236"/>
      <c r="R552" s="237">
        <f>SUM(R553:R564)</f>
        <v>0</v>
      </c>
      <c r="S552" s="236"/>
      <c r="T552" s="238">
        <f>SUM(T553:T564)</f>
        <v>0</v>
      </c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R552" s="239" t="s">
        <v>84</v>
      </c>
      <c r="AT552" s="240" t="s">
        <v>75</v>
      </c>
      <c r="AU552" s="240" t="s">
        <v>84</v>
      </c>
      <c r="AY552" s="239" t="s">
        <v>222</v>
      </c>
      <c r="BK552" s="241">
        <f>SUM(BK553:BK564)</f>
        <v>0</v>
      </c>
    </row>
    <row r="553" s="2" customFormat="1" ht="16.5" customHeight="1">
      <c r="A553" s="39"/>
      <c r="B553" s="40"/>
      <c r="C553" s="294" t="s">
        <v>1817</v>
      </c>
      <c r="D553" s="294" t="s">
        <v>300</v>
      </c>
      <c r="E553" s="295" t="s">
        <v>5295</v>
      </c>
      <c r="F553" s="296" t="s">
        <v>4919</v>
      </c>
      <c r="G553" s="297" t="s">
        <v>1535</v>
      </c>
      <c r="H553" s="298">
        <v>33</v>
      </c>
      <c r="I553" s="299"/>
      <c r="J553" s="300">
        <f>ROUND(I553*H553,2)</f>
        <v>0</v>
      </c>
      <c r="K553" s="301"/>
      <c r="L553" s="302"/>
      <c r="M553" s="303" t="s">
        <v>1</v>
      </c>
      <c r="N553" s="304" t="s">
        <v>41</v>
      </c>
      <c r="O553" s="92"/>
      <c r="P553" s="254">
        <f>O553*H553</f>
        <v>0</v>
      </c>
      <c r="Q553" s="254">
        <v>0</v>
      </c>
      <c r="R553" s="254">
        <f>Q553*H553</f>
        <v>0</v>
      </c>
      <c r="S553" s="254">
        <v>0</v>
      </c>
      <c r="T553" s="255">
        <f>S553*H553</f>
        <v>0</v>
      </c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R553" s="256" t="s">
        <v>242</v>
      </c>
      <c r="AT553" s="256" t="s">
        <v>300</v>
      </c>
      <c r="AU553" s="256" t="s">
        <v>86</v>
      </c>
      <c r="AY553" s="18" t="s">
        <v>222</v>
      </c>
      <c r="BE553" s="257">
        <f>IF(N553="základní",J553,0)</f>
        <v>0</v>
      </c>
      <c r="BF553" s="257">
        <f>IF(N553="snížená",J553,0)</f>
        <v>0</v>
      </c>
      <c r="BG553" s="257">
        <f>IF(N553="zákl. přenesená",J553,0)</f>
        <v>0</v>
      </c>
      <c r="BH553" s="257">
        <f>IF(N553="sníž. přenesená",J553,0)</f>
        <v>0</v>
      </c>
      <c r="BI553" s="257">
        <f>IF(N553="nulová",J553,0)</f>
        <v>0</v>
      </c>
      <c r="BJ553" s="18" t="s">
        <v>84</v>
      </c>
      <c r="BK553" s="257">
        <f>ROUND(I553*H553,2)</f>
        <v>0</v>
      </c>
      <c r="BL553" s="18" t="s">
        <v>228</v>
      </c>
      <c r="BM553" s="256" t="s">
        <v>1834</v>
      </c>
    </row>
    <row r="554" s="2" customFormat="1" ht="16.5" customHeight="1">
      <c r="A554" s="39"/>
      <c r="B554" s="40"/>
      <c r="C554" s="244" t="s">
        <v>1089</v>
      </c>
      <c r="D554" s="244" t="s">
        <v>224</v>
      </c>
      <c r="E554" s="245" t="s">
        <v>5296</v>
      </c>
      <c r="F554" s="246" t="s">
        <v>4921</v>
      </c>
      <c r="G554" s="247" t="s">
        <v>1535</v>
      </c>
      <c r="H554" s="248">
        <v>33</v>
      </c>
      <c r="I554" s="249"/>
      <c r="J554" s="250">
        <f>ROUND(I554*H554,2)</f>
        <v>0</v>
      </c>
      <c r="K554" s="251"/>
      <c r="L554" s="45"/>
      <c r="M554" s="252" t="s">
        <v>1</v>
      </c>
      <c r="N554" s="253" t="s">
        <v>41</v>
      </c>
      <c r="O554" s="92"/>
      <c r="P554" s="254">
        <f>O554*H554</f>
        <v>0</v>
      </c>
      <c r="Q554" s="254">
        <v>0</v>
      </c>
      <c r="R554" s="254">
        <f>Q554*H554</f>
        <v>0</v>
      </c>
      <c r="S554" s="254">
        <v>0</v>
      </c>
      <c r="T554" s="255">
        <f>S554*H554</f>
        <v>0</v>
      </c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R554" s="256" t="s">
        <v>228</v>
      </c>
      <c r="AT554" s="256" t="s">
        <v>224</v>
      </c>
      <c r="AU554" s="256" t="s">
        <v>86</v>
      </c>
      <c r="AY554" s="18" t="s">
        <v>222</v>
      </c>
      <c r="BE554" s="257">
        <f>IF(N554="základní",J554,0)</f>
        <v>0</v>
      </c>
      <c r="BF554" s="257">
        <f>IF(N554="snížená",J554,0)</f>
        <v>0</v>
      </c>
      <c r="BG554" s="257">
        <f>IF(N554="zákl. přenesená",J554,0)</f>
        <v>0</v>
      </c>
      <c r="BH554" s="257">
        <f>IF(N554="sníž. přenesená",J554,0)</f>
        <v>0</v>
      </c>
      <c r="BI554" s="257">
        <f>IF(N554="nulová",J554,0)</f>
        <v>0</v>
      </c>
      <c r="BJ554" s="18" t="s">
        <v>84</v>
      </c>
      <c r="BK554" s="257">
        <f>ROUND(I554*H554,2)</f>
        <v>0</v>
      </c>
      <c r="BL554" s="18" t="s">
        <v>228</v>
      </c>
      <c r="BM554" s="256" t="s">
        <v>1837</v>
      </c>
    </row>
    <row r="555" s="2" customFormat="1" ht="16.5" customHeight="1">
      <c r="A555" s="39"/>
      <c r="B555" s="40"/>
      <c r="C555" s="294" t="s">
        <v>1824</v>
      </c>
      <c r="D555" s="294" t="s">
        <v>300</v>
      </c>
      <c r="E555" s="295" t="s">
        <v>5297</v>
      </c>
      <c r="F555" s="296" t="s">
        <v>4923</v>
      </c>
      <c r="G555" s="297" t="s">
        <v>1535</v>
      </c>
      <c r="H555" s="298">
        <v>15</v>
      </c>
      <c r="I555" s="299"/>
      <c r="J555" s="300">
        <f>ROUND(I555*H555,2)</f>
        <v>0</v>
      </c>
      <c r="K555" s="301"/>
      <c r="L555" s="302"/>
      <c r="M555" s="303" t="s">
        <v>1</v>
      </c>
      <c r="N555" s="304" t="s">
        <v>41</v>
      </c>
      <c r="O555" s="92"/>
      <c r="P555" s="254">
        <f>O555*H555</f>
        <v>0</v>
      </c>
      <c r="Q555" s="254">
        <v>0</v>
      </c>
      <c r="R555" s="254">
        <f>Q555*H555</f>
        <v>0</v>
      </c>
      <c r="S555" s="254">
        <v>0</v>
      </c>
      <c r="T555" s="255">
        <f>S555*H555</f>
        <v>0</v>
      </c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R555" s="256" t="s">
        <v>242</v>
      </c>
      <c r="AT555" s="256" t="s">
        <v>300</v>
      </c>
      <c r="AU555" s="256" t="s">
        <v>86</v>
      </c>
      <c r="AY555" s="18" t="s">
        <v>222</v>
      </c>
      <c r="BE555" s="257">
        <f>IF(N555="základní",J555,0)</f>
        <v>0</v>
      </c>
      <c r="BF555" s="257">
        <f>IF(N555="snížená",J555,0)</f>
        <v>0</v>
      </c>
      <c r="BG555" s="257">
        <f>IF(N555="zákl. přenesená",J555,0)</f>
        <v>0</v>
      </c>
      <c r="BH555" s="257">
        <f>IF(N555="sníž. přenesená",J555,0)</f>
        <v>0</v>
      </c>
      <c r="BI555" s="257">
        <f>IF(N555="nulová",J555,0)</f>
        <v>0</v>
      </c>
      <c r="BJ555" s="18" t="s">
        <v>84</v>
      </c>
      <c r="BK555" s="257">
        <f>ROUND(I555*H555,2)</f>
        <v>0</v>
      </c>
      <c r="BL555" s="18" t="s">
        <v>228</v>
      </c>
      <c r="BM555" s="256" t="s">
        <v>1844</v>
      </c>
    </row>
    <row r="556" s="2" customFormat="1" ht="16.5" customHeight="1">
      <c r="A556" s="39"/>
      <c r="B556" s="40"/>
      <c r="C556" s="244" t="s">
        <v>1092</v>
      </c>
      <c r="D556" s="244" t="s">
        <v>224</v>
      </c>
      <c r="E556" s="245" t="s">
        <v>5298</v>
      </c>
      <c r="F556" s="246" t="s">
        <v>4921</v>
      </c>
      <c r="G556" s="247" t="s">
        <v>1535</v>
      </c>
      <c r="H556" s="248">
        <v>15</v>
      </c>
      <c r="I556" s="249"/>
      <c r="J556" s="250">
        <f>ROUND(I556*H556,2)</f>
        <v>0</v>
      </c>
      <c r="K556" s="251"/>
      <c r="L556" s="45"/>
      <c r="M556" s="252" t="s">
        <v>1</v>
      </c>
      <c r="N556" s="253" t="s">
        <v>41</v>
      </c>
      <c r="O556" s="92"/>
      <c r="P556" s="254">
        <f>O556*H556</f>
        <v>0</v>
      </c>
      <c r="Q556" s="254">
        <v>0</v>
      </c>
      <c r="R556" s="254">
        <f>Q556*H556</f>
        <v>0</v>
      </c>
      <c r="S556" s="254">
        <v>0</v>
      </c>
      <c r="T556" s="255">
        <f>S556*H556</f>
        <v>0</v>
      </c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R556" s="256" t="s">
        <v>228</v>
      </c>
      <c r="AT556" s="256" t="s">
        <v>224</v>
      </c>
      <c r="AU556" s="256" t="s">
        <v>86</v>
      </c>
      <c r="AY556" s="18" t="s">
        <v>222</v>
      </c>
      <c r="BE556" s="257">
        <f>IF(N556="základní",J556,0)</f>
        <v>0</v>
      </c>
      <c r="BF556" s="257">
        <f>IF(N556="snížená",J556,0)</f>
        <v>0</v>
      </c>
      <c r="BG556" s="257">
        <f>IF(N556="zákl. přenesená",J556,0)</f>
        <v>0</v>
      </c>
      <c r="BH556" s="257">
        <f>IF(N556="sníž. přenesená",J556,0)</f>
        <v>0</v>
      </c>
      <c r="BI556" s="257">
        <f>IF(N556="nulová",J556,0)</f>
        <v>0</v>
      </c>
      <c r="BJ556" s="18" t="s">
        <v>84</v>
      </c>
      <c r="BK556" s="257">
        <f>ROUND(I556*H556,2)</f>
        <v>0</v>
      </c>
      <c r="BL556" s="18" t="s">
        <v>228</v>
      </c>
      <c r="BM556" s="256" t="s">
        <v>1849</v>
      </c>
    </row>
    <row r="557" s="2" customFormat="1" ht="16.5" customHeight="1">
      <c r="A557" s="39"/>
      <c r="B557" s="40"/>
      <c r="C557" s="294" t="s">
        <v>1831</v>
      </c>
      <c r="D557" s="294" t="s">
        <v>300</v>
      </c>
      <c r="E557" s="295" t="s">
        <v>5299</v>
      </c>
      <c r="F557" s="296" t="s">
        <v>4926</v>
      </c>
      <c r="G557" s="297" t="s">
        <v>1535</v>
      </c>
      <c r="H557" s="298">
        <v>33</v>
      </c>
      <c r="I557" s="299"/>
      <c r="J557" s="300">
        <f>ROUND(I557*H557,2)</f>
        <v>0</v>
      </c>
      <c r="K557" s="301"/>
      <c r="L557" s="302"/>
      <c r="M557" s="303" t="s">
        <v>1</v>
      </c>
      <c r="N557" s="304" t="s">
        <v>41</v>
      </c>
      <c r="O557" s="92"/>
      <c r="P557" s="254">
        <f>O557*H557</f>
        <v>0</v>
      </c>
      <c r="Q557" s="254">
        <v>0</v>
      </c>
      <c r="R557" s="254">
        <f>Q557*H557</f>
        <v>0</v>
      </c>
      <c r="S557" s="254">
        <v>0</v>
      </c>
      <c r="T557" s="255">
        <f>S557*H557</f>
        <v>0</v>
      </c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R557" s="256" t="s">
        <v>242</v>
      </c>
      <c r="AT557" s="256" t="s">
        <v>300</v>
      </c>
      <c r="AU557" s="256" t="s">
        <v>86</v>
      </c>
      <c r="AY557" s="18" t="s">
        <v>222</v>
      </c>
      <c r="BE557" s="257">
        <f>IF(N557="základní",J557,0)</f>
        <v>0</v>
      </c>
      <c r="BF557" s="257">
        <f>IF(N557="snížená",J557,0)</f>
        <v>0</v>
      </c>
      <c r="BG557" s="257">
        <f>IF(N557="zákl. přenesená",J557,0)</f>
        <v>0</v>
      </c>
      <c r="BH557" s="257">
        <f>IF(N557="sníž. přenesená",J557,0)</f>
        <v>0</v>
      </c>
      <c r="BI557" s="257">
        <f>IF(N557="nulová",J557,0)</f>
        <v>0</v>
      </c>
      <c r="BJ557" s="18" t="s">
        <v>84</v>
      </c>
      <c r="BK557" s="257">
        <f>ROUND(I557*H557,2)</f>
        <v>0</v>
      </c>
      <c r="BL557" s="18" t="s">
        <v>228</v>
      </c>
      <c r="BM557" s="256" t="s">
        <v>1852</v>
      </c>
    </row>
    <row r="558" s="2" customFormat="1" ht="16.5" customHeight="1">
      <c r="A558" s="39"/>
      <c r="B558" s="40"/>
      <c r="C558" s="244" t="s">
        <v>1096</v>
      </c>
      <c r="D558" s="244" t="s">
        <v>224</v>
      </c>
      <c r="E558" s="245" t="s">
        <v>5300</v>
      </c>
      <c r="F558" s="246" t="s">
        <v>4921</v>
      </c>
      <c r="G558" s="247" t="s">
        <v>1535</v>
      </c>
      <c r="H558" s="248">
        <v>33</v>
      </c>
      <c r="I558" s="249"/>
      <c r="J558" s="250">
        <f>ROUND(I558*H558,2)</f>
        <v>0</v>
      </c>
      <c r="K558" s="251"/>
      <c r="L558" s="45"/>
      <c r="M558" s="252" t="s">
        <v>1</v>
      </c>
      <c r="N558" s="253" t="s">
        <v>41</v>
      </c>
      <c r="O558" s="92"/>
      <c r="P558" s="254">
        <f>O558*H558</f>
        <v>0</v>
      </c>
      <c r="Q558" s="254">
        <v>0</v>
      </c>
      <c r="R558" s="254">
        <f>Q558*H558</f>
        <v>0</v>
      </c>
      <c r="S558" s="254">
        <v>0</v>
      </c>
      <c r="T558" s="255">
        <f>S558*H558</f>
        <v>0</v>
      </c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R558" s="256" t="s">
        <v>228</v>
      </c>
      <c r="AT558" s="256" t="s">
        <v>224</v>
      </c>
      <c r="AU558" s="256" t="s">
        <v>86</v>
      </c>
      <c r="AY558" s="18" t="s">
        <v>222</v>
      </c>
      <c r="BE558" s="257">
        <f>IF(N558="základní",J558,0)</f>
        <v>0</v>
      </c>
      <c r="BF558" s="257">
        <f>IF(N558="snížená",J558,0)</f>
        <v>0</v>
      </c>
      <c r="BG558" s="257">
        <f>IF(N558="zákl. přenesená",J558,0)</f>
        <v>0</v>
      </c>
      <c r="BH558" s="257">
        <f>IF(N558="sníž. přenesená",J558,0)</f>
        <v>0</v>
      </c>
      <c r="BI558" s="257">
        <f>IF(N558="nulová",J558,0)</f>
        <v>0</v>
      </c>
      <c r="BJ558" s="18" t="s">
        <v>84</v>
      </c>
      <c r="BK558" s="257">
        <f>ROUND(I558*H558,2)</f>
        <v>0</v>
      </c>
      <c r="BL558" s="18" t="s">
        <v>228</v>
      </c>
      <c r="BM558" s="256" t="s">
        <v>1059</v>
      </c>
    </row>
    <row r="559" s="2" customFormat="1" ht="16.5" customHeight="1">
      <c r="A559" s="39"/>
      <c r="B559" s="40"/>
      <c r="C559" s="294" t="s">
        <v>1838</v>
      </c>
      <c r="D559" s="294" t="s">
        <v>300</v>
      </c>
      <c r="E559" s="295" t="s">
        <v>5301</v>
      </c>
      <c r="F559" s="296" t="s">
        <v>4929</v>
      </c>
      <c r="G559" s="297" t="s">
        <v>1535</v>
      </c>
      <c r="H559" s="298">
        <v>4</v>
      </c>
      <c r="I559" s="299"/>
      <c r="J559" s="300">
        <f>ROUND(I559*H559,2)</f>
        <v>0</v>
      </c>
      <c r="K559" s="301"/>
      <c r="L559" s="302"/>
      <c r="M559" s="303" t="s">
        <v>1</v>
      </c>
      <c r="N559" s="304" t="s">
        <v>41</v>
      </c>
      <c r="O559" s="92"/>
      <c r="P559" s="254">
        <f>O559*H559</f>
        <v>0</v>
      </c>
      <c r="Q559" s="254">
        <v>0</v>
      </c>
      <c r="R559" s="254">
        <f>Q559*H559</f>
        <v>0</v>
      </c>
      <c r="S559" s="254">
        <v>0</v>
      </c>
      <c r="T559" s="255">
        <f>S559*H559</f>
        <v>0</v>
      </c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R559" s="256" t="s">
        <v>242</v>
      </c>
      <c r="AT559" s="256" t="s">
        <v>300</v>
      </c>
      <c r="AU559" s="256" t="s">
        <v>86</v>
      </c>
      <c r="AY559" s="18" t="s">
        <v>222</v>
      </c>
      <c r="BE559" s="257">
        <f>IF(N559="základní",J559,0)</f>
        <v>0</v>
      </c>
      <c r="BF559" s="257">
        <f>IF(N559="snížená",J559,0)</f>
        <v>0</v>
      </c>
      <c r="BG559" s="257">
        <f>IF(N559="zákl. přenesená",J559,0)</f>
        <v>0</v>
      </c>
      <c r="BH559" s="257">
        <f>IF(N559="sníž. přenesená",J559,0)</f>
        <v>0</v>
      </c>
      <c r="BI559" s="257">
        <f>IF(N559="nulová",J559,0)</f>
        <v>0</v>
      </c>
      <c r="BJ559" s="18" t="s">
        <v>84</v>
      </c>
      <c r="BK559" s="257">
        <f>ROUND(I559*H559,2)</f>
        <v>0</v>
      </c>
      <c r="BL559" s="18" t="s">
        <v>228</v>
      </c>
      <c r="BM559" s="256" t="s">
        <v>1859</v>
      </c>
    </row>
    <row r="560" s="2" customFormat="1" ht="16.5" customHeight="1">
      <c r="A560" s="39"/>
      <c r="B560" s="40"/>
      <c r="C560" s="244" t="s">
        <v>1100</v>
      </c>
      <c r="D560" s="244" t="s">
        <v>224</v>
      </c>
      <c r="E560" s="245" t="s">
        <v>5302</v>
      </c>
      <c r="F560" s="246" t="s">
        <v>4921</v>
      </c>
      <c r="G560" s="247" t="s">
        <v>1535</v>
      </c>
      <c r="H560" s="248">
        <v>4</v>
      </c>
      <c r="I560" s="249"/>
      <c r="J560" s="250">
        <f>ROUND(I560*H560,2)</f>
        <v>0</v>
      </c>
      <c r="K560" s="251"/>
      <c r="L560" s="45"/>
      <c r="M560" s="252" t="s">
        <v>1</v>
      </c>
      <c r="N560" s="253" t="s">
        <v>41</v>
      </c>
      <c r="O560" s="92"/>
      <c r="P560" s="254">
        <f>O560*H560</f>
        <v>0</v>
      </c>
      <c r="Q560" s="254">
        <v>0</v>
      </c>
      <c r="R560" s="254">
        <f>Q560*H560</f>
        <v>0</v>
      </c>
      <c r="S560" s="254">
        <v>0</v>
      </c>
      <c r="T560" s="255">
        <f>S560*H560</f>
        <v>0</v>
      </c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R560" s="256" t="s">
        <v>228</v>
      </c>
      <c r="AT560" s="256" t="s">
        <v>224</v>
      </c>
      <c r="AU560" s="256" t="s">
        <v>86</v>
      </c>
      <c r="AY560" s="18" t="s">
        <v>222</v>
      </c>
      <c r="BE560" s="257">
        <f>IF(N560="základní",J560,0)</f>
        <v>0</v>
      </c>
      <c r="BF560" s="257">
        <f>IF(N560="snížená",J560,0)</f>
        <v>0</v>
      </c>
      <c r="BG560" s="257">
        <f>IF(N560="zákl. přenesená",J560,0)</f>
        <v>0</v>
      </c>
      <c r="BH560" s="257">
        <f>IF(N560="sníž. přenesená",J560,0)</f>
        <v>0</v>
      </c>
      <c r="BI560" s="257">
        <f>IF(N560="nulová",J560,0)</f>
        <v>0</v>
      </c>
      <c r="BJ560" s="18" t="s">
        <v>84</v>
      </c>
      <c r="BK560" s="257">
        <f>ROUND(I560*H560,2)</f>
        <v>0</v>
      </c>
      <c r="BL560" s="18" t="s">
        <v>228</v>
      </c>
      <c r="BM560" s="256" t="s">
        <v>1863</v>
      </c>
    </row>
    <row r="561" s="2" customFormat="1" ht="16.5" customHeight="1">
      <c r="A561" s="39"/>
      <c r="B561" s="40"/>
      <c r="C561" s="294" t="s">
        <v>1846</v>
      </c>
      <c r="D561" s="294" t="s">
        <v>300</v>
      </c>
      <c r="E561" s="295" t="s">
        <v>5303</v>
      </c>
      <c r="F561" s="296" t="s">
        <v>4932</v>
      </c>
      <c r="G561" s="297" t="s">
        <v>1535</v>
      </c>
      <c r="H561" s="298">
        <v>3</v>
      </c>
      <c r="I561" s="299"/>
      <c r="J561" s="300">
        <f>ROUND(I561*H561,2)</f>
        <v>0</v>
      </c>
      <c r="K561" s="301"/>
      <c r="L561" s="302"/>
      <c r="M561" s="303" t="s">
        <v>1</v>
      </c>
      <c r="N561" s="304" t="s">
        <v>41</v>
      </c>
      <c r="O561" s="92"/>
      <c r="P561" s="254">
        <f>O561*H561</f>
        <v>0</v>
      </c>
      <c r="Q561" s="254">
        <v>0</v>
      </c>
      <c r="R561" s="254">
        <f>Q561*H561</f>
        <v>0</v>
      </c>
      <c r="S561" s="254">
        <v>0</v>
      </c>
      <c r="T561" s="255">
        <f>S561*H561</f>
        <v>0</v>
      </c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R561" s="256" t="s">
        <v>242</v>
      </c>
      <c r="AT561" s="256" t="s">
        <v>300</v>
      </c>
      <c r="AU561" s="256" t="s">
        <v>86</v>
      </c>
      <c r="AY561" s="18" t="s">
        <v>222</v>
      </c>
      <c r="BE561" s="257">
        <f>IF(N561="základní",J561,0)</f>
        <v>0</v>
      </c>
      <c r="BF561" s="257">
        <f>IF(N561="snížená",J561,0)</f>
        <v>0</v>
      </c>
      <c r="BG561" s="257">
        <f>IF(N561="zákl. přenesená",J561,0)</f>
        <v>0</v>
      </c>
      <c r="BH561" s="257">
        <f>IF(N561="sníž. přenesená",J561,0)</f>
        <v>0</v>
      </c>
      <c r="BI561" s="257">
        <f>IF(N561="nulová",J561,0)</f>
        <v>0</v>
      </c>
      <c r="BJ561" s="18" t="s">
        <v>84</v>
      </c>
      <c r="BK561" s="257">
        <f>ROUND(I561*H561,2)</f>
        <v>0</v>
      </c>
      <c r="BL561" s="18" t="s">
        <v>228</v>
      </c>
      <c r="BM561" s="256" t="s">
        <v>1866</v>
      </c>
    </row>
    <row r="562" s="2" customFormat="1" ht="16.5" customHeight="1">
      <c r="A562" s="39"/>
      <c r="B562" s="40"/>
      <c r="C562" s="244" t="s">
        <v>1104</v>
      </c>
      <c r="D562" s="244" t="s">
        <v>224</v>
      </c>
      <c r="E562" s="245" t="s">
        <v>5304</v>
      </c>
      <c r="F562" s="246" t="s">
        <v>4921</v>
      </c>
      <c r="G562" s="247" t="s">
        <v>1535</v>
      </c>
      <c r="H562" s="248">
        <v>3</v>
      </c>
      <c r="I562" s="249"/>
      <c r="J562" s="250">
        <f>ROUND(I562*H562,2)</f>
        <v>0</v>
      </c>
      <c r="K562" s="251"/>
      <c r="L562" s="45"/>
      <c r="M562" s="252" t="s">
        <v>1</v>
      </c>
      <c r="N562" s="253" t="s">
        <v>41</v>
      </c>
      <c r="O562" s="92"/>
      <c r="P562" s="254">
        <f>O562*H562</f>
        <v>0</v>
      </c>
      <c r="Q562" s="254">
        <v>0</v>
      </c>
      <c r="R562" s="254">
        <f>Q562*H562</f>
        <v>0</v>
      </c>
      <c r="S562" s="254">
        <v>0</v>
      </c>
      <c r="T562" s="255">
        <f>S562*H562</f>
        <v>0</v>
      </c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R562" s="256" t="s">
        <v>228</v>
      </c>
      <c r="AT562" s="256" t="s">
        <v>224</v>
      </c>
      <c r="AU562" s="256" t="s">
        <v>86</v>
      </c>
      <c r="AY562" s="18" t="s">
        <v>222</v>
      </c>
      <c r="BE562" s="257">
        <f>IF(N562="základní",J562,0)</f>
        <v>0</v>
      </c>
      <c r="BF562" s="257">
        <f>IF(N562="snížená",J562,0)</f>
        <v>0</v>
      </c>
      <c r="BG562" s="257">
        <f>IF(N562="zákl. přenesená",J562,0)</f>
        <v>0</v>
      </c>
      <c r="BH562" s="257">
        <f>IF(N562="sníž. přenesená",J562,0)</f>
        <v>0</v>
      </c>
      <c r="BI562" s="257">
        <f>IF(N562="nulová",J562,0)</f>
        <v>0</v>
      </c>
      <c r="BJ562" s="18" t="s">
        <v>84</v>
      </c>
      <c r="BK562" s="257">
        <f>ROUND(I562*H562,2)</f>
        <v>0</v>
      </c>
      <c r="BL562" s="18" t="s">
        <v>228</v>
      </c>
      <c r="BM562" s="256" t="s">
        <v>1871</v>
      </c>
    </row>
    <row r="563" s="2" customFormat="1" ht="16.5" customHeight="1">
      <c r="A563" s="39"/>
      <c r="B563" s="40"/>
      <c r="C563" s="294" t="s">
        <v>1854</v>
      </c>
      <c r="D563" s="294" t="s">
        <v>300</v>
      </c>
      <c r="E563" s="295" t="s">
        <v>5305</v>
      </c>
      <c r="F563" s="296" t="s">
        <v>4938</v>
      </c>
      <c r="G563" s="297" t="s">
        <v>1535</v>
      </c>
      <c r="H563" s="298">
        <v>8</v>
      </c>
      <c r="I563" s="299"/>
      <c r="J563" s="300">
        <f>ROUND(I563*H563,2)</f>
        <v>0</v>
      </c>
      <c r="K563" s="301"/>
      <c r="L563" s="302"/>
      <c r="M563" s="303" t="s">
        <v>1</v>
      </c>
      <c r="N563" s="304" t="s">
        <v>41</v>
      </c>
      <c r="O563" s="92"/>
      <c r="P563" s="254">
        <f>O563*H563</f>
        <v>0</v>
      </c>
      <c r="Q563" s="254">
        <v>0</v>
      </c>
      <c r="R563" s="254">
        <f>Q563*H563</f>
        <v>0</v>
      </c>
      <c r="S563" s="254">
        <v>0</v>
      </c>
      <c r="T563" s="255">
        <f>S563*H563</f>
        <v>0</v>
      </c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R563" s="256" t="s">
        <v>242</v>
      </c>
      <c r="AT563" s="256" t="s">
        <v>300</v>
      </c>
      <c r="AU563" s="256" t="s">
        <v>86</v>
      </c>
      <c r="AY563" s="18" t="s">
        <v>222</v>
      </c>
      <c r="BE563" s="257">
        <f>IF(N563="základní",J563,0)</f>
        <v>0</v>
      </c>
      <c r="BF563" s="257">
        <f>IF(N563="snížená",J563,0)</f>
        <v>0</v>
      </c>
      <c r="BG563" s="257">
        <f>IF(N563="zákl. přenesená",J563,0)</f>
        <v>0</v>
      </c>
      <c r="BH563" s="257">
        <f>IF(N563="sníž. přenesená",J563,0)</f>
        <v>0</v>
      </c>
      <c r="BI563" s="257">
        <f>IF(N563="nulová",J563,0)</f>
        <v>0</v>
      </c>
      <c r="BJ563" s="18" t="s">
        <v>84</v>
      </c>
      <c r="BK563" s="257">
        <f>ROUND(I563*H563,2)</f>
        <v>0</v>
      </c>
      <c r="BL563" s="18" t="s">
        <v>228</v>
      </c>
      <c r="BM563" s="256" t="s">
        <v>1874</v>
      </c>
    </row>
    <row r="564" s="2" customFormat="1" ht="16.5" customHeight="1">
      <c r="A564" s="39"/>
      <c r="B564" s="40"/>
      <c r="C564" s="244" t="s">
        <v>1114</v>
      </c>
      <c r="D564" s="244" t="s">
        <v>224</v>
      </c>
      <c r="E564" s="245" t="s">
        <v>5306</v>
      </c>
      <c r="F564" s="246" t="s">
        <v>4921</v>
      </c>
      <c r="G564" s="247" t="s">
        <v>1535</v>
      </c>
      <c r="H564" s="248">
        <v>8</v>
      </c>
      <c r="I564" s="249"/>
      <c r="J564" s="250">
        <f>ROUND(I564*H564,2)</f>
        <v>0</v>
      </c>
      <c r="K564" s="251"/>
      <c r="L564" s="45"/>
      <c r="M564" s="252" t="s">
        <v>1</v>
      </c>
      <c r="N564" s="253" t="s">
        <v>41</v>
      </c>
      <c r="O564" s="92"/>
      <c r="P564" s="254">
        <f>O564*H564</f>
        <v>0</v>
      </c>
      <c r="Q564" s="254">
        <v>0</v>
      </c>
      <c r="R564" s="254">
        <f>Q564*H564</f>
        <v>0</v>
      </c>
      <c r="S564" s="254">
        <v>0</v>
      </c>
      <c r="T564" s="255">
        <f>S564*H564</f>
        <v>0</v>
      </c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R564" s="256" t="s">
        <v>228</v>
      </c>
      <c r="AT564" s="256" t="s">
        <v>224</v>
      </c>
      <c r="AU564" s="256" t="s">
        <v>86</v>
      </c>
      <c r="AY564" s="18" t="s">
        <v>222</v>
      </c>
      <c r="BE564" s="257">
        <f>IF(N564="základní",J564,0)</f>
        <v>0</v>
      </c>
      <c r="BF564" s="257">
        <f>IF(N564="snížená",J564,0)</f>
        <v>0</v>
      </c>
      <c r="BG564" s="257">
        <f>IF(N564="zákl. přenesená",J564,0)</f>
        <v>0</v>
      </c>
      <c r="BH564" s="257">
        <f>IF(N564="sníž. přenesená",J564,0)</f>
        <v>0</v>
      </c>
      <c r="BI564" s="257">
        <f>IF(N564="nulová",J564,0)</f>
        <v>0</v>
      </c>
      <c r="BJ564" s="18" t="s">
        <v>84</v>
      </c>
      <c r="BK564" s="257">
        <f>ROUND(I564*H564,2)</f>
        <v>0</v>
      </c>
      <c r="BL564" s="18" t="s">
        <v>228</v>
      </c>
      <c r="BM564" s="256" t="s">
        <v>1879</v>
      </c>
    </row>
    <row r="565" s="12" customFormat="1" ht="22.8" customHeight="1">
      <c r="A565" s="12"/>
      <c r="B565" s="228"/>
      <c r="C565" s="229"/>
      <c r="D565" s="230" t="s">
        <v>75</v>
      </c>
      <c r="E565" s="242" t="s">
        <v>5307</v>
      </c>
      <c r="F565" s="242" t="s">
        <v>4941</v>
      </c>
      <c r="G565" s="229"/>
      <c r="H565" s="229"/>
      <c r="I565" s="232"/>
      <c r="J565" s="243">
        <f>BK565</f>
        <v>0</v>
      </c>
      <c r="K565" s="229"/>
      <c r="L565" s="234"/>
      <c r="M565" s="235"/>
      <c r="N565" s="236"/>
      <c r="O565" s="236"/>
      <c r="P565" s="237">
        <f>SUM(P566:P568)</f>
        <v>0</v>
      </c>
      <c r="Q565" s="236"/>
      <c r="R565" s="237">
        <f>SUM(R566:R568)</f>
        <v>0</v>
      </c>
      <c r="S565" s="236"/>
      <c r="T565" s="238">
        <f>SUM(T566:T568)</f>
        <v>0</v>
      </c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R565" s="239" t="s">
        <v>84</v>
      </c>
      <c r="AT565" s="240" t="s">
        <v>75</v>
      </c>
      <c r="AU565" s="240" t="s">
        <v>84</v>
      </c>
      <c r="AY565" s="239" t="s">
        <v>222</v>
      </c>
      <c r="BK565" s="241">
        <f>SUM(BK566:BK568)</f>
        <v>0</v>
      </c>
    </row>
    <row r="566" s="2" customFormat="1" ht="21.75" customHeight="1">
      <c r="A566" s="39"/>
      <c r="B566" s="40"/>
      <c r="C566" s="244" t="s">
        <v>1860</v>
      </c>
      <c r="D566" s="244" t="s">
        <v>224</v>
      </c>
      <c r="E566" s="245" t="s">
        <v>5308</v>
      </c>
      <c r="F566" s="246" t="s">
        <v>4943</v>
      </c>
      <c r="G566" s="247" t="s">
        <v>227</v>
      </c>
      <c r="H566" s="248">
        <v>85</v>
      </c>
      <c r="I566" s="249"/>
      <c r="J566" s="250">
        <f>ROUND(I566*H566,2)</f>
        <v>0</v>
      </c>
      <c r="K566" s="251"/>
      <c r="L566" s="45"/>
      <c r="M566" s="252" t="s">
        <v>1</v>
      </c>
      <c r="N566" s="253" t="s">
        <v>41</v>
      </c>
      <c r="O566" s="92"/>
      <c r="P566" s="254">
        <f>O566*H566</f>
        <v>0</v>
      </c>
      <c r="Q566" s="254">
        <v>0</v>
      </c>
      <c r="R566" s="254">
        <f>Q566*H566</f>
        <v>0</v>
      </c>
      <c r="S566" s="254">
        <v>0</v>
      </c>
      <c r="T566" s="255">
        <f>S566*H566</f>
        <v>0</v>
      </c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R566" s="256" t="s">
        <v>228</v>
      </c>
      <c r="AT566" s="256" t="s">
        <v>224</v>
      </c>
      <c r="AU566" s="256" t="s">
        <v>86</v>
      </c>
      <c r="AY566" s="18" t="s">
        <v>222</v>
      </c>
      <c r="BE566" s="257">
        <f>IF(N566="základní",J566,0)</f>
        <v>0</v>
      </c>
      <c r="BF566" s="257">
        <f>IF(N566="snížená",J566,0)</f>
        <v>0</v>
      </c>
      <c r="BG566" s="257">
        <f>IF(N566="zákl. přenesená",J566,0)</f>
        <v>0</v>
      </c>
      <c r="BH566" s="257">
        <f>IF(N566="sníž. přenesená",J566,0)</f>
        <v>0</v>
      </c>
      <c r="BI566" s="257">
        <f>IF(N566="nulová",J566,0)</f>
        <v>0</v>
      </c>
      <c r="BJ566" s="18" t="s">
        <v>84</v>
      </c>
      <c r="BK566" s="257">
        <f>ROUND(I566*H566,2)</f>
        <v>0</v>
      </c>
      <c r="BL566" s="18" t="s">
        <v>228</v>
      </c>
      <c r="BM566" s="256" t="s">
        <v>1882</v>
      </c>
    </row>
    <row r="567" s="2" customFormat="1" ht="21.75" customHeight="1">
      <c r="A567" s="39"/>
      <c r="B567" s="40"/>
      <c r="C567" s="244" t="s">
        <v>1115</v>
      </c>
      <c r="D567" s="244" t="s">
        <v>224</v>
      </c>
      <c r="E567" s="245" t="s">
        <v>5309</v>
      </c>
      <c r="F567" s="246" t="s">
        <v>4945</v>
      </c>
      <c r="G567" s="247" t="s">
        <v>227</v>
      </c>
      <c r="H567" s="248">
        <v>43</v>
      </c>
      <c r="I567" s="249"/>
      <c r="J567" s="250">
        <f>ROUND(I567*H567,2)</f>
        <v>0</v>
      </c>
      <c r="K567" s="251"/>
      <c r="L567" s="45"/>
      <c r="M567" s="252" t="s">
        <v>1</v>
      </c>
      <c r="N567" s="253" t="s">
        <v>41</v>
      </c>
      <c r="O567" s="92"/>
      <c r="P567" s="254">
        <f>O567*H567</f>
        <v>0</v>
      </c>
      <c r="Q567" s="254">
        <v>0</v>
      </c>
      <c r="R567" s="254">
        <f>Q567*H567</f>
        <v>0</v>
      </c>
      <c r="S567" s="254">
        <v>0</v>
      </c>
      <c r="T567" s="255">
        <f>S567*H567</f>
        <v>0</v>
      </c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R567" s="256" t="s">
        <v>228</v>
      </c>
      <c r="AT567" s="256" t="s">
        <v>224</v>
      </c>
      <c r="AU567" s="256" t="s">
        <v>86</v>
      </c>
      <c r="AY567" s="18" t="s">
        <v>222</v>
      </c>
      <c r="BE567" s="257">
        <f>IF(N567="základní",J567,0)</f>
        <v>0</v>
      </c>
      <c r="BF567" s="257">
        <f>IF(N567="snížená",J567,0)</f>
        <v>0</v>
      </c>
      <c r="BG567" s="257">
        <f>IF(N567="zákl. přenesená",J567,0)</f>
        <v>0</v>
      </c>
      <c r="BH567" s="257">
        <f>IF(N567="sníž. přenesená",J567,0)</f>
        <v>0</v>
      </c>
      <c r="BI567" s="257">
        <f>IF(N567="nulová",J567,0)</f>
        <v>0</v>
      </c>
      <c r="BJ567" s="18" t="s">
        <v>84</v>
      </c>
      <c r="BK567" s="257">
        <f>ROUND(I567*H567,2)</f>
        <v>0</v>
      </c>
      <c r="BL567" s="18" t="s">
        <v>228</v>
      </c>
      <c r="BM567" s="256" t="s">
        <v>1886</v>
      </c>
    </row>
    <row r="568" s="2" customFormat="1" ht="33" customHeight="1">
      <c r="A568" s="39"/>
      <c r="B568" s="40"/>
      <c r="C568" s="244" t="s">
        <v>1868</v>
      </c>
      <c r="D568" s="244" t="s">
        <v>224</v>
      </c>
      <c r="E568" s="245" t="s">
        <v>5310</v>
      </c>
      <c r="F568" s="246" t="s">
        <v>4947</v>
      </c>
      <c r="G568" s="247" t="s">
        <v>227</v>
      </c>
      <c r="H568" s="248">
        <v>30</v>
      </c>
      <c r="I568" s="249"/>
      <c r="J568" s="250">
        <f>ROUND(I568*H568,2)</f>
        <v>0</v>
      </c>
      <c r="K568" s="251"/>
      <c r="L568" s="45"/>
      <c r="M568" s="252" t="s">
        <v>1</v>
      </c>
      <c r="N568" s="253" t="s">
        <v>41</v>
      </c>
      <c r="O568" s="92"/>
      <c r="P568" s="254">
        <f>O568*H568</f>
        <v>0</v>
      </c>
      <c r="Q568" s="254">
        <v>0</v>
      </c>
      <c r="R568" s="254">
        <f>Q568*H568</f>
        <v>0</v>
      </c>
      <c r="S568" s="254">
        <v>0</v>
      </c>
      <c r="T568" s="255">
        <f>S568*H568</f>
        <v>0</v>
      </c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R568" s="256" t="s">
        <v>228</v>
      </c>
      <c r="AT568" s="256" t="s">
        <v>224</v>
      </c>
      <c r="AU568" s="256" t="s">
        <v>86</v>
      </c>
      <c r="AY568" s="18" t="s">
        <v>222</v>
      </c>
      <c r="BE568" s="257">
        <f>IF(N568="základní",J568,0)</f>
        <v>0</v>
      </c>
      <c r="BF568" s="257">
        <f>IF(N568="snížená",J568,0)</f>
        <v>0</v>
      </c>
      <c r="BG568" s="257">
        <f>IF(N568="zákl. přenesená",J568,0)</f>
        <v>0</v>
      </c>
      <c r="BH568" s="257">
        <f>IF(N568="sníž. přenesená",J568,0)</f>
        <v>0</v>
      </c>
      <c r="BI568" s="257">
        <f>IF(N568="nulová",J568,0)</f>
        <v>0</v>
      </c>
      <c r="BJ568" s="18" t="s">
        <v>84</v>
      </c>
      <c r="BK568" s="257">
        <f>ROUND(I568*H568,2)</f>
        <v>0</v>
      </c>
      <c r="BL568" s="18" t="s">
        <v>228</v>
      </c>
      <c r="BM568" s="256" t="s">
        <v>1889</v>
      </c>
    </row>
    <row r="569" s="12" customFormat="1" ht="25.92" customHeight="1">
      <c r="A569" s="12"/>
      <c r="B569" s="228"/>
      <c r="C569" s="229"/>
      <c r="D569" s="230" t="s">
        <v>75</v>
      </c>
      <c r="E569" s="231" t="s">
        <v>5311</v>
      </c>
      <c r="F569" s="231" t="s">
        <v>5312</v>
      </c>
      <c r="G569" s="229"/>
      <c r="H569" s="229"/>
      <c r="I569" s="232"/>
      <c r="J569" s="233">
        <f>BK569</f>
        <v>0</v>
      </c>
      <c r="K569" s="229"/>
      <c r="L569" s="234"/>
      <c r="M569" s="235"/>
      <c r="N569" s="236"/>
      <c r="O569" s="236"/>
      <c r="P569" s="237">
        <f>P570+P604+P615</f>
        <v>0</v>
      </c>
      <c r="Q569" s="236"/>
      <c r="R569" s="237">
        <f>R570+R604+R615</f>
        <v>0</v>
      </c>
      <c r="S569" s="236"/>
      <c r="T569" s="238">
        <f>T570+T604+T615</f>
        <v>0</v>
      </c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R569" s="239" t="s">
        <v>84</v>
      </c>
      <c r="AT569" s="240" t="s">
        <v>75</v>
      </c>
      <c r="AU569" s="240" t="s">
        <v>76</v>
      </c>
      <c r="AY569" s="239" t="s">
        <v>222</v>
      </c>
      <c r="BK569" s="241">
        <f>BK570+BK604+BK615</f>
        <v>0</v>
      </c>
    </row>
    <row r="570" s="12" customFormat="1" ht="22.8" customHeight="1">
      <c r="A570" s="12"/>
      <c r="B570" s="228"/>
      <c r="C570" s="229"/>
      <c r="D570" s="230" t="s">
        <v>75</v>
      </c>
      <c r="E570" s="242" t="s">
        <v>5313</v>
      </c>
      <c r="F570" s="242" t="s">
        <v>4830</v>
      </c>
      <c r="G570" s="229"/>
      <c r="H570" s="229"/>
      <c r="I570" s="232"/>
      <c r="J570" s="243">
        <f>BK570</f>
        <v>0</v>
      </c>
      <c r="K570" s="229"/>
      <c r="L570" s="234"/>
      <c r="M570" s="235"/>
      <c r="N570" s="236"/>
      <c r="O570" s="236"/>
      <c r="P570" s="237">
        <f>SUM(P571:P603)</f>
        <v>0</v>
      </c>
      <c r="Q570" s="236"/>
      <c r="R570" s="237">
        <f>SUM(R571:R603)</f>
        <v>0</v>
      </c>
      <c r="S570" s="236"/>
      <c r="T570" s="238">
        <f>SUM(T571:T603)</f>
        <v>0</v>
      </c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R570" s="239" t="s">
        <v>84</v>
      </c>
      <c r="AT570" s="240" t="s">
        <v>75</v>
      </c>
      <c r="AU570" s="240" t="s">
        <v>84</v>
      </c>
      <c r="AY570" s="239" t="s">
        <v>222</v>
      </c>
      <c r="BK570" s="241">
        <f>SUM(BK571:BK603)</f>
        <v>0</v>
      </c>
    </row>
    <row r="571" s="2" customFormat="1" ht="66.75" customHeight="1">
      <c r="A571" s="39"/>
      <c r="B571" s="40"/>
      <c r="C571" s="294" t="s">
        <v>1120</v>
      </c>
      <c r="D571" s="294" t="s">
        <v>300</v>
      </c>
      <c r="E571" s="295" t="s">
        <v>5314</v>
      </c>
      <c r="F571" s="296" t="s">
        <v>4832</v>
      </c>
      <c r="G571" s="297" t="s">
        <v>526</v>
      </c>
      <c r="H571" s="298">
        <v>1</v>
      </c>
      <c r="I571" s="299"/>
      <c r="J571" s="300">
        <f>ROUND(I571*H571,2)</f>
        <v>0</v>
      </c>
      <c r="K571" s="301"/>
      <c r="L571" s="302"/>
      <c r="M571" s="303" t="s">
        <v>1</v>
      </c>
      <c r="N571" s="304" t="s">
        <v>41</v>
      </c>
      <c r="O571" s="92"/>
      <c r="P571" s="254">
        <f>O571*H571</f>
        <v>0</v>
      </c>
      <c r="Q571" s="254">
        <v>0</v>
      </c>
      <c r="R571" s="254">
        <f>Q571*H571</f>
        <v>0</v>
      </c>
      <c r="S571" s="254">
        <v>0</v>
      </c>
      <c r="T571" s="255">
        <f>S571*H571</f>
        <v>0</v>
      </c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R571" s="256" t="s">
        <v>242</v>
      </c>
      <c r="AT571" s="256" t="s">
        <v>300</v>
      </c>
      <c r="AU571" s="256" t="s">
        <v>86</v>
      </c>
      <c r="AY571" s="18" t="s">
        <v>222</v>
      </c>
      <c r="BE571" s="257">
        <f>IF(N571="základní",J571,0)</f>
        <v>0</v>
      </c>
      <c r="BF571" s="257">
        <f>IF(N571="snížená",J571,0)</f>
        <v>0</v>
      </c>
      <c r="BG571" s="257">
        <f>IF(N571="zákl. přenesená",J571,0)</f>
        <v>0</v>
      </c>
      <c r="BH571" s="257">
        <f>IF(N571="sníž. přenesená",J571,0)</f>
        <v>0</v>
      </c>
      <c r="BI571" s="257">
        <f>IF(N571="nulová",J571,0)</f>
        <v>0</v>
      </c>
      <c r="BJ571" s="18" t="s">
        <v>84</v>
      </c>
      <c r="BK571" s="257">
        <f>ROUND(I571*H571,2)</f>
        <v>0</v>
      </c>
      <c r="BL571" s="18" t="s">
        <v>228</v>
      </c>
      <c r="BM571" s="256" t="s">
        <v>1893</v>
      </c>
    </row>
    <row r="572" s="2" customFormat="1" ht="16.5" customHeight="1">
      <c r="A572" s="39"/>
      <c r="B572" s="40"/>
      <c r="C572" s="294" t="s">
        <v>1876</v>
      </c>
      <c r="D572" s="294" t="s">
        <v>300</v>
      </c>
      <c r="E572" s="295" t="s">
        <v>5315</v>
      </c>
      <c r="F572" s="296" t="s">
        <v>4834</v>
      </c>
      <c r="G572" s="297" t="s">
        <v>526</v>
      </c>
      <c r="H572" s="298">
        <v>1</v>
      </c>
      <c r="I572" s="299"/>
      <c r="J572" s="300">
        <f>ROUND(I572*H572,2)</f>
        <v>0</v>
      </c>
      <c r="K572" s="301"/>
      <c r="L572" s="302"/>
      <c r="M572" s="303" t="s">
        <v>1</v>
      </c>
      <c r="N572" s="304" t="s">
        <v>41</v>
      </c>
      <c r="O572" s="92"/>
      <c r="P572" s="254">
        <f>O572*H572</f>
        <v>0</v>
      </c>
      <c r="Q572" s="254">
        <v>0</v>
      </c>
      <c r="R572" s="254">
        <f>Q572*H572</f>
        <v>0</v>
      </c>
      <c r="S572" s="254">
        <v>0</v>
      </c>
      <c r="T572" s="255">
        <f>S572*H572</f>
        <v>0</v>
      </c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R572" s="256" t="s">
        <v>242</v>
      </c>
      <c r="AT572" s="256" t="s">
        <v>300</v>
      </c>
      <c r="AU572" s="256" t="s">
        <v>86</v>
      </c>
      <c r="AY572" s="18" t="s">
        <v>222</v>
      </c>
      <c r="BE572" s="257">
        <f>IF(N572="základní",J572,0)</f>
        <v>0</v>
      </c>
      <c r="BF572" s="257">
        <f>IF(N572="snížená",J572,0)</f>
        <v>0</v>
      </c>
      <c r="BG572" s="257">
        <f>IF(N572="zákl. přenesená",J572,0)</f>
        <v>0</v>
      </c>
      <c r="BH572" s="257">
        <f>IF(N572="sníž. přenesená",J572,0)</f>
        <v>0</v>
      </c>
      <c r="BI572" s="257">
        <f>IF(N572="nulová",J572,0)</f>
        <v>0</v>
      </c>
      <c r="BJ572" s="18" t="s">
        <v>84</v>
      </c>
      <c r="BK572" s="257">
        <f>ROUND(I572*H572,2)</f>
        <v>0</v>
      </c>
      <c r="BL572" s="18" t="s">
        <v>228</v>
      </c>
      <c r="BM572" s="256" t="s">
        <v>1896</v>
      </c>
    </row>
    <row r="573" s="2" customFormat="1" ht="16.5" customHeight="1">
      <c r="A573" s="39"/>
      <c r="B573" s="40"/>
      <c r="C573" s="244" t="s">
        <v>1121</v>
      </c>
      <c r="D573" s="244" t="s">
        <v>224</v>
      </c>
      <c r="E573" s="245" t="s">
        <v>5316</v>
      </c>
      <c r="F573" s="246" t="s">
        <v>4836</v>
      </c>
      <c r="G573" s="247" t="s">
        <v>526</v>
      </c>
      <c r="H573" s="248">
        <v>1</v>
      </c>
      <c r="I573" s="249"/>
      <c r="J573" s="250">
        <f>ROUND(I573*H573,2)</f>
        <v>0</v>
      </c>
      <c r="K573" s="251"/>
      <c r="L573" s="45"/>
      <c r="M573" s="252" t="s">
        <v>1</v>
      </c>
      <c r="N573" s="253" t="s">
        <v>41</v>
      </c>
      <c r="O573" s="92"/>
      <c r="P573" s="254">
        <f>O573*H573</f>
        <v>0</v>
      </c>
      <c r="Q573" s="254">
        <v>0</v>
      </c>
      <c r="R573" s="254">
        <f>Q573*H573</f>
        <v>0</v>
      </c>
      <c r="S573" s="254">
        <v>0</v>
      </c>
      <c r="T573" s="255">
        <f>S573*H573</f>
        <v>0</v>
      </c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R573" s="256" t="s">
        <v>228</v>
      </c>
      <c r="AT573" s="256" t="s">
        <v>224</v>
      </c>
      <c r="AU573" s="256" t="s">
        <v>86</v>
      </c>
      <c r="AY573" s="18" t="s">
        <v>222</v>
      </c>
      <c r="BE573" s="257">
        <f>IF(N573="základní",J573,0)</f>
        <v>0</v>
      </c>
      <c r="BF573" s="257">
        <f>IF(N573="snížená",J573,0)</f>
        <v>0</v>
      </c>
      <c r="BG573" s="257">
        <f>IF(N573="zákl. přenesená",J573,0)</f>
        <v>0</v>
      </c>
      <c r="BH573" s="257">
        <f>IF(N573="sníž. přenesená",J573,0)</f>
        <v>0</v>
      </c>
      <c r="BI573" s="257">
        <f>IF(N573="nulová",J573,0)</f>
        <v>0</v>
      </c>
      <c r="BJ573" s="18" t="s">
        <v>84</v>
      </c>
      <c r="BK573" s="257">
        <f>ROUND(I573*H573,2)</f>
        <v>0</v>
      </c>
      <c r="BL573" s="18" t="s">
        <v>228</v>
      </c>
      <c r="BM573" s="256" t="s">
        <v>1900</v>
      </c>
    </row>
    <row r="574" s="2" customFormat="1" ht="37.8" customHeight="1">
      <c r="A574" s="39"/>
      <c r="B574" s="40"/>
      <c r="C574" s="294" t="s">
        <v>1883</v>
      </c>
      <c r="D574" s="294" t="s">
        <v>300</v>
      </c>
      <c r="E574" s="295" t="s">
        <v>5317</v>
      </c>
      <c r="F574" s="296" t="s">
        <v>4838</v>
      </c>
      <c r="G574" s="297" t="s">
        <v>526</v>
      </c>
      <c r="H574" s="298">
        <v>1</v>
      </c>
      <c r="I574" s="299"/>
      <c r="J574" s="300">
        <f>ROUND(I574*H574,2)</f>
        <v>0</v>
      </c>
      <c r="K574" s="301"/>
      <c r="L574" s="302"/>
      <c r="M574" s="303" t="s">
        <v>1</v>
      </c>
      <c r="N574" s="304" t="s">
        <v>41</v>
      </c>
      <c r="O574" s="92"/>
      <c r="P574" s="254">
        <f>O574*H574</f>
        <v>0</v>
      </c>
      <c r="Q574" s="254">
        <v>0</v>
      </c>
      <c r="R574" s="254">
        <f>Q574*H574</f>
        <v>0</v>
      </c>
      <c r="S574" s="254">
        <v>0</v>
      </c>
      <c r="T574" s="255">
        <f>S574*H574</f>
        <v>0</v>
      </c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R574" s="256" t="s">
        <v>242</v>
      </c>
      <c r="AT574" s="256" t="s">
        <v>300</v>
      </c>
      <c r="AU574" s="256" t="s">
        <v>86</v>
      </c>
      <c r="AY574" s="18" t="s">
        <v>222</v>
      </c>
      <c r="BE574" s="257">
        <f>IF(N574="základní",J574,0)</f>
        <v>0</v>
      </c>
      <c r="BF574" s="257">
        <f>IF(N574="snížená",J574,0)</f>
        <v>0</v>
      </c>
      <c r="BG574" s="257">
        <f>IF(N574="zákl. přenesená",J574,0)</f>
        <v>0</v>
      </c>
      <c r="BH574" s="257">
        <f>IF(N574="sníž. přenesená",J574,0)</f>
        <v>0</v>
      </c>
      <c r="BI574" s="257">
        <f>IF(N574="nulová",J574,0)</f>
        <v>0</v>
      </c>
      <c r="BJ574" s="18" t="s">
        <v>84</v>
      </c>
      <c r="BK574" s="257">
        <f>ROUND(I574*H574,2)</f>
        <v>0</v>
      </c>
      <c r="BL574" s="18" t="s">
        <v>228</v>
      </c>
      <c r="BM574" s="256" t="s">
        <v>1903</v>
      </c>
    </row>
    <row r="575" s="2" customFormat="1" ht="49.05" customHeight="1">
      <c r="A575" s="39"/>
      <c r="B575" s="40"/>
      <c r="C575" s="294" t="s">
        <v>1126</v>
      </c>
      <c r="D575" s="294" t="s">
        <v>300</v>
      </c>
      <c r="E575" s="295" t="s">
        <v>5318</v>
      </c>
      <c r="F575" s="296" t="s">
        <v>4840</v>
      </c>
      <c r="G575" s="297" t="s">
        <v>526</v>
      </c>
      <c r="H575" s="298">
        <v>1</v>
      </c>
      <c r="I575" s="299"/>
      <c r="J575" s="300">
        <f>ROUND(I575*H575,2)</f>
        <v>0</v>
      </c>
      <c r="K575" s="301"/>
      <c r="L575" s="302"/>
      <c r="M575" s="303" t="s">
        <v>1</v>
      </c>
      <c r="N575" s="304" t="s">
        <v>41</v>
      </c>
      <c r="O575" s="92"/>
      <c r="P575" s="254">
        <f>O575*H575</f>
        <v>0</v>
      </c>
      <c r="Q575" s="254">
        <v>0</v>
      </c>
      <c r="R575" s="254">
        <f>Q575*H575</f>
        <v>0</v>
      </c>
      <c r="S575" s="254">
        <v>0</v>
      </c>
      <c r="T575" s="255">
        <f>S575*H575</f>
        <v>0</v>
      </c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R575" s="256" t="s">
        <v>242</v>
      </c>
      <c r="AT575" s="256" t="s">
        <v>300</v>
      </c>
      <c r="AU575" s="256" t="s">
        <v>86</v>
      </c>
      <c r="AY575" s="18" t="s">
        <v>222</v>
      </c>
      <c r="BE575" s="257">
        <f>IF(N575="základní",J575,0)</f>
        <v>0</v>
      </c>
      <c r="BF575" s="257">
        <f>IF(N575="snížená",J575,0)</f>
        <v>0</v>
      </c>
      <c r="BG575" s="257">
        <f>IF(N575="zákl. přenesená",J575,0)</f>
        <v>0</v>
      </c>
      <c r="BH575" s="257">
        <f>IF(N575="sníž. přenesená",J575,0)</f>
        <v>0</v>
      </c>
      <c r="BI575" s="257">
        <f>IF(N575="nulová",J575,0)</f>
        <v>0</v>
      </c>
      <c r="BJ575" s="18" t="s">
        <v>84</v>
      </c>
      <c r="BK575" s="257">
        <f>ROUND(I575*H575,2)</f>
        <v>0</v>
      </c>
      <c r="BL575" s="18" t="s">
        <v>228</v>
      </c>
      <c r="BM575" s="256" t="s">
        <v>1907</v>
      </c>
    </row>
    <row r="576" s="2" customFormat="1" ht="16.5" customHeight="1">
      <c r="A576" s="39"/>
      <c r="B576" s="40"/>
      <c r="C576" s="294" t="s">
        <v>1890</v>
      </c>
      <c r="D576" s="294" t="s">
        <v>300</v>
      </c>
      <c r="E576" s="295" t="s">
        <v>5319</v>
      </c>
      <c r="F576" s="296" t="s">
        <v>4842</v>
      </c>
      <c r="G576" s="297" t="s">
        <v>526</v>
      </c>
      <c r="H576" s="298">
        <v>1</v>
      </c>
      <c r="I576" s="299"/>
      <c r="J576" s="300">
        <f>ROUND(I576*H576,2)</f>
        <v>0</v>
      </c>
      <c r="K576" s="301"/>
      <c r="L576" s="302"/>
      <c r="M576" s="303" t="s">
        <v>1</v>
      </c>
      <c r="N576" s="304" t="s">
        <v>41</v>
      </c>
      <c r="O576" s="92"/>
      <c r="P576" s="254">
        <f>O576*H576</f>
        <v>0</v>
      </c>
      <c r="Q576" s="254">
        <v>0</v>
      </c>
      <c r="R576" s="254">
        <f>Q576*H576</f>
        <v>0</v>
      </c>
      <c r="S576" s="254">
        <v>0</v>
      </c>
      <c r="T576" s="255">
        <f>S576*H576</f>
        <v>0</v>
      </c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R576" s="256" t="s">
        <v>242</v>
      </c>
      <c r="AT576" s="256" t="s">
        <v>300</v>
      </c>
      <c r="AU576" s="256" t="s">
        <v>86</v>
      </c>
      <c r="AY576" s="18" t="s">
        <v>222</v>
      </c>
      <c r="BE576" s="257">
        <f>IF(N576="základní",J576,0)</f>
        <v>0</v>
      </c>
      <c r="BF576" s="257">
        <f>IF(N576="snížená",J576,0)</f>
        <v>0</v>
      </c>
      <c r="BG576" s="257">
        <f>IF(N576="zákl. přenesená",J576,0)</f>
        <v>0</v>
      </c>
      <c r="BH576" s="257">
        <f>IF(N576="sníž. přenesená",J576,0)</f>
        <v>0</v>
      </c>
      <c r="BI576" s="257">
        <f>IF(N576="nulová",J576,0)</f>
        <v>0</v>
      </c>
      <c r="BJ576" s="18" t="s">
        <v>84</v>
      </c>
      <c r="BK576" s="257">
        <f>ROUND(I576*H576,2)</f>
        <v>0</v>
      </c>
      <c r="BL576" s="18" t="s">
        <v>228</v>
      </c>
      <c r="BM576" s="256" t="s">
        <v>1910</v>
      </c>
    </row>
    <row r="577" s="2" customFormat="1" ht="16.5" customHeight="1">
      <c r="A577" s="39"/>
      <c r="B577" s="40"/>
      <c r="C577" s="294" t="s">
        <v>1131</v>
      </c>
      <c r="D577" s="294" t="s">
        <v>300</v>
      </c>
      <c r="E577" s="295" t="s">
        <v>5320</v>
      </c>
      <c r="F577" s="296" t="s">
        <v>4844</v>
      </c>
      <c r="G577" s="297" t="s">
        <v>526</v>
      </c>
      <c r="H577" s="298">
        <v>1</v>
      </c>
      <c r="I577" s="299"/>
      <c r="J577" s="300">
        <f>ROUND(I577*H577,2)</f>
        <v>0</v>
      </c>
      <c r="K577" s="301"/>
      <c r="L577" s="302"/>
      <c r="M577" s="303" t="s">
        <v>1</v>
      </c>
      <c r="N577" s="304" t="s">
        <v>41</v>
      </c>
      <c r="O577" s="92"/>
      <c r="P577" s="254">
        <f>O577*H577</f>
        <v>0</v>
      </c>
      <c r="Q577" s="254">
        <v>0</v>
      </c>
      <c r="R577" s="254">
        <f>Q577*H577</f>
        <v>0</v>
      </c>
      <c r="S577" s="254">
        <v>0</v>
      </c>
      <c r="T577" s="255">
        <f>S577*H577</f>
        <v>0</v>
      </c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R577" s="256" t="s">
        <v>242</v>
      </c>
      <c r="AT577" s="256" t="s">
        <v>300</v>
      </c>
      <c r="AU577" s="256" t="s">
        <v>86</v>
      </c>
      <c r="AY577" s="18" t="s">
        <v>222</v>
      </c>
      <c r="BE577" s="257">
        <f>IF(N577="základní",J577,0)</f>
        <v>0</v>
      </c>
      <c r="BF577" s="257">
        <f>IF(N577="snížená",J577,0)</f>
        <v>0</v>
      </c>
      <c r="BG577" s="257">
        <f>IF(N577="zákl. přenesená",J577,0)</f>
        <v>0</v>
      </c>
      <c r="BH577" s="257">
        <f>IF(N577="sníž. přenesená",J577,0)</f>
        <v>0</v>
      </c>
      <c r="BI577" s="257">
        <f>IF(N577="nulová",J577,0)</f>
        <v>0</v>
      </c>
      <c r="BJ577" s="18" t="s">
        <v>84</v>
      </c>
      <c r="BK577" s="257">
        <f>ROUND(I577*H577,2)</f>
        <v>0</v>
      </c>
      <c r="BL577" s="18" t="s">
        <v>228</v>
      </c>
      <c r="BM577" s="256" t="s">
        <v>1914</v>
      </c>
    </row>
    <row r="578" s="2" customFormat="1" ht="24.15" customHeight="1">
      <c r="A578" s="39"/>
      <c r="B578" s="40"/>
      <c r="C578" s="294" t="s">
        <v>1897</v>
      </c>
      <c r="D578" s="294" t="s">
        <v>300</v>
      </c>
      <c r="E578" s="295" t="s">
        <v>5321</v>
      </c>
      <c r="F578" s="296" t="s">
        <v>4846</v>
      </c>
      <c r="G578" s="297" t="s">
        <v>526</v>
      </c>
      <c r="H578" s="298">
        <v>1</v>
      </c>
      <c r="I578" s="299"/>
      <c r="J578" s="300">
        <f>ROUND(I578*H578,2)</f>
        <v>0</v>
      </c>
      <c r="K578" s="301"/>
      <c r="L578" s="302"/>
      <c r="M578" s="303" t="s">
        <v>1</v>
      </c>
      <c r="N578" s="304" t="s">
        <v>41</v>
      </c>
      <c r="O578" s="92"/>
      <c r="P578" s="254">
        <f>O578*H578</f>
        <v>0</v>
      </c>
      <c r="Q578" s="254">
        <v>0</v>
      </c>
      <c r="R578" s="254">
        <f>Q578*H578</f>
        <v>0</v>
      </c>
      <c r="S578" s="254">
        <v>0</v>
      </c>
      <c r="T578" s="255">
        <f>S578*H578</f>
        <v>0</v>
      </c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R578" s="256" t="s">
        <v>242</v>
      </c>
      <c r="AT578" s="256" t="s">
        <v>300</v>
      </c>
      <c r="AU578" s="256" t="s">
        <v>86</v>
      </c>
      <c r="AY578" s="18" t="s">
        <v>222</v>
      </c>
      <c r="BE578" s="257">
        <f>IF(N578="základní",J578,0)</f>
        <v>0</v>
      </c>
      <c r="BF578" s="257">
        <f>IF(N578="snížená",J578,0)</f>
        <v>0</v>
      </c>
      <c r="BG578" s="257">
        <f>IF(N578="zákl. přenesená",J578,0)</f>
        <v>0</v>
      </c>
      <c r="BH578" s="257">
        <f>IF(N578="sníž. přenesená",J578,0)</f>
        <v>0</v>
      </c>
      <c r="BI578" s="257">
        <f>IF(N578="nulová",J578,0)</f>
        <v>0</v>
      </c>
      <c r="BJ578" s="18" t="s">
        <v>84</v>
      </c>
      <c r="BK578" s="257">
        <f>ROUND(I578*H578,2)</f>
        <v>0</v>
      </c>
      <c r="BL578" s="18" t="s">
        <v>228</v>
      </c>
      <c r="BM578" s="256" t="s">
        <v>1917</v>
      </c>
    </row>
    <row r="579" s="2" customFormat="1" ht="16.5" customHeight="1">
      <c r="A579" s="39"/>
      <c r="B579" s="40"/>
      <c r="C579" s="294" t="s">
        <v>1136</v>
      </c>
      <c r="D579" s="294" t="s">
        <v>300</v>
      </c>
      <c r="E579" s="295" t="s">
        <v>5322</v>
      </c>
      <c r="F579" s="296" t="s">
        <v>4848</v>
      </c>
      <c r="G579" s="297" t="s">
        <v>1535</v>
      </c>
      <c r="H579" s="298">
        <v>20</v>
      </c>
      <c r="I579" s="299"/>
      <c r="J579" s="300">
        <f>ROUND(I579*H579,2)</f>
        <v>0</v>
      </c>
      <c r="K579" s="301"/>
      <c r="L579" s="302"/>
      <c r="M579" s="303" t="s">
        <v>1</v>
      </c>
      <c r="N579" s="304" t="s">
        <v>41</v>
      </c>
      <c r="O579" s="92"/>
      <c r="P579" s="254">
        <f>O579*H579</f>
        <v>0</v>
      </c>
      <c r="Q579" s="254">
        <v>0</v>
      </c>
      <c r="R579" s="254">
        <f>Q579*H579</f>
        <v>0</v>
      </c>
      <c r="S579" s="254">
        <v>0</v>
      </c>
      <c r="T579" s="255">
        <f>S579*H579</f>
        <v>0</v>
      </c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R579" s="256" t="s">
        <v>242</v>
      </c>
      <c r="AT579" s="256" t="s">
        <v>300</v>
      </c>
      <c r="AU579" s="256" t="s">
        <v>86</v>
      </c>
      <c r="AY579" s="18" t="s">
        <v>222</v>
      </c>
      <c r="BE579" s="257">
        <f>IF(N579="základní",J579,0)</f>
        <v>0</v>
      </c>
      <c r="BF579" s="257">
        <f>IF(N579="snížená",J579,0)</f>
        <v>0</v>
      </c>
      <c r="BG579" s="257">
        <f>IF(N579="zákl. přenesená",J579,0)</f>
        <v>0</v>
      </c>
      <c r="BH579" s="257">
        <f>IF(N579="sníž. přenesená",J579,0)</f>
        <v>0</v>
      </c>
      <c r="BI579" s="257">
        <f>IF(N579="nulová",J579,0)</f>
        <v>0</v>
      </c>
      <c r="BJ579" s="18" t="s">
        <v>84</v>
      </c>
      <c r="BK579" s="257">
        <f>ROUND(I579*H579,2)</f>
        <v>0</v>
      </c>
      <c r="BL579" s="18" t="s">
        <v>228</v>
      </c>
      <c r="BM579" s="256" t="s">
        <v>1921</v>
      </c>
    </row>
    <row r="580" s="2" customFormat="1" ht="16.5" customHeight="1">
      <c r="A580" s="39"/>
      <c r="B580" s="40"/>
      <c r="C580" s="294" t="s">
        <v>1904</v>
      </c>
      <c r="D580" s="294" t="s">
        <v>300</v>
      </c>
      <c r="E580" s="295" t="s">
        <v>5323</v>
      </c>
      <c r="F580" s="296" t="s">
        <v>4850</v>
      </c>
      <c r="G580" s="297" t="s">
        <v>526</v>
      </c>
      <c r="H580" s="298">
        <v>1</v>
      </c>
      <c r="I580" s="299"/>
      <c r="J580" s="300">
        <f>ROUND(I580*H580,2)</f>
        <v>0</v>
      </c>
      <c r="K580" s="301"/>
      <c r="L580" s="302"/>
      <c r="M580" s="303" t="s">
        <v>1</v>
      </c>
      <c r="N580" s="304" t="s">
        <v>41</v>
      </c>
      <c r="O580" s="92"/>
      <c r="P580" s="254">
        <f>O580*H580</f>
        <v>0</v>
      </c>
      <c r="Q580" s="254">
        <v>0</v>
      </c>
      <c r="R580" s="254">
        <f>Q580*H580</f>
        <v>0</v>
      </c>
      <c r="S580" s="254">
        <v>0</v>
      </c>
      <c r="T580" s="255">
        <f>S580*H580</f>
        <v>0</v>
      </c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R580" s="256" t="s">
        <v>242</v>
      </c>
      <c r="AT580" s="256" t="s">
        <v>300</v>
      </c>
      <c r="AU580" s="256" t="s">
        <v>86</v>
      </c>
      <c r="AY580" s="18" t="s">
        <v>222</v>
      </c>
      <c r="BE580" s="257">
        <f>IF(N580="základní",J580,0)</f>
        <v>0</v>
      </c>
      <c r="BF580" s="257">
        <f>IF(N580="snížená",J580,0)</f>
        <v>0</v>
      </c>
      <c r="BG580" s="257">
        <f>IF(N580="zákl. přenesená",J580,0)</f>
        <v>0</v>
      </c>
      <c r="BH580" s="257">
        <f>IF(N580="sníž. přenesená",J580,0)</f>
        <v>0</v>
      </c>
      <c r="BI580" s="257">
        <f>IF(N580="nulová",J580,0)</f>
        <v>0</v>
      </c>
      <c r="BJ580" s="18" t="s">
        <v>84</v>
      </c>
      <c r="BK580" s="257">
        <f>ROUND(I580*H580,2)</f>
        <v>0</v>
      </c>
      <c r="BL580" s="18" t="s">
        <v>228</v>
      </c>
      <c r="BM580" s="256" t="s">
        <v>1924</v>
      </c>
    </row>
    <row r="581" s="2" customFormat="1" ht="16.5" customHeight="1">
      <c r="A581" s="39"/>
      <c r="B581" s="40"/>
      <c r="C581" s="294" t="s">
        <v>1139</v>
      </c>
      <c r="D581" s="294" t="s">
        <v>300</v>
      </c>
      <c r="E581" s="295" t="s">
        <v>5324</v>
      </c>
      <c r="F581" s="296" t="s">
        <v>4852</v>
      </c>
      <c r="G581" s="297" t="s">
        <v>526</v>
      </c>
      <c r="H581" s="298">
        <v>2</v>
      </c>
      <c r="I581" s="299"/>
      <c r="J581" s="300">
        <f>ROUND(I581*H581,2)</f>
        <v>0</v>
      </c>
      <c r="K581" s="301"/>
      <c r="L581" s="302"/>
      <c r="M581" s="303" t="s">
        <v>1</v>
      </c>
      <c r="N581" s="304" t="s">
        <v>41</v>
      </c>
      <c r="O581" s="92"/>
      <c r="P581" s="254">
        <f>O581*H581</f>
        <v>0</v>
      </c>
      <c r="Q581" s="254">
        <v>0</v>
      </c>
      <c r="R581" s="254">
        <f>Q581*H581</f>
        <v>0</v>
      </c>
      <c r="S581" s="254">
        <v>0</v>
      </c>
      <c r="T581" s="255">
        <f>S581*H581</f>
        <v>0</v>
      </c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R581" s="256" t="s">
        <v>242</v>
      </c>
      <c r="AT581" s="256" t="s">
        <v>300</v>
      </c>
      <c r="AU581" s="256" t="s">
        <v>86</v>
      </c>
      <c r="AY581" s="18" t="s">
        <v>222</v>
      </c>
      <c r="BE581" s="257">
        <f>IF(N581="základní",J581,0)</f>
        <v>0</v>
      </c>
      <c r="BF581" s="257">
        <f>IF(N581="snížená",J581,0)</f>
        <v>0</v>
      </c>
      <c r="BG581" s="257">
        <f>IF(N581="zákl. přenesená",J581,0)</f>
        <v>0</v>
      </c>
      <c r="BH581" s="257">
        <f>IF(N581="sníž. přenesená",J581,0)</f>
        <v>0</v>
      </c>
      <c r="BI581" s="257">
        <f>IF(N581="nulová",J581,0)</f>
        <v>0</v>
      </c>
      <c r="BJ581" s="18" t="s">
        <v>84</v>
      </c>
      <c r="BK581" s="257">
        <f>ROUND(I581*H581,2)</f>
        <v>0</v>
      </c>
      <c r="BL581" s="18" t="s">
        <v>228</v>
      </c>
      <c r="BM581" s="256" t="s">
        <v>1928</v>
      </c>
    </row>
    <row r="582" s="2" customFormat="1" ht="16.5" customHeight="1">
      <c r="A582" s="39"/>
      <c r="B582" s="40"/>
      <c r="C582" s="294" t="s">
        <v>1911</v>
      </c>
      <c r="D582" s="294" t="s">
        <v>300</v>
      </c>
      <c r="E582" s="295" t="s">
        <v>5325</v>
      </c>
      <c r="F582" s="296" t="s">
        <v>4854</v>
      </c>
      <c r="G582" s="297" t="s">
        <v>526</v>
      </c>
      <c r="H582" s="298">
        <v>1</v>
      </c>
      <c r="I582" s="299"/>
      <c r="J582" s="300">
        <f>ROUND(I582*H582,2)</f>
        <v>0</v>
      </c>
      <c r="K582" s="301"/>
      <c r="L582" s="302"/>
      <c r="M582" s="303" t="s">
        <v>1</v>
      </c>
      <c r="N582" s="304" t="s">
        <v>41</v>
      </c>
      <c r="O582" s="92"/>
      <c r="P582" s="254">
        <f>O582*H582</f>
        <v>0</v>
      </c>
      <c r="Q582" s="254">
        <v>0</v>
      </c>
      <c r="R582" s="254">
        <f>Q582*H582</f>
        <v>0</v>
      </c>
      <c r="S582" s="254">
        <v>0</v>
      </c>
      <c r="T582" s="255">
        <f>S582*H582</f>
        <v>0</v>
      </c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R582" s="256" t="s">
        <v>242</v>
      </c>
      <c r="AT582" s="256" t="s">
        <v>300</v>
      </c>
      <c r="AU582" s="256" t="s">
        <v>86</v>
      </c>
      <c r="AY582" s="18" t="s">
        <v>222</v>
      </c>
      <c r="BE582" s="257">
        <f>IF(N582="základní",J582,0)</f>
        <v>0</v>
      </c>
      <c r="BF582" s="257">
        <f>IF(N582="snížená",J582,0)</f>
        <v>0</v>
      </c>
      <c r="BG582" s="257">
        <f>IF(N582="zákl. přenesená",J582,0)</f>
        <v>0</v>
      </c>
      <c r="BH582" s="257">
        <f>IF(N582="sníž. přenesená",J582,0)</f>
        <v>0</v>
      </c>
      <c r="BI582" s="257">
        <f>IF(N582="nulová",J582,0)</f>
        <v>0</v>
      </c>
      <c r="BJ582" s="18" t="s">
        <v>84</v>
      </c>
      <c r="BK582" s="257">
        <f>ROUND(I582*H582,2)</f>
        <v>0</v>
      </c>
      <c r="BL582" s="18" t="s">
        <v>228</v>
      </c>
      <c r="BM582" s="256" t="s">
        <v>1932</v>
      </c>
    </row>
    <row r="583" s="2" customFormat="1" ht="16.5" customHeight="1">
      <c r="A583" s="39"/>
      <c r="B583" s="40"/>
      <c r="C583" s="294" t="s">
        <v>1143</v>
      </c>
      <c r="D583" s="294" t="s">
        <v>300</v>
      </c>
      <c r="E583" s="295" t="s">
        <v>5326</v>
      </c>
      <c r="F583" s="296" t="s">
        <v>4856</v>
      </c>
      <c r="G583" s="297" t="s">
        <v>526</v>
      </c>
      <c r="H583" s="298">
        <v>1</v>
      </c>
      <c r="I583" s="299"/>
      <c r="J583" s="300">
        <f>ROUND(I583*H583,2)</f>
        <v>0</v>
      </c>
      <c r="K583" s="301"/>
      <c r="L583" s="302"/>
      <c r="M583" s="303" t="s">
        <v>1</v>
      </c>
      <c r="N583" s="304" t="s">
        <v>41</v>
      </c>
      <c r="O583" s="92"/>
      <c r="P583" s="254">
        <f>O583*H583</f>
        <v>0</v>
      </c>
      <c r="Q583" s="254">
        <v>0</v>
      </c>
      <c r="R583" s="254">
        <f>Q583*H583</f>
        <v>0</v>
      </c>
      <c r="S583" s="254">
        <v>0</v>
      </c>
      <c r="T583" s="255">
        <f>S583*H583</f>
        <v>0</v>
      </c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R583" s="256" t="s">
        <v>242</v>
      </c>
      <c r="AT583" s="256" t="s">
        <v>300</v>
      </c>
      <c r="AU583" s="256" t="s">
        <v>86</v>
      </c>
      <c r="AY583" s="18" t="s">
        <v>222</v>
      </c>
      <c r="BE583" s="257">
        <f>IF(N583="základní",J583,0)</f>
        <v>0</v>
      </c>
      <c r="BF583" s="257">
        <f>IF(N583="snížená",J583,0)</f>
        <v>0</v>
      </c>
      <c r="BG583" s="257">
        <f>IF(N583="zákl. přenesená",J583,0)</f>
        <v>0</v>
      </c>
      <c r="BH583" s="257">
        <f>IF(N583="sníž. přenesená",J583,0)</f>
        <v>0</v>
      </c>
      <c r="BI583" s="257">
        <f>IF(N583="nulová",J583,0)</f>
        <v>0</v>
      </c>
      <c r="BJ583" s="18" t="s">
        <v>84</v>
      </c>
      <c r="BK583" s="257">
        <f>ROUND(I583*H583,2)</f>
        <v>0</v>
      </c>
      <c r="BL583" s="18" t="s">
        <v>228</v>
      </c>
      <c r="BM583" s="256" t="s">
        <v>1936</v>
      </c>
    </row>
    <row r="584" s="2" customFormat="1" ht="24.15" customHeight="1">
      <c r="A584" s="39"/>
      <c r="B584" s="40"/>
      <c r="C584" s="294" t="s">
        <v>1918</v>
      </c>
      <c r="D584" s="294" t="s">
        <v>300</v>
      </c>
      <c r="E584" s="295" t="s">
        <v>5327</v>
      </c>
      <c r="F584" s="296" t="s">
        <v>4858</v>
      </c>
      <c r="G584" s="297" t="s">
        <v>526</v>
      </c>
      <c r="H584" s="298">
        <v>1</v>
      </c>
      <c r="I584" s="299"/>
      <c r="J584" s="300">
        <f>ROUND(I584*H584,2)</f>
        <v>0</v>
      </c>
      <c r="K584" s="301"/>
      <c r="L584" s="302"/>
      <c r="M584" s="303" t="s">
        <v>1</v>
      </c>
      <c r="N584" s="304" t="s">
        <v>41</v>
      </c>
      <c r="O584" s="92"/>
      <c r="P584" s="254">
        <f>O584*H584</f>
        <v>0</v>
      </c>
      <c r="Q584" s="254">
        <v>0</v>
      </c>
      <c r="R584" s="254">
        <f>Q584*H584</f>
        <v>0</v>
      </c>
      <c r="S584" s="254">
        <v>0</v>
      </c>
      <c r="T584" s="255">
        <f>S584*H584</f>
        <v>0</v>
      </c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R584" s="256" t="s">
        <v>242</v>
      </c>
      <c r="AT584" s="256" t="s">
        <v>300</v>
      </c>
      <c r="AU584" s="256" t="s">
        <v>86</v>
      </c>
      <c r="AY584" s="18" t="s">
        <v>222</v>
      </c>
      <c r="BE584" s="257">
        <f>IF(N584="základní",J584,0)</f>
        <v>0</v>
      </c>
      <c r="BF584" s="257">
        <f>IF(N584="snížená",J584,0)</f>
        <v>0</v>
      </c>
      <c r="BG584" s="257">
        <f>IF(N584="zákl. přenesená",J584,0)</f>
        <v>0</v>
      </c>
      <c r="BH584" s="257">
        <f>IF(N584="sníž. přenesená",J584,0)</f>
        <v>0</v>
      </c>
      <c r="BI584" s="257">
        <f>IF(N584="nulová",J584,0)</f>
        <v>0</v>
      </c>
      <c r="BJ584" s="18" t="s">
        <v>84</v>
      </c>
      <c r="BK584" s="257">
        <f>ROUND(I584*H584,2)</f>
        <v>0</v>
      </c>
      <c r="BL584" s="18" t="s">
        <v>228</v>
      </c>
      <c r="BM584" s="256" t="s">
        <v>1939</v>
      </c>
    </row>
    <row r="585" s="2" customFormat="1" ht="16.5" customHeight="1">
      <c r="A585" s="39"/>
      <c r="B585" s="40"/>
      <c r="C585" s="294" t="s">
        <v>1145</v>
      </c>
      <c r="D585" s="294" t="s">
        <v>300</v>
      </c>
      <c r="E585" s="295" t="s">
        <v>5328</v>
      </c>
      <c r="F585" s="296" t="s">
        <v>4860</v>
      </c>
      <c r="G585" s="297" t="s">
        <v>337</v>
      </c>
      <c r="H585" s="298">
        <v>1</v>
      </c>
      <c r="I585" s="299"/>
      <c r="J585" s="300">
        <f>ROUND(I585*H585,2)</f>
        <v>0</v>
      </c>
      <c r="K585" s="301"/>
      <c r="L585" s="302"/>
      <c r="M585" s="303" t="s">
        <v>1</v>
      </c>
      <c r="N585" s="304" t="s">
        <v>41</v>
      </c>
      <c r="O585" s="92"/>
      <c r="P585" s="254">
        <f>O585*H585</f>
        <v>0</v>
      </c>
      <c r="Q585" s="254">
        <v>0</v>
      </c>
      <c r="R585" s="254">
        <f>Q585*H585</f>
        <v>0</v>
      </c>
      <c r="S585" s="254">
        <v>0</v>
      </c>
      <c r="T585" s="255">
        <f>S585*H585</f>
        <v>0</v>
      </c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R585" s="256" t="s">
        <v>242</v>
      </c>
      <c r="AT585" s="256" t="s">
        <v>300</v>
      </c>
      <c r="AU585" s="256" t="s">
        <v>86</v>
      </c>
      <c r="AY585" s="18" t="s">
        <v>222</v>
      </c>
      <c r="BE585" s="257">
        <f>IF(N585="základní",J585,0)</f>
        <v>0</v>
      </c>
      <c r="BF585" s="257">
        <f>IF(N585="snížená",J585,0)</f>
        <v>0</v>
      </c>
      <c r="BG585" s="257">
        <f>IF(N585="zákl. přenesená",J585,0)</f>
        <v>0</v>
      </c>
      <c r="BH585" s="257">
        <f>IF(N585="sníž. přenesená",J585,0)</f>
        <v>0</v>
      </c>
      <c r="BI585" s="257">
        <f>IF(N585="nulová",J585,0)</f>
        <v>0</v>
      </c>
      <c r="BJ585" s="18" t="s">
        <v>84</v>
      </c>
      <c r="BK585" s="257">
        <f>ROUND(I585*H585,2)</f>
        <v>0</v>
      </c>
      <c r="BL585" s="18" t="s">
        <v>228</v>
      </c>
      <c r="BM585" s="256" t="s">
        <v>1943</v>
      </c>
    </row>
    <row r="586" s="2" customFormat="1" ht="16.5" customHeight="1">
      <c r="A586" s="39"/>
      <c r="B586" s="40"/>
      <c r="C586" s="244" t="s">
        <v>1925</v>
      </c>
      <c r="D586" s="244" t="s">
        <v>224</v>
      </c>
      <c r="E586" s="245" t="s">
        <v>5329</v>
      </c>
      <c r="F586" s="246" t="s">
        <v>4836</v>
      </c>
      <c r="G586" s="247" t="s">
        <v>526</v>
      </c>
      <c r="H586" s="248">
        <v>1</v>
      </c>
      <c r="I586" s="249"/>
      <c r="J586" s="250">
        <f>ROUND(I586*H586,2)</f>
        <v>0</v>
      </c>
      <c r="K586" s="251"/>
      <c r="L586" s="45"/>
      <c r="M586" s="252" t="s">
        <v>1</v>
      </c>
      <c r="N586" s="253" t="s">
        <v>41</v>
      </c>
      <c r="O586" s="92"/>
      <c r="P586" s="254">
        <f>O586*H586</f>
        <v>0</v>
      </c>
      <c r="Q586" s="254">
        <v>0</v>
      </c>
      <c r="R586" s="254">
        <f>Q586*H586</f>
        <v>0</v>
      </c>
      <c r="S586" s="254">
        <v>0</v>
      </c>
      <c r="T586" s="255">
        <f>S586*H586</f>
        <v>0</v>
      </c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R586" s="256" t="s">
        <v>228</v>
      </c>
      <c r="AT586" s="256" t="s">
        <v>224</v>
      </c>
      <c r="AU586" s="256" t="s">
        <v>86</v>
      </c>
      <c r="AY586" s="18" t="s">
        <v>222</v>
      </c>
      <c r="BE586" s="257">
        <f>IF(N586="základní",J586,0)</f>
        <v>0</v>
      </c>
      <c r="BF586" s="257">
        <f>IF(N586="snížená",J586,0)</f>
        <v>0</v>
      </c>
      <c r="BG586" s="257">
        <f>IF(N586="zákl. přenesená",J586,0)</f>
        <v>0</v>
      </c>
      <c r="BH586" s="257">
        <f>IF(N586="sníž. přenesená",J586,0)</f>
        <v>0</v>
      </c>
      <c r="BI586" s="257">
        <f>IF(N586="nulová",J586,0)</f>
        <v>0</v>
      </c>
      <c r="BJ586" s="18" t="s">
        <v>84</v>
      </c>
      <c r="BK586" s="257">
        <f>ROUND(I586*H586,2)</f>
        <v>0</v>
      </c>
      <c r="BL586" s="18" t="s">
        <v>228</v>
      </c>
      <c r="BM586" s="256" t="s">
        <v>1227</v>
      </c>
    </row>
    <row r="587" s="2" customFormat="1" ht="33" customHeight="1">
      <c r="A587" s="39"/>
      <c r="B587" s="40"/>
      <c r="C587" s="294" t="s">
        <v>1149</v>
      </c>
      <c r="D587" s="294" t="s">
        <v>300</v>
      </c>
      <c r="E587" s="295" t="s">
        <v>5330</v>
      </c>
      <c r="F587" s="296" t="s">
        <v>4864</v>
      </c>
      <c r="G587" s="297" t="s">
        <v>526</v>
      </c>
      <c r="H587" s="298">
        <v>2</v>
      </c>
      <c r="I587" s="299"/>
      <c r="J587" s="300">
        <f>ROUND(I587*H587,2)</f>
        <v>0</v>
      </c>
      <c r="K587" s="301"/>
      <c r="L587" s="302"/>
      <c r="M587" s="303" t="s">
        <v>1</v>
      </c>
      <c r="N587" s="304" t="s">
        <v>41</v>
      </c>
      <c r="O587" s="92"/>
      <c r="P587" s="254">
        <f>O587*H587</f>
        <v>0</v>
      </c>
      <c r="Q587" s="254">
        <v>0</v>
      </c>
      <c r="R587" s="254">
        <f>Q587*H587</f>
        <v>0</v>
      </c>
      <c r="S587" s="254">
        <v>0</v>
      </c>
      <c r="T587" s="255">
        <f>S587*H587</f>
        <v>0</v>
      </c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R587" s="256" t="s">
        <v>242</v>
      </c>
      <c r="AT587" s="256" t="s">
        <v>300</v>
      </c>
      <c r="AU587" s="256" t="s">
        <v>86</v>
      </c>
      <c r="AY587" s="18" t="s">
        <v>222</v>
      </c>
      <c r="BE587" s="257">
        <f>IF(N587="základní",J587,0)</f>
        <v>0</v>
      </c>
      <c r="BF587" s="257">
        <f>IF(N587="snížená",J587,0)</f>
        <v>0</v>
      </c>
      <c r="BG587" s="257">
        <f>IF(N587="zákl. přenesená",J587,0)</f>
        <v>0</v>
      </c>
      <c r="BH587" s="257">
        <f>IF(N587="sníž. přenesená",J587,0)</f>
        <v>0</v>
      </c>
      <c r="BI587" s="257">
        <f>IF(N587="nulová",J587,0)</f>
        <v>0</v>
      </c>
      <c r="BJ587" s="18" t="s">
        <v>84</v>
      </c>
      <c r="BK587" s="257">
        <f>ROUND(I587*H587,2)</f>
        <v>0</v>
      </c>
      <c r="BL587" s="18" t="s">
        <v>228</v>
      </c>
      <c r="BM587" s="256" t="s">
        <v>1505</v>
      </c>
    </row>
    <row r="588" s="2" customFormat="1" ht="16.5" customHeight="1">
      <c r="A588" s="39"/>
      <c r="B588" s="40"/>
      <c r="C588" s="244" t="s">
        <v>1933</v>
      </c>
      <c r="D588" s="244" t="s">
        <v>224</v>
      </c>
      <c r="E588" s="245" t="s">
        <v>5331</v>
      </c>
      <c r="F588" s="246" t="s">
        <v>4836</v>
      </c>
      <c r="G588" s="247" t="s">
        <v>526</v>
      </c>
      <c r="H588" s="248">
        <v>1</v>
      </c>
      <c r="I588" s="249"/>
      <c r="J588" s="250">
        <f>ROUND(I588*H588,2)</f>
        <v>0</v>
      </c>
      <c r="K588" s="251"/>
      <c r="L588" s="45"/>
      <c r="M588" s="252" t="s">
        <v>1</v>
      </c>
      <c r="N588" s="253" t="s">
        <v>41</v>
      </c>
      <c r="O588" s="92"/>
      <c r="P588" s="254">
        <f>O588*H588</f>
        <v>0</v>
      </c>
      <c r="Q588" s="254">
        <v>0</v>
      </c>
      <c r="R588" s="254">
        <f>Q588*H588</f>
        <v>0</v>
      </c>
      <c r="S588" s="254">
        <v>0</v>
      </c>
      <c r="T588" s="255">
        <f>S588*H588</f>
        <v>0</v>
      </c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R588" s="256" t="s">
        <v>228</v>
      </c>
      <c r="AT588" s="256" t="s">
        <v>224</v>
      </c>
      <c r="AU588" s="256" t="s">
        <v>86</v>
      </c>
      <c r="AY588" s="18" t="s">
        <v>222</v>
      </c>
      <c r="BE588" s="257">
        <f>IF(N588="základní",J588,0)</f>
        <v>0</v>
      </c>
      <c r="BF588" s="257">
        <f>IF(N588="snížená",J588,0)</f>
        <v>0</v>
      </c>
      <c r="BG588" s="257">
        <f>IF(N588="zákl. přenesená",J588,0)</f>
        <v>0</v>
      </c>
      <c r="BH588" s="257">
        <f>IF(N588="sníž. přenesená",J588,0)</f>
        <v>0</v>
      </c>
      <c r="BI588" s="257">
        <f>IF(N588="nulová",J588,0)</f>
        <v>0</v>
      </c>
      <c r="BJ588" s="18" t="s">
        <v>84</v>
      </c>
      <c r="BK588" s="257">
        <f>ROUND(I588*H588,2)</f>
        <v>0</v>
      </c>
      <c r="BL588" s="18" t="s">
        <v>228</v>
      </c>
      <c r="BM588" s="256" t="s">
        <v>1646</v>
      </c>
    </row>
    <row r="589" s="2" customFormat="1" ht="24.15" customHeight="1">
      <c r="A589" s="39"/>
      <c r="B589" s="40"/>
      <c r="C589" s="294" t="s">
        <v>1153</v>
      </c>
      <c r="D589" s="294" t="s">
        <v>300</v>
      </c>
      <c r="E589" s="295" t="s">
        <v>5332</v>
      </c>
      <c r="F589" s="296" t="s">
        <v>5333</v>
      </c>
      <c r="G589" s="297" t="s">
        <v>526</v>
      </c>
      <c r="H589" s="298">
        <v>1</v>
      </c>
      <c r="I589" s="299"/>
      <c r="J589" s="300">
        <f>ROUND(I589*H589,2)</f>
        <v>0</v>
      </c>
      <c r="K589" s="301"/>
      <c r="L589" s="302"/>
      <c r="M589" s="303" t="s">
        <v>1</v>
      </c>
      <c r="N589" s="304" t="s">
        <v>41</v>
      </c>
      <c r="O589" s="92"/>
      <c r="P589" s="254">
        <f>O589*H589</f>
        <v>0</v>
      </c>
      <c r="Q589" s="254">
        <v>0</v>
      </c>
      <c r="R589" s="254">
        <f>Q589*H589</f>
        <v>0</v>
      </c>
      <c r="S589" s="254">
        <v>0</v>
      </c>
      <c r="T589" s="255">
        <f>S589*H589</f>
        <v>0</v>
      </c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R589" s="256" t="s">
        <v>242</v>
      </c>
      <c r="AT589" s="256" t="s">
        <v>300</v>
      </c>
      <c r="AU589" s="256" t="s">
        <v>86</v>
      </c>
      <c r="AY589" s="18" t="s">
        <v>222</v>
      </c>
      <c r="BE589" s="257">
        <f>IF(N589="základní",J589,0)</f>
        <v>0</v>
      </c>
      <c r="BF589" s="257">
        <f>IF(N589="snížená",J589,0)</f>
        <v>0</v>
      </c>
      <c r="BG589" s="257">
        <f>IF(N589="zákl. přenesená",J589,0)</f>
        <v>0</v>
      </c>
      <c r="BH589" s="257">
        <f>IF(N589="sníž. přenesená",J589,0)</f>
        <v>0</v>
      </c>
      <c r="BI589" s="257">
        <f>IF(N589="nulová",J589,0)</f>
        <v>0</v>
      </c>
      <c r="BJ589" s="18" t="s">
        <v>84</v>
      </c>
      <c r="BK589" s="257">
        <f>ROUND(I589*H589,2)</f>
        <v>0</v>
      </c>
      <c r="BL589" s="18" t="s">
        <v>228</v>
      </c>
      <c r="BM589" s="256" t="s">
        <v>1954</v>
      </c>
    </row>
    <row r="590" s="2" customFormat="1" ht="24.15" customHeight="1">
      <c r="A590" s="39"/>
      <c r="B590" s="40"/>
      <c r="C590" s="294" t="s">
        <v>1940</v>
      </c>
      <c r="D590" s="294" t="s">
        <v>300</v>
      </c>
      <c r="E590" s="295" t="s">
        <v>5334</v>
      </c>
      <c r="F590" s="296" t="s">
        <v>5333</v>
      </c>
      <c r="G590" s="297" t="s">
        <v>526</v>
      </c>
      <c r="H590" s="298">
        <v>1</v>
      </c>
      <c r="I590" s="299"/>
      <c r="J590" s="300">
        <f>ROUND(I590*H590,2)</f>
        <v>0</v>
      </c>
      <c r="K590" s="301"/>
      <c r="L590" s="302"/>
      <c r="M590" s="303" t="s">
        <v>1</v>
      </c>
      <c r="N590" s="304" t="s">
        <v>41</v>
      </c>
      <c r="O590" s="92"/>
      <c r="P590" s="254">
        <f>O590*H590</f>
        <v>0</v>
      </c>
      <c r="Q590" s="254">
        <v>0</v>
      </c>
      <c r="R590" s="254">
        <f>Q590*H590</f>
        <v>0</v>
      </c>
      <c r="S590" s="254">
        <v>0</v>
      </c>
      <c r="T590" s="255">
        <f>S590*H590</f>
        <v>0</v>
      </c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R590" s="256" t="s">
        <v>242</v>
      </c>
      <c r="AT590" s="256" t="s">
        <v>300</v>
      </c>
      <c r="AU590" s="256" t="s">
        <v>86</v>
      </c>
      <c r="AY590" s="18" t="s">
        <v>222</v>
      </c>
      <c r="BE590" s="257">
        <f>IF(N590="základní",J590,0)</f>
        <v>0</v>
      </c>
      <c r="BF590" s="257">
        <f>IF(N590="snížená",J590,0)</f>
        <v>0</v>
      </c>
      <c r="BG590" s="257">
        <f>IF(N590="zákl. přenesená",J590,0)</f>
        <v>0</v>
      </c>
      <c r="BH590" s="257">
        <f>IF(N590="sníž. přenesená",J590,0)</f>
        <v>0</v>
      </c>
      <c r="BI590" s="257">
        <f>IF(N590="nulová",J590,0)</f>
        <v>0</v>
      </c>
      <c r="BJ590" s="18" t="s">
        <v>84</v>
      </c>
      <c r="BK590" s="257">
        <f>ROUND(I590*H590,2)</f>
        <v>0</v>
      </c>
      <c r="BL590" s="18" t="s">
        <v>228</v>
      </c>
      <c r="BM590" s="256" t="s">
        <v>1957</v>
      </c>
    </row>
    <row r="591" s="2" customFormat="1" ht="16.5" customHeight="1">
      <c r="A591" s="39"/>
      <c r="B591" s="40"/>
      <c r="C591" s="244" t="s">
        <v>1158</v>
      </c>
      <c r="D591" s="244" t="s">
        <v>224</v>
      </c>
      <c r="E591" s="245" t="s">
        <v>5335</v>
      </c>
      <c r="F591" s="246" t="s">
        <v>4836</v>
      </c>
      <c r="G591" s="247" t="s">
        <v>526</v>
      </c>
      <c r="H591" s="248">
        <v>1</v>
      </c>
      <c r="I591" s="249"/>
      <c r="J591" s="250">
        <f>ROUND(I591*H591,2)</f>
        <v>0</v>
      </c>
      <c r="K591" s="251"/>
      <c r="L591" s="45"/>
      <c r="M591" s="252" t="s">
        <v>1</v>
      </c>
      <c r="N591" s="253" t="s">
        <v>41</v>
      </c>
      <c r="O591" s="92"/>
      <c r="P591" s="254">
        <f>O591*H591</f>
        <v>0</v>
      </c>
      <c r="Q591" s="254">
        <v>0</v>
      </c>
      <c r="R591" s="254">
        <f>Q591*H591</f>
        <v>0</v>
      </c>
      <c r="S591" s="254">
        <v>0</v>
      </c>
      <c r="T591" s="255">
        <f>S591*H591</f>
        <v>0</v>
      </c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R591" s="256" t="s">
        <v>228</v>
      </c>
      <c r="AT591" s="256" t="s">
        <v>224</v>
      </c>
      <c r="AU591" s="256" t="s">
        <v>86</v>
      </c>
      <c r="AY591" s="18" t="s">
        <v>222</v>
      </c>
      <c r="BE591" s="257">
        <f>IF(N591="základní",J591,0)</f>
        <v>0</v>
      </c>
      <c r="BF591" s="257">
        <f>IF(N591="snížená",J591,0)</f>
        <v>0</v>
      </c>
      <c r="BG591" s="257">
        <f>IF(N591="zákl. přenesená",J591,0)</f>
        <v>0</v>
      </c>
      <c r="BH591" s="257">
        <f>IF(N591="sníž. přenesená",J591,0)</f>
        <v>0</v>
      </c>
      <c r="BI591" s="257">
        <f>IF(N591="nulová",J591,0)</f>
        <v>0</v>
      </c>
      <c r="BJ591" s="18" t="s">
        <v>84</v>
      </c>
      <c r="BK591" s="257">
        <f>ROUND(I591*H591,2)</f>
        <v>0</v>
      </c>
      <c r="BL591" s="18" t="s">
        <v>228</v>
      </c>
      <c r="BM591" s="256" t="s">
        <v>1961</v>
      </c>
    </row>
    <row r="592" s="2" customFormat="1" ht="76.35" customHeight="1">
      <c r="A592" s="39"/>
      <c r="B592" s="40"/>
      <c r="C592" s="294" t="s">
        <v>1946</v>
      </c>
      <c r="D592" s="294" t="s">
        <v>300</v>
      </c>
      <c r="E592" s="295" t="s">
        <v>5336</v>
      </c>
      <c r="F592" s="296" t="s">
        <v>4874</v>
      </c>
      <c r="G592" s="297" t="s">
        <v>526</v>
      </c>
      <c r="H592" s="298">
        <v>4</v>
      </c>
      <c r="I592" s="299"/>
      <c r="J592" s="300">
        <f>ROUND(I592*H592,2)</f>
        <v>0</v>
      </c>
      <c r="K592" s="301"/>
      <c r="L592" s="302"/>
      <c r="M592" s="303" t="s">
        <v>1</v>
      </c>
      <c r="N592" s="304" t="s">
        <v>41</v>
      </c>
      <c r="O592" s="92"/>
      <c r="P592" s="254">
        <f>O592*H592</f>
        <v>0</v>
      </c>
      <c r="Q592" s="254">
        <v>0</v>
      </c>
      <c r="R592" s="254">
        <f>Q592*H592</f>
        <v>0</v>
      </c>
      <c r="S592" s="254">
        <v>0</v>
      </c>
      <c r="T592" s="255">
        <f>S592*H592</f>
        <v>0</v>
      </c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R592" s="256" t="s">
        <v>242</v>
      </c>
      <c r="AT592" s="256" t="s">
        <v>300</v>
      </c>
      <c r="AU592" s="256" t="s">
        <v>86</v>
      </c>
      <c r="AY592" s="18" t="s">
        <v>222</v>
      </c>
      <c r="BE592" s="257">
        <f>IF(N592="základní",J592,0)</f>
        <v>0</v>
      </c>
      <c r="BF592" s="257">
        <f>IF(N592="snížená",J592,0)</f>
        <v>0</v>
      </c>
      <c r="BG592" s="257">
        <f>IF(N592="zákl. přenesená",J592,0)</f>
        <v>0</v>
      </c>
      <c r="BH592" s="257">
        <f>IF(N592="sníž. přenesená",J592,0)</f>
        <v>0</v>
      </c>
      <c r="BI592" s="257">
        <f>IF(N592="nulová",J592,0)</f>
        <v>0</v>
      </c>
      <c r="BJ592" s="18" t="s">
        <v>84</v>
      </c>
      <c r="BK592" s="257">
        <f>ROUND(I592*H592,2)</f>
        <v>0</v>
      </c>
      <c r="BL592" s="18" t="s">
        <v>228</v>
      </c>
      <c r="BM592" s="256" t="s">
        <v>1964</v>
      </c>
    </row>
    <row r="593" s="2" customFormat="1" ht="16.5" customHeight="1">
      <c r="A593" s="39"/>
      <c r="B593" s="40"/>
      <c r="C593" s="294" t="s">
        <v>1162</v>
      </c>
      <c r="D593" s="294" t="s">
        <v>300</v>
      </c>
      <c r="E593" s="295" t="s">
        <v>5337</v>
      </c>
      <c r="F593" s="296" t="s">
        <v>4876</v>
      </c>
      <c r="G593" s="297" t="s">
        <v>526</v>
      </c>
      <c r="H593" s="298">
        <v>4</v>
      </c>
      <c r="I593" s="299"/>
      <c r="J593" s="300">
        <f>ROUND(I593*H593,2)</f>
        <v>0</v>
      </c>
      <c r="K593" s="301"/>
      <c r="L593" s="302"/>
      <c r="M593" s="303" t="s">
        <v>1</v>
      </c>
      <c r="N593" s="304" t="s">
        <v>41</v>
      </c>
      <c r="O593" s="92"/>
      <c r="P593" s="254">
        <f>O593*H593</f>
        <v>0</v>
      </c>
      <c r="Q593" s="254">
        <v>0</v>
      </c>
      <c r="R593" s="254">
        <f>Q593*H593</f>
        <v>0</v>
      </c>
      <c r="S593" s="254">
        <v>0</v>
      </c>
      <c r="T593" s="255">
        <f>S593*H593</f>
        <v>0</v>
      </c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R593" s="256" t="s">
        <v>242</v>
      </c>
      <c r="AT593" s="256" t="s">
        <v>300</v>
      </c>
      <c r="AU593" s="256" t="s">
        <v>86</v>
      </c>
      <c r="AY593" s="18" t="s">
        <v>222</v>
      </c>
      <c r="BE593" s="257">
        <f>IF(N593="základní",J593,0)</f>
        <v>0</v>
      </c>
      <c r="BF593" s="257">
        <f>IF(N593="snížená",J593,0)</f>
        <v>0</v>
      </c>
      <c r="BG593" s="257">
        <f>IF(N593="zákl. přenesená",J593,0)</f>
        <v>0</v>
      </c>
      <c r="BH593" s="257">
        <f>IF(N593="sníž. přenesená",J593,0)</f>
        <v>0</v>
      </c>
      <c r="BI593" s="257">
        <f>IF(N593="nulová",J593,0)</f>
        <v>0</v>
      </c>
      <c r="BJ593" s="18" t="s">
        <v>84</v>
      </c>
      <c r="BK593" s="257">
        <f>ROUND(I593*H593,2)</f>
        <v>0</v>
      </c>
      <c r="BL593" s="18" t="s">
        <v>228</v>
      </c>
      <c r="BM593" s="256" t="s">
        <v>1968</v>
      </c>
    </row>
    <row r="594" s="2" customFormat="1" ht="21.75" customHeight="1">
      <c r="A594" s="39"/>
      <c r="B594" s="40"/>
      <c r="C594" s="294" t="s">
        <v>1951</v>
      </c>
      <c r="D594" s="294" t="s">
        <v>300</v>
      </c>
      <c r="E594" s="295" t="s">
        <v>5338</v>
      </c>
      <c r="F594" s="296" t="s">
        <v>4878</v>
      </c>
      <c r="G594" s="297" t="s">
        <v>1535</v>
      </c>
      <c r="H594" s="298">
        <v>6</v>
      </c>
      <c r="I594" s="299"/>
      <c r="J594" s="300">
        <f>ROUND(I594*H594,2)</f>
        <v>0</v>
      </c>
      <c r="K594" s="301"/>
      <c r="L594" s="302"/>
      <c r="M594" s="303" t="s">
        <v>1</v>
      </c>
      <c r="N594" s="304" t="s">
        <v>41</v>
      </c>
      <c r="O594" s="92"/>
      <c r="P594" s="254">
        <f>O594*H594</f>
        <v>0</v>
      </c>
      <c r="Q594" s="254">
        <v>0</v>
      </c>
      <c r="R594" s="254">
        <f>Q594*H594</f>
        <v>0</v>
      </c>
      <c r="S594" s="254">
        <v>0</v>
      </c>
      <c r="T594" s="255">
        <f>S594*H594</f>
        <v>0</v>
      </c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R594" s="256" t="s">
        <v>242</v>
      </c>
      <c r="AT594" s="256" t="s">
        <v>300</v>
      </c>
      <c r="AU594" s="256" t="s">
        <v>86</v>
      </c>
      <c r="AY594" s="18" t="s">
        <v>222</v>
      </c>
      <c r="BE594" s="257">
        <f>IF(N594="základní",J594,0)</f>
        <v>0</v>
      </c>
      <c r="BF594" s="257">
        <f>IF(N594="snížená",J594,0)</f>
        <v>0</v>
      </c>
      <c r="BG594" s="257">
        <f>IF(N594="zákl. přenesená",J594,0)</f>
        <v>0</v>
      </c>
      <c r="BH594" s="257">
        <f>IF(N594="sníž. přenesená",J594,0)</f>
        <v>0</v>
      </c>
      <c r="BI594" s="257">
        <f>IF(N594="nulová",J594,0)</f>
        <v>0</v>
      </c>
      <c r="BJ594" s="18" t="s">
        <v>84</v>
      </c>
      <c r="BK594" s="257">
        <f>ROUND(I594*H594,2)</f>
        <v>0</v>
      </c>
      <c r="BL594" s="18" t="s">
        <v>228</v>
      </c>
      <c r="BM594" s="256" t="s">
        <v>1971</v>
      </c>
    </row>
    <row r="595" s="2" customFormat="1" ht="21.75" customHeight="1">
      <c r="A595" s="39"/>
      <c r="B595" s="40"/>
      <c r="C595" s="294" t="s">
        <v>1166</v>
      </c>
      <c r="D595" s="294" t="s">
        <v>300</v>
      </c>
      <c r="E595" s="295" t="s">
        <v>5339</v>
      </c>
      <c r="F595" s="296" t="s">
        <v>4892</v>
      </c>
      <c r="G595" s="297" t="s">
        <v>526</v>
      </c>
      <c r="H595" s="298">
        <v>1</v>
      </c>
      <c r="I595" s="299"/>
      <c r="J595" s="300">
        <f>ROUND(I595*H595,2)</f>
        <v>0</v>
      </c>
      <c r="K595" s="301"/>
      <c r="L595" s="302"/>
      <c r="M595" s="303" t="s">
        <v>1</v>
      </c>
      <c r="N595" s="304" t="s">
        <v>41</v>
      </c>
      <c r="O595" s="92"/>
      <c r="P595" s="254">
        <f>O595*H595</f>
        <v>0</v>
      </c>
      <c r="Q595" s="254">
        <v>0</v>
      </c>
      <c r="R595" s="254">
        <f>Q595*H595</f>
        <v>0</v>
      </c>
      <c r="S595" s="254">
        <v>0</v>
      </c>
      <c r="T595" s="255">
        <f>S595*H595</f>
        <v>0</v>
      </c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R595" s="256" t="s">
        <v>242</v>
      </c>
      <c r="AT595" s="256" t="s">
        <v>300</v>
      </c>
      <c r="AU595" s="256" t="s">
        <v>86</v>
      </c>
      <c r="AY595" s="18" t="s">
        <v>222</v>
      </c>
      <c r="BE595" s="257">
        <f>IF(N595="základní",J595,0)</f>
        <v>0</v>
      </c>
      <c r="BF595" s="257">
        <f>IF(N595="snížená",J595,0)</f>
        <v>0</v>
      </c>
      <c r="BG595" s="257">
        <f>IF(N595="zákl. přenesená",J595,0)</f>
        <v>0</v>
      </c>
      <c r="BH595" s="257">
        <f>IF(N595="sníž. přenesená",J595,0)</f>
        <v>0</v>
      </c>
      <c r="BI595" s="257">
        <f>IF(N595="nulová",J595,0)</f>
        <v>0</v>
      </c>
      <c r="BJ595" s="18" t="s">
        <v>84</v>
      </c>
      <c r="BK595" s="257">
        <f>ROUND(I595*H595,2)</f>
        <v>0</v>
      </c>
      <c r="BL595" s="18" t="s">
        <v>228</v>
      </c>
      <c r="BM595" s="256" t="s">
        <v>1975</v>
      </c>
    </row>
    <row r="596" s="2" customFormat="1" ht="16.5" customHeight="1">
      <c r="A596" s="39"/>
      <c r="B596" s="40"/>
      <c r="C596" s="294" t="s">
        <v>1958</v>
      </c>
      <c r="D596" s="294" t="s">
        <v>300</v>
      </c>
      <c r="E596" s="295" t="s">
        <v>5340</v>
      </c>
      <c r="F596" s="296" t="s">
        <v>4894</v>
      </c>
      <c r="G596" s="297" t="s">
        <v>526</v>
      </c>
      <c r="H596" s="298">
        <v>1</v>
      </c>
      <c r="I596" s="299"/>
      <c r="J596" s="300">
        <f>ROUND(I596*H596,2)</f>
        <v>0</v>
      </c>
      <c r="K596" s="301"/>
      <c r="L596" s="302"/>
      <c r="M596" s="303" t="s">
        <v>1</v>
      </c>
      <c r="N596" s="304" t="s">
        <v>41</v>
      </c>
      <c r="O596" s="92"/>
      <c r="P596" s="254">
        <f>O596*H596</f>
        <v>0</v>
      </c>
      <c r="Q596" s="254">
        <v>0</v>
      </c>
      <c r="R596" s="254">
        <f>Q596*H596</f>
        <v>0</v>
      </c>
      <c r="S596" s="254">
        <v>0</v>
      </c>
      <c r="T596" s="255">
        <f>S596*H596</f>
        <v>0</v>
      </c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R596" s="256" t="s">
        <v>242</v>
      </c>
      <c r="AT596" s="256" t="s">
        <v>300</v>
      </c>
      <c r="AU596" s="256" t="s">
        <v>86</v>
      </c>
      <c r="AY596" s="18" t="s">
        <v>222</v>
      </c>
      <c r="BE596" s="257">
        <f>IF(N596="základní",J596,0)</f>
        <v>0</v>
      </c>
      <c r="BF596" s="257">
        <f>IF(N596="snížená",J596,0)</f>
        <v>0</v>
      </c>
      <c r="BG596" s="257">
        <f>IF(N596="zákl. přenesená",J596,0)</f>
        <v>0</v>
      </c>
      <c r="BH596" s="257">
        <f>IF(N596="sníž. přenesená",J596,0)</f>
        <v>0</v>
      </c>
      <c r="BI596" s="257">
        <f>IF(N596="nulová",J596,0)</f>
        <v>0</v>
      </c>
      <c r="BJ596" s="18" t="s">
        <v>84</v>
      </c>
      <c r="BK596" s="257">
        <f>ROUND(I596*H596,2)</f>
        <v>0</v>
      </c>
      <c r="BL596" s="18" t="s">
        <v>228</v>
      </c>
      <c r="BM596" s="256" t="s">
        <v>1978</v>
      </c>
    </row>
    <row r="597" s="2" customFormat="1" ht="16.5" customHeight="1">
      <c r="A597" s="39"/>
      <c r="B597" s="40"/>
      <c r="C597" s="244" t="s">
        <v>1170</v>
      </c>
      <c r="D597" s="244" t="s">
        <v>224</v>
      </c>
      <c r="E597" s="245" t="s">
        <v>5341</v>
      </c>
      <c r="F597" s="246" t="s">
        <v>4836</v>
      </c>
      <c r="G597" s="247" t="s">
        <v>526</v>
      </c>
      <c r="H597" s="248">
        <v>1</v>
      </c>
      <c r="I597" s="249"/>
      <c r="J597" s="250">
        <f>ROUND(I597*H597,2)</f>
        <v>0</v>
      </c>
      <c r="K597" s="251"/>
      <c r="L597" s="45"/>
      <c r="M597" s="252" t="s">
        <v>1</v>
      </c>
      <c r="N597" s="253" t="s">
        <v>41</v>
      </c>
      <c r="O597" s="92"/>
      <c r="P597" s="254">
        <f>O597*H597</f>
        <v>0</v>
      </c>
      <c r="Q597" s="254">
        <v>0</v>
      </c>
      <c r="R597" s="254">
        <f>Q597*H597</f>
        <v>0</v>
      </c>
      <c r="S597" s="254">
        <v>0</v>
      </c>
      <c r="T597" s="255">
        <f>S597*H597</f>
        <v>0</v>
      </c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R597" s="256" t="s">
        <v>228</v>
      </c>
      <c r="AT597" s="256" t="s">
        <v>224</v>
      </c>
      <c r="AU597" s="256" t="s">
        <v>86</v>
      </c>
      <c r="AY597" s="18" t="s">
        <v>222</v>
      </c>
      <c r="BE597" s="257">
        <f>IF(N597="základní",J597,0)</f>
        <v>0</v>
      </c>
      <c r="BF597" s="257">
        <f>IF(N597="snížená",J597,0)</f>
        <v>0</v>
      </c>
      <c r="BG597" s="257">
        <f>IF(N597="zákl. přenesená",J597,0)</f>
        <v>0</v>
      </c>
      <c r="BH597" s="257">
        <f>IF(N597="sníž. přenesená",J597,0)</f>
        <v>0</v>
      </c>
      <c r="BI597" s="257">
        <f>IF(N597="nulová",J597,0)</f>
        <v>0</v>
      </c>
      <c r="BJ597" s="18" t="s">
        <v>84</v>
      </c>
      <c r="BK597" s="257">
        <f>ROUND(I597*H597,2)</f>
        <v>0</v>
      </c>
      <c r="BL597" s="18" t="s">
        <v>228</v>
      </c>
      <c r="BM597" s="256" t="s">
        <v>1982</v>
      </c>
    </row>
    <row r="598" s="2" customFormat="1" ht="76.35" customHeight="1">
      <c r="A598" s="39"/>
      <c r="B598" s="40"/>
      <c r="C598" s="294" t="s">
        <v>1965</v>
      </c>
      <c r="D598" s="294" t="s">
        <v>300</v>
      </c>
      <c r="E598" s="295" t="s">
        <v>5342</v>
      </c>
      <c r="F598" s="296" t="s">
        <v>4897</v>
      </c>
      <c r="G598" s="297" t="s">
        <v>526</v>
      </c>
      <c r="H598" s="298">
        <v>3</v>
      </c>
      <c r="I598" s="299"/>
      <c r="J598" s="300">
        <f>ROUND(I598*H598,2)</f>
        <v>0</v>
      </c>
      <c r="K598" s="301"/>
      <c r="L598" s="302"/>
      <c r="M598" s="303" t="s">
        <v>1</v>
      </c>
      <c r="N598" s="304" t="s">
        <v>41</v>
      </c>
      <c r="O598" s="92"/>
      <c r="P598" s="254">
        <f>O598*H598</f>
        <v>0</v>
      </c>
      <c r="Q598" s="254">
        <v>0</v>
      </c>
      <c r="R598" s="254">
        <f>Q598*H598</f>
        <v>0</v>
      </c>
      <c r="S598" s="254">
        <v>0</v>
      </c>
      <c r="T598" s="255">
        <f>S598*H598</f>
        <v>0</v>
      </c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R598" s="256" t="s">
        <v>242</v>
      </c>
      <c r="AT598" s="256" t="s">
        <v>300</v>
      </c>
      <c r="AU598" s="256" t="s">
        <v>86</v>
      </c>
      <c r="AY598" s="18" t="s">
        <v>222</v>
      </c>
      <c r="BE598" s="257">
        <f>IF(N598="základní",J598,0)</f>
        <v>0</v>
      </c>
      <c r="BF598" s="257">
        <f>IF(N598="snížená",J598,0)</f>
        <v>0</v>
      </c>
      <c r="BG598" s="257">
        <f>IF(N598="zákl. přenesená",J598,0)</f>
        <v>0</v>
      </c>
      <c r="BH598" s="257">
        <f>IF(N598="sníž. přenesená",J598,0)</f>
        <v>0</v>
      </c>
      <c r="BI598" s="257">
        <f>IF(N598="nulová",J598,0)</f>
        <v>0</v>
      </c>
      <c r="BJ598" s="18" t="s">
        <v>84</v>
      </c>
      <c r="BK598" s="257">
        <f>ROUND(I598*H598,2)</f>
        <v>0</v>
      </c>
      <c r="BL598" s="18" t="s">
        <v>228</v>
      </c>
      <c r="BM598" s="256" t="s">
        <v>1985</v>
      </c>
    </row>
    <row r="599" s="2" customFormat="1" ht="16.5" customHeight="1">
      <c r="A599" s="39"/>
      <c r="B599" s="40"/>
      <c r="C599" s="294" t="s">
        <v>1174</v>
      </c>
      <c r="D599" s="294" t="s">
        <v>300</v>
      </c>
      <c r="E599" s="295" t="s">
        <v>5343</v>
      </c>
      <c r="F599" s="296" t="s">
        <v>4876</v>
      </c>
      <c r="G599" s="297" t="s">
        <v>526</v>
      </c>
      <c r="H599" s="298">
        <v>3</v>
      </c>
      <c r="I599" s="299"/>
      <c r="J599" s="300">
        <f>ROUND(I599*H599,2)</f>
        <v>0</v>
      </c>
      <c r="K599" s="301"/>
      <c r="L599" s="302"/>
      <c r="M599" s="303" t="s">
        <v>1</v>
      </c>
      <c r="N599" s="304" t="s">
        <v>41</v>
      </c>
      <c r="O599" s="92"/>
      <c r="P599" s="254">
        <f>O599*H599</f>
        <v>0</v>
      </c>
      <c r="Q599" s="254">
        <v>0</v>
      </c>
      <c r="R599" s="254">
        <f>Q599*H599</f>
        <v>0</v>
      </c>
      <c r="S599" s="254">
        <v>0</v>
      </c>
      <c r="T599" s="255">
        <f>S599*H599</f>
        <v>0</v>
      </c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R599" s="256" t="s">
        <v>242</v>
      </c>
      <c r="AT599" s="256" t="s">
        <v>300</v>
      </c>
      <c r="AU599" s="256" t="s">
        <v>86</v>
      </c>
      <c r="AY599" s="18" t="s">
        <v>222</v>
      </c>
      <c r="BE599" s="257">
        <f>IF(N599="základní",J599,0)</f>
        <v>0</v>
      </c>
      <c r="BF599" s="257">
        <f>IF(N599="snížená",J599,0)</f>
        <v>0</v>
      </c>
      <c r="BG599" s="257">
        <f>IF(N599="zákl. přenesená",J599,0)</f>
        <v>0</v>
      </c>
      <c r="BH599" s="257">
        <f>IF(N599="sníž. přenesená",J599,0)</f>
        <v>0</v>
      </c>
      <c r="BI599" s="257">
        <f>IF(N599="nulová",J599,0)</f>
        <v>0</v>
      </c>
      <c r="BJ599" s="18" t="s">
        <v>84</v>
      </c>
      <c r="BK599" s="257">
        <f>ROUND(I599*H599,2)</f>
        <v>0</v>
      </c>
      <c r="BL599" s="18" t="s">
        <v>228</v>
      </c>
      <c r="BM599" s="256" t="s">
        <v>1989</v>
      </c>
    </row>
    <row r="600" s="2" customFormat="1" ht="21.75" customHeight="1">
      <c r="A600" s="39"/>
      <c r="B600" s="40"/>
      <c r="C600" s="294" t="s">
        <v>1972</v>
      </c>
      <c r="D600" s="294" t="s">
        <v>300</v>
      </c>
      <c r="E600" s="295" t="s">
        <v>5344</v>
      </c>
      <c r="F600" s="296" t="s">
        <v>4892</v>
      </c>
      <c r="G600" s="297" t="s">
        <v>526</v>
      </c>
      <c r="H600" s="298">
        <v>1</v>
      </c>
      <c r="I600" s="299"/>
      <c r="J600" s="300">
        <f>ROUND(I600*H600,2)</f>
        <v>0</v>
      </c>
      <c r="K600" s="301"/>
      <c r="L600" s="302"/>
      <c r="M600" s="303" t="s">
        <v>1</v>
      </c>
      <c r="N600" s="304" t="s">
        <v>41</v>
      </c>
      <c r="O600" s="92"/>
      <c r="P600" s="254">
        <f>O600*H600</f>
        <v>0</v>
      </c>
      <c r="Q600" s="254">
        <v>0</v>
      </c>
      <c r="R600" s="254">
        <f>Q600*H600</f>
        <v>0</v>
      </c>
      <c r="S600" s="254">
        <v>0</v>
      </c>
      <c r="T600" s="255">
        <f>S600*H600</f>
        <v>0</v>
      </c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R600" s="256" t="s">
        <v>242</v>
      </c>
      <c r="AT600" s="256" t="s">
        <v>300</v>
      </c>
      <c r="AU600" s="256" t="s">
        <v>86</v>
      </c>
      <c r="AY600" s="18" t="s">
        <v>222</v>
      </c>
      <c r="BE600" s="257">
        <f>IF(N600="základní",J600,0)</f>
        <v>0</v>
      </c>
      <c r="BF600" s="257">
        <f>IF(N600="snížená",J600,0)</f>
        <v>0</v>
      </c>
      <c r="BG600" s="257">
        <f>IF(N600="zákl. přenesená",J600,0)</f>
        <v>0</v>
      </c>
      <c r="BH600" s="257">
        <f>IF(N600="sníž. přenesená",J600,0)</f>
        <v>0</v>
      </c>
      <c r="BI600" s="257">
        <f>IF(N600="nulová",J600,0)</f>
        <v>0</v>
      </c>
      <c r="BJ600" s="18" t="s">
        <v>84</v>
      </c>
      <c r="BK600" s="257">
        <f>ROUND(I600*H600,2)</f>
        <v>0</v>
      </c>
      <c r="BL600" s="18" t="s">
        <v>228</v>
      </c>
      <c r="BM600" s="256" t="s">
        <v>1992</v>
      </c>
    </row>
    <row r="601" s="2" customFormat="1" ht="16.5" customHeight="1">
      <c r="A601" s="39"/>
      <c r="B601" s="40"/>
      <c r="C601" s="294" t="s">
        <v>1178</v>
      </c>
      <c r="D601" s="294" t="s">
        <v>300</v>
      </c>
      <c r="E601" s="295" t="s">
        <v>5345</v>
      </c>
      <c r="F601" s="296" t="s">
        <v>4894</v>
      </c>
      <c r="G601" s="297" t="s">
        <v>526</v>
      </c>
      <c r="H601" s="298">
        <v>1</v>
      </c>
      <c r="I601" s="299"/>
      <c r="J601" s="300">
        <f>ROUND(I601*H601,2)</f>
        <v>0</v>
      </c>
      <c r="K601" s="301"/>
      <c r="L601" s="302"/>
      <c r="M601" s="303" t="s">
        <v>1</v>
      </c>
      <c r="N601" s="304" t="s">
        <v>41</v>
      </c>
      <c r="O601" s="92"/>
      <c r="P601" s="254">
        <f>O601*H601</f>
        <v>0</v>
      </c>
      <c r="Q601" s="254">
        <v>0</v>
      </c>
      <c r="R601" s="254">
        <f>Q601*H601</f>
        <v>0</v>
      </c>
      <c r="S601" s="254">
        <v>0</v>
      </c>
      <c r="T601" s="255">
        <f>S601*H601</f>
        <v>0</v>
      </c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R601" s="256" t="s">
        <v>242</v>
      </c>
      <c r="AT601" s="256" t="s">
        <v>300</v>
      </c>
      <c r="AU601" s="256" t="s">
        <v>86</v>
      </c>
      <c r="AY601" s="18" t="s">
        <v>222</v>
      </c>
      <c r="BE601" s="257">
        <f>IF(N601="základní",J601,0)</f>
        <v>0</v>
      </c>
      <c r="BF601" s="257">
        <f>IF(N601="snížená",J601,0)</f>
        <v>0</v>
      </c>
      <c r="BG601" s="257">
        <f>IF(N601="zákl. přenesená",J601,0)</f>
        <v>0</v>
      </c>
      <c r="BH601" s="257">
        <f>IF(N601="sníž. přenesená",J601,0)</f>
        <v>0</v>
      </c>
      <c r="BI601" s="257">
        <f>IF(N601="nulová",J601,0)</f>
        <v>0</v>
      </c>
      <c r="BJ601" s="18" t="s">
        <v>84</v>
      </c>
      <c r="BK601" s="257">
        <f>ROUND(I601*H601,2)</f>
        <v>0</v>
      </c>
      <c r="BL601" s="18" t="s">
        <v>228</v>
      </c>
      <c r="BM601" s="256" t="s">
        <v>1996</v>
      </c>
    </row>
    <row r="602" s="2" customFormat="1" ht="21.75" customHeight="1">
      <c r="A602" s="39"/>
      <c r="B602" s="40"/>
      <c r="C602" s="294" t="s">
        <v>1979</v>
      </c>
      <c r="D602" s="294" t="s">
        <v>300</v>
      </c>
      <c r="E602" s="295" t="s">
        <v>5346</v>
      </c>
      <c r="F602" s="296" t="s">
        <v>4878</v>
      </c>
      <c r="G602" s="297" t="s">
        <v>1535</v>
      </c>
      <c r="H602" s="298">
        <v>5</v>
      </c>
      <c r="I602" s="299"/>
      <c r="J602" s="300">
        <f>ROUND(I602*H602,2)</f>
        <v>0</v>
      </c>
      <c r="K602" s="301"/>
      <c r="L602" s="302"/>
      <c r="M602" s="303" t="s">
        <v>1</v>
      </c>
      <c r="N602" s="304" t="s">
        <v>41</v>
      </c>
      <c r="O602" s="92"/>
      <c r="P602" s="254">
        <f>O602*H602</f>
        <v>0</v>
      </c>
      <c r="Q602" s="254">
        <v>0</v>
      </c>
      <c r="R602" s="254">
        <f>Q602*H602</f>
        <v>0</v>
      </c>
      <c r="S602" s="254">
        <v>0</v>
      </c>
      <c r="T602" s="255">
        <f>S602*H602</f>
        <v>0</v>
      </c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R602" s="256" t="s">
        <v>242</v>
      </c>
      <c r="AT602" s="256" t="s">
        <v>300</v>
      </c>
      <c r="AU602" s="256" t="s">
        <v>86</v>
      </c>
      <c r="AY602" s="18" t="s">
        <v>222</v>
      </c>
      <c r="BE602" s="257">
        <f>IF(N602="základní",J602,0)</f>
        <v>0</v>
      </c>
      <c r="BF602" s="257">
        <f>IF(N602="snížená",J602,0)</f>
        <v>0</v>
      </c>
      <c r="BG602" s="257">
        <f>IF(N602="zákl. přenesená",J602,0)</f>
        <v>0</v>
      </c>
      <c r="BH602" s="257">
        <f>IF(N602="sníž. přenesená",J602,0)</f>
        <v>0</v>
      </c>
      <c r="BI602" s="257">
        <f>IF(N602="nulová",J602,0)</f>
        <v>0</v>
      </c>
      <c r="BJ602" s="18" t="s">
        <v>84</v>
      </c>
      <c r="BK602" s="257">
        <f>ROUND(I602*H602,2)</f>
        <v>0</v>
      </c>
      <c r="BL602" s="18" t="s">
        <v>228</v>
      </c>
      <c r="BM602" s="256" t="s">
        <v>1999</v>
      </c>
    </row>
    <row r="603" s="2" customFormat="1" ht="16.5" customHeight="1">
      <c r="A603" s="39"/>
      <c r="B603" s="40"/>
      <c r="C603" s="244" t="s">
        <v>1183</v>
      </c>
      <c r="D603" s="244" t="s">
        <v>224</v>
      </c>
      <c r="E603" s="245" t="s">
        <v>5347</v>
      </c>
      <c r="F603" s="246" t="s">
        <v>4836</v>
      </c>
      <c r="G603" s="247" t="s">
        <v>526</v>
      </c>
      <c r="H603" s="248">
        <v>1</v>
      </c>
      <c r="I603" s="249"/>
      <c r="J603" s="250">
        <f>ROUND(I603*H603,2)</f>
        <v>0</v>
      </c>
      <c r="K603" s="251"/>
      <c r="L603" s="45"/>
      <c r="M603" s="252" t="s">
        <v>1</v>
      </c>
      <c r="N603" s="253" t="s">
        <v>41</v>
      </c>
      <c r="O603" s="92"/>
      <c r="P603" s="254">
        <f>O603*H603</f>
        <v>0</v>
      </c>
      <c r="Q603" s="254">
        <v>0</v>
      </c>
      <c r="R603" s="254">
        <f>Q603*H603</f>
        <v>0</v>
      </c>
      <c r="S603" s="254">
        <v>0</v>
      </c>
      <c r="T603" s="255">
        <f>S603*H603</f>
        <v>0</v>
      </c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R603" s="256" t="s">
        <v>228</v>
      </c>
      <c r="AT603" s="256" t="s">
        <v>224</v>
      </c>
      <c r="AU603" s="256" t="s">
        <v>86</v>
      </c>
      <c r="AY603" s="18" t="s">
        <v>222</v>
      </c>
      <c r="BE603" s="257">
        <f>IF(N603="základní",J603,0)</f>
        <v>0</v>
      </c>
      <c r="BF603" s="257">
        <f>IF(N603="snížená",J603,0)</f>
        <v>0</v>
      </c>
      <c r="BG603" s="257">
        <f>IF(N603="zákl. přenesená",J603,0)</f>
        <v>0</v>
      </c>
      <c r="BH603" s="257">
        <f>IF(N603="sníž. přenesená",J603,0)</f>
        <v>0</v>
      </c>
      <c r="BI603" s="257">
        <f>IF(N603="nulová",J603,0)</f>
        <v>0</v>
      </c>
      <c r="BJ603" s="18" t="s">
        <v>84</v>
      </c>
      <c r="BK603" s="257">
        <f>ROUND(I603*H603,2)</f>
        <v>0</v>
      </c>
      <c r="BL603" s="18" t="s">
        <v>228</v>
      </c>
      <c r="BM603" s="256" t="s">
        <v>2005</v>
      </c>
    </row>
    <row r="604" s="12" customFormat="1" ht="22.8" customHeight="1">
      <c r="A604" s="12"/>
      <c r="B604" s="228"/>
      <c r="C604" s="229"/>
      <c r="D604" s="230" t="s">
        <v>75</v>
      </c>
      <c r="E604" s="242" t="s">
        <v>5348</v>
      </c>
      <c r="F604" s="242" t="s">
        <v>5349</v>
      </c>
      <c r="G604" s="229"/>
      <c r="H604" s="229"/>
      <c r="I604" s="232"/>
      <c r="J604" s="243">
        <f>BK604</f>
        <v>0</v>
      </c>
      <c r="K604" s="229"/>
      <c r="L604" s="234"/>
      <c r="M604" s="235"/>
      <c r="N604" s="236"/>
      <c r="O604" s="236"/>
      <c r="P604" s="237">
        <f>SUM(P605:P614)</f>
        <v>0</v>
      </c>
      <c r="Q604" s="236"/>
      <c r="R604" s="237">
        <f>SUM(R605:R614)</f>
        <v>0</v>
      </c>
      <c r="S604" s="236"/>
      <c r="T604" s="238">
        <f>SUM(T605:T614)</f>
        <v>0</v>
      </c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R604" s="239" t="s">
        <v>84</v>
      </c>
      <c r="AT604" s="240" t="s">
        <v>75</v>
      </c>
      <c r="AU604" s="240" t="s">
        <v>84</v>
      </c>
      <c r="AY604" s="239" t="s">
        <v>222</v>
      </c>
      <c r="BK604" s="241">
        <f>SUM(BK605:BK614)</f>
        <v>0</v>
      </c>
    </row>
    <row r="605" s="2" customFormat="1" ht="16.5" customHeight="1">
      <c r="A605" s="39"/>
      <c r="B605" s="40"/>
      <c r="C605" s="294" t="s">
        <v>1986</v>
      </c>
      <c r="D605" s="294" t="s">
        <v>300</v>
      </c>
      <c r="E605" s="295" t="s">
        <v>5350</v>
      </c>
      <c r="F605" s="296" t="s">
        <v>4919</v>
      </c>
      <c r="G605" s="297" t="s">
        <v>1535</v>
      </c>
      <c r="H605" s="298">
        <v>18</v>
      </c>
      <c r="I605" s="299"/>
      <c r="J605" s="300">
        <f>ROUND(I605*H605,2)</f>
        <v>0</v>
      </c>
      <c r="K605" s="301"/>
      <c r="L605" s="302"/>
      <c r="M605" s="303" t="s">
        <v>1</v>
      </c>
      <c r="N605" s="304" t="s">
        <v>41</v>
      </c>
      <c r="O605" s="92"/>
      <c r="P605" s="254">
        <f>O605*H605</f>
        <v>0</v>
      </c>
      <c r="Q605" s="254">
        <v>0</v>
      </c>
      <c r="R605" s="254">
        <f>Q605*H605</f>
        <v>0</v>
      </c>
      <c r="S605" s="254">
        <v>0</v>
      </c>
      <c r="T605" s="255">
        <f>S605*H605</f>
        <v>0</v>
      </c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R605" s="256" t="s">
        <v>242</v>
      </c>
      <c r="AT605" s="256" t="s">
        <v>300</v>
      </c>
      <c r="AU605" s="256" t="s">
        <v>86</v>
      </c>
      <c r="AY605" s="18" t="s">
        <v>222</v>
      </c>
      <c r="BE605" s="257">
        <f>IF(N605="základní",J605,0)</f>
        <v>0</v>
      </c>
      <c r="BF605" s="257">
        <f>IF(N605="snížená",J605,0)</f>
        <v>0</v>
      </c>
      <c r="BG605" s="257">
        <f>IF(N605="zákl. přenesená",J605,0)</f>
        <v>0</v>
      </c>
      <c r="BH605" s="257">
        <f>IF(N605="sníž. přenesená",J605,0)</f>
        <v>0</v>
      </c>
      <c r="BI605" s="257">
        <f>IF(N605="nulová",J605,0)</f>
        <v>0</v>
      </c>
      <c r="BJ605" s="18" t="s">
        <v>84</v>
      </c>
      <c r="BK605" s="257">
        <f>ROUND(I605*H605,2)</f>
        <v>0</v>
      </c>
      <c r="BL605" s="18" t="s">
        <v>228</v>
      </c>
      <c r="BM605" s="256" t="s">
        <v>2008</v>
      </c>
    </row>
    <row r="606" s="2" customFormat="1" ht="16.5" customHeight="1">
      <c r="A606" s="39"/>
      <c r="B606" s="40"/>
      <c r="C606" s="244" t="s">
        <v>1186</v>
      </c>
      <c r="D606" s="244" t="s">
        <v>224</v>
      </c>
      <c r="E606" s="245" t="s">
        <v>5351</v>
      </c>
      <c r="F606" s="246" t="s">
        <v>4921</v>
      </c>
      <c r="G606" s="247" t="s">
        <v>1535</v>
      </c>
      <c r="H606" s="248">
        <v>18</v>
      </c>
      <c r="I606" s="249"/>
      <c r="J606" s="250">
        <f>ROUND(I606*H606,2)</f>
        <v>0</v>
      </c>
      <c r="K606" s="251"/>
      <c r="L606" s="45"/>
      <c r="M606" s="252" t="s">
        <v>1</v>
      </c>
      <c r="N606" s="253" t="s">
        <v>41</v>
      </c>
      <c r="O606" s="92"/>
      <c r="P606" s="254">
        <f>O606*H606</f>
        <v>0</v>
      </c>
      <c r="Q606" s="254">
        <v>0</v>
      </c>
      <c r="R606" s="254">
        <f>Q606*H606</f>
        <v>0</v>
      </c>
      <c r="S606" s="254">
        <v>0</v>
      </c>
      <c r="T606" s="255">
        <f>S606*H606</f>
        <v>0</v>
      </c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R606" s="256" t="s">
        <v>228</v>
      </c>
      <c r="AT606" s="256" t="s">
        <v>224</v>
      </c>
      <c r="AU606" s="256" t="s">
        <v>86</v>
      </c>
      <c r="AY606" s="18" t="s">
        <v>222</v>
      </c>
      <c r="BE606" s="257">
        <f>IF(N606="základní",J606,0)</f>
        <v>0</v>
      </c>
      <c r="BF606" s="257">
        <f>IF(N606="snížená",J606,0)</f>
        <v>0</v>
      </c>
      <c r="BG606" s="257">
        <f>IF(N606="zákl. přenesená",J606,0)</f>
        <v>0</v>
      </c>
      <c r="BH606" s="257">
        <f>IF(N606="sníž. přenesená",J606,0)</f>
        <v>0</v>
      </c>
      <c r="BI606" s="257">
        <f>IF(N606="nulová",J606,0)</f>
        <v>0</v>
      </c>
      <c r="BJ606" s="18" t="s">
        <v>84</v>
      </c>
      <c r="BK606" s="257">
        <f>ROUND(I606*H606,2)</f>
        <v>0</v>
      </c>
      <c r="BL606" s="18" t="s">
        <v>228</v>
      </c>
      <c r="BM606" s="256" t="s">
        <v>2014</v>
      </c>
    </row>
    <row r="607" s="2" customFormat="1" ht="16.5" customHeight="1">
      <c r="A607" s="39"/>
      <c r="B607" s="40"/>
      <c r="C607" s="294" t="s">
        <v>1993</v>
      </c>
      <c r="D607" s="294" t="s">
        <v>300</v>
      </c>
      <c r="E607" s="295" t="s">
        <v>5352</v>
      </c>
      <c r="F607" s="296" t="s">
        <v>4923</v>
      </c>
      <c r="G607" s="297" t="s">
        <v>1535</v>
      </c>
      <c r="H607" s="298">
        <v>30</v>
      </c>
      <c r="I607" s="299"/>
      <c r="J607" s="300">
        <f>ROUND(I607*H607,2)</f>
        <v>0</v>
      </c>
      <c r="K607" s="301"/>
      <c r="L607" s="302"/>
      <c r="M607" s="303" t="s">
        <v>1</v>
      </c>
      <c r="N607" s="304" t="s">
        <v>41</v>
      </c>
      <c r="O607" s="92"/>
      <c r="P607" s="254">
        <f>O607*H607</f>
        <v>0</v>
      </c>
      <c r="Q607" s="254">
        <v>0</v>
      </c>
      <c r="R607" s="254">
        <f>Q607*H607</f>
        <v>0</v>
      </c>
      <c r="S607" s="254">
        <v>0</v>
      </c>
      <c r="T607" s="255">
        <f>S607*H607</f>
        <v>0</v>
      </c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R607" s="256" t="s">
        <v>242</v>
      </c>
      <c r="AT607" s="256" t="s">
        <v>300</v>
      </c>
      <c r="AU607" s="256" t="s">
        <v>86</v>
      </c>
      <c r="AY607" s="18" t="s">
        <v>222</v>
      </c>
      <c r="BE607" s="257">
        <f>IF(N607="základní",J607,0)</f>
        <v>0</v>
      </c>
      <c r="BF607" s="257">
        <f>IF(N607="snížená",J607,0)</f>
        <v>0</v>
      </c>
      <c r="BG607" s="257">
        <f>IF(N607="zákl. přenesená",J607,0)</f>
        <v>0</v>
      </c>
      <c r="BH607" s="257">
        <f>IF(N607="sníž. přenesená",J607,0)</f>
        <v>0</v>
      </c>
      <c r="BI607" s="257">
        <f>IF(N607="nulová",J607,0)</f>
        <v>0</v>
      </c>
      <c r="BJ607" s="18" t="s">
        <v>84</v>
      </c>
      <c r="BK607" s="257">
        <f>ROUND(I607*H607,2)</f>
        <v>0</v>
      </c>
      <c r="BL607" s="18" t="s">
        <v>228</v>
      </c>
      <c r="BM607" s="256" t="s">
        <v>2019</v>
      </c>
    </row>
    <row r="608" s="2" customFormat="1" ht="16.5" customHeight="1">
      <c r="A608" s="39"/>
      <c r="B608" s="40"/>
      <c r="C608" s="244" t="s">
        <v>1191</v>
      </c>
      <c r="D608" s="244" t="s">
        <v>224</v>
      </c>
      <c r="E608" s="245" t="s">
        <v>5353</v>
      </c>
      <c r="F608" s="246" t="s">
        <v>4921</v>
      </c>
      <c r="G608" s="247" t="s">
        <v>1535</v>
      </c>
      <c r="H608" s="248">
        <v>30</v>
      </c>
      <c r="I608" s="249"/>
      <c r="J608" s="250">
        <f>ROUND(I608*H608,2)</f>
        <v>0</v>
      </c>
      <c r="K608" s="251"/>
      <c r="L608" s="45"/>
      <c r="M608" s="252" t="s">
        <v>1</v>
      </c>
      <c r="N608" s="253" t="s">
        <v>41</v>
      </c>
      <c r="O608" s="92"/>
      <c r="P608" s="254">
        <f>O608*H608</f>
        <v>0</v>
      </c>
      <c r="Q608" s="254">
        <v>0</v>
      </c>
      <c r="R608" s="254">
        <f>Q608*H608</f>
        <v>0</v>
      </c>
      <c r="S608" s="254">
        <v>0</v>
      </c>
      <c r="T608" s="255">
        <f>S608*H608</f>
        <v>0</v>
      </c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R608" s="256" t="s">
        <v>228</v>
      </c>
      <c r="AT608" s="256" t="s">
        <v>224</v>
      </c>
      <c r="AU608" s="256" t="s">
        <v>86</v>
      </c>
      <c r="AY608" s="18" t="s">
        <v>222</v>
      </c>
      <c r="BE608" s="257">
        <f>IF(N608="základní",J608,0)</f>
        <v>0</v>
      </c>
      <c r="BF608" s="257">
        <f>IF(N608="snížená",J608,0)</f>
        <v>0</v>
      </c>
      <c r="BG608" s="257">
        <f>IF(N608="zákl. přenesená",J608,0)</f>
        <v>0</v>
      </c>
      <c r="BH608" s="257">
        <f>IF(N608="sníž. přenesená",J608,0)</f>
        <v>0</v>
      </c>
      <c r="BI608" s="257">
        <f>IF(N608="nulová",J608,0)</f>
        <v>0</v>
      </c>
      <c r="BJ608" s="18" t="s">
        <v>84</v>
      </c>
      <c r="BK608" s="257">
        <f>ROUND(I608*H608,2)</f>
        <v>0</v>
      </c>
      <c r="BL608" s="18" t="s">
        <v>228</v>
      </c>
      <c r="BM608" s="256" t="s">
        <v>2023</v>
      </c>
    </row>
    <row r="609" s="2" customFormat="1" ht="16.5" customHeight="1">
      <c r="A609" s="39"/>
      <c r="B609" s="40"/>
      <c r="C609" s="294" t="s">
        <v>2002</v>
      </c>
      <c r="D609" s="294" t="s">
        <v>300</v>
      </c>
      <c r="E609" s="295" t="s">
        <v>5354</v>
      </c>
      <c r="F609" s="296" t="s">
        <v>4926</v>
      </c>
      <c r="G609" s="297" t="s">
        <v>1535</v>
      </c>
      <c r="H609" s="298">
        <v>13</v>
      </c>
      <c r="I609" s="299"/>
      <c r="J609" s="300">
        <f>ROUND(I609*H609,2)</f>
        <v>0</v>
      </c>
      <c r="K609" s="301"/>
      <c r="L609" s="302"/>
      <c r="M609" s="303" t="s">
        <v>1</v>
      </c>
      <c r="N609" s="304" t="s">
        <v>41</v>
      </c>
      <c r="O609" s="92"/>
      <c r="P609" s="254">
        <f>O609*H609</f>
        <v>0</v>
      </c>
      <c r="Q609" s="254">
        <v>0</v>
      </c>
      <c r="R609" s="254">
        <f>Q609*H609</f>
        <v>0</v>
      </c>
      <c r="S609" s="254">
        <v>0</v>
      </c>
      <c r="T609" s="255">
        <f>S609*H609</f>
        <v>0</v>
      </c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R609" s="256" t="s">
        <v>242</v>
      </c>
      <c r="AT609" s="256" t="s">
        <v>300</v>
      </c>
      <c r="AU609" s="256" t="s">
        <v>86</v>
      </c>
      <c r="AY609" s="18" t="s">
        <v>222</v>
      </c>
      <c r="BE609" s="257">
        <f>IF(N609="základní",J609,0)</f>
        <v>0</v>
      </c>
      <c r="BF609" s="257">
        <f>IF(N609="snížená",J609,0)</f>
        <v>0</v>
      </c>
      <c r="BG609" s="257">
        <f>IF(N609="zákl. přenesená",J609,0)</f>
        <v>0</v>
      </c>
      <c r="BH609" s="257">
        <f>IF(N609="sníž. přenesená",J609,0)</f>
        <v>0</v>
      </c>
      <c r="BI609" s="257">
        <f>IF(N609="nulová",J609,0)</f>
        <v>0</v>
      </c>
      <c r="BJ609" s="18" t="s">
        <v>84</v>
      </c>
      <c r="BK609" s="257">
        <f>ROUND(I609*H609,2)</f>
        <v>0</v>
      </c>
      <c r="BL609" s="18" t="s">
        <v>228</v>
      </c>
      <c r="BM609" s="256" t="s">
        <v>2026</v>
      </c>
    </row>
    <row r="610" s="2" customFormat="1" ht="16.5" customHeight="1">
      <c r="A610" s="39"/>
      <c r="B610" s="40"/>
      <c r="C610" s="244" t="s">
        <v>1195</v>
      </c>
      <c r="D610" s="244" t="s">
        <v>224</v>
      </c>
      <c r="E610" s="245" t="s">
        <v>5355</v>
      </c>
      <c r="F610" s="246" t="s">
        <v>4921</v>
      </c>
      <c r="G610" s="247" t="s">
        <v>1535</v>
      </c>
      <c r="H610" s="248">
        <v>13</v>
      </c>
      <c r="I610" s="249"/>
      <c r="J610" s="250">
        <f>ROUND(I610*H610,2)</f>
        <v>0</v>
      </c>
      <c r="K610" s="251"/>
      <c r="L610" s="45"/>
      <c r="M610" s="252" t="s">
        <v>1</v>
      </c>
      <c r="N610" s="253" t="s">
        <v>41</v>
      </c>
      <c r="O610" s="92"/>
      <c r="P610" s="254">
        <f>O610*H610</f>
        <v>0</v>
      </c>
      <c r="Q610" s="254">
        <v>0</v>
      </c>
      <c r="R610" s="254">
        <f>Q610*H610</f>
        <v>0</v>
      </c>
      <c r="S610" s="254">
        <v>0</v>
      </c>
      <c r="T610" s="255">
        <f>S610*H610</f>
        <v>0</v>
      </c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R610" s="256" t="s">
        <v>228</v>
      </c>
      <c r="AT610" s="256" t="s">
        <v>224</v>
      </c>
      <c r="AU610" s="256" t="s">
        <v>86</v>
      </c>
      <c r="AY610" s="18" t="s">
        <v>222</v>
      </c>
      <c r="BE610" s="257">
        <f>IF(N610="základní",J610,0)</f>
        <v>0</v>
      </c>
      <c r="BF610" s="257">
        <f>IF(N610="snížená",J610,0)</f>
        <v>0</v>
      </c>
      <c r="BG610" s="257">
        <f>IF(N610="zákl. přenesená",J610,0)</f>
        <v>0</v>
      </c>
      <c r="BH610" s="257">
        <f>IF(N610="sníž. přenesená",J610,0)</f>
        <v>0</v>
      </c>
      <c r="BI610" s="257">
        <f>IF(N610="nulová",J610,0)</f>
        <v>0</v>
      </c>
      <c r="BJ610" s="18" t="s">
        <v>84</v>
      </c>
      <c r="BK610" s="257">
        <f>ROUND(I610*H610,2)</f>
        <v>0</v>
      </c>
      <c r="BL610" s="18" t="s">
        <v>228</v>
      </c>
      <c r="BM610" s="256" t="s">
        <v>2030</v>
      </c>
    </row>
    <row r="611" s="2" customFormat="1" ht="16.5" customHeight="1">
      <c r="A611" s="39"/>
      <c r="B611" s="40"/>
      <c r="C611" s="294" t="s">
        <v>2011</v>
      </c>
      <c r="D611" s="294" t="s">
        <v>300</v>
      </c>
      <c r="E611" s="295" t="s">
        <v>5356</v>
      </c>
      <c r="F611" s="296" t="s">
        <v>4932</v>
      </c>
      <c r="G611" s="297" t="s">
        <v>1535</v>
      </c>
      <c r="H611" s="298">
        <v>2</v>
      </c>
      <c r="I611" s="299"/>
      <c r="J611" s="300">
        <f>ROUND(I611*H611,2)</f>
        <v>0</v>
      </c>
      <c r="K611" s="301"/>
      <c r="L611" s="302"/>
      <c r="M611" s="303" t="s">
        <v>1</v>
      </c>
      <c r="N611" s="304" t="s">
        <v>41</v>
      </c>
      <c r="O611" s="92"/>
      <c r="P611" s="254">
        <f>O611*H611</f>
        <v>0</v>
      </c>
      <c r="Q611" s="254">
        <v>0</v>
      </c>
      <c r="R611" s="254">
        <f>Q611*H611</f>
        <v>0</v>
      </c>
      <c r="S611" s="254">
        <v>0</v>
      </c>
      <c r="T611" s="255">
        <f>S611*H611</f>
        <v>0</v>
      </c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R611" s="256" t="s">
        <v>242</v>
      </c>
      <c r="AT611" s="256" t="s">
        <v>300</v>
      </c>
      <c r="AU611" s="256" t="s">
        <v>86</v>
      </c>
      <c r="AY611" s="18" t="s">
        <v>222</v>
      </c>
      <c r="BE611" s="257">
        <f>IF(N611="základní",J611,0)</f>
        <v>0</v>
      </c>
      <c r="BF611" s="257">
        <f>IF(N611="snížená",J611,0)</f>
        <v>0</v>
      </c>
      <c r="BG611" s="257">
        <f>IF(N611="zákl. přenesená",J611,0)</f>
        <v>0</v>
      </c>
      <c r="BH611" s="257">
        <f>IF(N611="sníž. přenesená",J611,0)</f>
        <v>0</v>
      </c>
      <c r="BI611" s="257">
        <f>IF(N611="nulová",J611,0)</f>
        <v>0</v>
      </c>
      <c r="BJ611" s="18" t="s">
        <v>84</v>
      </c>
      <c r="BK611" s="257">
        <f>ROUND(I611*H611,2)</f>
        <v>0</v>
      </c>
      <c r="BL611" s="18" t="s">
        <v>228</v>
      </c>
      <c r="BM611" s="256" t="s">
        <v>2033</v>
      </c>
    </row>
    <row r="612" s="2" customFormat="1" ht="16.5" customHeight="1">
      <c r="A612" s="39"/>
      <c r="B612" s="40"/>
      <c r="C612" s="244" t="s">
        <v>1199</v>
      </c>
      <c r="D612" s="244" t="s">
        <v>224</v>
      </c>
      <c r="E612" s="245" t="s">
        <v>5357</v>
      </c>
      <c r="F612" s="246" t="s">
        <v>4921</v>
      </c>
      <c r="G612" s="247" t="s">
        <v>1535</v>
      </c>
      <c r="H612" s="248">
        <v>2</v>
      </c>
      <c r="I612" s="249"/>
      <c r="J612" s="250">
        <f>ROUND(I612*H612,2)</f>
        <v>0</v>
      </c>
      <c r="K612" s="251"/>
      <c r="L612" s="45"/>
      <c r="M612" s="252" t="s">
        <v>1</v>
      </c>
      <c r="N612" s="253" t="s">
        <v>41</v>
      </c>
      <c r="O612" s="92"/>
      <c r="P612" s="254">
        <f>O612*H612</f>
        <v>0</v>
      </c>
      <c r="Q612" s="254">
        <v>0</v>
      </c>
      <c r="R612" s="254">
        <f>Q612*H612</f>
        <v>0</v>
      </c>
      <c r="S612" s="254">
        <v>0</v>
      </c>
      <c r="T612" s="255">
        <f>S612*H612</f>
        <v>0</v>
      </c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R612" s="256" t="s">
        <v>228</v>
      </c>
      <c r="AT612" s="256" t="s">
        <v>224</v>
      </c>
      <c r="AU612" s="256" t="s">
        <v>86</v>
      </c>
      <c r="AY612" s="18" t="s">
        <v>222</v>
      </c>
      <c r="BE612" s="257">
        <f>IF(N612="základní",J612,0)</f>
        <v>0</v>
      </c>
      <c r="BF612" s="257">
        <f>IF(N612="snížená",J612,0)</f>
        <v>0</v>
      </c>
      <c r="BG612" s="257">
        <f>IF(N612="zákl. přenesená",J612,0)</f>
        <v>0</v>
      </c>
      <c r="BH612" s="257">
        <f>IF(N612="sníž. přenesená",J612,0)</f>
        <v>0</v>
      </c>
      <c r="BI612" s="257">
        <f>IF(N612="nulová",J612,0)</f>
        <v>0</v>
      </c>
      <c r="BJ612" s="18" t="s">
        <v>84</v>
      </c>
      <c r="BK612" s="257">
        <f>ROUND(I612*H612,2)</f>
        <v>0</v>
      </c>
      <c r="BL612" s="18" t="s">
        <v>228</v>
      </c>
      <c r="BM612" s="256" t="s">
        <v>2037</v>
      </c>
    </row>
    <row r="613" s="2" customFormat="1" ht="16.5" customHeight="1">
      <c r="A613" s="39"/>
      <c r="B613" s="40"/>
      <c r="C613" s="294" t="s">
        <v>2020</v>
      </c>
      <c r="D613" s="294" t="s">
        <v>300</v>
      </c>
      <c r="E613" s="295" t="s">
        <v>5358</v>
      </c>
      <c r="F613" s="296" t="s">
        <v>4938</v>
      </c>
      <c r="G613" s="297" t="s">
        <v>1535</v>
      </c>
      <c r="H613" s="298">
        <v>3</v>
      </c>
      <c r="I613" s="299"/>
      <c r="J613" s="300">
        <f>ROUND(I613*H613,2)</f>
        <v>0</v>
      </c>
      <c r="K613" s="301"/>
      <c r="L613" s="302"/>
      <c r="M613" s="303" t="s">
        <v>1</v>
      </c>
      <c r="N613" s="304" t="s">
        <v>41</v>
      </c>
      <c r="O613" s="92"/>
      <c r="P613" s="254">
        <f>O613*H613</f>
        <v>0</v>
      </c>
      <c r="Q613" s="254">
        <v>0</v>
      </c>
      <c r="R613" s="254">
        <f>Q613*H613</f>
        <v>0</v>
      </c>
      <c r="S613" s="254">
        <v>0</v>
      </c>
      <c r="T613" s="255">
        <f>S613*H613</f>
        <v>0</v>
      </c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R613" s="256" t="s">
        <v>242</v>
      </c>
      <c r="AT613" s="256" t="s">
        <v>300</v>
      </c>
      <c r="AU613" s="256" t="s">
        <v>86</v>
      </c>
      <c r="AY613" s="18" t="s">
        <v>222</v>
      </c>
      <c r="BE613" s="257">
        <f>IF(N613="základní",J613,0)</f>
        <v>0</v>
      </c>
      <c r="BF613" s="257">
        <f>IF(N613="snížená",J613,0)</f>
        <v>0</v>
      </c>
      <c r="BG613" s="257">
        <f>IF(N613="zákl. přenesená",J613,0)</f>
        <v>0</v>
      </c>
      <c r="BH613" s="257">
        <f>IF(N613="sníž. přenesená",J613,0)</f>
        <v>0</v>
      </c>
      <c r="BI613" s="257">
        <f>IF(N613="nulová",J613,0)</f>
        <v>0</v>
      </c>
      <c r="BJ613" s="18" t="s">
        <v>84</v>
      </c>
      <c r="BK613" s="257">
        <f>ROUND(I613*H613,2)</f>
        <v>0</v>
      </c>
      <c r="BL613" s="18" t="s">
        <v>228</v>
      </c>
      <c r="BM613" s="256" t="s">
        <v>2040</v>
      </c>
    </row>
    <row r="614" s="2" customFormat="1" ht="16.5" customHeight="1">
      <c r="A614" s="39"/>
      <c r="B614" s="40"/>
      <c r="C614" s="244" t="s">
        <v>1202</v>
      </c>
      <c r="D614" s="244" t="s">
        <v>224</v>
      </c>
      <c r="E614" s="245" t="s">
        <v>5359</v>
      </c>
      <c r="F614" s="246" t="s">
        <v>4921</v>
      </c>
      <c r="G614" s="247" t="s">
        <v>1535</v>
      </c>
      <c r="H614" s="248">
        <v>3</v>
      </c>
      <c r="I614" s="249"/>
      <c r="J614" s="250">
        <f>ROUND(I614*H614,2)</f>
        <v>0</v>
      </c>
      <c r="K614" s="251"/>
      <c r="L614" s="45"/>
      <c r="M614" s="252" t="s">
        <v>1</v>
      </c>
      <c r="N614" s="253" t="s">
        <v>41</v>
      </c>
      <c r="O614" s="92"/>
      <c r="P614" s="254">
        <f>O614*H614</f>
        <v>0</v>
      </c>
      <c r="Q614" s="254">
        <v>0</v>
      </c>
      <c r="R614" s="254">
        <f>Q614*H614</f>
        <v>0</v>
      </c>
      <c r="S614" s="254">
        <v>0</v>
      </c>
      <c r="T614" s="255">
        <f>S614*H614</f>
        <v>0</v>
      </c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R614" s="256" t="s">
        <v>228</v>
      </c>
      <c r="AT614" s="256" t="s">
        <v>224</v>
      </c>
      <c r="AU614" s="256" t="s">
        <v>86</v>
      </c>
      <c r="AY614" s="18" t="s">
        <v>222</v>
      </c>
      <c r="BE614" s="257">
        <f>IF(N614="základní",J614,0)</f>
        <v>0</v>
      </c>
      <c r="BF614" s="257">
        <f>IF(N614="snížená",J614,0)</f>
        <v>0</v>
      </c>
      <c r="BG614" s="257">
        <f>IF(N614="zákl. přenesená",J614,0)</f>
        <v>0</v>
      </c>
      <c r="BH614" s="257">
        <f>IF(N614="sníž. přenesená",J614,0)</f>
        <v>0</v>
      </c>
      <c r="BI614" s="257">
        <f>IF(N614="nulová",J614,0)</f>
        <v>0</v>
      </c>
      <c r="BJ614" s="18" t="s">
        <v>84</v>
      </c>
      <c r="BK614" s="257">
        <f>ROUND(I614*H614,2)</f>
        <v>0</v>
      </c>
      <c r="BL614" s="18" t="s">
        <v>228</v>
      </c>
      <c r="BM614" s="256" t="s">
        <v>2044</v>
      </c>
    </row>
    <row r="615" s="12" customFormat="1" ht="22.8" customHeight="1">
      <c r="A615" s="12"/>
      <c r="B615" s="228"/>
      <c r="C615" s="229"/>
      <c r="D615" s="230" t="s">
        <v>75</v>
      </c>
      <c r="E615" s="242" t="s">
        <v>5360</v>
      </c>
      <c r="F615" s="242" t="s">
        <v>4941</v>
      </c>
      <c r="G615" s="229"/>
      <c r="H615" s="229"/>
      <c r="I615" s="232"/>
      <c r="J615" s="243">
        <f>BK615</f>
        <v>0</v>
      </c>
      <c r="K615" s="229"/>
      <c r="L615" s="234"/>
      <c r="M615" s="235"/>
      <c r="N615" s="236"/>
      <c r="O615" s="236"/>
      <c r="P615" s="237">
        <f>SUM(P616:P618)</f>
        <v>0</v>
      </c>
      <c r="Q615" s="236"/>
      <c r="R615" s="237">
        <f>SUM(R616:R618)</f>
        <v>0</v>
      </c>
      <c r="S615" s="236"/>
      <c r="T615" s="238">
        <f>SUM(T616:T618)</f>
        <v>0</v>
      </c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R615" s="239" t="s">
        <v>84</v>
      </c>
      <c r="AT615" s="240" t="s">
        <v>75</v>
      </c>
      <c r="AU615" s="240" t="s">
        <v>84</v>
      </c>
      <c r="AY615" s="239" t="s">
        <v>222</v>
      </c>
      <c r="BK615" s="241">
        <f>SUM(BK616:BK618)</f>
        <v>0</v>
      </c>
    </row>
    <row r="616" s="2" customFormat="1" ht="21.75" customHeight="1">
      <c r="A616" s="39"/>
      <c r="B616" s="40"/>
      <c r="C616" s="244" t="s">
        <v>2027</v>
      </c>
      <c r="D616" s="244" t="s">
        <v>224</v>
      </c>
      <c r="E616" s="245" t="s">
        <v>5361</v>
      </c>
      <c r="F616" s="246" t="s">
        <v>4943</v>
      </c>
      <c r="G616" s="247" t="s">
        <v>227</v>
      </c>
      <c r="H616" s="248">
        <v>35</v>
      </c>
      <c r="I616" s="249"/>
      <c r="J616" s="250">
        <f>ROUND(I616*H616,2)</f>
        <v>0</v>
      </c>
      <c r="K616" s="251"/>
      <c r="L616" s="45"/>
      <c r="M616" s="252" t="s">
        <v>1</v>
      </c>
      <c r="N616" s="253" t="s">
        <v>41</v>
      </c>
      <c r="O616" s="92"/>
      <c r="P616" s="254">
        <f>O616*H616</f>
        <v>0</v>
      </c>
      <c r="Q616" s="254">
        <v>0</v>
      </c>
      <c r="R616" s="254">
        <f>Q616*H616</f>
        <v>0</v>
      </c>
      <c r="S616" s="254">
        <v>0</v>
      </c>
      <c r="T616" s="255">
        <f>S616*H616</f>
        <v>0</v>
      </c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R616" s="256" t="s">
        <v>228</v>
      </c>
      <c r="AT616" s="256" t="s">
        <v>224</v>
      </c>
      <c r="AU616" s="256" t="s">
        <v>86</v>
      </c>
      <c r="AY616" s="18" t="s">
        <v>222</v>
      </c>
      <c r="BE616" s="257">
        <f>IF(N616="základní",J616,0)</f>
        <v>0</v>
      </c>
      <c r="BF616" s="257">
        <f>IF(N616="snížená",J616,0)</f>
        <v>0</v>
      </c>
      <c r="BG616" s="257">
        <f>IF(N616="zákl. přenesená",J616,0)</f>
        <v>0</v>
      </c>
      <c r="BH616" s="257">
        <f>IF(N616="sníž. přenesená",J616,0)</f>
        <v>0</v>
      </c>
      <c r="BI616" s="257">
        <f>IF(N616="nulová",J616,0)</f>
        <v>0</v>
      </c>
      <c r="BJ616" s="18" t="s">
        <v>84</v>
      </c>
      <c r="BK616" s="257">
        <f>ROUND(I616*H616,2)</f>
        <v>0</v>
      </c>
      <c r="BL616" s="18" t="s">
        <v>228</v>
      </c>
      <c r="BM616" s="256" t="s">
        <v>2047</v>
      </c>
    </row>
    <row r="617" s="2" customFormat="1" ht="21.75" customHeight="1">
      <c r="A617" s="39"/>
      <c r="B617" s="40"/>
      <c r="C617" s="244" t="s">
        <v>1207</v>
      </c>
      <c r="D617" s="244" t="s">
        <v>224</v>
      </c>
      <c r="E617" s="245" t="s">
        <v>5362</v>
      </c>
      <c r="F617" s="246" t="s">
        <v>4945</v>
      </c>
      <c r="G617" s="247" t="s">
        <v>227</v>
      </c>
      <c r="H617" s="248">
        <v>20</v>
      </c>
      <c r="I617" s="249"/>
      <c r="J617" s="250">
        <f>ROUND(I617*H617,2)</f>
        <v>0</v>
      </c>
      <c r="K617" s="251"/>
      <c r="L617" s="45"/>
      <c r="M617" s="252" t="s">
        <v>1</v>
      </c>
      <c r="N617" s="253" t="s">
        <v>41</v>
      </c>
      <c r="O617" s="92"/>
      <c r="P617" s="254">
        <f>O617*H617</f>
        <v>0</v>
      </c>
      <c r="Q617" s="254">
        <v>0</v>
      </c>
      <c r="R617" s="254">
        <f>Q617*H617</f>
        <v>0</v>
      </c>
      <c r="S617" s="254">
        <v>0</v>
      </c>
      <c r="T617" s="255">
        <f>S617*H617</f>
        <v>0</v>
      </c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R617" s="256" t="s">
        <v>228</v>
      </c>
      <c r="AT617" s="256" t="s">
        <v>224</v>
      </c>
      <c r="AU617" s="256" t="s">
        <v>86</v>
      </c>
      <c r="AY617" s="18" t="s">
        <v>222</v>
      </c>
      <c r="BE617" s="257">
        <f>IF(N617="základní",J617,0)</f>
        <v>0</v>
      </c>
      <c r="BF617" s="257">
        <f>IF(N617="snížená",J617,0)</f>
        <v>0</v>
      </c>
      <c r="BG617" s="257">
        <f>IF(N617="zákl. přenesená",J617,0)</f>
        <v>0</v>
      </c>
      <c r="BH617" s="257">
        <f>IF(N617="sníž. přenesená",J617,0)</f>
        <v>0</v>
      </c>
      <c r="BI617" s="257">
        <f>IF(N617="nulová",J617,0)</f>
        <v>0</v>
      </c>
      <c r="BJ617" s="18" t="s">
        <v>84</v>
      </c>
      <c r="BK617" s="257">
        <f>ROUND(I617*H617,2)</f>
        <v>0</v>
      </c>
      <c r="BL617" s="18" t="s">
        <v>228</v>
      </c>
      <c r="BM617" s="256" t="s">
        <v>2051</v>
      </c>
    </row>
    <row r="618" s="2" customFormat="1" ht="33" customHeight="1">
      <c r="A618" s="39"/>
      <c r="B618" s="40"/>
      <c r="C618" s="244" t="s">
        <v>2034</v>
      </c>
      <c r="D618" s="244" t="s">
        <v>224</v>
      </c>
      <c r="E618" s="245" t="s">
        <v>5363</v>
      </c>
      <c r="F618" s="246" t="s">
        <v>4947</v>
      </c>
      <c r="G618" s="247" t="s">
        <v>227</v>
      </c>
      <c r="H618" s="248">
        <v>70</v>
      </c>
      <c r="I618" s="249"/>
      <c r="J618" s="250">
        <f>ROUND(I618*H618,2)</f>
        <v>0</v>
      </c>
      <c r="K618" s="251"/>
      <c r="L618" s="45"/>
      <c r="M618" s="252" t="s">
        <v>1</v>
      </c>
      <c r="N618" s="253" t="s">
        <v>41</v>
      </c>
      <c r="O618" s="92"/>
      <c r="P618" s="254">
        <f>O618*H618</f>
        <v>0</v>
      </c>
      <c r="Q618" s="254">
        <v>0</v>
      </c>
      <c r="R618" s="254">
        <f>Q618*H618</f>
        <v>0</v>
      </c>
      <c r="S618" s="254">
        <v>0</v>
      </c>
      <c r="T618" s="255">
        <f>S618*H618</f>
        <v>0</v>
      </c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R618" s="256" t="s">
        <v>228</v>
      </c>
      <c r="AT618" s="256" t="s">
        <v>224</v>
      </c>
      <c r="AU618" s="256" t="s">
        <v>86</v>
      </c>
      <c r="AY618" s="18" t="s">
        <v>222</v>
      </c>
      <c r="BE618" s="257">
        <f>IF(N618="základní",J618,0)</f>
        <v>0</v>
      </c>
      <c r="BF618" s="257">
        <f>IF(N618="snížená",J618,0)</f>
        <v>0</v>
      </c>
      <c r="BG618" s="257">
        <f>IF(N618="zákl. přenesená",J618,0)</f>
        <v>0</v>
      </c>
      <c r="BH618" s="257">
        <f>IF(N618="sníž. přenesená",J618,0)</f>
        <v>0</v>
      </c>
      <c r="BI618" s="257">
        <f>IF(N618="nulová",J618,0)</f>
        <v>0</v>
      </c>
      <c r="BJ618" s="18" t="s">
        <v>84</v>
      </c>
      <c r="BK618" s="257">
        <f>ROUND(I618*H618,2)</f>
        <v>0</v>
      </c>
      <c r="BL618" s="18" t="s">
        <v>228</v>
      </c>
      <c r="BM618" s="256" t="s">
        <v>2054</v>
      </c>
    </row>
    <row r="619" s="12" customFormat="1" ht="25.92" customHeight="1">
      <c r="A619" s="12"/>
      <c r="B619" s="228"/>
      <c r="C619" s="229"/>
      <c r="D619" s="230" t="s">
        <v>75</v>
      </c>
      <c r="E619" s="231" t="s">
        <v>5364</v>
      </c>
      <c r="F619" s="231" t="s">
        <v>5365</v>
      </c>
      <c r="G619" s="229"/>
      <c r="H619" s="229"/>
      <c r="I619" s="232"/>
      <c r="J619" s="233">
        <f>BK619</f>
        <v>0</v>
      </c>
      <c r="K619" s="229"/>
      <c r="L619" s="234"/>
      <c r="M619" s="235"/>
      <c r="N619" s="236"/>
      <c r="O619" s="236"/>
      <c r="P619" s="237">
        <f>P620+P659+P674</f>
        <v>0</v>
      </c>
      <c r="Q619" s="236"/>
      <c r="R619" s="237">
        <f>R620+R659+R674</f>
        <v>0</v>
      </c>
      <c r="S619" s="236"/>
      <c r="T619" s="238">
        <f>T620+T659+T674</f>
        <v>0</v>
      </c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R619" s="239" t="s">
        <v>84</v>
      </c>
      <c r="AT619" s="240" t="s">
        <v>75</v>
      </c>
      <c r="AU619" s="240" t="s">
        <v>76</v>
      </c>
      <c r="AY619" s="239" t="s">
        <v>222</v>
      </c>
      <c r="BK619" s="241">
        <f>BK620+BK659+BK674</f>
        <v>0</v>
      </c>
    </row>
    <row r="620" s="12" customFormat="1" ht="22.8" customHeight="1">
      <c r="A620" s="12"/>
      <c r="B620" s="228"/>
      <c r="C620" s="229"/>
      <c r="D620" s="230" t="s">
        <v>75</v>
      </c>
      <c r="E620" s="242" t="s">
        <v>5366</v>
      </c>
      <c r="F620" s="242" t="s">
        <v>4830</v>
      </c>
      <c r="G620" s="229"/>
      <c r="H620" s="229"/>
      <c r="I620" s="232"/>
      <c r="J620" s="243">
        <f>BK620</f>
        <v>0</v>
      </c>
      <c r="K620" s="229"/>
      <c r="L620" s="234"/>
      <c r="M620" s="235"/>
      <c r="N620" s="236"/>
      <c r="O620" s="236"/>
      <c r="P620" s="237">
        <f>SUM(P621:P658)</f>
        <v>0</v>
      </c>
      <c r="Q620" s="236"/>
      <c r="R620" s="237">
        <f>SUM(R621:R658)</f>
        <v>0</v>
      </c>
      <c r="S620" s="236"/>
      <c r="T620" s="238">
        <f>SUM(T621:T658)</f>
        <v>0</v>
      </c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R620" s="239" t="s">
        <v>84</v>
      </c>
      <c r="AT620" s="240" t="s">
        <v>75</v>
      </c>
      <c r="AU620" s="240" t="s">
        <v>84</v>
      </c>
      <c r="AY620" s="239" t="s">
        <v>222</v>
      </c>
      <c r="BK620" s="241">
        <f>SUM(BK621:BK658)</f>
        <v>0</v>
      </c>
    </row>
    <row r="621" s="2" customFormat="1" ht="24.15" customHeight="1">
      <c r="A621" s="39"/>
      <c r="B621" s="40"/>
      <c r="C621" s="294" t="s">
        <v>1217</v>
      </c>
      <c r="D621" s="294" t="s">
        <v>300</v>
      </c>
      <c r="E621" s="295" t="s">
        <v>5367</v>
      </c>
      <c r="F621" s="296" t="s">
        <v>5368</v>
      </c>
      <c r="G621" s="297" t="s">
        <v>526</v>
      </c>
      <c r="H621" s="298">
        <v>9</v>
      </c>
      <c r="I621" s="299"/>
      <c r="J621" s="300">
        <f>ROUND(I621*H621,2)</f>
        <v>0</v>
      </c>
      <c r="K621" s="301"/>
      <c r="L621" s="302"/>
      <c r="M621" s="303" t="s">
        <v>1</v>
      </c>
      <c r="N621" s="304" t="s">
        <v>41</v>
      </c>
      <c r="O621" s="92"/>
      <c r="P621" s="254">
        <f>O621*H621</f>
        <v>0</v>
      </c>
      <c r="Q621" s="254">
        <v>0</v>
      </c>
      <c r="R621" s="254">
        <f>Q621*H621</f>
        <v>0</v>
      </c>
      <c r="S621" s="254">
        <v>0</v>
      </c>
      <c r="T621" s="255">
        <f>S621*H621</f>
        <v>0</v>
      </c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R621" s="256" t="s">
        <v>242</v>
      </c>
      <c r="AT621" s="256" t="s">
        <v>300</v>
      </c>
      <c r="AU621" s="256" t="s">
        <v>86</v>
      </c>
      <c r="AY621" s="18" t="s">
        <v>222</v>
      </c>
      <c r="BE621" s="257">
        <f>IF(N621="základní",J621,0)</f>
        <v>0</v>
      </c>
      <c r="BF621" s="257">
        <f>IF(N621="snížená",J621,0)</f>
        <v>0</v>
      </c>
      <c r="BG621" s="257">
        <f>IF(N621="zákl. přenesená",J621,0)</f>
        <v>0</v>
      </c>
      <c r="BH621" s="257">
        <f>IF(N621="sníž. přenesená",J621,0)</f>
        <v>0</v>
      </c>
      <c r="BI621" s="257">
        <f>IF(N621="nulová",J621,0)</f>
        <v>0</v>
      </c>
      <c r="BJ621" s="18" t="s">
        <v>84</v>
      </c>
      <c r="BK621" s="257">
        <f>ROUND(I621*H621,2)</f>
        <v>0</v>
      </c>
      <c r="BL621" s="18" t="s">
        <v>228</v>
      </c>
      <c r="BM621" s="256" t="s">
        <v>2058</v>
      </c>
    </row>
    <row r="622" s="2" customFormat="1" ht="24.15" customHeight="1">
      <c r="A622" s="39"/>
      <c r="B622" s="40"/>
      <c r="C622" s="294" t="s">
        <v>2041</v>
      </c>
      <c r="D622" s="294" t="s">
        <v>300</v>
      </c>
      <c r="E622" s="295" t="s">
        <v>5369</v>
      </c>
      <c r="F622" s="296" t="s">
        <v>5370</v>
      </c>
      <c r="G622" s="297" t="s">
        <v>526</v>
      </c>
      <c r="H622" s="298">
        <v>3</v>
      </c>
      <c r="I622" s="299"/>
      <c r="J622" s="300">
        <f>ROUND(I622*H622,2)</f>
        <v>0</v>
      </c>
      <c r="K622" s="301"/>
      <c r="L622" s="302"/>
      <c r="M622" s="303" t="s">
        <v>1</v>
      </c>
      <c r="N622" s="304" t="s">
        <v>41</v>
      </c>
      <c r="O622" s="92"/>
      <c r="P622" s="254">
        <f>O622*H622</f>
        <v>0</v>
      </c>
      <c r="Q622" s="254">
        <v>0</v>
      </c>
      <c r="R622" s="254">
        <f>Q622*H622</f>
        <v>0</v>
      </c>
      <c r="S622" s="254">
        <v>0</v>
      </c>
      <c r="T622" s="255">
        <f>S622*H622</f>
        <v>0</v>
      </c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R622" s="256" t="s">
        <v>242</v>
      </c>
      <c r="AT622" s="256" t="s">
        <v>300</v>
      </c>
      <c r="AU622" s="256" t="s">
        <v>86</v>
      </c>
      <c r="AY622" s="18" t="s">
        <v>222</v>
      </c>
      <c r="BE622" s="257">
        <f>IF(N622="základní",J622,0)</f>
        <v>0</v>
      </c>
      <c r="BF622" s="257">
        <f>IF(N622="snížená",J622,0)</f>
        <v>0</v>
      </c>
      <c r="BG622" s="257">
        <f>IF(N622="zákl. přenesená",J622,0)</f>
        <v>0</v>
      </c>
      <c r="BH622" s="257">
        <f>IF(N622="sníž. přenesená",J622,0)</f>
        <v>0</v>
      </c>
      <c r="BI622" s="257">
        <f>IF(N622="nulová",J622,0)</f>
        <v>0</v>
      </c>
      <c r="BJ622" s="18" t="s">
        <v>84</v>
      </c>
      <c r="BK622" s="257">
        <f>ROUND(I622*H622,2)</f>
        <v>0</v>
      </c>
      <c r="BL622" s="18" t="s">
        <v>228</v>
      </c>
      <c r="BM622" s="256" t="s">
        <v>2061</v>
      </c>
    </row>
    <row r="623" s="2" customFormat="1" ht="24.15" customHeight="1">
      <c r="A623" s="39"/>
      <c r="B623" s="40"/>
      <c r="C623" s="294" t="s">
        <v>1223</v>
      </c>
      <c r="D623" s="294" t="s">
        <v>300</v>
      </c>
      <c r="E623" s="295" t="s">
        <v>5371</v>
      </c>
      <c r="F623" s="296" t="s">
        <v>5372</v>
      </c>
      <c r="G623" s="297" t="s">
        <v>526</v>
      </c>
      <c r="H623" s="298">
        <v>2</v>
      </c>
      <c r="I623" s="299"/>
      <c r="J623" s="300">
        <f>ROUND(I623*H623,2)</f>
        <v>0</v>
      </c>
      <c r="K623" s="301"/>
      <c r="L623" s="302"/>
      <c r="M623" s="303" t="s">
        <v>1</v>
      </c>
      <c r="N623" s="304" t="s">
        <v>41</v>
      </c>
      <c r="O623" s="92"/>
      <c r="P623" s="254">
        <f>O623*H623</f>
        <v>0</v>
      </c>
      <c r="Q623" s="254">
        <v>0</v>
      </c>
      <c r="R623" s="254">
        <f>Q623*H623</f>
        <v>0</v>
      </c>
      <c r="S623" s="254">
        <v>0</v>
      </c>
      <c r="T623" s="255">
        <f>S623*H623</f>
        <v>0</v>
      </c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R623" s="256" t="s">
        <v>242</v>
      </c>
      <c r="AT623" s="256" t="s">
        <v>300</v>
      </c>
      <c r="AU623" s="256" t="s">
        <v>86</v>
      </c>
      <c r="AY623" s="18" t="s">
        <v>222</v>
      </c>
      <c r="BE623" s="257">
        <f>IF(N623="základní",J623,0)</f>
        <v>0</v>
      </c>
      <c r="BF623" s="257">
        <f>IF(N623="snížená",J623,0)</f>
        <v>0</v>
      </c>
      <c r="BG623" s="257">
        <f>IF(N623="zákl. přenesená",J623,0)</f>
        <v>0</v>
      </c>
      <c r="BH623" s="257">
        <f>IF(N623="sníž. přenesená",J623,0)</f>
        <v>0</v>
      </c>
      <c r="BI623" s="257">
        <f>IF(N623="nulová",J623,0)</f>
        <v>0</v>
      </c>
      <c r="BJ623" s="18" t="s">
        <v>84</v>
      </c>
      <c r="BK623" s="257">
        <f>ROUND(I623*H623,2)</f>
        <v>0</v>
      </c>
      <c r="BL623" s="18" t="s">
        <v>228</v>
      </c>
      <c r="BM623" s="256" t="s">
        <v>2065</v>
      </c>
    </row>
    <row r="624" s="2" customFormat="1" ht="24.15" customHeight="1">
      <c r="A624" s="39"/>
      <c r="B624" s="40"/>
      <c r="C624" s="294" t="s">
        <v>2048</v>
      </c>
      <c r="D624" s="294" t="s">
        <v>300</v>
      </c>
      <c r="E624" s="295" t="s">
        <v>5373</v>
      </c>
      <c r="F624" s="296" t="s">
        <v>5374</v>
      </c>
      <c r="G624" s="297" t="s">
        <v>526</v>
      </c>
      <c r="H624" s="298">
        <v>2</v>
      </c>
      <c r="I624" s="299"/>
      <c r="J624" s="300">
        <f>ROUND(I624*H624,2)</f>
        <v>0</v>
      </c>
      <c r="K624" s="301"/>
      <c r="L624" s="302"/>
      <c r="M624" s="303" t="s">
        <v>1</v>
      </c>
      <c r="N624" s="304" t="s">
        <v>41</v>
      </c>
      <c r="O624" s="92"/>
      <c r="P624" s="254">
        <f>O624*H624</f>
        <v>0</v>
      </c>
      <c r="Q624" s="254">
        <v>0</v>
      </c>
      <c r="R624" s="254">
        <f>Q624*H624</f>
        <v>0</v>
      </c>
      <c r="S624" s="254">
        <v>0</v>
      </c>
      <c r="T624" s="255">
        <f>S624*H624</f>
        <v>0</v>
      </c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R624" s="256" t="s">
        <v>242</v>
      </c>
      <c r="AT624" s="256" t="s">
        <v>300</v>
      </c>
      <c r="AU624" s="256" t="s">
        <v>86</v>
      </c>
      <c r="AY624" s="18" t="s">
        <v>222</v>
      </c>
      <c r="BE624" s="257">
        <f>IF(N624="základní",J624,0)</f>
        <v>0</v>
      </c>
      <c r="BF624" s="257">
        <f>IF(N624="snížená",J624,0)</f>
        <v>0</v>
      </c>
      <c r="BG624" s="257">
        <f>IF(N624="zákl. přenesená",J624,0)</f>
        <v>0</v>
      </c>
      <c r="BH624" s="257">
        <f>IF(N624="sníž. přenesená",J624,0)</f>
        <v>0</v>
      </c>
      <c r="BI624" s="257">
        <f>IF(N624="nulová",J624,0)</f>
        <v>0</v>
      </c>
      <c r="BJ624" s="18" t="s">
        <v>84</v>
      </c>
      <c r="BK624" s="257">
        <f>ROUND(I624*H624,2)</f>
        <v>0</v>
      </c>
      <c r="BL624" s="18" t="s">
        <v>228</v>
      </c>
      <c r="BM624" s="256" t="s">
        <v>2069</v>
      </c>
    </row>
    <row r="625" s="2" customFormat="1" ht="16.5" customHeight="1">
      <c r="A625" s="39"/>
      <c r="B625" s="40"/>
      <c r="C625" s="244" t="s">
        <v>1226</v>
      </c>
      <c r="D625" s="244" t="s">
        <v>224</v>
      </c>
      <c r="E625" s="245" t="s">
        <v>5375</v>
      </c>
      <c r="F625" s="246" t="s">
        <v>4836</v>
      </c>
      <c r="G625" s="247" t="s">
        <v>526</v>
      </c>
      <c r="H625" s="248">
        <v>1</v>
      </c>
      <c r="I625" s="249"/>
      <c r="J625" s="250">
        <f>ROUND(I625*H625,2)</f>
        <v>0</v>
      </c>
      <c r="K625" s="251"/>
      <c r="L625" s="45"/>
      <c r="M625" s="252" t="s">
        <v>1</v>
      </c>
      <c r="N625" s="253" t="s">
        <v>41</v>
      </c>
      <c r="O625" s="92"/>
      <c r="P625" s="254">
        <f>O625*H625</f>
        <v>0</v>
      </c>
      <c r="Q625" s="254">
        <v>0</v>
      </c>
      <c r="R625" s="254">
        <f>Q625*H625</f>
        <v>0</v>
      </c>
      <c r="S625" s="254">
        <v>0</v>
      </c>
      <c r="T625" s="255">
        <f>S625*H625</f>
        <v>0</v>
      </c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R625" s="256" t="s">
        <v>228</v>
      </c>
      <c r="AT625" s="256" t="s">
        <v>224</v>
      </c>
      <c r="AU625" s="256" t="s">
        <v>86</v>
      </c>
      <c r="AY625" s="18" t="s">
        <v>222</v>
      </c>
      <c r="BE625" s="257">
        <f>IF(N625="základní",J625,0)</f>
        <v>0</v>
      </c>
      <c r="BF625" s="257">
        <f>IF(N625="snížená",J625,0)</f>
        <v>0</v>
      </c>
      <c r="BG625" s="257">
        <f>IF(N625="zákl. přenesená",J625,0)</f>
        <v>0</v>
      </c>
      <c r="BH625" s="257">
        <f>IF(N625="sníž. přenesená",J625,0)</f>
        <v>0</v>
      </c>
      <c r="BI625" s="257">
        <f>IF(N625="nulová",J625,0)</f>
        <v>0</v>
      </c>
      <c r="BJ625" s="18" t="s">
        <v>84</v>
      </c>
      <c r="BK625" s="257">
        <f>ROUND(I625*H625,2)</f>
        <v>0</v>
      </c>
      <c r="BL625" s="18" t="s">
        <v>228</v>
      </c>
      <c r="BM625" s="256" t="s">
        <v>2073</v>
      </c>
    </row>
    <row r="626" s="2" customFormat="1" ht="24.15" customHeight="1">
      <c r="A626" s="39"/>
      <c r="B626" s="40"/>
      <c r="C626" s="294" t="s">
        <v>2055</v>
      </c>
      <c r="D626" s="294" t="s">
        <v>300</v>
      </c>
      <c r="E626" s="295" t="s">
        <v>5376</v>
      </c>
      <c r="F626" s="296" t="s">
        <v>5377</v>
      </c>
      <c r="G626" s="297" t="s">
        <v>526</v>
      </c>
      <c r="H626" s="298">
        <v>6</v>
      </c>
      <c r="I626" s="299"/>
      <c r="J626" s="300">
        <f>ROUND(I626*H626,2)</f>
        <v>0</v>
      </c>
      <c r="K626" s="301"/>
      <c r="L626" s="302"/>
      <c r="M626" s="303" t="s">
        <v>1</v>
      </c>
      <c r="N626" s="304" t="s">
        <v>41</v>
      </c>
      <c r="O626" s="92"/>
      <c r="P626" s="254">
        <f>O626*H626</f>
        <v>0</v>
      </c>
      <c r="Q626" s="254">
        <v>0</v>
      </c>
      <c r="R626" s="254">
        <f>Q626*H626</f>
        <v>0</v>
      </c>
      <c r="S626" s="254">
        <v>0</v>
      </c>
      <c r="T626" s="255">
        <f>S626*H626</f>
        <v>0</v>
      </c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R626" s="256" t="s">
        <v>242</v>
      </c>
      <c r="AT626" s="256" t="s">
        <v>300</v>
      </c>
      <c r="AU626" s="256" t="s">
        <v>86</v>
      </c>
      <c r="AY626" s="18" t="s">
        <v>222</v>
      </c>
      <c r="BE626" s="257">
        <f>IF(N626="základní",J626,0)</f>
        <v>0</v>
      </c>
      <c r="BF626" s="257">
        <f>IF(N626="snížená",J626,0)</f>
        <v>0</v>
      </c>
      <c r="BG626" s="257">
        <f>IF(N626="zákl. přenesená",J626,0)</f>
        <v>0</v>
      </c>
      <c r="BH626" s="257">
        <f>IF(N626="sníž. přenesená",J626,0)</f>
        <v>0</v>
      </c>
      <c r="BI626" s="257">
        <f>IF(N626="nulová",J626,0)</f>
        <v>0</v>
      </c>
      <c r="BJ626" s="18" t="s">
        <v>84</v>
      </c>
      <c r="BK626" s="257">
        <f>ROUND(I626*H626,2)</f>
        <v>0</v>
      </c>
      <c r="BL626" s="18" t="s">
        <v>228</v>
      </c>
      <c r="BM626" s="256" t="s">
        <v>2076</v>
      </c>
    </row>
    <row r="627" s="2" customFormat="1" ht="24.15" customHeight="1">
      <c r="A627" s="39"/>
      <c r="B627" s="40"/>
      <c r="C627" s="294" t="s">
        <v>1232</v>
      </c>
      <c r="D627" s="294" t="s">
        <v>300</v>
      </c>
      <c r="E627" s="295" t="s">
        <v>5378</v>
      </c>
      <c r="F627" s="296" t="s">
        <v>5379</v>
      </c>
      <c r="G627" s="297" t="s">
        <v>526</v>
      </c>
      <c r="H627" s="298">
        <v>18</v>
      </c>
      <c r="I627" s="299"/>
      <c r="J627" s="300">
        <f>ROUND(I627*H627,2)</f>
        <v>0</v>
      </c>
      <c r="K627" s="301"/>
      <c r="L627" s="302"/>
      <c r="M627" s="303" t="s">
        <v>1</v>
      </c>
      <c r="N627" s="304" t="s">
        <v>41</v>
      </c>
      <c r="O627" s="92"/>
      <c r="P627" s="254">
        <f>O627*H627</f>
        <v>0</v>
      </c>
      <c r="Q627" s="254">
        <v>0</v>
      </c>
      <c r="R627" s="254">
        <f>Q627*H627</f>
        <v>0</v>
      </c>
      <c r="S627" s="254">
        <v>0</v>
      </c>
      <c r="T627" s="255">
        <f>S627*H627</f>
        <v>0</v>
      </c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R627" s="256" t="s">
        <v>242</v>
      </c>
      <c r="AT627" s="256" t="s">
        <v>300</v>
      </c>
      <c r="AU627" s="256" t="s">
        <v>86</v>
      </c>
      <c r="AY627" s="18" t="s">
        <v>222</v>
      </c>
      <c r="BE627" s="257">
        <f>IF(N627="základní",J627,0)</f>
        <v>0</v>
      </c>
      <c r="BF627" s="257">
        <f>IF(N627="snížená",J627,0)</f>
        <v>0</v>
      </c>
      <c r="BG627" s="257">
        <f>IF(N627="zákl. přenesená",J627,0)</f>
        <v>0</v>
      </c>
      <c r="BH627" s="257">
        <f>IF(N627="sníž. přenesená",J627,0)</f>
        <v>0</v>
      </c>
      <c r="BI627" s="257">
        <f>IF(N627="nulová",J627,0)</f>
        <v>0</v>
      </c>
      <c r="BJ627" s="18" t="s">
        <v>84</v>
      </c>
      <c r="BK627" s="257">
        <f>ROUND(I627*H627,2)</f>
        <v>0</v>
      </c>
      <c r="BL627" s="18" t="s">
        <v>228</v>
      </c>
      <c r="BM627" s="256" t="s">
        <v>2080</v>
      </c>
    </row>
    <row r="628" s="2" customFormat="1" ht="24.15" customHeight="1">
      <c r="A628" s="39"/>
      <c r="B628" s="40"/>
      <c r="C628" s="294" t="s">
        <v>2062</v>
      </c>
      <c r="D628" s="294" t="s">
        <v>300</v>
      </c>
      <c r="E628" s="295" t="s">
        <v>5380</v>
      </c>
      <c r="F628" s="296" t="s">
        <v>5381</v>
      </c>
      <c r="G628" s="297" t="s">
        <v>526</v>
      </c>
      <c r="H628" s="298">
        <v>4</v>
      </c>
      <c r="I628" s="299"/>
      <c r="J628" s="300">
        <f>ROUND(I628*H628,2)</f>
        <v>0</v>
      </c>
      <c r="K628" s="301"/>
      <c r="L628" s="302"/>
      <c r="M628" s="303" t="s">
        <v>1</v>
      </c>
      <c r="N628" s="304" t="s">
        <v>41</v>
      </c>
      <c r="O628" s="92"/>
      <c r="P628" s="254">
        <f>O628*H628</f>
        <v>0</v>
      </c>
      <c r="Q628" s="254">
        <v>0</v>
      </c>
      <c r="R628" s="254">
        <f>Q628*H628</f>
        <v>0</v>
      </c>
      <c r="S628" s="254">
        <v>0</v>
      </c>
      <c r="T628" s="255">
        <f>S628*H628</f>
        <v>0</v>
      </c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R628" s="256" t="s">
        <v>242</v>
      </c>
      <c r="AT628" s="256" t="s">
        <v>300</v>
      </c>
      <c r="AU628" s="256" t="s">
        <v>86</v>
      </c>
      <c r="AY628" s="18" t="s">
        <v>222</v>
      </c>
      <c r="BE628" s="257">
        <f>IF(N628="základní",J628,0)</f>
        <v>0</v>
      </c>
      <c r="BF628" s="257">
        <f>IF(N628="snížená",J628,0)</f>
        <v>0</v>
      </c>
      <c r="BG628" s="257">
        <f>IF(N628="zákl. přenesená",J628,0)</f>
        <v>0</v>
      </c>
      <c r="BH628" s="257">
        <f>IF(N628="sníž. přenesená",J628,0)</f>
        <v>0</v>
      </c>
      <c r="BI628" s="257">
        <f>IF(N628="nulová",J628,0)</f>
        <v>0</v>
      </c>
      <c r="BJ628" s="18" t="s">
        <v>84</v>
      </c>
      <c r="BK628" s="257">
        <f>ROUND(I628*H628,2)</f>
        <v>0</v>
      </c>
      <c r="BL628" s="18" t="s">
        <v>228</v>
      </c>
      <c r="BM628" s="256" t="s">
        <v>2083</v>
      </c>
    </row>
    <row r="629" s="2" customFormat="1" ht="24.15" customHeight="1">
      <c r="A629" s="39"/>
      <c r="B629" s="40"/>
      <c r="C629" s="294" t="s">
        <v>1238</v>
      </c>
      <c r="D629" s="294" t="s">
        <v>300</v>
      </c>
      <c r="E629" s="295" t="s">
        <v>5382</v>
      </c>
      <c r="F629" s="296" t="s">
        <v>5383</v>
      </c>
      <c r="G629" s="297" t="s">
        <v>526</v>
      </c>
      <c r="H629" s="298">
        <v>4</v>
      </c>
      <c r="I629" s="299"/>
      <c r="J629" s="300">
        <f>ROUND(I629*H629,2)</f>
        <v>0</v>
      </c>
      <c r="K629" s="301"/>
      <c r="L629" s="302"/>
      <c r="M629" s="303" t="s">
        <v>1</v>
      </c>
      <c r="N629" s="304" t="s">
        <v>41</v>
      </c>
      <c r="O629" s="92"/>
      <c r="P629" s="254">
        <f>O629*H629</f>
        <v>0</v>
      </c>
      <c r="Q629" s="254">
        <v>0</v>
      </c>
      <c r="R629" s="254">
        <f>Q629*H629</f>
        <v>0</v>
      </c>
      <c r="S629" s="254">
        <v>0</v>
      </c>
      <c r="T629" s="255">
        <f>S629*H629</f>
        <v>0</v>
      </c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R629" s="256" t="s">
        <v>242</v>
      </c>
      <c r="AT629" s="256" t="s">
        <v>300</v>
      </c>
      <c r="AU629" s="256" t="s">
        <v>86</v>
      </c>
      <c r="AY629" s="18" t="s">
        <v>222</v>
      </c>
      <c r="BE629" s="257">
        <f>IF(N629="základní",J629,0)</f>
        <v>0</v>
      </c>
      <c r="BF629" s="257">
        <f>IF(N629="snížená",J629,0)</f>
        <v>0</v>
      </c>
      <c r="BG629" s="257">
        <f>IF(N629="zákl. přenesená",J629,0)</f>
        <v>0</v>
      </c>
      <c r="BH629" s="257">
        <f>IF(N629="sníž. přenesená",J629,0)</f>
        <v>0</v>
      </c>
      <c r="BI629" s="257">
        <f>IF(N629="nulová",J629,0)</f>
        <v>0</v>
      </c>
      <c r="BJ629" s="18" t="s">
        <v>84</v>
      </c>
      <c r="BK629" s="257">
        <f>ROUND(I629*H629,2)</f>
        <v>0</v>
      </c>
      <c r="BL629" s="18" t="s">
        <v>228</v>
      </c>
      <c r="BM629" s="256" t="s">
        <v>2087</v>
      </c>
    </row>
    <row r="630" s="2" customFormat="1" ht="16.5" customHeight="1">
      <c r="A630" s="39"/>
      <c r="B630" s="40"/>
      <c r="C630" s="244" t="s">
        <v>2070</v>
      </c>
      <c r="D630" s="244" t="s">
        <v>224</v>
      </c>
      <c r="E630" s="245" t="s">
        <v>5384</v>
      </c>
      <c r="F630" s="246" t="s">
        <v>4836</v>
      </c>
      <c r="G630" s="247" t="s">
        <v>526</v>
      </c>
      <c r="H630" s="248">
        <v>1</v>
      </c>
      <c r="I630" s="249"/>
      <c r="J630" s="250">
        <f>ROUND(I630*H630,2)</f>
        <v>0</v>
      </c>
      <c r="K630" s="251"/>
      <c r="L630" s="45"/>
      <c r="M630" s="252" t="s">
        <v>1</v>
      </c>
      <c r="N630" s="253" t="s">
        <v>41</v>
      </c>
      <c r="O630" s="92"/>
      <c r="P630" s="254">
        <f>O630*H630</f>
        <v>0</v>
      </c>
      <c r="Q630" s="254">
        <v>0</v>
      </c>
      <c r="R630" s="254">
        <f>Q630*H630</f>
        <v>0</v>
      </c>
      <c r="S630" s="254">
        <v>0</v>
      </c>
      <c r="T630" s="255">
        <f>S630*H630</f>
        <v>0</v>
      </c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R630" s="256" t="s">
        <v>228</v>
      </c>
      <c r="AT630" s="256" t="s">
        <v>224</v>
      </c>
      <c r="AU630" s="256" t="s">
        <v>86</v>
      </c>
      <c r="AY630" s="18" t="s">
        <v>222</v>
      </c>
      <c r="BE630" s="257">
        <f>IF(N630="základní",J630,0)</f>
        <v>0</v>
      </c>
      <c r="BF630" s="257">
        <f>IF(N630="snížená",J630,0)</f>
        <v>0</v>
      </c>
      <c r="BG630" s="257">
        <f>IF(N630="zákl. přenesená",J630,0)</f>
        <v>0</v>
      </c>
      <c r="BH630" s="257">
        <f>IF(N630="sníž. přenesená",J630,0)</f>
        <v>0</v>
      </c>
      <c r="BI630" s="257">
        <f>IF(N630="nulová",J630,0)</f>
        <v>0</v>
      </c>
      <c r="BJ630" s="18" t="s">
        <v>84</v>
      </c>
      <c r="BK630" s="257">
        <f>ROUND(I630*H630,2)</f>
        <v>0</v>
      </c>
      <c r="BL630" s="18" t="s">
        <v>228</v>
      </c>
      <c r="BM630" s="256" t="s">
        <v>2090</v>
      </c>
    </row>
    <row r="631" s="2" customFormat="1" ht="16.5" customHeight="1">
      <c r="A631" s="39"/>
      <c r="B631" s="40"/>
      <c r="C631" s="294" t="s">
        <v>1245</v>
      </c>
      <c r="D631" s="294" t="s">
        <v>300</v>
      </c>
      <c r="E631" s="295" t="s">
        <v>5385</v>
      </c>
      <c r="F631" s="296" t="s">
        <v>5386</v>
      </c>
      <c r="G631" s="297" t="s">
        <v>526</v>
      </c>
      <c r="H631" s="298">
        <v>3</v>
      </c>
      <c r="I631" s="299"/>
      <c r="J631" s="300">
        <f>ROUND(I631*H631,2)</f>
        <v>0</v>
      </c>
      <c r="K631" s="301"/>
      <c r="L631" s="302"/>
      <c r="M631" s="303" t="s">
        <v>1</v>
      </c>
      <c r="N631" s="304" t="s">
        <v>41</v>
      </c>
      <c r="O631" s="92"/>
      <c r="P631" s="254">
        <f>O631*H631</f>
        <v>0</v>
      </c>
      <c r="Q631" s="254">
        <v>0</v>
      </c>
      <c r="R631" s="254">
        <f>Q631*H631</f>
        <v>0</v>
      </c>
      <c r="S631" s="254">
        <v>0</v>
      </c>
      <c r="T631" s="255">
        <f>S631*H631</f>
        <v>0</v>
      </c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R631" s="256" t="s">
        <v>242</v>
      </c>
      <c r="AT631" s="256" t="s">
        <v>300</v>
      </c>
      <c r="AU631" s="256" t="s">
        <v>86</v>
      </c>
      <c r="AY631" s="18" t="s">
        <v>222</v>
      </c>
      <c r="BE631" s="257">
        <f>IF(N631="základní",J631,0)</f>
        <v>0</v>
      </c>
      <c r="BF631" s="257">
        <f>IF(N631="snížená",J631,0)</f>
        <v>0</v>
      </c>
      <c r="BG631" s="257">
        <f>IF(N631="zákl. přenesená",J631,0)</f>
        <v>0</v>
      </c>
      <c r="BH631" s="257">
        <f>IF(N631="sníž. přenesená",J631,0)</f>
        <v>0</v>
      </c>
      <c r="BI631" s="257">
        <f>IF(N631="nulová",J631,0)</f>
        <v>0</v>
      </c>
      <c r="BJ631" s="18" t="s">
        <v>84</v>
      </c>
      <c r="BK631" s="257">
        <f>ROUND(I631*H631,2)</f>
        <v>0</v>
      </c>
      <c r="BL631" s="18" t="s">
        <v>228</v>
      </c>
      <c r="BM631" s="256" t="s">
        <v>2094</v>
      </c>
    </row>
    <row r="632" s="2" customFormat="1" ht="16.5" customHeight="1">
      <c r="A632" s="39"/>
      <c r="B632" s="40"/>
      <c r="C632" s="294" t="s">
        <v>2077</v>
      </c>
      <c r="D632" s="294" t="s">
        <v>300</v>
      </c>
      <c r="E632" s="295" t="s">
        <v>5387</v>
      </c>
      <c r="F632" s="296" t="s">
        <v>5388</v>
      </c>
      <c r="G632" s="297" t="s">
        <v>526</v>
      </c>
      <c r="H632" s="298">
        <v>9</v>
      </c>
      <c r="I632" s="299"/>
      <c r="J632" s="300">
        <f>ROUND(I632*H632,2)</f>
        <v>0</v>
      </c>
      <c r="K632" s="301"/>
      <c r="L632" s="302"/>
      <c r="M632" s="303" t="s">
        <v>1</v>
      </c>
      <c r="N632" s="304" t="s">
        <v>41</v>
      </c>
      <c r="O632" s="92"/>
      <c r="P632" s="254">
        <f>O632*H632</f>
        <v>0</v>
      </c>
      <c r="Q632" s="254">
        <v>0</v>
      </c>
      <c r="R632" s="254">
        <f>Q632*H632</f>
        <v>0</v>
      </c>
      <c r="S632" s="254">
        <v>0</v>
      </c>
      <c r="T632" s="255">
        <f>S632*H632</f>
        <v>0</v>
      </c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R632" s="256" t="s">
        <v>242</v>
      </c>
      <c r="AT632" s="256" t="s">
        <v>300</v>
      </c>
      <c r="AU632" s="256" t="s">
        <v>86</v>
      </c>
      <c r="AY632" s="18" t="s">
        <v>222</v>
      </c>
      <c r="BE632" s="257">
        <f>IF(N632="základní",J632,0)</f>
        <v>0</v>
      </c>
      <c r="BF632" s="257">
        <f>IF(N632="snížená",J632,0)</f>
        <v>0</v>
      </c>
      <c r="BG632" s="257">
        <f>IF(N632="zákl. přenesená",J632,0)</f>
        <v>0</v>
      </c>
      <c r="BH632" s="257">
        <f>IF(N632="sníž. přenesená",J632,0)</f>
        <v>0</v>
      </c>
      <c r="BI632" s="257">
        <f>IF(N632="nulová",J632,0)</f>
        <v>0</v>
      </c>
      <c r="BJ632" s="18" t="s">
        <v>84</v>
      </c>
      <c r="BK632" s="257">
        <f>ROUND(I632*H632,2)</f>
        <v>0</v>
      </c>
      <c r="BL632" s="18" t="s">
        <v>228</v>
      </c>
      <c r="BM632" s="256" t="s">
        <v>2097</v>
      </c>
    </row>
    <row r="633" s="2" customFormat="1" ht="16.5" customHeight="1">
      <c r="A633" s="39"/>
      <c r="B633" s="40"/>
      <c r="C633" s="294" t="s">
        <v>1249</v>
      </c>
      <c r="D633" s="294" t="s">
        <v>300</v>
      </c>
      <c r="E633" s="295" t="s">
        <v>5389</v>
      </c>
      <c r="F633" s="296" t="s">
        <v>5390</v>
      </c>
      <c r="G633" s="297" t="s">
        <v>526</v>
      </c>
      <c r="H633" s="298">
        <v>2</v>
      </c>
      <c r="I633" s="299"/>
      <c r="J633" s="300">
        <f>ROUND(I633*H633,2)</f>
        <v>0</v>
      </c>
      <c r="K633" s="301"/>
      <c r="L633" s="302"/>
      <c r="M633" s="303" t="s">
        <v>1</v>
      </c>
      <c r="N633" s="304" t="s">
        <v>41</v>
      </c>
      <c r="O633" s="92"/>
      <c r="P633" s="254">
        <f>O633*H633</f>
        <v>0</v>
      </c>
      <c r="Q633" s="254">
        <v>0</v>
      </c>
      <c r="R633" s="254">
        <f>Q633*H633</f>
        <v>0</v>
      </c>
      <c r="S633" s="254">
        <v>0</v>
      </c>
      <c r="T633" s="255">
        <f>S633*H633</f>
        <v>0</v>
      </c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R633" s="256" t="s">
        <v>242</v>
      </c>
      <c r="AT633" s="256" t="s">
        <v>300</v>
      </c>
      <c r="AU633" s="256" t="s">
        <v>86</v>
      </c>
      <c r="AY633" s="18" t="s">
        <v>222</v>
      </c>
      <c r="BE633" s="257">
        <f>IF(N633="základní",J633,0)</f>
        <v>0</v>
      </c>
      <c r="BF633" s="257">
        <f>IF(N633="snížená",J633,0)</f>
        <v>0</v>
      </c>
      <c r="BG633" s="257">
        <f>IF(N633="zákl. přenesená",J633,0)</f>
        <v>0</v>
      </c>
      <c r="BH633" s="257">
        <f>IF(N633="sníž. přenesená",J633,0)</f>
        <v>0</v>
      </c>
      <c r="BI633" s="257">
        <f>IF(N633="nulová",J633,0)</f>
        <v>0</v>
      </c>
      <c r="BJ633" s="18" t="s">
        <v>84</v>
      </c>
      <c r="BK633" s="257">
        <f>ROUND(I633*H633,2)</f>
        <v>0</v>
      </c>
      <c r="BL633" s="18" t="s">
        <v>228</v>
      </c>
      <c r="BM633" s="256" t="s">
        <v>2101</v>
      </c>
    </row>
    <row r="634" s="2" customFormat="1" ht="16.5" customHeight="1">
      <c r="A634" s="39"/>
      <c r="B634" s="40"/>
      <c r="C634" s="294" t="s">
        <v>2084</v>
      </c>
      <c r="D634" s="294" t="s">
        <v>300</v>
      </c>
      <c r="E634" s="295" t="s">
        <v>5391</v>
      </c>
      <c r="F634" s="296" t="s">
        <v>5392</v>
      </c>
      <c r="G634" s="297" t="s">
        <v>526</v>
      </c>
      <c r="H634" s="298">
        <v>2</v>
      </c>
      <c r="I634" s="299"/>
      <c r="J634" s="300">
        <f>ROUND(I634*H634,2)</f>
        <v>0</v>
      </c>
      <c r="K634" s="301"/>
      <c r="L634" s="302"/>
      <c r="M634" s="303" t="s">
        <v>1</v>
      </c>
      <c r="N634" s="304" t="s">
        <v>41</v>
      </c>
      <c r="O634" s="92"/>
      <c r="P634" s="254">
        <f>O634*H634</f>
        <v>0</v>
      </c>
      <c r="Q634" s="254">
        <v>0</v>
      </c>
      <c r="R634" s="254">
        <f>Q634*H634</f>
        <v>0</v>
      </c>
      <c r="S634" s="254">
        <v>0</v>
      </c>
      <c r="T634" s="255">
        <f>S634*H634</f>
        <v>0</v>
      </c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R634" s="256" t="s">
        <v>242</v>
      </c>
      <c r="AT634" s="256" t="s">
        <v>300</v>
      </c>
      <c r="AU634" s="256" t="s">
        <v>86</v>
      </c>
      <c r="AY634" s="18" t="s">
        <v>222</v>
      </c>
      <c r="BE634" s="257">
        <f>IF(N634="základní",J634,0)</f>
        <v>0</v>
      </c>
      <c r="BF634" s="257">
        <f>IF(N634="snížená",J634,0)</f>
        <v>0</v>
      </c>
      <c r="BG634" s="257">
        <f>IF(N634="zákl. přenesená",J634,0)</f>
        <v>0</v>
      </c>
      <c r="BH634" s="257">
        <f>IF(N634="sníž. přenesená",J634,0)</f>
        <v>0</v>
      </c>
      <c r="BI634" s="257">
        <f>IF(N634="nulová",J634,0)</f>
        <v>0</v>
      </c>
      <c r="BJ634" s="18" t="s">
        <v>84</v>
      </c>
      <c r="BK634" s="257">
        <f>ROUND(I634*H634,2)</f>
        <v>0</v>
      </c>
      <c r="BL634" s="18" t="s">
        <v>228</v>
      </c>
      <c r="BM634" s="256" t="s">
        <v>2104</v>
      </c>
    </row>
    <row r="635" s="2" customFormat="1" ht="16.5" customHeight="1">
      <c r="A635" s="39"/>
      <c r="B635" s="40"/>
      <c r="C635" s="244" t="s">
        <v>1255</v>
      </c>
      <c r="D635" s="244" t="s">
        <v>224</v>
      </c>
      <c r="E635" s="245" t="s">
        <v>5393</v>
      </c>
      <c r="F635" s="246" t="s">
        <v>4836</v>
      </c>
      <c r="G635" s="247" t="s">
        <v>526</v>
      </c>
      <c r="H635" s="248">
        <v>1</v>
      </c>
      <c r="I635" s="249"/>
      <c r="J635" s="250">
        <f>ROUND(I635*H635,2)</f>
        <v>0</v>
      </c>
      <c r="K635" s="251"/>
      <c r="L635" s="45"/>
      <c r="M635" s="252" t="s">
        <v>1</v>
      </c>
      <c r="N635" s="253" t="s">
        <v>41</v>
      </c>
      <c r="O635" s="92"/>
      <c r="P635" s="254">
        <f>O635*H635</f>
        <v>0</v>
      </c>
      <c r="Q635" s="254">
        <v>0</v>
      </c>
      <c r="R635" s="254">
        <f>Q635*H635</f>
        <v>0</v>
      </c>
      <c r="S635" s="254">
        <v>0</v>
      </c>
      <c r="T635" s="255">
        <f>S635*H635</f>
        <v>0</v>
      </c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R635" s="256" t="s">
        <v>228</v>
      </c>
      <c r="AT635" s="256" t="s">
        <v>224</v>
      </c>
      <c r="AU635" s="256" t="s">
        <v>86</v>
      </c>
      <c r="AY635" s="18" t="s">
        <v>222</v>
      </c>
      <c r="BE635" s="257">
        <f>IF(N635="základní",J635,0)</f>
        <v>0</v>
      </c>
      <c r="BF635" s="257">
        <f>IF(N635="snížená",J635,0)</f>
        <v>0</v>
      </c>
      <c r="BG635" s="257">
        <f>IF(N635="zákl. přenesená",J635,0)</f>
        <v>0</v>
      </c>
      <c r="BH635" s="257">
        <f>IF(N635="sníž. přenesená",J635,0)</f>
        <v>0</v>
      </c>
      <c r="BI635" s="257">
        <f>IF(N635="nulová",J635,0)</f>
        <v>0</v>
      </c>
      <c r="BJ635" s="18" t="s">
        <v>84</v>
      </c>
      <c r="BK635" s="257">
        <f>ROUND(I635*H635,2)</f>
        <v>0</v>
      </c>
      <c r="BL635" s="18" t="s">
        <v>228</v>
      </c>
      <c r="BM635" s="256" t="s">
        <v>2108</v>
      </c>
    </row>
    <row r="636" s="2" customFormat="1" ht="24.15" customHeight="1">
      <c r="A636" s="39"/>
      <c r="B636" s="40"/>
      <c r="C636" s="294" t="s">
        <v>2091</v>
      </c>
      <c r="D636" s="294" t="s">
        <v>300</v>
      </c>
      <c r="E636" s="295" t="s">
        <v>5394</v>
      </c>
      <c r="F636" s="296" t="s">
        <v>5219</v>
      </c>
      <c r="G636" s="297" t="s">
        <v>526</v>
      </c>
      <c r="H636" s="298">
        <v>1</v>
      </c>
      <c r="I636" s="299"/>
      <c r="J636" s="300">
        <f>ROUND(I636*H636,2)</f>
        <v>0</v>
      </c>
      <c r="K636" s="301"/>
      <c r="L636" s="302"/>
      <c r="M636" s="303" t="s">
        <v>1</v>
      </c>
      <c r="N636" s="304" t="s">
        <v>41</v>
      </c>
      <c r="O636" s="92"/>
      <c r="P636" s="254">
        <f>O636*H636</f>
        <v>0</v>
      </c>
      <c r="Q636" s="254">
        <v>0</v>
      </c>
      <c r="R636" s="254">
        <f>Q636*H636</f>
        <v>0</v>
      </c>
      <c r="S636" s="254">
        <v>0</v>
      </c>
      <c r="T636" s="255">
        <f>S636*H636</f>
        <v>0</v>
      </c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R636" s="256" t="s">
        <v>242</v>
      </c>
      <c r="AT636" s="256" t="s">
        <v>300</v>
      </c>
      <c r="AU636" s="256" t="s">
        <v>86</v>
      </c>
      <c r="AY636" s="18" t="s">
        <v>222</v>
      </c>
      <c r="BE636" s="257">
        <f>IF(N636="základní",J636,0)</f>
        <v>0</v>
      </c>
      <c r="BF636" s="257">
        <f>IF(N636="snížená",J636,0)</f>
        <v>0</v>
      </c>
      <c r="BG636" s="257">
        <f>IF(N636="zákl. přenesená",J636,0)</f>
        <v>0</v>
      </c>
      <c r="BH636" s="257">
        <f>IF(N636="sníž. přenesená",J636,0)</f>
        <v>0</v>
      </c>
      <c r="BI636" s="257">
        <f>IF(N636="nulová",J636,0)</f>
        <v>0</v>
      </c>
      <c r="BJ636" s="18" t="s">
        <v>84</v>
      </c>
      <c r="BK636" s="257">
        <f>ROUND(I636*H636,2)</f>
        <v>0</v>
      </c>
      <c r="BL636" s="18" t="s">
        <v>228</v>
      </c>
      <c r="BM636" s="256" t="s">
        <v>2111</v>
      </c>
    </row>
    <row r="637" s="2" customFormat="1" ht="24.15" customHeight="1">
      <c r="A637" s="39"/>
      <c r="B637" s="40"/>
      <c r="C637" s="294" t="s">
        <v>1259</v>
      </c>
      <c r="D637" s="294" t="s">
        <v>300</v>
      </c>
      <c r="E637" s="295" t="s">
        <v>5395</v>
      </c>
      <c r="F637" s="296" t="s">
        <v>5396</v>
      </c>
      <c r="G637" s="297" t="s">
        <v>526</v>
      </c>
      <c r="H637" s="298">
        <v>1</v>
      </c>
      <c r="I637" s="299"/>
      <c r="J637" s="300">
        <f>ROUND(I637*H637,2)</f>
        <v>0</v>
      </c>
      <c r="K637" s="301"/>
      <c r="L637" s="302"/>
      <c r="M637" s="303" t="s">
        <v>1</v>
      </c>
      <c r="N637" s="304" t="s">
        <v>41</v>
      </c>
      <c r="O637" s="92"/>
      <c r="P637" s="254">
        <f>O637*H637</f>
        <v>0</v>
      </c>
      <c r="Q637" s="254">
        <v>0</v>
      </c>
      <c r="R637" s="254">
        <f>Q637*H637</f>
        <v>0</v>
      </c>
      <c r="S637" s="254">
        <v>0</v>
      </c>
      <c r="T637" s="255">
        <f>S637*H637</f>
        <v>0</v>
      </c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R637" s="256" t="s">
        <v>242</v>
      </c>
      <c r="AT637" s="256" t="s">
        <v>300</v>
      </c>
      <c r="AU637" s="256" t="s">
        <v>86</v>
      </c>
      <c r="AY637" s="18" t="s">
        <v>222</v>
      </c>
      <c r="BE637" s="257">
        <f>IF(N637="základní",J637,0)</f>
        <v>0</v>
      </c>
      <c r="BF637" s="257">
        <f>IF(N637="snížená",J637,0)</f>
        <v>0</v>
      </c>
      <c r="BG637" s="257">
        <f>IF(N637="zákl. přenesená",J637,0)</f>
        <v>0</v>
      </c>
      <c r="BH637" s="257">
        <f>IF(N637="sníž. přenesená",J637,0)</f>
        <v>0</v>
      </c>
      <c r="BI637" s="257">
        <f>IF(N637="nulová",J637,0)</f>
        <v>0</v>
      </c>
      <c r="BJ637" s="18" t="s">
        <v>84</v>
      </c>
      <c r="BK637" s="257">
        <f>ROUND(I637*H637,2)</f>
        <v>0</v>
      </c>
      <c r="BL637" s="18" t="s">
        <v>228</v>
      </c>
      <c r="BM637" s="256" t="s">
        <v>2118</v>
      </c>
    </row>
    <row r="638" s="2" customFormat="1" ht="16.5" customHeight="1">
      <c r="A638" s="39"/>
      <c r="B638" s="40"/>
      <c r="C638" s="244" t="s">
        <v>2098</v>
      </c>
      <c r="D638" s="244" t="s">
        <v>224</v>
      </c>
      <c r="E638" s="245" t="s">
        <v>5397</v>
      </c>
      <c r="F638" s="246" t="s">
        <v>4836</v>
      </c>
      <c r="G638" s="247" t="s">
        <v>526</v>
      </c>
      <c r="H638" s="248">
        <v>1</v>
      </c>
      <c r="I638" s="249"/>
      <c r="J638" s="250">
        <f>ROUND(I638*H638,2)</f>
        <v>0</v>
      </c>
      <c r="K638" s="251"/>
      <c r="L638" s="45"/>
      <c r="M638" s="252" t="s">
        <v>1</v>
      </c>
      <c r="N638" s="253" t="s">
        <v>41</v>
      </c>
      <c r="O638" s="92"/>
      <c r="P638" s="254">
        <f>O638*H638</f>
        <v>0</v>
      </c>
      <c r="Q638" s="254">
        <v>0</v>
      </c>
      <c r="R638" s="254">
        <f>Q638*H638</f>
        <v>0</v>
      </c>
      <c r="S638" s="254">
        <v>0</v>
      </c>
      <c r="T638" s="255">
        <f>S638*H638</f>
        <v>0</v>
      </c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R638" s="256" t="s">
        <v>228</v>
      </c>
      <c r="AT638" s="256" t="s">
        <v>224</v>
      </c>
      <c r="AU638" s="256" t="s">
        <v>86</v>
      </c>
      <c r="AY638" s="18" t="s">
        <v>222</v>
      </c>
      <c r="BE638" s="257">
        <f>IF(N638="základní",J638,0)</f>
        <v>0</v>
      </c>
      <c r="BF638" s="257">
        <f>IF(N638="snížená",J638,0)</f>
        <v>0</v>
      </c>
      <c r="BG638" s="257">
        <f>IF(N638="zákl. přenesená",J638,0)</f>
        <v>0</v>
      </c>
      <c r="BH638" s="257">
        <f>IF(N638="sníž. přenesená",J638,0)</f>
        <v>0</v>
      </c>
      <c r="BI638" s="257">
        <f>IF(N638="nulová",J638,0)</f>
        <v>0</v>
      </c>
      <c r="BJ638" s="18" t="s">
        <v>84</v>
      </c>
      <c r="BK638" s="257">
        <f>ROUND(I638*H638,2)</f>
        <v>0</v>
      </c>
      <c r="BL638" s="18" t="s">
        <v>228</v>
      </c>
      <c r="BM638" s="256" t="s">
        <v>2122</v>
      </c>
    </row>
    <row r="639" s="2" customFormat="1" ht="24.15" customHeight="1">
      <c r="A639" s="39"/>
      <c r="B639" s="40"/>
      <c r="C639" s="294" t="s">
        <v>1264</v>
      </c>
      <c r="D639" s="294" t="s">
        <v>300</v>
      </c>
      <c r="E639" s="295" t="s">
        <v>5398</v>
      </c>
      <c r="F639" s="296" t="s">
        <v>5399</v>
      </c>
      <c r="G639" s="297" t="s">
        <v>526</v>
      </c>
      <c r="H639" s="298">
        <v>6</v>
      </c>
      <c r="I639" s="299"/>
      <c r="J639" s="300">
        <f>ROUND(I639*H639,2)</f>
        <v>0</v>
      </c>
      <c r="K639" s="301"/>
      <c r="L639" s="302"/>
      <c r="M639" s="303" t="s">
        <v>1</v>
      </c>
      <c r="N639" s="304" t="s">
        <v>41</v>
      </c>
      <c r="O639" s="92"/>
      <c r="P639" s="254">
        <f>O639*H639</f>
        <v>0</v>
      </c>
      <c r="Q639" s="254">
        <v>0</v>
      </c>
      <c r="R639" s="254">
        <f>Q639*H639</f>
        <v>0</v>
      </c>
      <c r="S639" s="254">
        <v>0</v>
      </c>
      <c r="T639" s="255">
        <f>S639*H639</f>
        <v>0</v>
      </c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R639" s="256" t="s">
        <v>242</v>
      </c>
      <c r="AT639" s="256" t="s">
        <v>300</v>
      </c>
      <c r="AU639" s="256" t="s">
        <v>86</v>
      </c>
      <c r="AY639" s="18" t="s">
        <v>222</v>
      </c>
      <c r="BE639" s="257">
        <f>IF(N639="základní",J639,0)</f>
        <v>0</v>
      </c>
      <c r="BF639" s="257">
        <f>IF(N639="snížená",J639,0)</f>
        <v>0</v>
      </c>
      <c r="BG639" s="257">
        <f>IF(N639="zákl. přenesená",J639,0)</f>
        <v>0</v>
      </c>
      <c r="BH639" s="257">
        <f>IF(N639="sníž. přenesená",J639,0)</f>
        <v>0</v>
      </c>
      <c r="BI639" s="257">
        <f>IF(N639="nulová",J639,0)</f>
        <v>0</v>
      </c>
      <c r="BJ639" s="18" t="s">
        <v>84</v>
      </c>
      <c r="BK639" s="257">
        <f>ROUND(I639*H639,2)</f>
        <v>0</v>
      </c>
      <c r="BL639" s="18" t="s">
        <v>228</v>
      </c>
      <c r="BM639" s="256" t="s">
        <v>2125</v>
      </c>
    </row>
    <row r="640" s="2" customFormat="1" ht="24.15" customHeight="1">
      <c r="A640" s="39"/>
      <c r="B640" s="40"/>
      <c r="C640" s="294" t="s">
        <v>2105</v>
      </c>
      <c r="D640" s="294" t="s">
        <v>300</v>
      </c>
      <c r="E640" s="295" t="s">
        <v>5400</v>
      </c>
      <c r="F640" s="296" t="s">
        <v>5401</v>
      </c>
      <c r="G640" s="297" t="s">
        <v>526</v>
      </c>
      <c r="H640" s="298">
        <v>5</v>
      </c>
      <c r="I640" s="299"/>
      <c r="J640" s="300">
        <f>ROUND(I640*H640,2)</f>
        <v>0</v>
      </c>
      <c r="K640" s="301"/>
      <c r="L640" s="302"/>
      <c r="M640" s="303" t="s">
        <v>1</v>
      </c>
      <c r="N640" s="304" t="s">
        <v>41</v>
      </c>
      <c r="O640" s="92"/>
      <c r="P640" s="254">
        <f>O640*H640</f>
        <v>0</v>
      </c>
      <c r="Q640" s="254">
        <v>0</v>
      </c>
      <c r="R640" s="254">
        <f>Q640*H640</f>
        <v>0</v>
      </c>
      <c r="S640" s="254">
        <v>0</v>
      </c>
      <c r="T640" s="255">
        <f>S640*H640</f>
        <v>0</v>
      </c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R640" s="256" t="s">
        <v>242</v>
      </c>
      <c r="AT640" s="256" t="s">
        <v>300</v>
      </c>
      <c r="AU640" s="256" t="s">
        <v>86</v>
      </c>
      <c r="AY640" s="18" t="s">
        <v>222</v>
      </c>
      <c r="BE640" s="257">
        <f>IF(N640="základní",J640,0)</f>
        <v>0</v>
      </c>
      <c r="BF640" s="257">
        <f>IF(N640="snížená",J640,0)</f>
        <v>0</v>
      </c>
      <c r="BG640" s="257">
        <f>IF(N640="zákl. přenesená",J640,0)</f>
        <v>0</v>
      </c>
      <c r="BH640" s="257">
        <f>IF(N640="sníž. přenesená",J640,0)</f>
        <v>0</v>
      </c>
      <c r="BI640" s="257">
        <f>IF(N640="nulová",J640,0)</f>
        <v>0</v>
      </c>
      <c r="BJ640" s="18" t="s">
        <v>84</v>
      </c>
      <c r="BK640" s="257">
        <f>ROUND(I640*H640,2)</f>
        <v>0</v>
      </c>
      <c r="BL640" s="18" t="s">
        <v>228</v>
      </c>
      <c r="BM640" s="256" t="s">
        <v>2129</v>
      </c>
    </row>
    <row r="641" s="2" customFormat="1" ht="24.15" customHeight="1">
      <c r="A641" s="39"/>
      <c r="B641" s="40"/>
      <c r="C641" s="294" t="s">
        <v>1268</v>
      </c>
      <c r="D641" s="294" t="s">
        <v>300</v>
      </c>
      <c r="E641" s="295" t="s">
        <v>5402</v>
      </c>
      <c r="F641" s="296" t="s">
        <v>5403</v>
      </c>
      <c r="G641" s="297" t="s">
        <v>526</v>
      </c>
      <c r="H641" s="298">
        <v>1</v>
      </c>
      <c r="I641" s="299"/>
      <c r="J641" s="300">
        <f>ROUND(I641*H641,2)</f>
        <v>0</v>
      </c>
      <c r="K641" s="301"/>
      <c r="L641" s="302"/>
      <c r="M641" s="303" t="s">
        <v>1</v>
      </c>
      <c r="N641" s="304" t="s">
        <v>41</v>
      </c>
      <c r="O641" s="92"/>
      <c r="P641" s="254">
        <f>O641*H641</f>
        <v>0</v>
      </c>
      <c r="Q641" s="254">
        <v>0</v>
      </c>
      <c r="R641" s="254">
        <f>Q641*H641</f>
        <v>0</v>
      </c>
      <c r="S641" s="254">
        <v>0</v>
      </c>
      <c r="T641" s="255">
        <f>S641*H641</f>
        <v>0</v>
      </c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R641" s="256" t="s">
        <v>242</v>
      </c>
      <c r="AT641" s="256" t="s">
        <v>300</v>
      </c>
      <c r="AU641" s="256" t="s">
        <v>86</v>
      </c>
      <c r="AY641" s="18" t="s">
        <v>222</v>
      </c>
      <c r="BE641" s="257">
        <f>IF(N641="základní",J641,0)</f>
        <v>0</v>
      </c>
      <c r="BF641" s="257">
        <f>IF(N641="snížená",J641,0)</f>
        <v>0</v>
      </c>
      <c r="BG641" s="257">
        <f>IF(N641="zákl. přenesená",J641,0)</f>
        <v>0</v>
      </c>
      <c r="BH641" s="257">
        <f>IF(N641="sníž. přenesená",J641,0)</f>
        <v>0</v>
      </c>
      <c r="BI641" s="257">
        <f>IF(N641="nulová",J641,0)</f>
        <v>0</v>
      </c>
      <c r="BJ641" s="18" t="s">
        <v>84</v>
      </c>
      <c r="BK641" s="257">
        <f>ROUND(I641*H641,2)</f>
        <v>0</v>
      </c>
      <c r="BL641" s="18" t="s">
        <v>228</v>
      </c>
      <c r="BM641" s="256" t="s">
        <v>2132</v>
      </c>
    </row>
    <row r="642" s="2" customFormat="1" ht="24.15" customHeight="1">
      <c r="A642" s="39"/>
      <c r="B642" s="40"/>
      <c r="C642" s="294" t="s">
        <v>2112</v>
      </c>
      <c r="D642" s="294" t="s">
        <v>300</v>
      </c>
      <c r="E642" s="295" t="s">
        <v>5404</v>
      </c>
      <c r="F642" s="296" t="s">
        <v>5405</v>
      </c>
      <c r="G642" s="297" t="s">
        <v>526</v>
      </c>
      <c r="H642" s="298">
        <v>76</v>
      </c>
      <c r="I642" s="299"/>
      <c r="J642" s="300">
        <f>ROUND(I642*H642,2)</f>
        <v>0</v>
      </c>
      <c r="K642" s="301"/>
      <c r="L642" s="302"/>
      <c r="M642" s="303" t="s">
        <v>1</v>
      </c>
      <c r="N642" s="304" t="s">
        <v>41</v>
      </c>
      <c r="O642" s="92"/>
      <c r="P642" s="254">
        <f>O642*H642</f>
        <v>0</v>
      </c>
      <c r="Q642" s="254">
        <v>0</v>
      </c>
      <c r="R642" s="254">
        <f>Q642*H642</f>
        <v>0</v>
      </c>
      <c r="S642" s="254">
        <v>0</v>
      </c>
      <c r="T642" s="255">
        <f>S642*H642</f>
        <v>0</v>
      </c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R642" s="256" t="s">
        <v>242</v>
      </c>
      <c r="AT642" s="256" t="s">
        <v>300</v>
      </c>
      <c r="AU642" s="256" t="s">
        <v>86</v>
      </c>
      <c r="AY642" s="18" t="s">
        <v>222</v>
      </c>
      <c r="BE642" s="257">
        <f>IF(N642="základní",J642,0)</f>
        <v>0</v>
      </c>
      <c r="BF642" s="257">
        <f>IF(N642="snížená",J642,0)</f>
        <v>0</v>
      </c>
      <c r="BG642" s="257">
        <f>IF(N642="zákl. přenesená",J642,0)</f>
        <v>0</v>
      </c>
      <c r="BH642" s="257">
        <f>IF(N642="sníž. přenesená",J642,0)</f>
        <v>0</v>
      </c>
      <c r="BI642" s="257">
        <f>IF(N642="nulová",J642,0)</f>
        <v>0</v>
      </c>
      <c r="BJ642" s="18" t="s">
        <v>84</v>
      </c>
      <c r="BK642" s="257">
        <f>ROUND(I642*H642,2)</f>
        <v>0</v>
      </c>
      <c r="BL642" s="18" t="s">
        <v>228</v>
      </c>
      <c r="BM642" s="256" t="s">
        <v>2136</v>
      </c>
    </row>
    <row r="643" s="2" customFormat="1" ht="16.5" customHeight="1">
      <c r="A643" s="39"/>
      <c r="B643" s="40"/>
      <c r="C643" s="244" t="s">
        <v>1273</v>
      </c>
      <c r="D643" s="244" t="s">
        <v>224</v>
      </c>
      <c r="E643" s="245" t="s">
        <v>5406</v>
      </c>
      <c r="F643" s="246" t="s">
        <v>4836</v>
      </c>
      <c r="G643" s="247" t="s">
        <v>526</v>
      </c>
      <c r="H643" s="248">
        <v>1</v>
      </c>
      <c r="I643" s="249"/>
      <c r="J643" s="250">
        <f>ROUND(I643*H643,2)</f>
        <v>0</v>
      </c>
      <c r="K643" s="251"/>
      <c r="L643" s="45"/>
      <c r="M643" s="252" t="s">
        <v>1</v>
      </c>
      <c r="N643" s="253" t="s">
        <v>41</v>
      </c>
      <c r="O643" s="92"/>
      <c r="P643" s="254">
        <f>O643*H643</f>
        <v>0</v>
      </c>
      <c r="Q643" s="254">
        <v>0</v>
      </c>
      <c r="R643" s="254">
        <f>Q643*H643</f>
        <v>0</v>
      </c>
      <c r="S643" s="254">
        <v>0</v>
      </c>
      <c r="T643" s="255">
        <f>S643*H643</f>
        <v>0</v>
      </c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R643" s="256" t="s">
        <v>228</v>
      </c>
      <c r="AT643" s="256" t="s">
        <v>224</v>
      </c>
      <c r="AU643" s="256" t="s">
        <v>86</v>
      </c>
      <c r="AY643" s="18" t="s">
        <v>222</v>
      </c>
      <c r="BE643" s="257">
        <f>IF(N643="základní",J643,0)</f>
        <v>0</v>
      </c>
      <c r="BF643" s="257">
        <f>IF(N643="snížená",J643,0)</f>
        <v>0</v>
      </c>
      <c r="BG643" s="257">
        <f>IF(N643="zákl. přenesená",J643,0)</f>
        <v>0</v>
      </c>
      <c r="BH643" s="257">
        <f>IF(N643="sníž. přenesená",J643,0)</f>
        <v>0</v>
      </c>
      <c r="BI643" s="257">
        <f>IF(N643="nulová",J643,0)</f>
        <v>0</v>
      </c>
      <c r="BJ643" s="18" t="s">
        <v>84</v>
      </c>
      <c r="BK643" s="257">
        <f>ROUND(I643*H643,2)</f>
        <v>0</v>
      </c>
      <c r="BL643" s="18" t="s">
        <v>228</v>
      </c>
      <c r="BM643" s="256" t="s">
        <v>2139</v>
      </c>
    </row>
    <row r="644" s="2" customFormat="1" ht="16.5" customHeight="1">
      <c r="A644" s="39"/>
      <c r="B644" s="40"/>
      <c r="C644" s="294" t="s">
        <v>2119</v>
      </c>
      <c r="D644" s="294" t="s">
        <v>300</v>
      </c>
      <c r="E644" s="295" t="s">
        <v>5407</v>
      </c>
      <c r="F644" s="296" t="s">
        <v>4882</v>
      </c>
      <c r="G644" s="297" t="s">
        <v>526</v>
      </c>
      <c r="H644" s="298">
        <v>6</v>
      </c>
      <c r="I644" s="299"/>
      <c r="J644" s="300">
        <f>ROUND(I644*H644,2)</f>
        <v>0</v>
      </c>
      <c r="K644" s="301"/>
      <c r="L644" s="302"/>
      <c r="M644" s="303" t="s">
        <v>1</v>
      </c>
      <c r="N644" s="304" t="s">
        <v>41</v>
      </c>
      <c r="O644" s="92"/>
      <c r="P644" s="254">
        <f>O644*H644</f>
        <v>0</v>
      </c>
      <c r="Q644" s="254">
        <v>0</v>
      </c>
      <c r="R644" s="254">
        <f>Q644*H644</f>
        <v>0</v>
      </c>
      <c r="S644" s="254">
        <v>0</v>
      </c>
      <c r="T644" s="255">
        <f>S644*H644</f>
        <v>0</v>
      </c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R644" s="256" t="s">
        <v>242</v>
      </c>
      <c r="AT644" s="256" t="s">
        <v>300</v>
      </c>
      <c r="AU644" s="256" t="s">
        <v>86</v>
      </c>
      <c r="AY644" s="18" t="s">
        <v>222</v>
      </c>
      <c r="BE644" s="257">
        <f>IF(N644="základní",J644,0)</f>
        <v>0</v>
      </c>
      <c r="BF644" s="257">
        <f>IF(N644="snížená",J644,0)</f>
        <v>0</v>
      </c>
      <c r="BG644" s="257">
        <f>IF(N644="zákl. přenesená",J644,0)</f>
        <v>0</v>
      </c>
      <c r="BH644" s="257">
        <f>IF(N644="sníž. přenesená",J644,0)</f>
        <v>0</v>
      </c>
      <c r="BI644" s="257">
        <f>IF(N644="nulová",J644,0)</f>
        <v>0</v>
      </c>
      <c r="BJ644" s="18" t="s">
        <v>84</v>
      </c>
      <c r="BK644" s="257">
        <f>ROUND(I644*H644,2)</f>
        <v>0</v>
      </c>
      <c r="BL644" s="18" t="s">
        <v>228</v>
      </c>
      <c r="BM644" s="256" t="s">
        <v>2143</v>
      </c>
    </row>
    <row r="645" s="2" customFormat="1" ht="16.5" customHeight="1">
      <c r="A645" s="39"/>
      <c r="B645" s="40"/>
      <c r="C645" s="294" t="s">
        <v>1277</v>
      </c>
      <c r="D645" s="294" t="s">
        <v>300</v>
      </c>
      <c r="E645" s="295" t="s">
        <v>5408</v>
      </c>
      <c r="F645" s="296" t="s">
        <v>4888</v>
      </c>
      <c r="G645" s="297" t="s">
        <v>526</v>
      </c>
      <c r="H645" s="298">
        <v>5</v>
      </c>
      <c r="I645" s="299"/>
      <c r="J645" s="300">
        <f>ROUND(I645*H645,2)</f>
        <v>0</v>
      </c>
      <c r="K645" s="301"/>
      <c r="L645" s="302"/>
      <c r="M645" s="303" t="s">
        <v>1</v>
      </c>
      <c r="N645" s="304" t="s">
        <v>41</v>
      </c>
      <c r="O645" s="92"/>
      <c r="P645" s="254">
        <f>O645*H645</f>
        <v>0</v>
      </c>
      <c r="Q645" s="254">
        <v>0</v>
      </c>
      <c r="R645" s="254">
        <f>Q645*H645</f>
        <v>0</v>
      </c>
      <c r="S645" s="254">
        <v>0</v>
      </c>
      <c r="T645" s="255">
        <f>S645*H645</f>
        <v>0</v>
      </c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R645" s="256" t="s">
        <v>242</v>
      </c>
      <c r="AT645" s="256" t="s">
        <v>300</v>
      </c>
      <c r="AU645" s="256" t="s">
        <v>86</v>
      </c>
      <c r="AY645" s="18" t="s">
        <v>222</v>
      </c>
      <c r="BE645" s="257">
        <f>IF(N645="základní",J645,0)</f>
        <v>0</v>
      </c>
      <c r="BF645" s="257">
        <f>IF(N645="snížená",J645,0)</f>
        <v>0</v>
      </c>
      <c r="BG645" s="257">
        <f>IF(N645="zákl. přenesená",J645,0)</f>
        <v>0</v>
      </c>
      <c r="BH645" s="257">
        <f>IF(N645="sníž. přenesená",J645,0)</f>
        <v>0</v>
      </c>
      <c r="BI645" s="257">
        <f>IF(N645="nulová",J645,0)</f>
        <v>0</v>
      </c>
      <c r="BJ645" s="18" t="s">
        <v>84</v>
      </c>
      <c r="BK645" s="257">
        <f>ROUND(I645*H645,2)</f>
        <v>0</v>
      </c>
      <c r="BL645" s="18" t="s">
        <v>228</v>
      </c>
      <c r="BM645" s="256" t="s">
        <v>2146</v>
      </c>
    </row>
    <row r="646" s="2" customFormat="1" ht="16.5" customHeight="1">
      <c r="A646" s="39"/>
      <c r="B646" s="40"/>
      <c r="C646" s="294" t="s">
        <v>2126</v>
      </c>
      <c r="D646" s="294" t="s">
        <v>300</v>
      </c>
      <c r="E646" s="295" t="s">
        <v>5409</v>
      </c>
      <c r="F646" s="296" t="s">
        <v>5410</v>
      </c>
      <c r="G646" s="297" t="s">
        <v>526</v>
      </c>
      <c r="H646" s="298">
        <v>1</v>
      </c>
      <c r="I646" s="299"/>
      <c r="J646" s="300">
        <f>ROUND(I646*H646,2)</f>
        <v>0</v>
      </c>
      <c r="K646" s="301"/>
      <c r="L646" s="302"/>
      <c r="M646" s="303" t="s">
        <v>1</v>
      </c>
      <c r="N646" s="304" t="s">
        <v>41</v>
      </c>
      <c r="O646" s="92"/>
      <c r="P646" s="254">
        <f>O646*H646</f>
        <v>0</v>
      </c>
      <c r="Q646" s="254">
        <v>0</v>
      </c>
      <c r="R646" s="254">
        <f>Q646*H646</f>
        <v>0</v>
      </c>
      <c r="S646" s="254">
        <v>0</v>
      </c>
      <c r="T646" s="255">
        <f>S646*H646</f>
        <v>0</v>
      </c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R646" s="256" t="s">
        <v>242</v>
      </c>
      <c r="AT646" s="256" t="s">
        <v>300</v>
      </c>
      <c r="AU646" s="256" t="s">
        <v>86</v>
      </c>
      <c r="AY646" s="18" t="s">
        <v>222</v>
      </c>
      <c r="BE646" s="257">
        <f>IF(N646="základní",J646,0)</f>
        <v>0</v>
      </c>
      <c r="BF646" s="257">
        <f>IF(N646="snížená",J646,0)</f>
        <v>0</v>
      </c>
      <c r="BG646" s="257">
        <f>IF(N646="zákl. přenesená",J646,0)</f>
        <v>0</v>
      </c>
      <c r="BH646" s="257">
        <f>IF(N646="sníž. přenesená",J646,0)</f>
        <v>0</v>
      </c>
      <c r="BI646" s="257">
        <f>IF(N646="nulová",J646,0)</f>
        <v>0</v>
      </c>
      <c r="BJ646" s="18" t="s">
        <v>84</v>
      </c>
      <c r="BK646" s="257">
        <f>ROUND(I646*H646,2)</f>
        <v>0</v>
      </c>
      <c r="BL646" s="18" t="s">
        <v>228</v>
      </c>
      <c r="BM646" s="256" t="s">
        <v>2150</v>
      </c>
    </row>
    <row r="647" s="2" customFormat="1" ht="16.5" customHeight="1">
      <c r="A647" s="39"/>
      <c r="B647" s="40"/>
      <c r="C647" s="294" t="s">
        <v>1282</v>
      </c>
      <c r="D647" s="294" t="s">
        <v>300</v>
      </c>
      <c r="E647" s="295" t="s">
        <v>5411</v>
      </c>
      <c r="F647" s="296" t="s">
        <v>4894</v>
      </c>
      <c r="G647" s="297" t="s">
        <v>526</v>
      </c>
      <c r="H647" s="298">
        <v>76</v>
      </c>
      <c r="I647" s="299"/>
      <c r="J647" s="300">
        <f>ROUND(I647*H647,2)</f>
        <v>0</v>
      </c>
      <c r="K647" s="301"/>
      <c r="L647" s="302"/>
      <c r="M647" s="303" t="s">
        <v>1</v>
      </c>
      <c r="N647" s="304" t="s">
        <v>41</v>
      </c>
      <c r="O647" s="92"/>
      <c r="P647" s="254">
        <f>O647*H647</f>
        <v>0</v>
      </c>
      <c r="Q647" s="254">
        <v>0</v>
      </c>
      <c r="R647" s="254">
        <f>Q647*H647</f>
        <v>0</v>
      </c>
      <c r="S647" s="254">
        <v>0</v>
      </c>
      <c r="T647" s="255">
        <f>S647*H647</f>
        <v>0</v>
      </c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R647" s="256" t="s">
        <v>242</v>
      </c>
      <c r="AT647" s="256" t="s">
        <v>300</v>
      </c>
      <c r="AU647" s="256" t="s">
        <v>86</v>
      </c>
      <c r="AY647" s="18" t="s">
        <v>222</v>
      </c>
      <c r="BE647" s="257">
        <f>IF(N647="základní",J647,0)</f>
        <v>0</v>
      </c>
      <c r="BF647" s="257">
        <f>IF(N647="snížená",J647,0)</f>
        <v>0</v>
      </c>
      <c r="BG647" s="257">
        <f>IF(N647="zákl. přenesená",J647,0)</f>
        <v>0</v>
      </c>
      <c r="BH647" s="257">
        <f>IF(N647="sníž. přenesená",J647,0)</f>
        <v>0</v>
      </c>
      <c r="BI647" s="257">
        <f>IF(N647="nulová",J647,0)</f>
        <v>0</v>
      </c>
      <c r="BJ647" s="18" t="s">
        <v>84</v>
      </c>
      <c r="BK647" s="257">
        <f>ROUND(I647*H647,2)</f>
        <v>0</v>
      </c>
      <c r="BL647" s="18" t="s">
        <v>228</v>
      </c>
      <c r="BM647" s="256" t="s">
        <v>2154</v>
      </c>
    </row>
    <row r="648" s="2" customFormat="1" ht="16.5" customHeight="1">
      <c r="A648" s="39"/>
      <c r="B648" s="40"/>
      <c r="C648" s="244" t="s">
        <v>2133</v>
      </c>
      <c r="D648" s="244" t="s">
        <v>224</v>
      </c>
      <c r="E648" s="245" t="s">
        <v>5412</v>
      </c>
      <c r="F648" s="246" t="s">
        <v>4836</v>
      </c>
      <c r="G648" s="247" t="s">
        <v>526</v>
      </c>
      <c r="H648" s="248">
        <v>1</v>
      </c>
      <c r="I648" s="249"/>
      <c r="J648" s="250">
        <f>ROUND(I648*H648,2)</f>
        <v>0</v>
      </c>
      <c r="K648" s="251"/>
      <c r="L648" s="45"/>
      <c r="M648" s="252" t="s">
        <v>1</v>
      </c>
      <c r="N648" s="253" t="s">
        <v>41</v>
      </c>
      <c r="O648" s="92"/>
      <c r="P648" s="254">
        <f>O648*H648</f>
        <v>0</v>
      </c>
      <c r="Q648" s="254">
        <v>0</v>
      </c>
      <c r="R648" s="254">
        <f>Q648*H648</f>
        <v>0</v>
      </c>
      <c r="S648" s="254">
        <v>0</v>
      </c>
      <c r="T648" s="255">
        <f>S648*H648</f>
        <v>0</v>
      </c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R648" s="256" t="s">
        <v>228</v>
      </c>
      <c r="AT648" s="256" t="s">
        <v>224</v>
      </c>
      <c r="AU648" s="256" t="s">
        <v>86</v>
      </c>
      <c r="AY648" s="18" t="s">
        <v>222</v>
      </c>
      <c r="BE648" s="257">
        <f>IF(N648="základní",J648,0)</f>
        <v>0</v>
      </c>
      <c r="BF648" s="257">
        <f>IF(N648="snížená",J648,0)</f>
        <v>0</v>
      </c>
      <c r="BG648" s="257">
        <f>IF(N648="zákl. přenesená",J648,0)</f>
        <v>0</v>
      </c>
      <c r="BH648" s="257">
        <f>IF(N648="sníž. přenesená",J648,0)</f>
        <v>0</v>
      </c>
      <c r="BI648" s="257">
        <f>IF(N648="nulová",J648,0)</f>
        <v>0</v>
      </c>
      <c r="BJ648" s="18" t="s">
        <v>84</v>
      </c>
      <c r="BK648" s="257">
        <f>ROUND(I648*H648,2)</f>
        <v>0</v>
      </c>
      <c r="BL648" s="18" t="s">
        <v>228</v>
      </c>
      <c r="BM648" s="256" t="s">
        <v>2158</v>
      </c>
    </row>
    <row r="649" s="2" customFormat="1" ht="16.5" customHeight="1">
      <c r="A649" s="39"/>
      <c r="B649" s="40"/>
      <c r="C649" s="294" t="s">
        <v>1286</v>
      </c>
      <c r="D649" s="294" t="s">
        <v>300</v>
      </c>
      <c r="E649" s="295" t="s">
        <v>5413</v>
      </c>
      <c r="F649" s="296" t="s">
        <v>5414</v>
      </c>
      <c r="G649" s="297" t="s">
        <v>1535</v>
      </c>
      <c r="H649" s="298">
        <v>9</v>
      </c>
      <c r="I649" s="299"/>
      <c r="J649" s="300">
        <f>ROUND(I649*H649,2)</f>
        <v>0</v>
      </c>
      <c r="K649" s="301"/>
      <c r="L649" s="302"/>
      <c r="M649" s="303" t="s">
        <v>1</v>
      </c>
      <c r="N649" s="304" t="s">
        <v>41</v>
      </c>
      <c r="O649" s="92"/>
      <c r="P649" s="254">
        <f>O649*H649</f>
        <v>0</v>
      </c>
      <c r="Q649" s="254">
        <v>0</v>
      </c>
      <c r="R649" s="254">
        <f>Q649*H649</f>
        <v>0</v>
      </c>
      <c r="S649" s="254">
        <v>0</v>
      </c>
      <c r="T649" s="255">
        <f>S649*H649</f>
        <v>0</v>
      </c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R649" s="256" t="s">
        <v>242</v>
      </c>
      <c r="AT649" s="256" t="s">
        <v>300</v>
      </c>
      <c r="AU649" s="256" t="s">
        <v>86</v>
      </c>
      <c r="AY649" s="18" t="s">
        <v>222</v>
      </c>
      <c r="BE649" s="257">
        <f>IF(N649="základní",J649,0)</f>
        <v>0</v>
      </c>
      <c r="BF649" s="257">
        <f>IF(N649="snížená",J649,0)</f>
        <v>0</v>
      </c>
      <c r="BG649" s="257">
        <f>IF(N649="zákl. přenesená",J649,0)</f>
        <v>0</v>
      </c>
      <c r="BH649" s="257">
        <f>IF(N649="sníž. přenesená",J649,0)</f>
        <v>0</v>
      </c>
      <c r="BI649" s="257">
        <f>IF(N649="nulová",J649,0)</f>
        <v>0</v>
      </c>
      <c r="BJ649" s="18" t="s">
        <v>84</v>
      </c>
      <c r="BK649" s="257">
        <f>ROUND(I649*H649,2)</f>
        <v>0</v>
      </c>
      <c r="BL649" s="18" t="s">
        <v>228</v>
      </c>
      <c r="BM649" s="256" t="s">
        <v>2161</v>
      </c>
    </row>
    <row r="650" s="2" customFormat="1" ht="16.5" customHeight="1">
      <c r="A650" s="39"/>
      <c r="B650" s="40"/>
      <c r="C650" s="294" t="s">
        <v>2140</v>
      </c>
      <c r="D650" s="294" t="s">
        <v>300</v>
      </c>
      <c r="E650" s="295" t="s">
        <v>5415</v>
      </c>
      <c r="F650" s="296" t="s">
        <v>5416</v>
      </c>
      <c r="G650" s="297" t="s">
        <v>1535</v>
      </c>
      <c r="H650" s="298">
        <v>8</v>
      </c>
      <c r="I650" s="299"/>
      <c r="J650" s="300">
        <f>ROUND(I650*H650,2)</f>
        <v>0</v>
      </c>
      <c r="K650" s="301"/>
      <c r="L650" s="302"/>
      <c r="M650" s="303" t="s">
        <v>1</v>
      </c>
      <c r="N650" s="304" t="s">
        <v>41</v>
      </c>
      <c r="O650" s="92"/>
      <c r="P650" s="254">
        <f>O650*H650</f>
        <v>0</v>
      </c>
      <c r="Q650" s="254">
        <v>0</v>
      </c>
      <c r="R650" s="254">
        <f>Q650*H650</f>
        <v>0</v>
      </c>
      <c r="S650" s="254">
        <v>0</v>
      </c>
      <c r="T650" s="255">
        <f>S650*H650</f>
        <v>0</v>
      </c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R650" s="256" t="s">
        <v>242</v>
      </c>
      <c r="AT650" s="256" t="s">
        <v>300</v>
      </c>
      <c r="AU650" s="256" t="s">
        <v>86</v>
      </c>
      <c r="AY650" s="18" t="s">
        <v>222</v>
      </c>
      <c r="BE650" s="257">
        <f>IF(N650="základní",J650,0)</f>
        <v>0</v>
      </c>
      <c r="BF650" s="257">
        <f>IF(N650="snížená",J650,0)</f>
        <v>0</v>
      </c>
      <c r="BG650" s="257">
        <f>IF(N650="zákl. přenesená",J650,0)</f>
        <v>0</v>
      </c>
      <c r="BH650" s="257">
        <f>IF(N650="sníž. přenesená",J650,0)</f>
        <v>0</v>
      </c>
      <c r="BI650" s="257">
        <f>IF(N650="nulová",J650,0)</f>
        <v>0</v>
      </c>
      <c r="BJ650" s="18" t="s">
        <v>84</v>
      </c>
      <c r="BK650" s="257">
        <f>ROUND(I650*H650,2)</f>
        <v>0</v>
      </c>
      <c r="BL650" s="18" t="s">
        <v>228</v>
      </c>
      <c r="BM650" s="256" t="s">
        <v>2165</v>
      </c>
    </row>
    <row r="651" s="2" customFormat="1" ht="16.5" customHeight="1">
      <c r="A651" s="39"/>
      <c r="B651" s="40"/>
      <c r="C651" s="294" t="s">
        <v>1290</v>
      </c>
      <c r="D651" s="294" t="s">
        <v>300</v>
      </c>
      <c r="E651" s="295" t="s">
        <v>5417</v>
      </c>
      <c r="F651" s="296" t="s">
        <v>5418</v>
      </c>
      <c r="G651" s="297" t="s">
        <v>1535</v>
      </c>
      <c r="H651" s="298">
        <v>2</v>
      </c>
      <c r="I651" s="299"/>
      <c r="J651" s="300">
        <f>ROUND(I651*H651,2)</f>
        <v>0</v>
      </c>
      <c r="K651" s="301"/>
      <c r="L651" s="302"/>
      <c r="M651" s="303" t="s">
        <v>1</v>
      </c>
      <c r="N651" s="304" t="s">
        <v>41</v>
      </c>
      <c r="O651" s="92"/>
      <c r="P651" s="254">
        <f>O651*H651</f>
        <v>0</v>
      </c>
      <c r="Q651" s="254">
        <v>0</v>
      </c>
      <c r="R651" s="254">
        <f>Q651*H651</f>
        <v>0</v>
      </c>
      <c r="S651" s="254">
        <v>0</v>
      </c>
      <c r="T651" s="255">
        <f>S651*H651</f>
        <v>0</v>
      </c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R651" s="256" t="s">
        <v>242</v>
      </c>
      <c r="AT651" s="256" t="s">
        <v>300</v>
      </c>
      <c r="AU651" s="256" t="s">
        <v>86</v>
      </c>
      <c r="AY651" s="18" t="s">
        <v>222</v>
      </c>
      <c r="BE651" s="257">
        <f>IF(N651="základní",J651,0)</f>
        <v>0</v>
      </c>
      <c r="BF651" s="257">
        <f>IF(N651="snížená",J651,0)</f>
        <v>0</v>
      </c>
      <c r="BG651" s="257">
        <f>IF(N651="zákl. přenesená",J651,0)</f>
        <v>0</v>
      </c>
      <c r="BH651" s="257">
        <f>IF(N651="sníž. přenesená",J651,0)</f>
        <v>0</v>
      </c>
      <c r="BI651" s="257">
        <f>IF(N651="nulová",J651,0)</f>
        <v>0</v>
      </c>
      <c r="BJ651" s="18" t="s">
        <v>84</v>
      </c>
      <c r="BK651" s="257">
        <f>ROUND(I651*H651,2)</f>
        <v>0</v>
      </c>
      <c r="BL651" s="18" t="s">
        <v>228</v>
      </c>
      <c r="BM651" s="256" t="s">
        <v>2168</v>
      </c>
    </row>
    <row r="652" s="2" customFormat="1" ht="16.5" customHeight="1">
      <c r="A652" s="39"/>
      <c r="B652" s="40"/>
      <c r="C652" s="294" t="s">
        <v>2147</v>
      </c>
      <c r="D652" s="294" t="s">
        <v>300</v>
      </c>
      <c r="E652" s="295" t="s">
        <v>5419</v>
      </c>
      <c r="F652" s="296" t="s">
        <v>5420</v>
      </c>
      <c r="G652" s="297" t="s">
        <v>1535</v>
      </c>
      <c r="H652" s="298">
        <v>110</v>
      </c>
      <c r="I652" s="299"/>
      <c r="J652" s="300">
        <f>ROUND(I652*H652,2)</f>
        <v>0</v>
      </c>
      <c r="K652" s="301"/>
      <c r="L652" s="302"/>
      <c r="M652" s="303" t="s">
        <v>1</v>
      </c>
      <c r="N652" s="304" t="s">
        <v>41</v>
      </c>
      <c r="O652" s="92"/>
      <c r="P652" s="254">
        <f>O652*H652</f>
        <v>0</v>
      </c>
      <c r="Q652" s="254">
        <v>0</v>
      </c>
      <c r="R652" s="254">
        <f>Q652*H652</f>
        <v>0</v>
      </c>
      <c r="S652" s="254">
        <v>0</v>
      </c>
      <c r="T652" s="255">
        <f>S652*H652</f>
        <v>0</v>
      </c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R652" s="256" t="s">
        <v>242</v>
      </c>
      <c r="AT652" s="256" t="s">
        <v>300</v>
      </c>
      <c r="AU652" s="256" t="s">
        <v>86</v>
      </c>
      <c r="AY652" s="18" t="s">
        <v>222</v>
      </c>
      <c r="BE652" s="257">
        <f>IF(N652="základní",J652,0)</f>
        <v>0</v>
      </c>
      <c r="BF652" s="257">
        <f>IF(N652="snížená",J652,0)</f>
        <v>0</v>
      </c>
      <c r="BG652" s="257">
        <f>IF(N652="zákl. přenesená",J652,0)</f>
        <v>0</v>
      </c>
      <c r="BH652" s="257">
        <f>IF(N652="sníž. přenesená",J652,0)</f>
        <v>0</v>
      </c>
      <c r="BI652" s="257">
        <f>IF(N652="nulová",J652,0)</f>
        <v>0</v>
      </c>
      <c r="BJ652" s="18" t="s">
        <v>84</v>
      </c>
      <c r="BK652" s="257">
        <f>ROUND(I652*H652,2)</f>
        <v>0</v>
      </c>
      <c r="BL652" s="18" t="s">
        <v>228</v>
      </c>
      <c r="BM652" s="256" t="s">
        <v>2172</v>
      </c>
    </row>
    <row r="653" s="2" customFormat="1" ht="16.5" customHeight="1">
      <c r="A653" s="39"/>
      <c r="B653" s="40"/>
      <c r="C653" s="244" t="s">
        <v>1294</v>
      </c>
      <c r="D653" s="244" t="s">
        <v>224</v>
      </c>
      <c r="E653" s="245" t="s">
        <v>5421</v>
      </c>
      <c r="F653" s="246" t="s">
        <v>4836</v>
      </c>
      <c r="G653" s="247" t="s">
        <v>526</v>
      </c>
      <c r="H653" s="248">
        <v>1</v>
      </c>
      <c r="I653" s="249"/>
      <c r="J653" s="250">
        <f>ROUND(I653*H653,2)</f>
        <v>0</v>
      </c>
      <c r="K653" s="251"/>
      <c r="L653" s="45"/>
      <c r="M653" s="252" t="s">
        <v>1</v>
      </c>
      <c r="N653" s="253" t="s">
        <v>41</v>
      </c>
      <c r="O653" s="92"/>
      <c r="P653" s="254">
        <f>O653*H653</f>
        <v>0</v>
      </c>
      <c r="Q653" s="254">
        <v>0</v>
      </c>
      <c r="R653" s="254">
        <f>Q653*H653</f>
        <v>0</v>
      </c>
      <c r="S653" s="254">
        <v>0</v>
      </c>
      <c r="T653" s="255">
        <f>S653*H653</f>
        <v>0</v>
      </c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R653" s="256" t="s">
        <v>228</v>
      </c>
      <c r="AT653" s="256" t="s">
        <v>224</v>
      </c>
      <c r="AU653" s="256" t="s">
        <v>86</v>
      </c>
      <c r="AY653" s="18" t="s">
        <v>222</v>
      </c>
      <c r="BE653" s="257">
        <f>IF(N653="základní",J653,0)</f>
        <v>0</v>
      </c>
      <c r="BF653" s="257">
        <f>IF(N653="snížená",J653,0)</f>
        <v>0</v>
      </c>
      <c r="BG653" s="257">
        <f>IF(N653="zákl. přenesená",J653,0)</f>
        <v>0</v>
      </c>
      <c r="BH653" s="257">
        <f>IF(N653="sníž. přenesená",J653,0)</f>
        <v>0</v>
      </c>
      <c r="BI653" s="257">
        <f>IF(N653="nulová",J653,0)</f>
        <v>0</v>
      </c>
      <c r="BJ653" s="18" t="s">
        <v>84</v>
      </c>
      <c r="BK653" s="257">
        <f>ROUND(I653*H653,2)</f>
        <v>0</v>
      </c>
      <c r="BL653" s="18" t="s">
        <v>228</v>
      </c>
      <c r="BM653" s="256" t="s">
        <v>2175</v>
      </c>
    </row>
    <row r="654" s="2" customFormat="1" ht="24.15" customHeight="1">
      <c r="A654" s="39"/>
      <c r="B654" s="40"/>
      <c r="C654" s="294" t="s">
        <v>2155</v>
      </c>
      <c r="D654" s="294" t="s">
        <v>300</v>
      </c>
      <c r="E654" s="295" t="s">
        <v>5422</v>
      </c>
      <c r="F654" s="296" t="s">
        <v>5423</v>
      </c>
      <c r="G654" s="297" t="s">
        <v>526</v>
      </c>
      <c r="H654" s="298">
        <v>2</v>
      </c>
      <c r="I654" s="299"/>
      <c r="J654" s="300">
        <f>ROUND(I654*H654,2)</f>
        <v>0</v>
      </c>
      <c r="K654" s="301"/>
      <c r="L654" s="302"/>
      <c r="M654" s="303" t="s">
        <v>1</v>
      </c>
      <c r="N654" s="304" t="s">
        <v>41</v>
      </c>
      <c r="O654" s="92"/>
      <c r="P654" s="254">
        <f>O654*H654</f>
        <v>0</v>
      </c>
      <c r="Q654" s="254">
        <v>0</v>
      </c>
      <c r="R654" s="254">
        <f>Q654*H654</f>
        <v>0</v>
      </c>
      <c r="S654" s="254">
        <v>0</v>
      </c>
      <c r="T654" s="255">
        <f>S654*H654</f>
        <v>0</v>
      </c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R654" s="256" t="s">
        <v>242</v>
      </c>
      <c r="AT654" s="256" t="s">
        <v>300</v>
      </c>
      <c r="AU654" s="256" t="s">
        <v>86</v>
      </c>
      <c r="AY654" s="18" t="s">
        <v>222</v>
      </c>
      <c r="BE654" s="257">
        <f>IF(N654="základní",J654,0)</f>
        <v>0</v>
      </c>
      <c r="BF654" s="257">
        <f>IF(N654="snížená",J654,0)</f>
        <v>0</v>
      </c>
      <c r="BG654" s="257">
        <f>IF(N654="zákl. přenesená",J654,0)</f>
        <v>0</v>
      </c>
      <c r="BH654" s="257">
        <f>IF(N654="sníž. přenesená",J654,0)</f>
        <v>0</v>
      </c>
      <c r="BI654" s="257">
        <f>IF(N654="nulová",J654,0)</f>
        <v>0</v>
      </c>
      <c r="BJ654" s="18" t="s">
        <v>84</v>
      </c>
      <c r="BK654" s="257">
        <f>ROUND(I654*H654,2)</f>
        <v>0</v>
      </c>
      <c r="BL654" s="18" t="s">
        <v>228</v>
      </c>
      <c r="BM654" s="256" t="s">
        <v>2180</v>
      </c>
    </row>
    <row r="655" s="2" customFormat="1" ht="24.15" customHeight="1">
      <c r="A655" s="39"/>
      <c r="B655" s="40"/>
      <c r="C655" s="294" t="s">
        <v>1298</v>
      </c>
      <c r="D655" s="294" t="s">
        <v>300</v>
      </c>
      <c r="E655" s="295" t="s">
        <v>5424</v>
      </c>
      <c r="F655" s="296" t="s">
        <v>5423</v>
      </c>
      <c r="G655" s="297" t="s">
        <v>526</v>
      </c>
      <c r="H655" s="298">
        <v>1</v>
      </c>
      <c r="I655" s="299"/>
      <c r="J655" s="300">
        <f>ROUND(I655*H655,2)</f>
        <v>0</v>
      </c>
      <c r="K655" s="301"/>
      <c r="L655" s="302"/>
      <c r="M655" s="303" t="s">
        <v>1</v>
      </c>
      <c r="N655" s="304" t="s">
        <v>41</v>
      </c>
      <c r="O655" s="92"/>
      <c r="P655" s="254">
        <f>O655*H655</f>
        <v>0</v>
      </c>
      <c r="Q655" s="254">
        <v>0</v>
      </c>
      <c r="R655" s="254">
        <f>Q655*H655</f>
        <v>0</v>
      </c>
      <c r="S655" s="254">
        <v>0</v>
      </c>
      <c r="T655" s="255">
        <f>S655*H655</f>
        <v>0</v>
      </c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R655" s="256" t="s">
        <v>242</v>
      </c>
      <c r="AT655" s="256" t="s">
        <v>300</v>
      </c>
      <c r="AU655" s="256" t="s">
        <v>86</v>
      </c>
      <c r="AY655" s="18" t="s">
        <v>222</v>
      </c>
      <c r="BE655" s="257">
        <f>IF(N655="základní",J655,0)</f>
        <v>0</v>
      </c>
      <c r="BF655" s="257">
        <f>IF(N655="snížená",J655,0)</f>
        <v>0</v>
      </c>
      <c r="BG655" s="257">
        <f>IF(N655="zákl. přenesená",J655,0)</f>
        <v>0</v>
      </c>
      <c r="BH655" s="257">
        <f>IF(N655="sníž. přenesená",J655,0)</f>
        <v>0</v>
      </c>
      <c r="BI655" s="257">
        <f>IF(N655="nulová",J655,0)</f>
        <v>0</v>
      </c>
      <c r="BJ655" s="18" t="s">
        <v>84</v>
      </c>
      <c r="BK655" s="257">
        <f>ROUND(I655*H655,2)</f>
        <v>0</v>
      </c>
      <c r="BL655" s="18" t="s">
        <v>228</v>
      </c>
      <c r="BM655" s="256" t="s">
        <v>2183</v>
      </c>
    </row>
    <row r="656" s="2" customFormat="1" ht="24.15" customHeight="1">
      <c r="A656" s="39"/>
      <c r="B656" s="40"/>
      <c r="C656" s="294" t="s">
        <v>2162</v>
      </c>
      <c r="D656" s="294" t="s">
        <v>300</v>
      </c>
      <c r="E656" s="295" t="s">
        <v>5425</v>
      </c>
      <c r="F656" s="296" t="s">
        <v>5426</v>
      </c>
      <c r="G656" s="297" t="s">
        <v>526</v>
      </c>
      <c r="H656" s="298">
        <v>20</v>
      </c>
      <c r="I656" s="299"/>
      <c r="J656" s="300">
        <f>ROUND(I656*H656,2)</f>
        <v>0</v>
      </c>
      <c r="K656" s="301"/>
      <c r="L656" s="302"/>
      <c r="M656" s="303" t="s">
        <v>1</v>
      </c>
      <c r="N656" s="304" t="s">
        <v>41</v>
      </c>
      <c r="O656" s="92"/>
      <c r="P656" s="254">
        <f>O656*H656</f>
        <v>0</v>
      </c>
      <c r="Q656" s="254">
        <v>0</v>
      </c>
      <c r="R656" s="254">
        <f>Q656*H656</f>
        <v>0</v>
      </c>
      <c r="S656" s="254">
        <v>0</v>
      </c>
      <c r="T656" s="255">
        <f>S656*H656</f>
        <v>0</v>
      </c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R656" s="256" t="s">
        <v>242</v>
      </c>
      <c r="AT656" s="256" t="s">
        <v>300</v>
      </c>
      <c r="AU656" s="256" t="s">
        <v>86</v>
      </c>
      <c r="AY656" s="18" t="s">
        <v>222</v>
      </c>
      <c r="BE656" s="257">
        <f>IF(N656="základní",J656,0)</f>
        <v>0</v>
      </c>
      <c r="BF656" s="257">
        <f>IF(N656="snížená",J656,0)</f>
        <v>0</v>
      </c>
      <c r="BG656" s="257">
        <f>IF(N656="zákl. přenesená",J656,0)</f>
        <v>0</v>
      </c>
      <c r="BH656" s="257">
        <f>IF(N656="sníž. přenesená",J656,0)</f>
        <v>0</v>
      </c>
      <c r="BI656" s="257">
        <f>IF(N656="nulová",J656,0)</f>
        <v>0</v>
      </c>
      <c r="BJ656" s="18" t="s">
        <v>84</v>
      </c>
      <c r="BK656" s="257">
        <f>ROUND(I656*H656,2)</f>
        <v>0</v>
      </c>
      <c r="BL656" s="18" t="s">
        <v>228</v>
      </c>
      <c r="BM656" s="256" t="s">
        <v>5427</v>
      </c>
    </row>
    <row r="657" s="2" customFormat="1" ht="24.15" customHeight="1">
      <c r="A657" s="39"/>
      <c r="B657" s="40"/>
      <c r="C657" s="294" t="s">
        <v>1303</v>
      </c>
      <c r="D657" s="294" t="s">
        <v>300</v>
      </c>
      <c r="E657" s="295" t="s">
        <v>5428</v>
      </c>
      <c r="F657" s="296" t="s">
        <v>5429</v>
      </c>
      <c r="G657" s="297" t="s">
        <v>526</v>
      </c>
      <c r="H657" s="298">
        <v>8</v>
      </c>
      <c r="I657" s="299"/>
      <c r="J657" s="300">
        <f>ROUND(I657*H657,2)</f>
        <v>0</v>
      </c>
      <c r="K657" s="301"/>
      <c r="L657" s="302"/>
      <c r="M657" s="303" t="s">
        <v>1</v>
      </c>
      <c r="N657" s="304" t="s">
        <v>41</v>
      </c>
      <c r="O657" s="92"/>
      <c r="P657" s="254">
        <f>O657*H657</f>
        <v>0</v>
      </c>
      <c r="Q657" s="254">
        <v>0</v>
      </c>
      <c r="R657" s="254">
        <f>Q657*H657</f>
        <v>0</v>
      </c>
      <c r="S657" s="254">
        <v>0</v>
      </c>
      <c r="T657" s="255">
        <f>S657*H657</f>
        <v>0</v>
      </c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R657" s="256" t="s">
        <v>242</v>
      </c>
      <c r="AT657" s="256" t="s">
        <v>300</v>
      </c>
      <c r="AU657" s="256" t="s">
        <v>86</v>
      </c>
      <c r="AY657" s="18" t="s">
        <v>222</v>
      </c>
      <c r="BE657" s="257">
        <f>IF(N657="základní",J657,0)</f>
        <v>0</v>
      </c>
      <c r="BF657" s="257">
        <f>IF(N657="snížená",J657,0)</f>
        <v>0</v>
      </c>
      <c r="BG657" s="257">
        <f>IF(N657="zákl. přenesená",J657,0)</f>
        <v>0</v>
      </c>
      <c r="BH657" s="257">
        <f>IF(N657="sníž. přenesená",J657,0)</f>
        <v>0</v>
      </c>
      <c r="BI657" s="257">
        <f>IF(N657="nulová",J657,0)</f>
        <v>0</v>
      </c>
      <c r="BJ657" s="18" t="s">
        <v>84</v>
      </c>
      <c r="BK657" s="257">
        <f>ROUND(I657*H657,2)</f>
        <v>0</v>
      </c>
      <c r="BL657" s="18" t="s">
        <v>228</v>
      </c>
      <c r="BM657" s="256" t="s">
        <v>5430</v>
      </c>
    </row>
    <row r="658" s="2" customFormat="1" ht="16.5" customHeight="1">
      <c r="A658" s="39"/>
      <c r="B658" s="40"/>
      <c r="C658" s="244" t="s">
        <v>2169</v>
      </c>
      <c r="D658" s="244" t="s">
        <v>224</v>
      </c>
      <c r="E658" s="245" t="s">
        <v>5431</v>
      </c>
      <c r="F658" s="246" t="s">
        <v>4836</v>
      </c>
      <c r="G658" s="247" t="s">
        <v>526</v>
      </c>
      <c r="H658" s="248">
        <v>1</v>
      </c>
      <c r="I658" s="249"/>
      <c r="J658" s="250">
        <f>ROUND(I658*H658,2)</f>
        <v>0</v>
      </c>
      <c r="K658" s="251"/>
      <c r="L658" s="45"/>
      <c r="M658" s="252" t="s">
        <v>1</v>
      </c>
      <c r="N658" s="253" t="s">
        <v>41</v>
      </c>
      <c r="O658" s="92"/>
      <c r="P658" s="254">
        <f>O658*H658</f>
        <v>0</v>
      </c>
      <c r="Q658" s="254">
        <v>0</v>
      </c>
      <c r="R658" s="254">
        <f>Q658*H658</f>
        <v>0</v>
      </c>
      <c r="S658" s="254">
        <v>0</v>
      </c>
      <c r="T658" s="255">
        <f>S658*H658</f>
        <v>0</v>
      </c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R658" s="256" t="s">
        <v>228</v>
      </c>
      <c r="AT658" s="256" t="s">
        <v>224</v>
      </c>
      <c r="AU658" s="256" t="s">
        <v>86</v>
      </c>
      <c r="AY658" s="18" t="s">
        <v>222</v>
      </c>
      <c r="BE658" s="257">
        <f>IF(N658="základní",J658,0)</f>
        <v>0</v>
      </c>
      <c r="BF658" s="257">
        <f>IF(N658="snížená",J658,0)</f>
        <v>0</v>
      </c>
      <c r="BG658" s="257">
        <f>IF(N658="zákl. přenesená",J658,0)</f>
        <v>0</v>
      </c>
      <c r="BH658" s="257">
        <f>IF(N658="sníž. přenesená",J658,0)</f>
        <v>0</v>
      </c>
      <c r="BI658" s="257">
        <f>IF(N658="nulová",J658,0)</f>
        <v>0</v>
      </c>
      <c r="BJ658" s="18" t="s">
        <v>84</v>
      </c>
      <c r="BK658" s="257">
        <f>ROUND(I658*H658,2)</f>
        <v>0</v>
      </c>
      <c r="BL658" s="18" t="s">
        <v>228</v>
      </c>
      <c r="BM658" s="256" t="s">
        <v>5432</v>
      </c>
    </row>
    <row r="659" s="12" customFormat="1" ht="22.8" customHeight="1">
      <c r="A659" s="12"/>
      <c r="B659" s="228"/>
      <c r="C659" s="229"/>
      <c r="D659" s="230" t="s">
        <v>75</v>
      </c>
      <c r="E659" s="242" t="s">
        <v>5433</v>
      </c>
      <c r="F659" s="242" t="s">
        <v>5434</v>
      </c>
      <c r="G659" s="229"/>
      <c r="H659" s="229"/>
      <c r="I659" s="232"/>
      <c r="J659" s="243">
        <f>BK659</f>
        <v>0</v>
      </c>
      <c r="K659" s="229"/>
      <c r="L659" s="234"/>
      <c r="M659" s="235"/>
      <c r="N659" s="236"/>
      <c r="O659" s="236"/>
      <c r="P659" s="237">
        <f>SUM(P660:P673)</f>
        <v>0</v>
      </c>
      <c r="Q659" s="236"/>
      <c r="R659" s="237">
        <f>SUM(R660:R673)</f>
        <v>0</v>
      </c>
      <c r="S659" s="236"/>
      <c r="T659" s="238">
        <f>SUM(T660:T673)</f>
        <v>0</v>
      </c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R659" s="239" t="s">
        <v>84</v>
      </c>
      <c r="AT659" s="240" t="s">
        <v>75</v>
      </c>
      <c r="AU659" s="240" t="s">
        <v>84</v>
      </c>
      <c r="AY659" s="239" t="s">
        <v>222</v>
      </c>
      <c r="BK659" s="241">
        <f>SUM(BK660:BK673)</f>
        <v>0</v>
      </c>
    </row>
    <row r="660" s="2" customFormat="1" ht="16.5" customHeight="1">
      <c r="A660" s="39"/>
      <c r="B660" s="40"/>
      <c r="C660" s="294" t="s">
        <v>1308</v>
      </c>
      <c r="D660" s="294" t="s">
        <v>300</v>
      </c>
      <c r="E660" s="295" t="s">
        <v>5435</v>
      </c>
      <c r="F660" s="296" t="s">
        <v>5436</v>
      </c>
      <c r="G660" s="297" t="s">
        <v>1535</v>
      </c>
      <c r="H660" s="298">
        <v>30</v>
      </c>
      <c r="I660" s="299"/>
      <c r="J660" s="300">
        <f>ROUND(I660*H660,2)</f>
        <v>0</v>
      </c>
      <c r="K660" s="301"/>
      <c r="L660" s="302"/>
      <c r="M660" s="303" t="s">
        <v>1</v>
      </c>
      <c r="N660" s="304" t="s">
        <v>41</v>
      </c>
      <c r="O660" s="92"/>
      <c r="P660" s="254">
        <f>O660*H660</f>
        <v>0</v>
      </c>
      <c r="Q660" s="254">
        <v>0</v>
      </c>
      <c r="R660" s="254">
        <f>Q660*H660</f>
        <v>0</v>
      </c>
      <c r="S660" s="254">
        <v>0</v>
      </c>
      <c r="T660" s="255">
        <f>S660*H660</f>
        <v>0</v>
      </c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R660" s="256" t="s">
        <v>242</v>
      </c>
      <c r="AT660" s="256" t="s">
        <v>300</v>
      </c>
      <c r="AU660" s="256" t="s">
        <v>86</v>
      </c>
      <c r="AY660" s="18" t="s">
        <v>222</v>
      </c>
      <c r="BE660" s="257">
        <f>IF(N660="základní",J660,0)</f>
        <v>0</v>
      </c>
      <c r="BF660" s="257">
        <f>IF(N660="snížená",J660,0)</f>
        <v>0</v>
      </c>
      <c r="BG660" s="257">
        <f>IF(N660="zákl. přenesená",J660,0)</f>
        <v>0</v>
      </c>
      <c r="BH660" s="257">
        <f>IF(N660="sníž. přenesená",J660,0)</f>
        <v>0</v>
      </c>
      <c r="BI660" s="257">
        <f>IF(N660="nulová",J660,0)</f>
        <v>0</v>
      </c>
      <c r="BJ660" s="18" t="s">
        <v>84</v>
      </c>
      <c r="BK660" s="257">
        <f>ROUND(I660*H660,2)</f>
        <v>0</v>
      </c>
      <c r="BL660" s="18" t="s">
        <v>228</v>
      </c>
      <c r="BM660" s="256" t="s">
        <v>2201</v>
      </c>
    </row>
    <row r="661" s="2" customFormat="1" ht="16.5" customHeight="1">
      <c r="A661" s="39"/>
      <c r="B661" s="40"/>
      <c r="C661" s="244" t="s">
        <v>2177</v>
      </c>
      <c r="D661" s="244" t="s">
        <v>224</v>
      </c>
      <c r="E661" s="245" t="s">
        <v>5437</v>
      </c>
      <c r="F661" s="246" t="s">
        <v>4921</v>
      </c>
      <c r="G661" s="247" t="s">
        <v>1535</v>
      </c>
      <c r="H661" s="248">
        <v>30</v>
      </c>
      <c r="I661" s="249"/>
      <c r="J661" s="250">
        <f>ROUND(I661*H661,2)</f>
        <v>0</v>
      </c>
      <c r="K661" s="251"/>
      <c r="L661" s="45"/>
      <c r="M661" s="252" t="s">
        <v>1</v>
      </c>
      <c r="N661" s="253" t="s">
        <v>41</v>
      </c>
      <c r="O661" s="92"/>
      <c r="P661" s="254">
        <f>O661*H661</f>
        <v>0</v>
      </c>
      <c r="Q661" s="254">
        <v>0</v>
      </c>
      <c r="R661" s="254">
        <f>Q661*H661</f>
        <v>0</v>
      </c>
      <c r="S661" s="254">
        <v>0</v>
      </c>
      <c r="T661" s="255">
        <f>S661*H661</f>
        <v>0</v>
      </c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R661" s="256" t="s">
        <v>228</v>
      </c>
      <c r="AT661" s="256" t="s">
        <v>224</v>
      </c>
      <c r="AU661" s="256" t="s">
        <v>86</v>
      </c>
      <c r="AY661" s="18" t="s">
        <v>222</v>
      </c>
      <c r="BE661" s="257">
        <f>IF(N661="základní",J661,0)</f>
        <v>0</v>
      </c>
      <c r="BF661" s="257">
        <f>IF(N661="snížená",J661,0)</f>
        <v>0</v>
      </c>
      <c r="BG661" s="257">
        <f>IF(N661="zákl. přenesená",J661,0)</f>
        <v>0</v>
      </c>
      <c r="BH661" s="257">
        <f>IF(N661="sníž. přenesená",J661,0)</f>
        <v>0</v>
      </c>
      <c r="BI661" s="257">
        <f>IF(N661="nulová",J661,0)</f>
        <v>0</v>
      </c>
      <c r="BJ661" s="18" t="s">
        <v>84</v>
      </c>
      <c r="BK661" s="257">
        <f>ROUND(I661*H661,2)</f>
        <v>0</v>
      </c>
      <c r="BL661" s="18" t="s">
        <v>228</v>
      </c>
      <c r="BM661" s="256" t="s">
        <v>2204</v>
      </c>
    </row>
    <row r="662" s="2" customFormat="1" ht="16.5" customHeight="1">
      <c r="A662" s="39"/>
      <c r="B662" s="40"/>
      <c r="C662" s="294" t="s">
        <v>1315</v>
      </c>
      <c r="D662" s="294" t="s">
        <v>300</v>
      </c>
      <c r="E662" s="295" t="s">
        <v>5438</v>
      </c>
      <c r="F662" s="296" t="s">
        <v>5439</v>
      </c>
      <c r="G662" s="297" t="s">
        <v>1535</v>
      </c>
      <c r="H662" s="298">
        <v>10</v>
      </c>
      <c r="I662" s="299"/>
      <c r="J662" s="300">
        <f>ROUND(I662*H662,2)</f>
        <v>0</v>
      </c>
      <c r="K662" s="301"/>
      <c r="L662" s="302"/>
      <c r="M662" s="303" t="s">
        <v>1</v>
      </c>
      <c r="N662" s="304" t="s">
        <v>41</v>
      </c>
      <c r="O662" s="92"/>
      <c r="P662" s="254">
        <f>O662*H662</f>
        <v>0</v>
      </c>
      <c r="Q662" s="254">
        <v>0</v>
      </c>
      <c r="R662" s="254">
        <f>Q662*H662</f>
        <v>0</v>
      </c>
      <c r="S662" s="254">
        <v>0</v>
      </c>
      <c r="T662" s="255">
        <f>S662*H662</f>
        <v>0</v>
      </c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R662" s="256" t="s">
        <v>242</v>
      </c>
      <c r="AT662" s="256" t="s">
        <v>300</v>
      </c>
      <c r="AU662" s="256" t="s">
        <v>86</v>
      </c>
      <c r="AY662" s="18" t="s">
        <v>222</v>
      </c>
      <c r="BE662" s="257">
        <f>IF(N662="základní",J662,0)</f>
        <v>0</v>
      </c>
      <c r="BF662" s="257">
        <f>IF(N662="snížená",J662,0)</f>
        <v>0</v>
      </c>
      <c r="BG662" s="257">
        <f>IF(N662="zákl. přenesená",J662,0)</f>
        <v>0</v>
      </c>
      <c r="BH662" s="257">
        <f>IF(N662="sníž. přenesená",J662,0)</f>
        <v>0</v>
      </c>
      <c r="BI662" s="257">
        <f>IF(N662="nulová",J662,0)</f>
        <v>0</v>
      </c>
      <c r="BJ662" s="18" t="s">
        <v>84</v>
      </c>
      <c r="BK662" s="257">
        <f>ROUND(I662*H662,2)</f>
        <v>0</v>
      </c>
      <c r="BL662" s="18" t="s">
        <v>228</v>
      </c>
      <c r="BM662" s="256" t="s">
        <v>2208</v>
      </c>
    </row>
    <row r="663" s="2" customFormat="1" ht="16.5" customHeight="1">
      <c r="A663" s="39"/>
      <c r="B663" s="40"/>
      <c r="C663" s="244" t="s">
        <v>2184</v>
      </c>
      <c r="D663" s="244" t="s">
        <v>224</v>
      </c>
      <c r="E663" s="245" t="s">
        <v>5440</v>
      </c>
      <c r="F663" s="246" t="s">
        <v>4921</v>
      </c>
      <c r="G663" s="247" t="s">
        <v>1535</v>
      </c>
      <c r="H663" s="248">
        <v>10</v>
      </c>
      <c r="I663" s="249"/>
      <c r="J663" s="250">
        <f>ROUND(I663*H663,2)</f>
        <v>0</v>
      </c>
      <c r="K663" s="251"/>
      <c r="L663" s="45"/>
      <c r="M663" s="252" t="s">
        <v>1</v>
      </c>
      <c r="N663" s="253" t="s">
        <v>41</v>
      </c>
      <c r="O663" s="92"/>
      <c r="P663" s="254">
        <f>O663*H663</f>
        <v>0</v>
      </c>
      <c r="Q663" s="254">
        <v>0</v>
      </c>
      <c r="R663" s="254">
        <f>Q663*H663</f>
        <v>0</v>
      </c>
      <c r="S663" s="254">
        <v>0</v>
      </c>
      <c r="T663" s="255">
        <f>S663*H663</f>
        <v>0</v>
      </c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R663" s="256" t="s">
        <v>228</v>
      </c>
      <c r="AT663" s="256" t="s">
        <v>224</v>
      </c>
      <c r="AU663" s="256" t="s">
        <v>86</v>
      </c>
      <c r="AY663" s="18" t="s">
        <v>222</v>
      </c>
      <c r="BE663" s="257">
        <f>IF(N663="základní",J663,0)</f>
        <v>0</v>
      </c>
      <c r="BF663" s="257">
        <f>IF(N663="snížená",J663,0)</f>
        <v>0</v>
      </c>
      <c r="BG663" s="257">
        <f>IF(N663="zákl. přenesená",J663,0)</f>
        <v>0</v>
      </c>
      <c r="BH663" s="257">
        <f>IF(N663="sníž. přenesená",J663,0)</f>
        <v>0</v>
      </c>
      <c r="BI663" s="257">
        <f>IF(N663="nulová",J663,0)</f>
        <v>0</v>
      </c>
      <c r="BJ663" s="18" t="s">
        <v>84</v>
      </c>
      <c r="BK663" s="257">
        <f>ROUND(I663*H663,2)</f>
        <v>0</v>
      </c>
      <c r="BL663" s="18" t="s">
        <v>228</v>
      </c>
      <c r="BM663" s="256" t="s">
        <v>2211</v>
      </c>
    </row>
    <row r="664" s="2" customFormat="1" ht="16.5" customHeight="1">
      <c r="A664" s="39"/>
      <c r="B664" s="40"/>
      <c r="C664" s="294" t="s">
        <v>1323</v>
      </c>
      <c r="D664" s="294" t="s">
        <v>300</v>
      </c>
      <c r="E664" s="295" t="s">
        <v>5441</v>
      </c>
      <c r="F664" s="296" t="s">
        <v>5442</v>
      </c>
      <c r="G664" s="297" t="s">
        <v>1535</v>
      </c>
      <c r="H664" s="298">
        <v>15</v>
      </c>
      <c r="I664" s="299"/>
      <c r="J664" s="300">
        <f>ROUND(I664*H664,2)</f>
        <v>0</v>
      </c>
      <c r="K664" s="301"/>
      <c r="L664" s="302"/>
      <c r="M664" s="303" t="s">
        <v>1</v>
      </c>
      <c r="N664" s="304" t="s">
        <v>41</v>
      </c>
      <c r="O664" s="92"/>
      <c r="P664" s="254">
        <f>O664*H664</f>
        <v>0</v>
      </c>
      <c r="Q664" s="254">
        <v>0</v>
      </c>
      <c r="R664" s="254">
        <f>Q664*H664</f>
        <v>0</v>
      </c>
      <c r="S664" s="254">
        <v>0</v>
      </c>
      <c r="T664" s="255">
        <f>S664*H664</f>
        <v>0</v>
      </c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R664" s="256" t="s">
        <v>242</v>
      </c>
      <c r="AT664" s="256" t="s">
        <v>300</v>
      </c>
      <c r="AU664" s="256" t="s">
        <v>86</v>
      </c>
      <c r="AY664" s="18" t="s">
        <v>222</v>
      </c>
      <c r="BE664" s="257">
        <f>IF(N664="základní",J664,0)</f>
        <v>0</v>
      </c>
      <c r="BF664" s="257">
        <f>IF(N664="snížená",J664,0)</f>
        <v>0</v>
      </c>
      <c r="BG664" s="257">
        <f>IF(N664="zákl. přenesená",J664,0)</f>
        <v>0</v>
      </c>
      <c r="BH664" s="257">
        <f>IF(N664="sníž. přenesená",J664,0)</f>
        <v>0</v>
      </c>
      <c r="BI664" s="257">
        <f>IF(N664="nulová",J664,0)</f>
        <v>0</v>
      </c>
      <c r="BJ664" s="18" t="s">
        <v>84</v>
      </c>
      <c r="BK664" s="257">
        <f>ROUND(I664*H664,2)</f>
        <v>0</v>
      </c>
      <c r="BL664" s="18" t="s">
        <v>228</v>
      </c>
      <c r="BM664" s="256" t="s">
        <v>2215</v>
      </c>
    </row>
    <row r="665" s="2" customFormat="1" ht="16.5" customHeight="1">
      <c r="A665" s="39"/>
      <c r="B665" s="40"/>
      <c r="C665" s="244" t="s">
        <v>2191</v>
      </c>
      <c r="D665" s="244" t="s">
        <v>224</v>
      </c>
      <c r="E665" s="245" t="s">
        <v>5443</v>
      </c>
      <c r="F665" s="246" t="s">
        <v>4921</v>
      </c>
      <c r="G665" s="247" t="s">
        <v>1535</v>
      </c>
      <c r="H665" s="248">
        <v>15</v>
      </c>
      <c r="I665" s="249"/>
      <c r="J665" s="250">
        <f>ROUND(I665*H665,2)</f>
        <v>0</v>
      </c>
      <c r="K665" s="251"/>
      <c r="L665" s="45"/>
      <c r="M665" s="252" t="s">
        <v>1</v>
      </c>
      <c r="N665" s="253" t="s">
        <v>41</v>
      </c>
      <c r="O665" s="92"/>
      <c r="P665" s="254">
        <f>O665*H665</f>
        <v>0</v>
      </c>
      <c r="Q665" s="254">
        <v>0</v>
      </c>
      <c r="R665" s="254">
        <f>Q665*H665</f>
        <v>0</v>
      </c>
      <c r="S665" s="254">
        <v>0</v>
      </c>
      <c r="T665" s="255">
        <f>S665*H665</f>
        <v>0</v>
      </c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R665" s="256" t="s">
        <v>228</v>
      </c>
      <c r="AT665" s="256" t="s">
        <v>224</v>
      </c>
      <c r="AU665" s="256" t="s">
        <v>86</v>
      </c>
      <c r="AY665" s="18" t="s">
        <v>222</v>
      </c>
      <c r="BE665" s="257">
        <f>IF(N665="základní",J665,0)</f>
        <v>0</v>
      </c>
      <c r="BF665" s="257">
        <f>IF(N665="snížená",J665,0)</f>
        <v>0</v>
      </c>
      <c r="BG665" s="257">
        <f>IF(N665="zákl. přenesená",J665,0)</f>
        <v>0</v>
      </c>
      <c r="BH665" s="257">
        <f>IF(N665="sníž. přenesená",J665,0)</f>
        <v>0</v>
      </c>
      <c r="BI665" s="257">
        <f>IF(N665="nulová",J665,0)</f>
        <v>0</v>
      </c>
      <c r="BJ665" s="18" t="s">
        <v>84</v>
      </c>
      <c r="BK665" s="257">
        <f>ROUND(I665*H665,2)</f>
        <v>0</v>
      </c>
      <c r="BL665" s="18" t="s">
        <v>228</v>
      </c>
      <c r="BM665" s="256" t="s">
        <v>2218</v>
      </c>
    </row>
    <row r="666" s="2" customFormat="1" ht="16.5" customHeight="1">
      <c r="A666" s="39"/>
      <c r="B666" s="40"/>
      <c r="C666" s="294" t="s">
        <v>1328</v>
      </c>
      <c r="D666" s="294" t="s">
        <v>300</v>
      </c>
      <c r="E666" s="295" t="s">
        <v>5444</v>
      </c>
      <c r="F666" s="296" t="s">
        <v>4932</v>
      </c>
      <c r="G666" s="297" t="s">
        <v>1535</v>
      </c>
      <c r="H666" s="298">
        <v>60</v>
      </c>
      <c r="I666" s="299"/>
      <c r="J666" s="300">
        <f>ROUND(I666*H666,2)</f>
        <v>0</v>
      </c>
      <c r="K666" s="301"/>
      <c r="L666" s="302"/>
      <c r="M666" s="303" t="s">
        <v>1</v>
      </c>
      <c r="N666" s="304" t="s">
        <v>41</v>
      </c>
      <c r="O666" s="92"/>
      <c r="P666" s="254">
        <f>O666*H666</f>
        <v>0</v>
      </c>
      <c r="Q666" s="254">
        <v>0</v>
      </c>
      <c r="R666" s="254">
        <f>Q666*H666</f>
        <v>0</v>
      </c>
      <c r="S666" s="254">
        <v>0</v>
      </c>
      <c r="T666" s="255">
        <f>S666*H666</f>
        <v>0</v>
      </c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R666" s="256" t="s">
        <v>242</v>
      </c>
      <c r="AT666" s="256" t="s">
        <v>300</v>
      </c>
      <c r="AU666" s="256" t="s">
        <v>86</v>
      </c>
      <c r="AY666" s="18" t="s">
        <v>222</v>
      </c>
      <c r="BE666" s="257">
        <f>IF(N666="základní",J666,0)</f>
        <v>0</v>
      </c>
      <c r="BF666" s="257">
        <f>IF(N666="snížená",J666,0)</f>
        <v>0</v>
      </c>
      <c r="BG666" s="257">
        <f>IF(N666="zákl. přenesená",J666,0)</f>
        <v>0</v>
      </c>
      <c r="BH666" s="257">
        <f>IF(N666="sníž. přenesená",J666,0)</f>
        <v>0</v>
      </c>
      <c r="BI666" s="257">
        <f>IF(N666="nulová",J666,0)</f>
        <v>0</v>
      </c>
      <c r="BJ666" s="18" t="s">
        <v>84</v>
      </c>
      <c r="BK666" s="257">
        <f>ROUND(I666*H666,2)</f>
        <v>0</v>
      </c>
      <c r="BL666" s="18" t="s">
        <v>228</v>
      </c>
      <c r="BM666" s="256" t="s">
        <v>2222</v>
      </c>
    </row>
    <row r="667" s="2" customFormat="1" ht="16.5" customHeight="1">
      <c r="A667" s="39"/>
      <c r="B667" s="40"/>
      <c r="C667" s="244" t="s">
        <v>2198</v>
      </c>
      <c r="D667" s="244" t="s">
        <v>224</v>
      </c>
      <c r="E667" s="245" t="s">
        <v>5445</v>
      </c>
      <c r="F667" s="246" t="s">
        <v>4921</v>
      </c>
      <c r="G667" s="247" t="s">
        <v>1535</v>
      </c>
      <c r="H667" s="248">
        <v>60</v>
      </c>
      <c r="I667" s="249"/>
      <c r="J667" s="250">
        <f>ROUND(I667*H667,2)</f>
        <v>0</v>
      </c>
      <c r="K667" s="251"/>
      <c r="L667" s="45"/>
      <c r="M667" s="252" t="s">
        <v>1</v>
      </c>
      <c r="N667" s="253" t="s">
        <v>41</v>
      </c>
      <c r="O667" s="92"/>
      <c r="P667" s="254">
        <f>O667*H667</f>
        <v>0</v>
      </c>
      <c r="Q667" s="254">
        <v>0</v>
      </c>
      <c r="R667" s="254">
        <f>Q667*H667</f>
        <v>0</v>
      </c>
      <c r="S667" s="254">
        <v>0</v>
      </c>
      <c r="T667" s="255">
        <f>S667*H667</f>
        <v>0</v>
      </c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R667" s="256" t="s">
        <v>228</v>
      </c>
      <c r="AT667" s="256" t="s">
        <v>224</v>
      </c>
      <c r="AU667" s="256" t="s">
        <v>86</v>
      </c>
      <c r="AY667" s="18" t="s">
        <v>222</v>
      </c>
      <c r="BE667" s="257">
        <f>IF(N667="základní",J667,0)</f>
        <v>0</v>
      </c>
      <c r="BF667" s="257">
        <f>IF(N667="snížená",J667,0)</f>
        <v>0</v>
      </c>
      <c r="BG667" s="257">
        <f>IF(N667="zákl. přenesená",J667,0)</f>
        <v>0</v>
      </c>
      <c r="BH667" s="257">
        <f>IF(N667="sníž. přenesená",J667,0)</f>
        <v>0</v>
      </c>
      <c r="BI667" s="257">
        <f>IF(N667="nulová",J667,0)</f>
        <v>0</v>
      </c>
      <c r="BJ667" s="18" t="s">
        <v>84</v>
      </c>
      <c r="BK667" s="257">
        <f>ROUND(I667*H667,2)</f>
        <v>0</v>
      </c>
      <c r="BL667" s="18" t="s">
        <v>228</v>
      </c>
      <c r="BM667" s="256" t="s">
        <v>2225</v>
      </c>
    </row>
    <row r="668" s="2" customFormat="1" ht="16.5" customHeight="1">
      <c r="A668" s="39"/>
      <c r="B668" s="40"/>
      <c r="C668" s="294" t="s">
        <v>1334</v>
      </c>
      <c r="D668" s="294" t="s">
        <v>300</v>
      </c>
      <c r="E668" s="295" t="s">
        <v>5446</v>
      </c>
      <c r="F668" s="296" t="s">
        <v>5447</v>
      </c>
      <c r="G668" s="297" t="s">
        <v>1535</v>
      </c>
      <c r="H668" s="298">
        <v>25</v>
      </c>
      <c r="I668" s="299"/>
      <c r="J668" s="300">
        <f>ROUND(I668*H668,2)</f>
        <v>0</v>
      </c>
      <c r="K668" s="301"/>
      <c r="L668" s="302"/>
      <c r="M668" s="303" t="s">
        <v>1</v>
      </c>
      <c r="N668" s="304" t="s">
        <v>41</v>
      </c>
      <c r="O668" s="92"/>
      <c r="P668" s="254">
        <f>O668*H668</f>
        <v>0</v>
      </c>
      <c r="Q668" s="254">
        <v>0</v>
      </c>
      <c r="R668" s="254">
        <f>Q668*H668</f>
        <v>0</v>
      </c>
      <c r="S668" s="254">
        <v>0</v>
      </c>
      <c r="T668" s="255">
        <f>S668*H668</f>
        <v>0</v>
      </c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R668" s="256" t="s">
        <v>242</v>
      </c>
      <c r="AT668" s="256" t="s">
        <v>300</v>
      </c>
      <c r="AU668" s="256" t="s">
        <v>86</v>
      </c>
      <c r="AY668" s="18" t="s">
        <v>222</v>
      </c>
      <c r="BE668" s="257">
        <f>IF(N668="základní",J668,0)</f>
        <v>0</v>
      </c>
      <c r="BF668" s="257">
        <f>IF(N668="snížená",J668,0)</f>
        <v>0</v>
      </c>
      <c r="BG668" s="257">
        <f>IF(N668="zákl. přenesená",J668,0)</f>
        <v>0</v>
      </c>
      <c r="BH668" s="257">
        <f>IF(N668="sníž. přenesená",J668,0)</f>
        <v>0</v>
      </c>
      <c r="BI668" s="257">
        <f>IF(N668="nulová",J668,0)</f>
        <v>0</v>
      </c>
      <c r="BJ668" s="18" t="s">
        <v>84</v>
      </c>
      <c r="BK668" s="257">
        <f>ROUND(I668*H668,2)</f>
        <v>0</v>
      </c>
      <c r="BL668" s="18" t="s">
        <v>228</v>
      </c>
      <c r="BM668" s="256" t="s">
        <v>2229</v>
      </c>
    </row>
    <row r="669" s="2" customFormat="1" ht="16.5" customHeight="1">
      <c r="A669" s="39"/>
      <c r="B669" s="40"/>
      <c r="C669" s="244" t="s">
        <v>2205</v>
      </c>
      <c r="D669" s="244" t="s">
        <v>224</v>
      </c>
      <c r="E669" s="245" t="s">
        <v>5448</v>
      </c>
      <c r="F669" s="246" t="s">
        <v>4921</v>
      </c>
      <c r="G669" s="247" t="s">
        <v>1535</v>
      </c>
      <c r="H669" s="248">
        <v>25</v>
      </c>
      <c r="I669" s="249"/>
      <c r="J669" s="250">
        <f>ROUND(I669*H669,2)</f>
        <v>0</v>
      </c>
      <c r="K669" s="251"/>
      <c r="L669" s="45"/>
      <c r="M669" s="252" t="s">
        <v>1</v>
      </c>
      <c r="N669" s="253" t="s">
        <v>41</v>
      </c>
      <c r="O669" s="92"/>
      <c r="P669" s="254">
        <f>O669*H669</f>
        <v>0</v>
      </c>
      <c r="Q669" s="254">
        <v>0</v>
      </c>
      <c r="R669" s="254">
        <f>Q669*H669</f>
        <v>0</v>
      </c>
      <c r="S669" s="254">
        <v>0</v>
      </c>
      <c r="T669" s="255">
        <f>S669*H669</f>
        <v>0</v>
      </c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R669" s="256" t="s">
        <v>228</v>
      </c>
      <c r="AT669" s="256" t="s">
        <v>224</v>
      </c>
      <c r="AU669" s="256" t="s">
        <v>86</v>
      </c>
      <c r="AY669" s="18" t="s">
        <v>222</v>
      </c>
      <c r="BE669" s="257">
        <f>IF(N669="základní",J669,0)</f>
        <v>0</v>
      </c>
      <c r="BF669" s="257">
        <f>IF(N669="snížená",J669,0)</f>
        <v>0</v>
      </c>
      <c r="BG669" s="257">
        <f>IF(N669="zákl. přenesená",J669,0)</f>
        <v>0</v>
      </c>
      <c r="BH669" s="257">
        <f>IF(N669="sníž. přenesená",J669,0)</f>
        <v>0</v>
      </c>
      <c r="BI669" s="257">
        <f>IF(N669="nulová",J669,0)</f>
        <v>0</v>
      </c>
      <c r="BJ669" s="18" t="s">
        <v>84</v>
      </c>
      <c r="BK669" s="257">
        <f>ROUND(I669*H669,2)</f>
        <v>0</v>
      </c>
      <c r="BL669" s="18" t="s">
        <v>228</v>
      </c>
      <c r="BM669" s="256" t="s">
        <v>5449</v>
      </c>
    </row>
    <row r="670" s="2" customFormat="1" ht="16.5" customHeight="1">
      <c r="A670" s="39"/>
      <c r="B670" s="40"/>
      <c r="C670" s="294" t="s">
        <v>1339</v>
      </c>
      <c r="D670" s="294" t="s">
        <v>300</v>
      </c>
      <c r="E670" s="295" t="s">
        <v>5450</v>
      </c>
      <c r="F670" s="296" t="s">
        <v>4935</v>
      </c>
      <c r="G670" s="297" t="s">
        <v>1535</v>
      </c>
      <c r="H670" s="298">
        <v>160</v>
      </c>
      <c r="I670" s="299"/>
      <c r="J670" s="300">
        <f>ROUND(I670*H670,2)</f>
        <v>0</v>
      </c>
      <c r="K670" s="301"/>
      <c r="L670" s="302"/>
      <c r="M670" s="303" t="s">
        <v>1</v>
      </c>
      <c r="N670" s="304" t="s">
        <v>41</v>
      </c>
      <c r="O670" s="92"/>
      <c r="P670" s="254">
        <f>O670*H670</f>
        <v>0</v>
      </c>
      <c r="Q670" s="254">
        <v>0</v>
      </c>
      <c r="R670" s="254">
        <f>Q670*H670</f>
        <v>0</v>
      </c>
      <c r="S670" s="254">
        <v>0</v>
      </c>
      <c r="T670" s="255">
        <f>S670*H670</f>
        <v>0</v>
      </c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R670" s="256" t="s">
        <v>242</v>
      </c>
      <c r="AT670" s="256" t="s">
        <v>300</v>
      </c>
      <c r="AU670" s="256" t="s">
        <v>86</v>
      </c>
      <c r="AY670" s="18" t="s">
        <v>222</v>
      </c>
      <c r="BE670" s="257">
        <f>IF(N670="základní",J670,0)</f>
        <v>0</v>
      </c>
      <c r="BF670" s="257">
        <f>IF(N670="snížená",J670,0)</f>
        <v>0</v>
      </c>
      <c r="BG670" s="257">
        <f>IF(N670="zákl. přenesená",J670,0)</f>
        <v>0</v>
      </c>
      <c r="BH670" s="257">
        <f>IF(N670="sníž. přenesená",J670,0)</f>
        <v>0</v>
      </c>
      <c r="BI670" s="257">
        <f>IF(N670="nulová",J670,0)</f>
        <v>0</v>
      </c>
      <c r="BJ670" s="18" t="s">
        <v>84</v>
      </c>
      <c r="BK670" s="257">
        <f>ROUND(I670*H670,2)</f>
        <v>0</v>
      </c>
      <c r="BL670" s="18" t="s">
        <v>228</v>
      </c>
      <c r="BM670" s="256" t="s">
        <v>2232</v>
      </c>
    </row>
    <row r="671" s="2" customFormat="1" ht="16.5" customHeight="1">
      <c r="A671" s="39"/>
      <c r="B671" s="40"/>
      <c r="C671" s="244" t="s">
        <v>2212</v>
      </c>
      <c r="D671" s="244" t="s">
        <v>224</v>
      </c>
      <c r="E671" s="245" t="s">
        <v>5451</v>
      </c>
      <c r="F671" s="246" t="s">
        <v>4921</v>
      </c>
      <c r="G671" s="247" t="s">
        <v>1535</v>
      </c>
      <c r="H671" s="248">
        <v>160</v>
      </c>
      <c r="I671" s="249"/>
      <c r="J671" s="250">
        <f>ROUND(I671*H671,2)</f>
        <v>0</v>
      </c>
      <c r="K671" s="251"/>
      <c r="L671" s="45"/>
      <c r="M671" s="252" t="s">
        <v>1</v>
      </c>
      <c r="N671" s="253" t="s">
        <v>41</v>
      </c>
      <c r="O671" s="92"/>
      <c r="P671" s="254">
        <f>O671*H671</f>
        <v>0</v>
      </c>
      <c r="Q671" s="254">
        <v>0</v>
      </c>
      <c r="R671" s="254">
        <f>Q671*H671</f>
        <v>0</v>
      </c>
      <c r="S671" s="254">
        <v>0</v>
      </c>
      <c r="T671" s="255">
        <f>S671*H671</f>
        <v>0</v>
      </c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R671" s="256" t="s">
        <v>228</v>
      </c>
      <c r="AT671" s="256" t="s">
        <v>224</v>
      </c>
      <c r="AU671" s="256" t="s">
        <v>86</v>
      </c>
      <c r="AY671" s="18" t="s">
        <v>222</v>
      </c>
      <c r="BE671" s="257">
        <f>IF(N671="základní",J671,0)</f>
        <v>0</v>
      </c>
      <c r="BF671" s="257">
        <f>IF(N671="snížená",J671,0)</f>
        <v>0</v>
      </c>
      <c r="BG671" s="257">
        <f>IF(N671="zákl. přenesená",J671,0)</f>
        <v>0</v>
      </c>
      <c r="BH671" s="257">
        <f>IF(N671="sníž. přenesená",J671,0)</f>
        <v>0</v>
      </c>
      <c r="BI671" s="257">
        <f>IF(N671="nulová",J671,0)</f>
        <v>0</v>
      </c>
      <c r="BJ671" s="18" t="s">
        <v>84</v>
      </c>
      <c r="BK671" s="257">
        <f>ROUND(I671*H671,2)</f>
        <v>0</v>
      </c>
      <c r="BL671" s="18" t="s">
        <v>228</v>
      </c>
      <c r="BM671" s="256" t="s">
        <v>2236</v>
      </c>
    </row>
    <row r="672" s="2" customFormat="1" ht="16.5" customHeight="1">
      <c r="A672" s="39"/>
      <c r="B672" s="40"/>
      <c r="C672" s="294" t="s">
        <v>1343</v>
      </c>
      <c r="D672" s="294" t="s">
        <v>300</v>
      </c>
      <c r="E672" s="295" t="s">
        <v>5452</v>
      </c>
      <c r="F672" s="296" t="s">
        <v>4938</v>
      </c>
      <c r="G672" s="297" t="s">
        <v>1535</v>
      </c>
      <c r="H672" s="298">
        <v>3</v>
      </c>
      <c r="I672" s="299"/>
      <c r="J672" s="300">
        <f>ROUND(I672*H672,2)</f>
        <v>0</v>
      </c>
      <c r="K672" s="301"/>
      <c r="L672" s="302"/>
      <c r="M672" s="303" t="s">
        <v>1</v>
      </c>
      <c r="N672" s="304" t="s">
        <v>41</v>
      </c>
      <c r="O672" s="92"/>
      <c r="P672" s="254">
        <f>O672*H672</f>
        <v>0</v>
      </c>
      <c r="Q672" s="254">
        <v>0</v>
      </c>
      <c r="R672" s="254">
        <f>Q672*H672</f>
        <v>0</v>
      </c>
      <c r="S672" s="254">
        <v>0</v>
      </c>
      <c r="T672" s="255">
        <f>S672*H672</f>
        <v>0</v>
      </c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R672" s="256" t="s">
        <v>242</v>
      </c>
      <c r="AT672" s="256" t="s">
        <v>300</v>
      </c>
      <c r="AU672" s="256" t="s">
        <v>86</v>
      </c>
      <c r="AY672" s="18" t="s">
        <v>222</v>
      </c>
      <c r="BE672" s="257">
        <f>IF(N672="základní",J672,0)</f>
        <v>0</v>
      </c>
      <c r="BF672" s="257">
        <f>IF(N672="snížená",J672,0)</f>
        <v>0</v>
      </c>
      <c r="BG672" s="257">
        <f>IF(N672="zákl. přenesená",J672,0)</f>
        <v>0</v>
      </c>
      <c r="BH672" s="257">
        <f>IF(N672="sníž. přenesená",J672,0)</f>
        <v>0</v>
      </c>
      <c r="BI672" s="257">
        <f>IF(N672="nulová",J672,0)</f>
        <v>0</v>
      </c>
      <c r="BJ672" s="18" t="s">
        <v>84</v>
      </c>
      <c r="BK672" s="257">
        <f>ROUND(I672*H672,2)</f>
        <v>0</v>
      </c>
      <c r="BL672" s="18" t="s">
        <v>228</v>
      </c>
      <c r="BM672" s="256" t="s">
        <v>2239</v>
      </c>
    </row>
    <row r="673" s="2" customFormat="1" ht="16.5" customHeight="1">
      <c r="A673" s="39"/>
      <c r="B673" s="40"/>
      <c r="C673" s="244" t="s">
        <v>2219</v>
      </c>
      <c r="D673" s="244" t="s">
        <v>224</v>
      </c>
      <c r="E673" s="245" t="s">
        <v>5453</v>
      </c>
      <c r="F673" s="246" t="s">
        <v>4921</v>
      </c>
      <c r="G673" s="247" t="s">
        <v>1535</v>
      </c>
      <c r="H673" s="248">
        <v>3</v>
      </c>
      <c r="I673" s="249"/>
      <c r="J673" s="250">
        <f>ROUND(I673*H673,2)</f>
        <v>0</v>
      </c>
      <c r="K673" s="251"/>
      <c r="L673" s="45"/>
      <c r="M673" s="252" t="s">
        <v>1</v>
      </c>
      <c r="N673" s="253" t="s">
        <v>41</v>
      </c>
      <c r="O673" s="92"/>
      <c r="P673" s="254">
        <f>O673*H673</f>
        <v>0</v>
      </c>
      <c r="Q673" s="254">
        <v>0</v>
      </c>
      <c r="R673" s="254">
        <f>Q673*H673</f>
        <v>0</v>
      </c>
      <c r="S673" s="254">
        <v>0</v>
      </c>
      <c r="T673" s="255">
        <f>S673*H673</f>
        <v>0</v>
      </c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R673" s="256" t="s">
        <v>228</v>
      </c>
      <c r="AT673" s="256" t="s">
        <v>224</v>
      </c>
      <c r="AU673" s="256" t="s">
        <v>86</v>
      </c>
      <c r="AY673" s="18" t="s">
        <v>222</v>
      </c>
      <c r="BE673" s="257">
        <f>IF(N673="základní",J673,0)</f>
        <v>0</v>
      </c>
      <c r="BF673" s="257">
        <f>IF(N673="snížená",J673,0)</f>
        <v>0</v>
      </c>
      <c r="BG673" s="257">
        <f>IF(N673="zákl. přenesená",J673,0)</f>
        <v>0</v>
      </c>
      <c r="BH673" s="257">
        <f>IF(N673="sníž. přenesená",J673,0)</f>
        <v>0</v>
      </c>
      <c r="BI673" s="257">
        <f>IF(N673="nulová",J673,0)</f>
        <v>0</v>
      </c>
      <c r="BJ673" s="18" t="s">
        <v>84</v>
      </c>
      <c r="BK673" s="257">
        <f>ROUND(I673*H673,2)</f>
        <v>0</v>
      </c>
      <c r="BL673" s="18" t="s">
        <v>228</v>
      </c>
      <c r="BM673" s="256" t="s">
        <v>2243</v>
      </c>
    </row>
    <row r="674" s="12" customFormat="1" ht="22.8" customHeight="1">
      <c r="A674" s="12"/>
      <c r="B674" s="228"/>
      <c r="C674" s="229"/>
      <c r="D674" s="230" t="s">
        <v>75</v>
      </c>
      <c r="E674" s="242" t="s">
        <v>5454</v>
      </c>
      <c r="F674" s="242" t="s">
        <v>4941</v>
      </c>
      <c r="G674" s="229"/>
      <c r="H674" s="229"/>
      <c r="I674" s="232"/>
      <c r="J674" s="243">
        <f>BK674</f>
        <v>0</v>
      </c>
      <c r="K674" s="229"/>
      <c r="L674" s="234"/>
      <c r="M674" s="235"/>
      <c r="N674" s="236"/>
      <c r="O674" s="236"/>
      <c r="P674" s="237">
        <f>SUM(P675:P677)</f>
        <v>0</v>
      </c>
      <c r="Q674" s="236"/>
      <c r="R674" s="237">
        <f>SUM(R675:R677)</f>
        <v>0</v>
      </c>
      <c r="S674" s="236"/>
      <c r="T674" s="238">
        <f>SUM(T675:T677)</f>
        <v>0</v>
      </c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R674" s="239" t="s">
        <v>84</v>
      </c>
      <c r="AT674" s="240" t="s">
        <v>75</v>
      </c>
      <c r="AU674" s="240" t="s">
        <v>84</v>
      </c>
      <c r="AY674" s="239" t="s">
        <v>222</v>
      </c>
      <c r="BK674" s="241">
        <f>SUM(BK675:BK677)</f>
        <v>0</v>
      </c>
    </row>
    <row r="675" s="2" customFormat="1" ht="24.15" customHeight="1">
      <c r="A675" s="39"/>
      <c r="B675" s="40"/>
      <c r="C675" s="244" t="s">
        <v>1353</v>
      </c>
      <c r="D675" s="244" t="s">
        <v>224</v>
      </c>
      <c r="E675" s="245" t="s">
        <v>5455</v>
      </c>
      <c r="F675" s="246" t="s">
        <v>5001</v>
      </c>
      <c r="G675" s="247" t="s">
        <v>227</v>
      </c>
      <c r="H675" s="248">
        <v>10</v>
      </c>
      <c r="I675" s="249"/>
      <c r="J675" s="250">
        <f>ROUND(I675*H675,2)</f>
        <v>0</v>
      </c>
      <c r="K675" s="251"/>
      <c r="L675" s="45"/>
      <c r="M675" s="252" t="s">
        <v>1</v>
      </c>
      <c r="N675" s="253" t="s">
        <v>41</v>
      </c>
      <c r="O675" s="92"/>
      <c r="P675" s="254">
        <f>O675*H675</f>
        <v>0</v>
      </c>
      <c r="Q675" s="254">
        <v>0</v>
      </c>
      <c r="R675" s="254">
        <f>Q675*H675</f>
        <v>0</v>
      </c>
      <c r="S675" s="254">
        <v>0</v>
      </c>
      <c r="T675" s="255">
        <f>S675*H675</f>
        <v>0</v>
      </c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R675" s="256" t="s">
        <v>228</v>
      </c>
      <c r="AT675" s="256" t="s">
        <v>224</v>
      </c>
      <c r="AU675" s="256" t="s">
        <v>86</v>
      </c>
      <c r="AY675" s="18" t="s">
        <v>222</v>
      </c>
      <c r="BE675" s="257">
        <f>IF(N675="základní",J675,0)</f>
        <v>0</v>
      </c>
      <c r="BF675" s="257">
        <f>IF(N675="snížená",J675,0)</f>
        <v>0</v>
      </c>
      <c r="BG675" s="257">
        <f>IF(N675="zákl. přenesená",J675,0)</f>
        <v>0</v>
      </c>
      <c r="BH675" s="257">
        <f>IF(N675="sníž. přenesená",J675,0)</f>
        <v>0</v>
      </c>
      <c r="BI675" s="257">
        <f>IF(N675="nulová",J675,0)</f>
        <v>0</v>
      </c>
      <c r="BJ675" s="18" t="s">
        <v>84</v>
      </c>
      <c r="BK675" s="257">
        <f>ROUND(I675*H675,2)</f>
        <v>0</v>
      </c>
      <c r="BL675" s="18" t="s">
        <v>228</v>
      </c>
      <c r="BM675" s="256" t="s">
        <v>2246</v>
      </c>
    </row>
    <row r="676" s="2" customFormat="1" ht="21.75" customHeight="1">
      <c r="A676" s="39"/>
      <c r="B676" s="40"/>
      <c r="C676" s="244" t="s">
        <v>2226</v>
      </c>
      <c r="D676" s="244" t="s">
        <v>224</v>
      </c>
      <c r="E676" s="245" t="s">
        <v>5456</v>
      </c>
      <c r="F676" s="246" t="s">
        <v>4945</v>
      </c>
      <c r="G676" s="247" t="s">
        <v>227</v>
      </c>
      <c r="H676" s="248">
        <v>60</v>
      </c>
      <c r="I676" s="249"/>
      <c r="J676" s="250">
        <f>ROUND(I676*H676,2)</f>
        <v>0</v>
      </c>
      <c r="K676" s="251"/>
      <c r="L676" s="45"/>
      <c r="M676" s="252" t="s">
        <v>1</v>
      </c>
      <c r="N676" s="253" t="s">
        <v>41</v>
      </c>
      <c r="O676" s="92"/>
      <c r="P676" s="254">
        <f>O676*H676</f>
        <v>0</v>
      </c>
      <c r="Q676" s="254">
        <v>0</v>
      </c>
      <c r="R676" s="254">
        <f>Q676*H676</f>
        <v>0</v>
      </c>
      <c r="S676" s="254">
        <v>0</v>
      </c>
      <c r="T676" s="255">
        <f>S676*H676</f>
        <v>0</v>
      </c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R676" s="256" t="s">
        <v>228</v>
      </c>
      <c r="AT676" s="256" t="s">
        <v>224</v>
      </c>
      <c r="AU676" s="256" t="s">
        <v>86</v>
      </c>
      <c r="AY676" s="18" t="s">
        <v>222</v>
      </c>
      <c r="BE676" s="257">
        <f>IF(N676="základní",J676,0)</f>
        <v>0</v>
      </c>
      <c r="BF676" s="257">
        <f>IF(N676="snížená",J676,0)</f>
        <v>0</v>
      </c>
      <c r="BG676" s="257">
        <f>IF(N676="zákl. přenesená",J676,0)</f>
        <v>0</v>
      </c>
      <c r="BH676" s="257">
        <f>IF(N676="sníž. přenesená",J676,0)</f>
        <v>0</v>
      </c>
      <c r="BI676" s="257">
        <f>IF(N676="nulová",J676,0)</f>
        <v>0</v>
      </c>
      <c r="BJ676" s="18" t="s">
        <v>84</v>
      </c>
      <c r="BK676" s="257">
        <f>ROUND(I676*H676,2)</f>
        <v>0</v>
      </c>
      <c r="BL676" s="18" t="s">
        <v>228</v>
      </c>
      <c r="BM676" s="256" t="s">
        <v>2250</v>
      </c>
    </row>
    <row r="677" s="2" customFormat="1" ht="33" customHeight="1">
      <c r="A677" s="39"/>
      <c r="B677" s="40"/>
      <c r="C677" s="244" t="s">
        <v>1359</v>
      </c>
      <c r="D677" s="244" t="s">
        <v>224</v>
      </c>
      <c r="E677" s="245" t="s">
        <v>5457</v>
      </c>
      <c r="F677" s="246" t="s">
        <v>4947</v>
      </c>
      <c r="G677" s="247" t="s">
        <v>227</v>
      </c>
      <c r="H677" s="248">
        <v>15</v>
      </c>
      <c r="I677" s="249"/>
      <c r="J677" s="250">
        <f>ROUND(I677*H677,2)</f>
        <v>0</v>
      </c>
      <c r="K677" s="251"/>
      <c r="L677" s="45"/>
      <c r="M677" s="252" t="s">
        <v>1</v>
      </c>
      <c r="N677" s="253" t="s">
        <v>41</v>
      </c>
      <c r="O677" s="92"/>
      <c r="P677" s="254">
        <f>O677*H677</f>
        <v>0</v>
      </c>
      <c r="Q677" s="254">
        <v>0</v>
      </c>
      <c r="R677" s="254">
        <f>Q677*H677</f>
        <v>0</v>
      </c>
      <c r="S677" s="254">
        <v>0</v>
      </c>
      <c r="T677" s="255">
        <f>S677*H677</f>
        <v>0</v>
      </c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R677" s="256" t="s">
        <v>228</v>
      </c>
      <c r="AT677" s="256" t="s">
        <v>224</v>
      </c>
      <c r="AU677" s="256" t="s">
        <v>86</v>
      </c>
      <c r="AY677" s="18" t="s">
        <v>222</v>
      </c>
      <c r="BE677" s="257">
        <f>IF(N677="základní",J677,0)</f>
        <v>0</v>
      </c>
      <c r="BF677" s="257">
        <f>IF(N677="snížená",J677,0)</f>
        <v>0</v>
      </c>
      <c r="BG677" s="257">
        <f>IF(N677="zákl. přenesená",J677,0)</f>
        <v>0</v>
      </c>
      <c r="BH677" s="257">
        <f>IF(N677="sníž. přenesená",J677,0)</f>
        <v>0</v>
      </c>
      <c r="BI677" s="257">
        <f>IF(N677="nulová",J677,0)</f>
        <v>0</v>
      </c>
      <c r="BJ677" s="18" t="s">
        <v>84</v>
      </c>
      <c r="BK677" s="257">
        <f>ROUND(I677*H677,2)</f>
        <v>0</v>
      </c>
      <c r="BL677" s="18" t="s">
        <v>228</v>
      </c>
      <c r="BM677" s="256" t="s">
        <v>2254</v>
      </c>
    </row>
    <row r="678" s="12" customFormat="1" ht="25.92" customHeight="1">
      <c r="A678" s="12"/>
      <c r="B678" s="228"/>
      <c r="C678" s="229"/>
      <c r="D678" s="230" t="s">
        <v>75</v>
      </c>
      <c r="E678" s="231" t="s">
        <v>5458</v>
      </c>
      <c r="F678" s="231" t="s">
        <v>5459</v>
      </c>
      <c r="G678" s="229"/>
      <c r="H678" s="229"/>
      <c r="I678" s="232"/>
      <c r="J678" s="233">
        <f>BK678</f>
        <v>0</v>
      </c>
      <c r="K678" s="229"/>
      <c r="L678" s="234"/>
      <c r="M678" s="235"/>
      <c r="N678" s="236"/>
      <c r="O678" s="236"/>
      <c r="P678" s="237">
        <f>P679+P700</f>
        <v>0</v>
      </c>
      <c r="Q678" s="236"/>
      <c r="R678" s="237">
        <f>R679+R700</f>
        <v>0</v>
      </c>
      <c r="S678" s="236"/>
      <c r="T678" s="238">
        <f>T679+T700</f>
        <v>0</v>
      </c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R678" s="239" t="s">
        <v>84</v>
      </c>
      <c r="AT678" s="240" t="s">
        <v>75</v>
      </c>
      <c r="AU678" s="240" t="s">
        <v>76</v>
      </c>
      <c r="AY678" s="239" t="s">
        <v>222</v>
      </c>
      <c r="BK678" s="241">
        <f>BK679+BK700</f>
        <v>0</v>
      </c>
    </row>
    <row r="679" s="12" customFormat="1" ht="22.8" customHeight="1">
      <c r="A679" s="12"/>
      <c r="B679" s="228"/>
      <c r="C679" s="229"/>
      <c r="D679" s="230" t="s">
        <v>75</v>
      </c>
      <c r="E679" s="242" t="s">
        <v>5460</v>
      </c>
      <c r="F679" s="242" t="s">
        <v>4830</v>
      </c>
      <c r="G679" s="229"/>
      <c r="H679" s="229"/>
      <c r="I679" s="232"/>
      <c r="J679" s="243">
        <f>BK679</f>
        <v>0</v>
      </c>
      <c r="K679" s="229"/>
      <c r="L679" s="234"/>
      <c r="M679" s="235"/>
      <c r="N679" s="236"/>
      <c r="O679" s="236"/>
      <c r="P679" s="237">
        <f>SUM(P680:P699)</f>
        <v>0</v>
      </c>
      <c r="Q679" s="236"/>
      <c r="R679" s="237">
        <f>SUM(R680:R699)</f>
        <v>0</v>
      </c>
      <c r="S679" s="236"/>
      <c r="T679" s="238">
        <f>SUM(T680:T699)</f>
        <v>0</v>
      </c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R679" s="239" t="s">
        <v>84</v>
      </c>
      <c r="AT679" s="240" t="s">
        <v>75</v>
      </c>
      <c r="AU679" s="240" t="s">
        <v>84</v>
      </c>
      <c r="AY679" s="239" t="s">
        <v>222</v>
      </c>
      <c r="BK679" s="241">
        <f>SUM(BK680:BK699)</f>
        <v>0</v>
      </c>
    </row>
    <row r="680" s="2" customFormat="1" ht="37.8" customHeight="1">
      <c r="A680" s="39"/>
      <c r="B680" s="40"/>
      <c r="C680" s="244" t="s">
        <v>2233</v>
      </c>
      <c r="D680" s="244" t="s">
        <v>224</v>
      </c>
      <c r="E680" s="245" t="s">
        <v>5461</v>
      </c>
      <c r="F680" s="246" t="s">
        <v>5462</v>
      </c>
      <c r="G680" s="247" t="s">
        <v>526</v>
      </c>
      <c r="H680" s="248">
        <v>1</v>
      </c>
      <c r="I680" s="249"/>
      <c r="J680" s="250">
        <f>ROUND(I680*H680,2)</f>
        <v>0</v>
      </c>
      <c r="K680" s="251"/>
      <c r="L680" s="45"/>
      <c r="M680" s="252" t="s">
        <v>1</v>
      </c>
      <c r="N680" s="253" t="s">
        <v>41</v>
      </c>
      <c r="O680" s="92"/>
      <c r="P680" s="254">
        <f>O680*H680</f>
        <v>0</v>
      </c>
      <c r="Q680" s="254">
        <v>0</v>
      </c>
      <c r="R680" s="254">
        <f>Q680*H680</f>
        <v>0</v>
      </c>
      <c r="S680" s="254">
        <v>0</v>
      </c>
      <c r="T680" s="255">
        <f>S680*H680</f>
        <v>0</v>
      </c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R680" s="256" t="s">
        <v>228</v>
      </c>
      <c r="AT680" s="256" t="s">
        <v>224</v>
      </c>
      <c r="AU680" s="256" t="s">
        <v>86</v>
      </c>
      <c r="AY680" s="18" t="s">
        <v>222</v>
      </c>
      <c r="BE680" s="257">
        <f>IF(N680="základní",J680,0)</f>
        <v>0</v>
      </c>
      <c r="BF680" s="257">
        <f>IF(N680="snížená",J680,0)</f>
        <v>0</v>
      </c>
      <c r="BG680" s="257">
        <f>IF(N680="zákl. přenesená",J680,0)</f>
        <v>0</v>
      </c>
      <c r="BH680" s="257">
        <f>IF(N680="sníž. přenesená",J680,0)</f>
        <v>0</v>
      </c>
      <c r="BI680" s="257">
        <f>IF(N680="nulová",J680,0)</f>
        <v>0</v>
      </c>
      <c r="BJ680" s="18" t="s">
        <v>84</v>
      </c>
      <c r="BK680" s="257">
        <f>ROUND(I680*H680,2)</f>
        <v>0</v>
      </c>
      <c r="BL680" s="18" t="s">
        <v>228</v>
      </c>
      <c r="BM680" s="256" t="s">
        <v>2258</v>
      </c>
    </row>
    <row r="681" s="2" customFormat="1" ht="37.8" customHeight="1">
      <c r="A681" s="39"/>
      <c r="B681" s="40"/>
      <c r="C681" s="244" t="s">
        <v>1366</v>
      </c>
      <c r="D681" s="244" t="s">
        <v>224</v>
      </c>
      <c r="E681" s="245" t="s">
        <v>5463</v>
      </c>
      <c r="F681" s="246" t="s">
        <v>5464</v>
      </c>
      <c r="G681" s="247" t="s">
        <v>526</v>
      </c>
      <c r="H681" s="248">
        <v>1</v>
      </c>
      <c r="I681" s="249"/>
      <c r="J681" s="250">
        <f>ROUND(I681*H681,2)</f>
        <v>0</v>
      </c>
      <c r="K681" s="251"/>
      <c r="L681" s="45"/>
      <c r="M681" s="252" t="s">
        <v>1</v>
      </c>
      <c r="N681" s="253" t="s">
        <v>41</v>
      </c>
      <c r="O681" s="92"/>
      <c r="P681" s="254">
        <f>O681*H681</f>
        <v>0</v>
      </c>
      <c r="Q681" s="254">
        <v>0</v>
      </c>
      <c r="R681" s="254">
        <f>Q681*H681</f>
        <v>0</v>
      </c>
      <c r="S681" s="254">
        <v>0</v>
      </c>
      <c r="T681" s="255">
        <f>S681*H681</f>
        <v>0</v>
      </c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R681" s="256" t="s">
        <v>228</v>
      </c>
      <c r="AT681" s="256" t="s">
        <v>224</v>
      </c>
      <c r="AU681" s="256" t="s">
        <v>86</v>
      </c>
      <c r="AY681" s="18" t="s">
        <v>222</v>
      </c>
      <c r="BE681" s="257">
        <f>IF(N681="základní",J681,0)</f>
        <v>0</v>
      </c>
      <c r="BF681" s="257">
        <f>IF(N681="snížená",J681,0)</f>
        <v>0</v>
      </c>
      <c r="BG681" s="257">
        <f>IF(N681="zákl. přenesená",J681,0)</f>
        <v>0</v>
      </c>
      <c r="BH681" s="257">
        <f>IF(N681="sníž. přenesená",J681,0)</f>
        <v>0</v>
      </c>
      <c r="BI681" s="257">
        <f>IF(N681="nulová",J681,0)</f>
        <v>0</v>
      </c>
      <c r="BJ681" s="18" t="s">
        <v>84</v>
      </c>
      <c r="BK681" s="257">
        <f>ROUND(I681*H681,2)</f>
        <v>0</v>
      </c>
      <c r="BL681" s="18" t="s">
        <v>228</v>
      </c>
      <c r="BM681" s="256" t="s">
        <v>2261</v>
      </c>
    </row>
    <row r="682" s="2" customFormat="1" ht="37.8" customHeight="1">
      <c r="A682" s="39"/>
      <c r="B682" s="40"/>
      <c r="C682" s="244" t="s">
        <v>2240</v>
      </c>
      <c r="D682" s="244" t="s">
        <v>224</v>
      </c>
      <c r="E682" s="245" t="s">
        <v>5465</v>
      </c>
      <c r="F682" s="246" t="s">
        <v>5466</v>
      </c>
      <c r="G682" s="247" t="s">
        <v>526</v>
      </c>
      <c r="H682" s="248">
        <v>1</v>
      </c>
      <c r="I682" s="249"/>
      <c r="J682" s="250">
        <f>ROUND(I682*H682,2)</f>
        <v>0</v>
      </c>
      <c r="K682" s="251"/>
      <c r="L682" s="45"/>
      <c r="M682" s="252" t="s">
        <v>1</v>
      </c>
      <c r="N682" s="253" t="s">
        <v>41</v>
      </c>
      <c r="O682" s="92"/>
      <c r="P682" s="254">
        <f>O682*H682</f>
        <v>0</v>
      </c>
      <c r="Q682" s="254">
        <v>0</v>
      </c>
      <c r="R682" s="254">
        <f>Q682*H682</f>
        <v>0</v>
      </c>
      <c r="S682" s="254">
        <v>0</v>
      </c>
      <c r="T682" s="255">
        <f>S682*H682</f>
        <v>0</v>
      </c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R682" s="256" t="s">
        <v>228</v>
      </c>
      <c r="AT682" s="256" t="s">
        <v>224</v>
      </c>
      <c r="AU682" s="256" t="s">
        <v>86</v>
      </c>
      <c r="AY682" s="18" t="s">
        <v>222</v>
      </c>
      <c r="BE682" s="257">
        <f>IF(N682="základní",J682,0)</f>
        <v>0</v>
      </c>
      <c r="BF682" s="257">
        <f>IF(N682="snížená",J682,0)</f>
        <v>0</v>
      </c>
      <c r="BG682" s="257">
        <f>IF(N682="zákl. přenesená",J682,0)</f>
        <v>0</v>
      </c>
      <c r="BH682" s="257">
        <f>IF(N682="sníž. přenesená",J682,0)</f>
        <v>0</v>
      </c>
      <c r="BI682" s="257">
        <f>IF(N682="nulová",J682,0)</f>
        <v>0</v>
      </c>
      <c r="BJ682" s="18" t="s">
        <v>84</v>
      </c>
      <c r="BK682" s="257">
        <f>ROUND(I682*H682,2)</f>
        <v>0</v>
      </c>
      <c r="BL682" s="18" t="s">
        <v>228</v>
      </c>
      <c r="BM682" s="256" t="s">
        <v>2265</v>
      </c>
    </row>
    <row r="683" s="2" customFormat="1" ht="16.5" customHeight="1">
      <c r="A683" s="39"/>
      <c r="B683" s="40"/>
      <c r="C683" s="294" t="s">
        <v>1373</v>
      </c>
      <c r="D683" s="294" t="s">
        <v>300</v>
      </c>
      <c r="E683" s="295" t="s">
        <v>5467</v>
      </c>
      <c r="F683" s="296" t="s">
        <v>4860</v>
      </c>
      <c r="G683" s="297" t="s">
        <v>337</v>
      </c>
      <c r="H683" s="298">
        <v>1</v>
      </c>
      <c r="I683" s="299"/>
      <c r="J683" s="300">
        <f>ROUND(I683*H683,2)</f>
        <v>0</v>
      </c>
      <c r="K683" s="301"/>
      <c r="L683" s="302"/>
      <c r="M683" s="303" t="s">
        <v>1</v>
      </c>
      <c r="N683" s="304" t="s">
        <v>41</v>
      </c>
      <c r="O683" s="92"/>
      <c r="P683" s="254">
        <f>O683*H683</f>
        <v>0</v>
      </c>
      <c r="Q683" s="254">
        <v>0</v>
      </c>
      <c r="R683" s="254">
        <f>Q683*H683</f>
        <v>0</v>
      </c>
      <c r="S683" s="254">
        <v>0</v>
      </c>
      <c r="T683" s="255">
        <f>S683*H683</f>
        <v>0</v>
      </c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R683" s="256" t="s">
        <v>242</v>
      </c>
      <c r="AT683" s="256" t="s">
        <v>300</v>
      </c>
      <c r="AU683" s="256" t="s">
        <v>86</v>
      </c>
      <c r="AY683" s="18" t="s">
        <v>222</v>
      </c>
      <c r="BE683" s="257">
        <f>IF(N683="základní",J683,0)</f>
        <v>0</v>
      </c>
      <c r="BF683" s="257">
        <f>IF(N683="snížená",J683,0)</f>
        <v>0</v>
      </c>
      <c r="BG683" s="257">
        <f>IF(N683="zákl. přenesená",J683,0)</f>
        <v>0</v>
      </c>
      <c r="BH683" s="257">
        <f>IF(N683="sníž. přenesená",J683,0)</f>
        <v>0</v>
      </c>
      <c r="BI683" s="257">
        <f>IF(N683="nulová",J683,0)</f>
        <v>0</v>
      </c>
      <c r="BJ683" s="18" t="s">
        <v>84</v>
      </c>
      <c r="BK683" s="257">
        <f>ROUND(I683*H683,2)</f>
        <v>0</v>
      </c>
      <c r="BL683" s="18" t="s">
        <v>228</v>
      </c>
      <c r="BM683" s="256" t="s">
        <v>2268</v>
      </c>
    </row>
    <row r="684" s="2" customFormat="1" ht="21.75" customHeight="1">
      <c r="A684" s="39"/>
      <c r="B684" s="40"/>
      <c r="C684" s="294" t="s">
        <v>2247</v>
      </c>
      <c r="D684" s="294" t="s">
        <v>300</v>
      </c>
      <c r="E684" s="295" t="s">
        <v>5468</v>
      </c>
      <c r="F684" s="296" t="s">
        <v>5469</v>
      </c>
      <c r="G684" s="297" t="s">
        <v>526</v>
      </c>
      <c r="H684" s="298">
        <v>1</v>
      </c>
      <c r="I684" s="299"/>
      <c r="J684" s="300">
        <f>ROUND(I684*H684,2)</f>
        <v>0</v>
      </c>
      <c r="K684" s="301"/>
      <c r="L684" s="302"/>
      <c r="M684" s="303" t="s">
        <v>1</v>
      </c>
      <c r="N684" s="304" t="s">
        <v>41</v>
      </c>
      <c r="O684" s="92"/>
      <c r="P684" s="254">
        <f>O684*H684</f>
        <v>0</v>
      </c>
      <c r="Q684" s="254">
        <v>0</v>
      </c>
      <c r="R684" s="254">
        <f>Q684*H684</f>
        <v>0</v>
      </c>
      <c r="S684" s="254">
        <v>0</v>
      </c>
      <c r="T684" s="255">
        <f>S684*H684</f>
        <v>0</v>
      </c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R684" s="256" t="s">
        <v>242</v>
      </c>
      <c r="AT684" s="256" t="s">
        <v>300</v>
      </c>
      <c r="AU684" s="256" t="s">
        <v>86</v>
      </c>
      <c r="AY684" s="18" t="s">
        <v>222</v>
      </c>
      <c r="BE684" s="257">
        <f>IF(N684="základní",J684,0)</f>
        <v>0</v>
      </c>
      <c r="BF684" s="257">
        <f>IF(N684="snížená",J684,0)</f>
        <v>0</v>
      </c>
      <c r="BG684" s="257">
        <f>IF(N684="zákl. přenesená",J684,0)</f>
        <v>0</v>
      </c>
      <c r="BH684" s="257">
        <f>IF(N684="sníž. přenesená",J684,0)</f>
        <v>0</v>
      </c>
      <c r="BI684" s="257">
        <f>IF(N684="nulová",J684,0)</f>
        <v>0</v>
      </c>
      <c r="BJ684" s="18" t="s">
        <v>84</v>
      </c>
      <c r="BK684" s="257">
        <f>ROUND(I684*H684,2)</f>
        <v>0</v>
      </c>
      <c r="BL684" s="18" t="s">
        <v>228</v>
      </c>
      <c r="BM684" s="256" t="s">
        <v>2272</v>
      </c>
    </row>
    <row r="685" s="2" customFormat="1" ht="16.5" customHeight="1">
      <c r="A685" s="39"/>
      <c r="B685" s="40"/>
      <c r="C685" s="294" t="s">
        <v>1379</v>
      </c>
      <c r="D685" s="294" t="s">
        <v>300</v>
      </c>
      <c r="E685" s="295" t="s">
        <v>5470</v>
      </c>
      <c r="F685" s="296" t="s">
        <v>5471</v>
      </c>
      <c r="G685" s="297" t="s">
        <v>526</v>
      </c>
      <c r="H685" s="298">
        <v>1</v>
      </c>
      <c r="I685" s="299"/>
      <c r="J685" s="300">
        <f>ROUND(I685*H685,2)</f>
        <v>0</v>
      </c>
      <c r="K685" s="301"/>
      <c r="L685" s="302"/>
      <c r="M685" s="303" t="s">
        <v>1</v>
      </c>
      <c r="N685" s="304" t="s">
        <v>41</v>
      </c>
      <c r="O685" s="92"/>
      <c r="P685" s="254">
        <f>O685*H685</f>
        <v>0</v>
      </c>
      <c r="Q685" s="254">
        <v>0</v>
      </c>
      <c r="R685" s="254">
        <f>Q685*H685</f>
        <v>0</v>
      </c>
      <c r="S685" s="254">
        <v>0</v>
      </c>
      <c r="T685" s="255">
        <f>S685*H685</f>
        <v>0</v>
      </c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R685" s="256" t="s">
        <v>242</v>
      </c>
      <c r="AT685" s="256" t="s">
        <v>300</v>
      </c>
      <c r="AU685" s="256" t="s">
        <v>86</v>
      </c>
      <c r="AY685" s="18" t="s">
        <v>222</v>
      </c>
      <c r="BE685" s="257">
        <f>IF(N685="základní",J685,0)</f>
        <v>0</v>
      </c>
      <c r="BF685" s="257">
        <f>IF(N685="snížená",J685,0)</f>
        <v>0</v>
      </c>
      <c r="BG685" s="257">
        <f>IF(N685="zákl. přenesená",J685,0)</f>
        <v>0</v>
      </c>
      <c r="BH685" s="257">
        <f>IF(N685="sníž. přenesená",J685,0)</f>
        <v>0</v>
      </c>
      <c r="BI685" s="257">
        <f>IF(N685="nulová",J685,0)</f>
        <v>0</v>
      </c>
      <c r="BJ685" s="18" t="s">
        <v>84</v>
      </c>
      <c r="BK685" s="257">
        <f>ROUND(I685*H685,2)</f>
        <v>0</v>
      </c>
      <c r="BL685" s="18" t="s">
        <v>228</v>
      </c>
      <c r="BM685" s="256" t="s">
        <v>2275</v>
      </c>
    </row>
    <row r="686" s="2" customFormat="1" ht="16.5" customHeight="1">
      <c r="A686" s="39"/>
      <c r="B686" s="40"/>
      <c r="C686" s="294" t="s">
        <v>2255</v>
      </c>
      <c r="D686" s="294" t="s">
        <v>300</v>
      </c>
      <c r="E686" s="295" t="s">
        <v>5472</v>
      </c>
      <c r="F686" s="296" t="s">
        <v>4848</v>
      </c>
      <c r="G686" s="297" t="s">
        <v>1535</v>
      </c>
      <c r="H686" s="298">
        <v>25</v>
      </c>
      <c r="I686" s="299"/>
      <c r="J686" s="300">
        <f>ROUND(I686*H686,2)</f>
        <v>0</v>
      </c>
      <c r="K686" s="301"/>
      <c r="L686" s="302"/>
      <c r="M686" s="303" t="s">
        <v>1</v>
      </c>
      <c r="N686" s="304" t="s">
        <v>41</v>
      </c>
      <c r="O686" s="92"/>
      <c r="P686" s="254">
        <f>O686*H686</f>
        <v>0</v>
      </c>
      <c r="Q686" s="254">
        <v>0</v>
      </c>
      <c r="R686" s="254">
        <f>Q686*H686</f>
        <v>0</v>
      </c>
      <c r="S686" s="254">
        <v>0</v>
      </c>
      <c r="T686" s="255">
        <f>S686*H686</f>
        <v>0</v>
      </c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R686" s="256" t="s">
        <v>242</v>
      </c>
      <c r="AT686" s="256" t="s">
        <v>300</v>
      </c>
      <c r="AU686" s="256" t="s">
        <v>86</v>
      </c>
      <c r="AY686" s="18" t="s">
        <v>222</v>
      </c>
      <c r="BE686" s="257">
        <f>IF(N686="základní",J686,0)</f>
        <v>0</v>
      </c>
      <c r="BF686" s="257">
        <f>IF(N686="snížená",J686,0)</f>
        <v>0</v>
      </c>
      <c r="BG686" s="257">
        <f>IF(N686="zákl. přenesená",J686,0)</f>
        <v>0</v>
      </c>
      <c r="BH686" s="257">
        <f>IF(N686="sníž. přenesená",J686,0)</f>
        <v>0</v>
      </c>
      <c r="BI686" s="257">
        <f>IF(N686="nulová",J686,0)</f>
        <v>0</v>
      </c>
      <c r="BJ686" s="18" t="s">
        <v>84</v>
      </c>
      <c r="BK686" s="257">
        <f>ROUND(I686*H686,2)</f>
        <v>0</v>
      </c>
      <c r="BL686" s="18" t="s">
        <v>228</v>
      </c>
      <c r="BM686" s="256" t="s">
        <v>2279</v>
      </c>
    </row>
    <row r="687" s="2" customFormat="1" ht="16.5" customHeight="1">
      <c r="A687" s="39"/>
      <c r="B687" s="40"/>
      <c r="C687" s="294" t="s">
        <v>1386</v>
      </c>
      <c r="D687" s="294" t="s">
        <v>300</v>
      </c>
      <c r="E687" s="295" t="s">
        <v>5473</v>
      </c>
      <c r="F687" s="296" t="s">
        <v>5474</v>
      </c>
      <c r="G687" s="297" t="s">
        <v>526</v>
      </c>
      <c r="H687" s="298">
        <v>2</v>
      </c>
      <c r="I687" s="299"/>
      <c r="J687" s="300">
        <f>ROUND(I687*H687,2)</f>
        <v>0</v>
      </c>
      <c r="K687" s="301"/>
      <c r="L687" s="302"/>
      <c r="M687" s="303" t="s">
        <v>1</v>
      </c>
      <c r="N687" s="304" t="s">
        <v>41</v>
      </c>
      <c r="O687" s="92"/>
      <c r="P687" s="254">
        <f>O687*H687</f>
        <v>0</v>
      </c>
      <c r="Q687" s="254">
        <v>0</v>
      </c>
      <c r="R687" s="254">
        <f>Q687*H687</f>
        <v>0</v>
      </c>
      <c r="S687" s="254">
        <v>0</v>
      </c>
      <c r="T687" s="255">
        <f>S687*H687</f>
        <v>0</v>
      </c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R687" s="256" t="s">
        <v>242</v>
      </c>
      <c r="AT687" s="256" t="s">
        <v>300</v>
      </c>
      <c r="AU687" s="256" t="s">
        <v>86</v>
      </c>
      <c r="AY687" s="18" t="s">
        <v>222</v>
      </c>
      <c r="BE687" s="257">
        <f>IF(N687="základní",J687,0)</f>
        <v>0</v>
      </c>
      <c r="BF687" s="257">
        <f>IF(N687="snížená",J687,0)</f>
        <v>0</v>
      </c>
      <c r="BG687" s="257">
        <f>IF(N687="zákl. přenesená",J687,0)</f>
        <v>0</v>
      </c>
      <c r="BH687" s="257">
        <f>IF(N687="sníž. přenesená",J687,0)</f>
        <v>0</v>
      </c>
      <c r="BI687" s="257">
        <f>IF(N687="nulová",J687,0)</f>
        <v>0</v>
      </c>
      <c r="BJ687" s="18" t="s">
        <v>84</v>
      </c>
      <c r="BK687" s="257">
        <f>ROUND(I687*H687,2)</f>
        <v>0</v>
      </c>
      <c r="BL687" s="18" t="s">
        <v>228</v>
      </c>
      <c r="BM687" s="256" t="s">
        <v>2283</v>
      </c>
    </row>
    <row r="688" s="2" customFormat="1" ht="16.5" customHeight="1">
      <c r="A688" s="39"/>
      <c r="B688" s="40"/>
      <c r="C688" s="294" t="s">
        <v>2262</v>
      </c>
      <c r="D688" s="294" t="s">
        <v>300</v>
      </c>
      <c r="E688" s="295" t="s">
        <v>5475</v>
      </c>
      <c r="F688" s="296" t="s">
        <v>4852</v>
      </c>
      <c r="G688" s="297" t="s">
        <v>526</v>
      </c>
      <c r="H688" s="298">
        <v>2</v>
      </c>
      <c r="I688" s="299"/>
      <c r="J688" s="300">
        <f>ROUND(I688*H688,2)</f>
        <v>0</v>
      </c>
      <c r="K688" s="301"/>
      <c r="L688" s="302"/>
      <c r="M688" s="303" t="s">
        <v>1</v>
      </c>
      <c r="N688" s="304" t="s">
        <v>41</v>
      </c>
      <c r="O688" s="92"/>
      <c r="P688" s="254">
        <f>O688*H688</f>
        <v>0</v>
      </c>
      <c r="Q688" s="254">
        <v>0</v>
      </c>
      <c r="R688" s="254">
        <f>Q688*H688</f>
        <v>0</v>
      </c>
      <c r="S688" s="254">
        <v>0</v>
      </c>
      <c r="T688" s="255">
        <f>S688*H688</f>
        <v>0</v>
      </c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R688" s="256" t="s">
        <v>242</v>
      </c>
      <c r="AT688" s="256" t="s">
        <v>300</v>
      </c>
      <c r="AU688" s="256" t="s">
        <v>86</v>
      </c>
      <c r="AY688" s="18" t="s">
        <v>222</v>
      </c>
      <c r="BE688" s="257">
        <f>IF(N688="základní",J688,0)</f>
        <v>0</v>
      </c>
      <c r="BF688" s="257">
        <f>IF(N688="snížená",J688,0)</f>
        <v>0</v>
      </c>
      <c r="BG688" s="257">
        <f>IF(N688="zákl. přenesená",J688,0)</f>
        <v>0</v>
      </c>
      <c r="BH688" s="257">
        <f>IF(N688="sníž. přenesená",J688,0)</f>
        <v>0</v>
      </c>
      <c r="BI688" s="257">
        <f>IF(N688="nulová",J688,0)</f>
        <v>0</v>
      </c>
      <c r="BJ688" s="18" t="s">
        <v>84</v>
      </c>
      <c r="BK688" s="257">
        <f>ROUND(I688*H688,2)</f>
        <v>0</v>
      </c>
      <c r="BL688" s="18" t="s">
        <v>228</v>
      </c>
      <c r="BM688" s="256" t="s">
        <v>2287</v>
      </c>
    </row>
    <row r="689" s="2" customFormat="1" ht="16.5" customHeight="1">
      <c r="A689" s="39"/>
      <c r="B689" s="40"/>
      <c r="C689" s="294" t="s">
        <v>1391</v>
      </c>
      <c r="D689" s="294" t="s">
        <v>300</v>
      </c>
      <c r="E689" s="295" t="s">
        <v>5476</v>
      </c>
      <c r="F689" s="296" t="s">
        <v>4854</v>
      </c>
      <c r="G689" s="297" t="s">
        <v>526</v>
      </c>
      <c r="H689" s="298">
        <v>1</v>
      </c>
      <c r="I689" s="299"/>
      <c r="J689" s="300">
        <f>ROUND(I689*H689,2)</f>
        <v>0</v>
      </c>
      <c r="K689" s="301"/>
      <c r="L689" s="302"/>
      <c r="M689" s="303" t="s">
        <v>1</v>
      </c>
      <c r="N689" s="304" t="s">
        <v>41</v>
      </c>
      <c r="O689" s="92"/>
      <c r="P689" s="254">
        <f>O689*H689</f>
        <v>0</v>
      </c>
      <c r="Q689" s="254">
        <v>0</v>
      </c>
      <c r="R689" s="254">
        <f>Q689*H689</f>
        <v>0</v>
      </c>
      <c r="S689" s="254">
        <v>0</v>
      </c>
      <c r="T689" s="255">
        <f>S689*H689</f>
        <v>0</v>
      </c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R689" s="256" t="s">
        <v>242</v>
      </c>
      <c r="AT689" s="256" t="s">
        <v>300</v>
      </c>
      <c r="AU689" s="256" t="s">
        <v>86</v>
      </c>
      <c r="AY689" s="18" t="s">
        <v>222</v>
      </c>
      <c r="BE689" s="257">
        <f>IF(N689="základní",J689,0)</f>
        <v>0</v>
      </c>
      <c r="BF689" s="257">
        <f>IF(N689="snížená",J689,0)</f>
        <v>0</v>
      </c>
      <c r="BG689" s="257">
        <f>IF(N689="zákl. přenesená",J689,0)</f>
        <v>0</v>
      </c>
      <c r="BH689" s="257">
        <f>IF(N689="sníž. přenesená",J689,0)</f>
        <v>0</v>
      </c>
      <c r="BI689" s="257">
        <f>IF(N689="nulová",J689,0)</f>
        <v>0</v>
      </c>
      <c r="BJ689" s="18" t="s">
        <v>84</v>
      </c>
      <c r="BK689" s="257">
        <f>ROUND(I689*H689,2)</f>
        <v>0</v>
      </c>
      <c r="BL689" s="18" t="s">
        <v>228</v>
      </c>
      <c r="BM689" s="256" t="s">
        <v>2290</v>
      </c>
    </row>
    <row r="690" s="2" customFormat="1" ht="16.5" customHeight="1">
      <c r="A690" s="39"/>
      <c r="B690" s="40"/>
      <c r="C690" s="294" t="s">
        <v>2269</v>
      </c>
      <c r="D690" s="294" t="s">
        <v>300</v>
      </c>
      <c r="E690" s="295" t="s">
        <v>5477</v>
      </c>
      <c r="F690" s="296" t="s">
        <v>4860</v>
      </c>
      <c r="G690" s="297" t="s">
        <v>337</v>
      </c>
      <c r="H690" s="298">
        <v>1</v>
      </c>
      <c r="I690" s="299"/>
      <c r="J690" s="300">
        <f>ROUND(I690*H690,2)</f>
        <v>0</v>
      </c>
      <c r="K690" s="301"/>
      <c r="L690" s="302"/>
      <c r="M690" s="303" t="s">
        <v>1</v>
      </c>
      <c r="N690" s="304" t="s">
        <v>41</v>
      </c>
      <c r="O690" s="92"/>
      <c r="P690" s="254">
        <f>O690*H690</f>
        <v>0</v>
      </c>
      <c r="Q690" s="254">
        <v>0</v>
      </c>
      <c r="R690" s="254">
        <f>Q690*H690</f>
        <v>0</v>
      </c>
      <c r="S690" s="254">
        <v>0</v>
      </c>
      <c r="T690" s="255">
        <f>S690*H690</f>
        <v>0</v>
      </c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R690" s="256" t="s">
        <v>242</v>
      </c>
      <c r="AT690" s="256" t="s">
        <v>300</v>
      </c>
      <c r="AU690" s="256" t="s">
        <v>86</v>
      </c>
      <c r="AY690" s="18" t="s">
        <v>222</v>
      </c>
      <c r="BE690" s="257">
        <f>IF(N690="základní",J690,0)</f>
        <v>0</v>
      </c>
      <c r="BF690" s="257">
        <f>IF(N690="snížená",J690,0)</f>
        <v>0</v>
      </c>
      <c r="BG690" s="257">
        <f>IF(N690="zákl. přenesená",J690,0)</f>
        <v>0</v>
      </c>
      <c r="BH690" s="257">
        <f>IF(N690="sníž. přenesená",J690,0)</f>
        <v>0</v>
      </c>
      <c r="BI690" s="257">
        <f>IF(N690="nulová",J690,0)</f>
        <v>0</v>
      </c>
      <c r="BJ690" s="18" t="s">
        <v>84</v>
      </c>
      <c r="BK690" s="257">
        <f>ROUND(I690*H690,2)</f>
        <v>0</v>
      </c>
      <c r="BL690" s="18" t="s">
        <v>228</v>
      </c>
      <c r="BM690" s="256" t="s">
        <v>2296</v>
      </c>
    </row>
    <row r="691" s="2" customFormat="1" ht="16.5" customHeight="1">
      <c r="A691" s="39"/>
      <c r="B691" s="40"/>
      <c r="C691" s="244" t="s">
        <v>1397</v>
      </c>
      <c r="D691" s="244" t="s">
        <v>224</v>
      </c>
      <c r="E691" s="245" t="s">
        <v>5478</v>
      </c>
      <c r="F691" s="246" t="s">
        <v>4836</v>
      </c>
      <c r="G691" s="247" t="s">
        <v>526</v>
      </c>
      <c r="H691" s="248">
        <v>1</v>
      </c>
      <c r="I691" s="249"/>
      <c r="J691" s="250">
        <f>ROUND(I691*H691,2)</f>
        <v>0</v>
      </c>
      <c r="K691" s="251"/>
      <c r="L691" s="45"/>
      <c r="M691" s="252" t="s">
        <v>1</v>
      </c>
      <c r="N691" s="253" t="s">
        <v>41</v>
      </c>
      <c r="O691" s="92"/>
      <c r="P691" s="254">
        <f>O691*H691</f>
        <v>0</v>
      </c>
      <c r="Q691" s="254">
        <v>0</v>
      </c>
      <c r="R691" s="254">
        <f>Q691*H691</f>
        <v>0</v>
      </c>
      <c r="S691" s="254">
        <v>0</v>
      </c>
      <c r="T691" s="255">
        <f>S691*H691</f>
        <v>0</v>
      </c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R691" s="256" t="s">
        <v>228</v>
      </c>
      <c r="AT691" s="256" t="s">
        <v>224</v>
      </c>
      <c r="AU691" s="256" t="s">
        <v>86</v>
      </c>
      <c r="AY691" s="18" t="s">
        <v>222</v>
      </c>
      <c r="BE691" s="257">
        <f>IF(N691="základní",J691,0)</f>
        <v>0</v>
      </c>
      <c r="BF691" s="257">
        <f>IF(N691="snížená",J691,0)</f>
        <v>0</v>
      </c>
      <c r="BG691" s="257">
        <f>IF(N691="zákl. přenesená",J691,0)</f>
        <v>0</v>
      </c>
      <c r="BH691" s="257">
        <f>IF(N691="sníž. přenesená",J691,0)</f>
        <v>0</v>
      </c>
      <c r="BI691" s="257">
        <f>IF(N691="nulová",J691,0)</f>
        <v>0</v>
      </c>
      <c r="BJ691" s="18" t="s">
        <v>84</v>
      </c>
      <c r="BK691" s="257">
        <f>ROUND(I691*H691,2)</f>
        <v>0</v>
      </c>
      <c r="BL691" s="18" t="s">
        <v>228</v>
      </c>
      <c r="BM691" s="256" t="s">
        <v>2299</v>
      </c>
    </row>
    <row r="692" s="2" customFormat="1" ht="24.15" customHeight="1">
      <c r="A692" s="39"/>
      <c r="B692" s="40"/>
      <c r="C692" s="294" t="s">
        <v>2276</v>
      </c>
      <c r="D692" s="294" t="s">
        <v>300</v>
      </c>
      <c r="E692" s="295" t="s">
        <v>5479</v>
      </c>
      <c r="F692" s="296" t="s">
        <v>5480</v>
      </c>
      <c r="G692" s="297" t="s">
        <v>526</v>
      </c>
      <c r="H692" s="298">
        <v>1</v>
      </c>
      <c r="I692" s="299"/>
      <c r="J692" s="300">
        <f>ROUND(I692*H692,2)</f>
        <v>0</v>
      </c>
      <c r="K692" s="301"/>
      <c r="L692" s="302"/>
      <c r="M692" s="303" t="s">
        <v>1</v>
      </c>
      <c r="N692" s="304" t="s">
        <v>41</v>
      </c>
      <c r="O692" s="92"/>
      <c r="P692" s="254">
        <f>O692*H692</f>
        <v>0</v>
      </c>
      <c r="Q692" s="254">
        <v>0</v>
      </c>
      <c r="R692" s="254">
        <f>Q692*H692</f>
        <v>0</v>
      </c>
      <c r="S692" s="254">
        <v>0</v>
      </c>
      <c r="T692" s="255">
        <f>S692*H692</f>
        <v>0</v>
      </c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R692" s="256" t="s">
        <v>242</v>
      </c>
      <c r="AT692" s="256" t="s">
        <v>300</v>
      </c>
      <c r="AU692" s="256" t="s">
        <v>86</v>
      </c>
      <c r="AY692" s="18" t="s">
        <v>222</v>
      </c>
      <c r="BE692" s="257">
        <f>IF(N692="základní",J692,0)</f>
        <v>0</v>
      </c>
      <c r="BF692" s="257">
        <f>IF(N692="snížená",J692,0)</f>
        <v>0</v>
      </c>
      <c r="BG692" s="257">
        <f>IF(N692="zákl. přenesená",J692,0)</f>
        <v>0</v>
      </c>
      <c r="BH692" s="257">
        <f>IF(N692="sníž. přenesená",J692,0)</f>
        <v>0</v>
      </c>
      <c r="BI692" s="257">
        <f>IF(N692="nulová",J692,0)</f>
        <v>0</v>
      </c>
      <c r="BJ692" s="18" t="s">
        <v>84</v>
      </c>
      <c r="BK692" s="257">
        <f>ROUND(I692*H692,2)</f>
        <v>0</v>
      </c>
      <c r="BL692" s="18" t="s">
        <v>228</v>
      </c>
      <c r="BM692" s="256" t="s">
        <v>2303</v>
      </c>
    </row>
    <row r="693" s="2" customFormat="1" ht="16.5" customHeight="1">
      <c r="A693" s="39"/>
      <c r="B693" s="40"/>
      <c r="C693" s="244" t="s">
        <v>1402</v>
      </c>
      <c r="D693" s="244" t="s">
        <v>224</v>
      </c>
      <c r="E693" s="245" t="s">
        <v>5481</v>
      </c>
      <c r="F693" s="246" t="s">
        <v>4836</v>
      </c>
      <c r="G693" s="247" t="s">
        <v>526</v>
      </c>
      <c r="H693" s="248">
        <v>1</v>
      </c>
      <c r="I693" s="249"/>
      <c r="J693" s="250">
        <f>ROUND(I693*H693,2)</f>
        <v>0</v>
      </c>
      <c r="K693" s="251"/>
      <c r="L693" s="45"/>
      <c r="M693" s="252" t="s">
        <v>1</v>
      </c>
      <c r="N693" s="253" t="s">
        <v>41</v>
      </c>
      <c r="O693" s="92"/>
      <c r="P693" s="254">
        <f>O693*H693</f>
        <v>0</v>
      </c>
      <c r="Q693" s="254">
        <v>0</v>
      </c>
      <c r="R693" s="254">
        <f>Q693*H693</f>
        <v>0</v>
      </c>
      <c r="S693" s="254">
        <v>0</v>
      </c>
      <c r="T693" s="255">
        <f>S693*H693</f>
        <v>0</v>
      </c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R693" s="256" t="s">
        <v>228</v>
      </c>
      <c r="AT693" s="256" t="s">
        <v>224</v>
      </c>
      <c r="AU693" s="256" t="s">
        <v>86</v>
      </c>
      <c r="AY693" s="18" t="s">
        <v>222</v>
      </c>
      <c r="BE693" s="257">
        <f>IF(N693="základní",J693,0)</f>
        <v>0</v>
      </c>
      <c r="BF693" s="257">
        <f>IF(N693="snížená",J693,0)</f>
        <v>0</v>
      </c>
      <c r="BG693" s="257">
        <f>IF(N693="zákl. přenesená",J693,0)</f>
        <v>0</v>
      </c>
      <c r="BH693" s="257">
        <f>IF(N693="sníž. přenesená",J693,0)</f>
        <v>0</v>
      </c>
      <c r="BI693" s="257">
        <f>IF(N693="nulová",J693,0)</f>
        <v>0</v>
      </c>
      <c r="BJ693" s="18" t="s">
        <v>84</v>
      </c>
      <c r="BK693" s="257">
        <f>ROUND(I693*H693,2)</f>
        <v>0</v>
      </c>
      <c r="BL693" s="18" t="s">
        <v>228</v>
      </c>
      <c r="BM693" s="256" t="s">
        <v>2306</v>
      </c>
    </row>
    <row r="694" s="2" customFormat="1" ht="24.15" customHeight="1">
      <c r="A694" s="39"/>
      <c r="B694" s="40"/>
      <c r="C694" s="294" t="s">
        <v>2284</v>
      </c>
      <c r="D694" s="294" t="s">
        <v>300</v>
      </c>
      <c r="E694" s="295" t="s">
        <v>5482</v>
      </c>
      <c r="F694" s="296" t="s">
        <v>5483</v>
      </c>
      <c r="G694" s="297" t="s">
        <v>526</v>
      </c>
      <c r="H694" s="298">
        <v>1</v>
      </c>
      <c r="I694" s="299"/>
      <c r="J694" s="300">
        <f>ROUND(I694*H694,2)</f>
        <v>0</v>
      </c>
      <c r="K694" s="301"/>
      <c r="L694" s="302"/>
      <c r="M694" s="303" t="s">
        <v>1</v>
      </c>
      <c r="N694" s="304" t="s">
        <v>41</v>
      </c>
      <c r="O694" s="92"/>
      <c r="P694" s="254">
        <f>O694*H694</f>
        <v>0</v>
      </c>
      <c r="Q694" s="254">
        <v>0</v>
      </c>
      <c r="R694" s="254">
        <f>Q694*H694</f>
        <v>0</v>
      </c>
      <c r="S694" s="254">
        <v>0</v>
      </c>
      <c r="T694" s="255">
        <f>S694*H694</f>
        <v>0</v>
      </c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R694" s="256" t="s">
        <v>242</v>
      </c>
      <c r="AT694" s="256" t="s">
        <v>300</v>
      </c>
      <c r="AU694" s="256" t="s">
        <v>86</v>
      </c>
      <c r="AY694" s="18" t="s">
        <v>222</v>
      </c>
      <c r="BE694" s="257">
        <f>IF(N694="základní",J694,0)</f>
        <v>0</v>
      </c>
      <c r="BF694" s="257">
        <f>IF(N694="snížená",J694,0)</f>
        <v>0</v>
      </c>
      <c r="BG694" s="257">
        <f>IF(N694="zákl. přenesená",J694,0)</f>
        <v>0</v>
      </c>
      <c r="BH694" s="257">
        <f>IF(N694="sníž. přenesená",J694,0)</f>
        <v>0</v>
      </c>
      <c r="BI694" s="257">
        <f>IF(N694="nulová",J694,0)</f>
        <v>0</v>
      </c>
      <c r="BJ694" s="18" t="s">
        <v>84</v>
      </c>
      <c r="BK694" s="257">
        <f>ROUND(I694*H694,2)</f>
        <v>0</v>
      </c>
      <c r="BL694" s="18" t="s">
        <v>228</v>
      </c>
      <c r="BM694" s="256" t="s">
        <v>2311</v>
      </c>
    </row>
    <row r="695" s="2" customFormat="1" ht="24.15" customHeight="1">
      <c r="A695" s="39"/>
      <c r="B695" s="40"/>
      <c r="C695" s="294" t="s">
        <v>1416</v>
      </c>
      <c r="D695" s="294" t="s">
        <v>300</v>
      </c>
      <c r="E695" s="295" t="s">
        <v>5484</v>
      </c>
      <c r="F695" s="296" t="s">
        <v>5377</v>
      </c>
      <c r="G695" s="297" t="s">
        <v>526</v>
      </c>
      <c r="H695" s="298">
        <v>2</v>
      </c>
      <c r="I695" s="299"/>
      <c r="J695" s="300">
        <f>ROUND(I695*H695,2)</f>
        <v>0</v>
      </c>
      <c r="K695" s="301"/>
      <c r="L695" s="302"/>
      <c r="M695" s="303" t="s">
        <v>1</v>
      </c>
      <c r="N695" s="304" t="s">
        <v>41</v>
      </c>
      <c r="O695" s="92"/>
      <c r="P695" s="254">
        <f>O695*H695</f>
        <v>0</v>
      </c>
      <c r="Q695" s="254">
        <v>0</v>
      </c>
      <c r="R695" s="254">
        <f>Q695*H695</f>
        <v>0</v>
      </c>
      <c r="S695" s="254">
        <v>0</v>
      </c>
      <c r="T695" s="255">
        <f>S695*H695</f>
        <v>0</v>
      </c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R695" s="256" t="s">
        <v>242</v>
      </c>
      <c r="AT695" s="256" t="s">
        <v>300</v>
      </c>
      <c r="AU695" s="256" t="s">
        <v>86</v>
      </c>
      <c r="AY695" s="18" t="s">
        <v>222</v>
      </c>
      <c r="BE695" s="257">
        <f>IF(N695="základní",J695,0)</f>
        <v>0</v>
      </c>
      <c r="BF695" s="257">
        <f>IF(N695="snížená",J695,0)</f>
        <v>0</v>
      </c>
      <c r="BG695" s="257">
        <f>IF(N695="zákl. přenesená",J695,0)</f>
        <v>0</v>
      </c>
      <c r="BH695" s="257">
        <f>IF(N695="sníž. přenesená",J695,0)</f>
        <v>0</v>
      </c>
      <c r="BI695" s="257">
        <f>IF(N695="nulová",J695,0)</f>
        <v>0</v>
      </c>
      <c r="BJ695" s="18" t="s">
        <v>84</v>
      </c>
      <c r="BK695" s="257">
        <f>ROUND(I695*H695,2)</f>
        <v>0</v>
      </c>
      <c r="BL695" s="18" t="s">
        <v>228</v>
      </c>
      <c r="BM695" s="256" t="s">
        <v>2316</v>
      </c>
    </row>
    <row r="696" s="2" customFormat="1" ht="21.75" customHeight="1">
      <c r="A696" s="39"/>
      <c r="B696" s="40"/>
      <c r="C696" s="294" t="s">
        <v>2293</v>
      </c>
      <c r="D696" s="294" t="s">
        <v>300</v>
      </c>
      <c r="E696" s="295" t="s">
        <v>5485</v>
      </c>
      <c r="F696" s="296" t="s">
        <v>5486</v>
      </c>
      <c r="G696" s="297" t="s">
        <v>526</v>
      </c>
      <c r="H696" s="298">
        <v>2</v>
      </c>
      <c r="I696" s="299"/>
      <c r="J696" s="300">
        <f>ROUND(I696*H696,2)</f>
        <v>0</v>
      </c>
      <c r="K696" s="301"/>
      <c r="L696" s="302"/>
      <c r="M696" s="303" t="s">
        <v>1</v>
      </c>
      <c r="N696" s="304" t="s">
        <v>41</v>
      </c>
      <c r="O696" s="92"/>
      <c r="P696" s="254">
        <f>O696*H696</f>
        <v>0</v>
      </c>
      <c r="Q696" s="254">
        <v>0</v>
      </c>
      <c r="R696" s="254">
        <f>Q696*H696</f>
        <v>0</v>
      </c>
      <c r="S696" s="254">
        <v>0</v>
      </c>
      <c r="T696" s="255">
        <f>S696*H696</f>
        <v>0</v>
      </c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R696" s="256" t="s">
        <v>242</v>
      </c>
      <c r="AT696" s="256" t="s">
        <v>300</v>
      </c>
      <c r="AU696" s="256" t="s">
        <v>86</v>
      </c>
      <c r="AY696" s="18" t="s">
        <v>222</v>
      </c>
      <c r="BE696" s="257">
        <f>IF(N696="základní",J696,0)</f>
        <v>0</v>
      </c>
      <c r="BF696" s="257">
        <f>IF(N696="snížená",J696,0)</f>
        <v>0</v>
      </c>
      <c r="BG696" s="257">
        <f>IF(N696="zákl. přenesená",J696,0)</f>
        <v>0</v>
      </c>
      <c r="BH696" s="257">
        <f>IF(N696="sníž. přenesená",J696,0)</f>
        <v>0</v>
      </c>
      <c r="BI696" s="257">
        <f>IF(N696="nulová",J696,0)</f>
        <v>0</v>
      </c>
      <c r="BJ696" s="18" t="s">
        <v>84</v>
      </c>
      <c r="BK696" s="257">
        <f>ROUND(I696*H696,2)</f>
        <v>0</v>
      </c>
      <c r="BL696" s="18" t="s">
        <v>228</v>
      </c>
      <c r="BM696" s="256" t="s">
        <v>2321</v>
      </c>
    </row>
    <row r="697" s="2" customFormat="1" ht="21.75" customHeight="1">
      <c r="A697" s="39"/>
      <c r="B697" s="40"/>
      <c r="C697" s="294" t="s">
        <v>1422</v>
      </c>
      <c r="D697" s="294" t="s">
        <v>300</v>
      </c>
      <c r="E697" s="295" t="s">
        <v>5487</v>
      </c>
      <c r="F697" s="296" t="s">
        <v>4884</v>
      </c>
      <c r="G697" s="297" t="s">
        <v>1535</v>
      </c>
      <c r="H697" s="298">
        <v>1</v>
      </c>
      <c r="I697" s="299"/>
      <c r="J697" s="300">
        <f>ROUND(I697*H697,2)</f>
        <v>0</v>
      </c>
      <c r="K697" s="301"/>
      <c r="L697" s="302"/>
      <c r="M697" s="303" t="s">
        <v>1</v>
      </c>
      <c r="N697" s="304" t="s">
        <v>41</v>
      </c>
      <c r="O697" s="92"/>
      <c r="P697" s="254">
        <f>O697*H697</f>
        <v>0</v>
      </c>
      <c r="Q697" s="254">
        <v>0</v>
      </c>
      <c r="R697" s="254">
        <f>Q697*H697</f>
        <v>0</v>
      </c>
      <c r="S697" s="254">
        <v>0</v>
      </c>
      <c r="T697" s="255">
        <f>S697*H697</f>
        <v>0</v>
      </c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R697" s="256" t="s">
        <v>242</v>
      </c>
      <c r="AT697" s="256" t="s">
        <v>300</v>
      </c>
      <c r="AU697" s="256" t="s">
        <v>86</v>
      </c>
      <c r="AY697" s="18" t="s">
        <v>222</v>
      </c>
      <c r="BE697" s="257">
        <f>IF(N697="základní",J697,0)</f>
        <v>0</v>
      </c>
      <c r="BF697" s="257">
        <f>IF(N697="snížená",J697,0)</f>
        <v>0</v>
      </c>
      <c r="BG697" s="257">
        <f>IF(N697="zákl. přenesená",J697,0)</f>
        <v>0</v>
      </c>
      <c r="BH697" s="257">
        <f>IF(N697="sníž. přenesená",J697,0)</f>
        <v>0</v>
      </c>
      <c r="BI697" s="257">
        <f>IF(N697="nulová",J697,0)</f>
        <v>0</v>
      </c>
      <c r="BJ697" s="18" t="s">
        <v>84</v>
      </c>
      <c r="BK697" s="257">
        <f>ROUND(I697*H697,2)</f>
        <v>0</v>
      </c>
      <c r="BL697" s="18" t="s">
        <v>228</v>
      </c>
      <c r="BM697" s="256" t="s">
        <v>2325</v>
      </c>
    </row>
    <row r="698" s="2" customFormat="1" ht="16.5" customHeight="1">
      <c r="A698" s="39"/>
      <c r="B698" s="40"/>
      <c r="C698" s="244" t="s">
        <v>2300</v>
      </c>
      <c r="D698" s="244" t="s">
        <v>224</v>
      </c>
      <c r="E698" s="245" t="s">
        <v>5488</v>
      </c>
      <c r="F698" s="246" t="s">
        <v>4836</v>
      </c>
      <c r="G698" s="247" t="s">
        <v>526</v>
      </c>
      <c r="H698" s="248">
        <v>1</v>
      </c>
      <c r="I698" s="249"/>
      <c r="J698" s="250">
        <f>ROUND(I698*H698,2)</f>
        <v>0</v>
      </c>
      <c r="K698" s="251"/>
      <c r="L698" s="45"/>
      <c r="M698" s="252" t="s">
        <v>1</v>
      </c>
      <c r="N698" s="253" t="s">
        <v>41</v>
      </c>
      <c r="O698" s="92"/>
      <c r="P698" s="254">
        <f>O698*H698</f>
        <v>0</v>
      </c>
      <c r="Q698" s="254">
        <v>0</v>
      </c>
      <c r="R698" s="254">
        <f>Q698*H698</f>
        <v>0</v>
      </c>
      <c r="S698" s="254">
        <v>0</v>
      </c>
      <c r="T698" s="255">
        <f>S698*H698</f>
        <v>0</v>
      </c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R698" s="256" t="s">
        <v>228</v>
      </c>
      <c r="AT698" s="256" t="s">
        <v>224</v>
      </c>
      <c r="AU698" s="256" t="s">
        <v>86</v>
      </c>
      <c r="AY698" s="18" t="s">
        <v>222</v>
      </c>
      <c r="BE698" s="257">
        <f>IF(N698="základní",J698,0)</f>
        <v>0</v>
      </c>
      <c r="BF698" s="257">
        <f>IF(N698="snížená",J698,0)</f>
        <v>0</v>
      </c>
      <c r="BG698" s="257">
        <f>IF(N698="zákl. přenesená",J698,0)</f>
        <v>0</v>
      </c>
      <c r="BH698" s="257">
        <f>IF(N698="sníž. přenesená",J698,0)</f>
        <v>0</v>
      </c>
      <c r="BI698" s="257">
        <f>IF(N698="nulová",J698,0)</f>
        <v>0</v>
      </c>
      <c r="BJ698" s="18" t="s">
        <v>84</v>
      </c>
      <c r="BK698" s="257">
        <f>ROUND(I698*H698,2)</f>
        <v>0</v>
      </c>
      <c r="BL698" s="18" t="s">
        <v>228</v>
      </c>
      <c r="BM698" s="256" t="s">
        <v>2331</v>
      </c>
    </row>
    <row r="699" s="2" customFormat="1" ht="24.15" customHeight="1">
      <c r="A699" s="39"/>
      <c r="B699" s="40"/>
      <c r="C699" s="244" t="s">
        <v>1427</v>
      </c>
      <c r="D699" s="244" t="s">
        <v>224</v>
      </c>
      <c r="E699" s="245" t="s">
        <v>5489</v>
      </c>
      <c r="F699" s="246" t="s">
        <v>5490</v>
      </c>
      <c r="G699" s="247" t="s">
        <v>526</v>
      </c>
      <c r="H699" s="248">
        <v>1</v>
      </c>
      <c r="I699" s="249"/>
      <c r="J699" s="250">
        <f>ROUND(I699*H699,2)</f>
        <v>0</v>
      </c>
      <c r="K699" s="251"/>
      <c r="L699" s="45"/>
      <c r="M699" s="252" t="s">
        <v>1</v>
      </c>
      <c r="N699" s="253" t="s">
        <v>41</v>
      </c>
      <c r="O699" s="92"/>
      <c r="P699" s="254">
        <f>O699*H699</f>
        <v>0</v>
      </c>
      <c r="Q699" s="254">
        <v>0</v>
      </c>
      <c r="R699" s="254">
        <f>Q699*H699</f>
        <v>0</v>
      </c>
      <c r="S699" s="254">
        <v>0</v>
      </c>
      <c r="T699" s="255">
        <f>S699*H699</f>
        <v>0</v>
      </c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R699" s="256" t="s">
        <v>228</v>
      </c>
      <c r="AT699" s="256" t="s">
        <v>224</v>
      </c>
      <c r="AU699" s="256" t="s">
        <v>86</v>
      </c>
      <c r="AY699" s="18" t="s">
        <v>222</v>
      </c>
      <c r="BE699" s="257">
        <f>IF(N699="základní",J699,0)</f>
        <v>0</v>
      </c>
      <c r="BF699" s="257">
        <f>IF(N699="snížená",J699,0)</f>
        <v>0</v>
      </c>
      <c r="BG699" s="257">
        <f>IF(N699="zákl. přenesená",J699,0)</f>
        <v>0</v>
      </c>
      <c r="BH699" s="257">
        <f>IF(N699="sníž. přenesená",J699,0)</f>
        <v>0</v>
      </c>
      <c r="BI699" s="257">
        <f>IF(N699="nulová",J699,0)</f>
        <v>0</v>
      </c>
      <c r="BJ699" s="18" t="s">
        <v>84</v>
      </c>
      <c r="BK699" s="257">
        <f>ROUND(I699*H699,2)</f>
        <v>0</v>
      </c>
      <c r="BL699" s="18" t="s">
        <v>228</v>
      </c>
      <c r="BM699" s="256" t="s">
        <v>2338</v>
      </c>
    </row>
    <row r="700" s="12" customFormat="1" ht="22.8" customHeight="1">
      <c r="A700" s="12"/>
      <c r="B700" s="228"/>
      <c r="C700" s="229"/>
      <c r="D700" s="230" t="s">
        <v>75</v>
      </c>
      <c r="E700" s="242" t="s">
        <v>5491</v>
      </c>
      <c r="F700" s="242" t="s">
        <v>5492</v>
      </c>
      <c r="G700" s="229"/>
      <c r="H700" s="229"/>
      <c r="I700" s="232"/>
      <c r="J700" s="243">
        <f>BK700</f>
        <v>0</v>
      </c>
      <c r="K700" s="229"/>
      <c r="L700" s="234"/>
      <c r="M700" s="235"/>
      <c r="N700" s="236"/>
      <c r="O700" s="236"/>
      <c r="P700" s="237">
        <f>SUM(P701:P704)</f>
        <v>0</v>
      </c>
      <c r="Q700" s="236"/>
      <c r="R700" s="237">
        <f>SUM(R701:R704)</f>
        <v>0</v>
      </c>
      <c r="S700" s="236"/>
      <c r="T700" s="238">
        <f>SUM(T701:T704)</f>
        <v>0</v>
      </c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R700" s="239" t="s">
        <v>84</v>
      </c>
      <c r="AT700" s="240" t="s">
        <v>75</v>
      </c>
      <c r="AU700" s="240" t="s">
        <v>84</v>
      </c>
      <c r="AY700" s="239" t="s">
        <v>222</v>
      </c>
      <c r="BK700" s="241">
        <f>SUM(BK701:BK704)</f>
        <v>0</v>
      </c>
    </row>
    <row r="701" s="2" customFormat="1" ht="16.5" customHeight="1">
      <c r="A701" s="39"/>
      <c r="B701" s="40"/>
      <c r="C701" s="294" t="s">
        <v>2308</v>
      </c>
      <c r="D701" s="294" t="s">
        <v>300</v>
      </c>
      <c r="E701" s="295" t="s">
        <v>5493</v>
      </c>
      <c r="F701" s="296" t="s">
        <v>5447</v>
      </c>
      <c r="G701" s="297" t="s">
        <v>1535</v>
      </c>
      <c r="H701" s="298">
        <v>2</v>
      </c>
      <c r="I701" s="299"/>
      <c r="J701" s="300">
        <f>ROUND(I701*H701,2)</f>
        <v>0</v>
      </c>
      <c r="K701" s="301"/>
      <c r="L701" s="302"/>
      <c r="M701" s="303" t="s">
        <v>1</v>
      </c>
      <c r="N701" s="304" t="s">
        <v>41</v>
      </c>
      <c r="O701" s="92"/>
      <c r="P701" s="254">
        <f>O701*H701</f>
        <v>0</v>
      </c>
      <c r="Q701" s="254">
        <v>0</v>
      </c>
      <c r="R701" s="254">
        <f>Q701*H701</f>
        <v>0</v>
      </c>
      <c r="S701" s="254">
        <v>0</v>
      </c>
      <c r="T701" s="255">
        <f>S701*H701</f>
        <v>0</v>
      </c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R701" s="256" t="s">
        <v>242</v>
      </c>
      <c r="AT701" s="256" t="s">
        <v>300</v>
      </c>
      <c r="AU701" s="256" t="s">
        <v>86</v>
      </c>
      <c r="AY701" s="18" t="s">
        <v>222</v>
      </c>
      <c r="BE701" s="257">
        <f>IF(N701="základní",J701,0)</f>
        <v>0</v>
      </c>
      <c r="BF701" s="257">
        <f>IF(N701="snížená",J701,0)</f>
        <v>0</v>
      </c>
      <c r="BG701" s="257">
        <f>IF(N701="zákl. přenesená",J701,0)</f>
        <v>0</v>
      </c>
      <c r="BH701" s="257">
        <f>IF(N701="sníž. přenesená",J701,0)</f>
        <v>0</v>
      </c>
      <c r="BI701" s="257">
        <f>IF(N701="nulová",J701,0)</f>
        <v>0</v>
      </c>
      <c r="BJ701" s="18" t="s">
        <v>84</v>
      </c>
      <c r="BK701" s="257">
        <f>ROUND(I701*H701,2)</f>
        <v>0</v>
      </c>
      <c r="BL701" s="18" t="s">
        <v>228</v>
      </c>
      <c r="BM701" s="256" t="s">
        <v>2344</v>
      </c>
    </row>
    <row r="702" s="2" customFormat="1" ht="16.5" customHeight="1">
      <c r="A702" s="39"/>
      <c r="B702" s="40"/>
      <c r="C702" s="244" t="s">
        <v>1431</v>
      </c>
      <c r="D702" s="244" t="s">
        <v>224</v>
      </c>
      <c r="E702" s="245" t="s">
        <v>5494</v>
      </c>
      <c r="F702" s="246" t="s">
        <v>4921</v>
      </c>
      <c r="G702" s="247" t="s">
        <v>1535</v>
      </c>
      <c r="H702" s="248">
        <v>2</v>
      </c>
      <c r="I702" s="249"/>
      <c r="J702" s="250">
        <f>ROUND(I702*H702,2)</f>
        <v>0</v>
      </c>
      <c r="K702" s="251"/>
      <c r="L702" s="45"/>
      <c r="M702" s="252" t="s">
        <v>1</v>
      </c>
      <c r="N702" s="253" t="s">
        <v>41</v>
      </c>
      <c r="O702" s="92"/>
      <c r="P702" s="254">
        <f>O702*H702</f>
        <v>0</v>
      </c>
      <c r="Q702" s="254">
        <v>0</v>
      </c>
      <c r="R702" s="254">
        <f>Q702*H702</f>
        <v>0</v>
      </c>
      <c r="S702" s="254">
        <v>0</v>
      </c>
      <c r="T702" s="255">
        <f>S702*H702</f>
        <v>0</v>
      </c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R702" s="256" t="s">
        <v>228</v>
      </c>
      <c r="AT702" s="256" t="s">
        <v>224</v>
      </c>
      <c r="AU702" s="256" t="s">
        <v>86</v>
      </c>
      <c r="AY702" s="18" t="s">
        <v>222</v>
      </c>
      <c r="BE702" s="257">
        <f>IF(N702="základní",J702,0)</f>
        <v>0</v>
      </c>
      <c r="BF702" s="257">
        <f>IF(N702="snížená",J702,0)</f>
        <v>0</v>
      </c>
      <c r="BG702" s="257">
        <f>IF(N702="zákl. přenesená",J702,0)</f>
        <v>0</v>
      </c>
      <c r="BH702" s="257">
        <f>IF(N702="sníž. přenesená",J702,0)</f>
        <v>0</v>
      </c>
      <c r="BI702" s="257">
        <f>IF(N702="nulová",J702,0)</f>
        <v>0</v>
      </c>
      <c r="BJ702" s="18" t="s">
        <v>84</v>
      </c>
      <c r="BK702" s="257">
        <f>ROUND(I702*H702,2)</f>
        <v>0</v>
      </c>
      <c r="BL702" s="18" t="s">
        <v>228</v>
      </c>
      <c r="BM702" s="256" t="s">
        <v>2349</v>
      </c>
    </row>
    <row r="703" s="2" customFormat="1" ht="16.5" customHeight="1">
      <c r="A703" s="39"/>
      <c r="B703" s="40"/>
      <c r="C703" s="294" t="s">
        <v>2318</v>
      </c>
      <c r="D703" s="294" t="s">
        <v>300</v>
      </c>
      <c r="E703" s="295" t="s">
        <v>5495</v>
      </c>
      <c r="F703" s="296" t="s">
        <v>4935</v>
      </c>
      <c r="G703" s="297" t="s">
        <v>1535</v>
      </c>
      <c r="H703" s="298">
        <v>1</v>
      </c>
      <c r="I703" s="299"/>
      <c r="J703" s="300">
        <f>ROUND(I703*H703,2)</f>
        <v>0</v>
      </c>
      <c r="K703" s="301"/>
      <c r="L703" s="302"/>
      <c r="M703" s="303" t="s">
        <v>1</v>
      </c>
      <c r="N703" s="304" t="s">
        <v>41</v>
      </c>
      <c r="O703" s="92"/>
      <c r="P703" s="254">
        <f>O703*H703</f>
        <v>0</v>
      </c>
      <c r="Q703" s="254">
        <v>0</v>
      </c>
      <c r="R703" s="254">
        <f>Q703*H703</f>
        <v>0</v>
      </c>
      <c r="S703" s="254">
        <v>0</v>
      </c>
      <c r="T703" s="255">
        <f>S703*H703</f>
        <v>0</v>
      </c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R703" s="256" t="s">
        <v>242</v>
      </c>
      <c r="AT703" s="256" t="s">
        <v>300</v>
      </c>
      <c r="AU703" s="256" t="s">
        <v>86</v>
      </c>
      <c r="AY703" s="18" t="s">
        <v>222</v>
      </c>
      <c r="BE703" s="257">
        <f>IF(N703="základní",J703,0)</f>
        <v>0</v>
      </c>
      <c r="BF703" s="257">
        <f>IF(N703="snížená",J703,0)</f>
        <v>0</v>
      </c>
      <c r="BG703" s="257">
        <f>IF(N703="zákl. přenesená",J703,0)</f>
        <v>0</v>
      </c>
      <c r="BH703" s="257">
        <f>IF(N703="sníž. přenesená",J703,0)</f>
        <v>0</v>
      </c>
      <c r="BI703" s="257">
        <f>IF(N703="nulová",J703,0)</f>
        <v>0</v>
      </c>
      <c r="BJ703" s="18" t="s">
        <v>84</v>
      </c>
      <c r="BK703" s="257">
        <f>ROUND(I703*H703,2)</f>
        <v>0</v>
      </c>
      <c r="BL703" s="18" t="s">
        <v>228</v>
      </c>
      <c r="BM703" s="256" t="s">
        <v>2358</v>
      </c>
    </row>
    <row r="704" s="2" customFormat="1" ht="16.5" customHeight="1">
      <c r="A704" s="39"/>
      <c r="B704" s="40"/>
      <c r="C704" s="244" t="s">
        <v>1438</v>
      </c>
      <c r="D704" s="244" t="s">
        <v>224</v>
      </c>
      <c r="E704" s="245" t="s">
        <v>5496</v>
      </c>
      <c r="F704" s="246" t="s">
        <v>4921</v>
      </c>
      <c r="G704" s="247" t="s">
        <v>1535</v>
      </c>
      <c r="H704" s="248">
        <v>1</v>
      </c>
      <c r="I704" s="249"/>
      <c r="J704" s="250">
        <f>ROUND(I704*H704,2)</f>
        <v>0</v>
      </c>
      <c r="K704" s="251"/>
      <c r="L704" s="45"/>
      <c r="M704" s="252" t="s">
        <v>1</v>
      </c>
      <c r="N704" s="253" t="s">
        <v>41</v>
      </c>
      <c r="O704" s="92"/>
      <c r="P704" s="254">
        <f>O704*H704</f>
        <v>0</v>
      </c>
      <c r="Q704" s="254">
        <v>0</v>
      </c>
      <c r="R704" s="254">
        <f>Q704*H704</f>
        <v>0</v>
      </c>
      <c r="S704" s="254">
        <v>0</v>
      </c>
      <c r="T704" s="255">
        <f>S704*H704</f>
        <v>0</v>
      </c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R704" s="256" t="s">
        <v>228</v>
      </c>
      <c r="AT704" s="256" t="s">
        <v>224</v>
      </c>
      <c r="AU704" s="256" t="s">
        <v>86</v>
      </c>
      <c r="AY704" s="18" t="s">
        <v>222</v>
      </c>
      <c r="BE704" s="257">
        <f>IF(N704="základní",J704,0)</f>
        <v>0</v>
      </c>
      <c r="BF704" s="257">
        <f>IF(N704="snížená",J704,0)</f>
        <v>0</v>
      </c>
      <c r="BG704" s="257">
        <f>IF(N704="zákl. přenesená",J704,0)</f>
        <v>0</v>
      </c>
      <c r="BH704" s="257">
        <f>IF(N704="sníž. přenesená",J704,0)</f>
        <v>0</v>
      </c>
      <c r="BI704" s="257">
        <f>IF(N704="nulová",J704,0)</f>
        <v>0</v>
      </c>
      <c r="BJ704" s="18" t="s">
        <v>84</v>
      </c>
      <c r="BK704" s="257">
        <f>ROUND(I704*H704,2)</f>
        <v>0</v>
      </c>
      <c r="BL704" s="18" t="s">
        <v>228</v>
      </c>
      <c r="BM704" s="256" t="s">
        <v>2363</v>
      </c>
    </row>
    <row r="705" s="12" customFormat="1" ht="25.92" customHeight="1">
      <c r="A705" s="12"/>
      <c r="B705" s="228"/>
      <c r="C705" s="229"/>
      <c r="D705" s="230" t="s">
        <v>75</v>
      </c>
      <c r="E705" s="231" t="s">
        <v>5497</v>
      </c>
      <c r="F705" s="231" t="s">
        <v>5498</v>
      </c>
      <c r="G705" s="229"/>
      <c r="H705" s="229"/>
      <c r="I705" s="232"/>
      <c r="J705" s="233">
        <f>BK705</f>
        <v>0</v>
      </c>
      <c r="K705" s="229"/>
      <c r="L705" s="234"/>
      <c r="M705" s="235"/>
      <c r="N705" s="236"/>
      <c r="O705" s="236"/>
      <c r="P705" s="237">
        <f>P706+P720+P725</f>
        <v>0</v>
      </c>
      <c r="Q705" s="236"/>
      <c r="R705" s="237">
        <f>R706+R720+R725</f>
        <v>0</v>
      </c>
      <c r="S705" s="236"/>
      <c r="T705" s="238">
        <f>T706+T720+T725</f>
        <v>0</v>
      </c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R705" s="239" t="s">
        <v>84</v>
      </c>
      <c r="AT705" s="240" t="s">
        <v>75</v>
      </c>
      <c r="AU705" s="240" t="s">
        <v>76</v>
      </c>
      <c r="AY705" s="239" t="s">
        <v>222</v>
      </c>
      <c r="BK705" s="241">
        <f>BK706+BK720+BK725</f>
        <v>0</v>
      </c>
    </row>
    <row r="706" s="12" customFormat="1" ht="22.8" customHeight="1">
      <c r="A706" s="12"/>
      <c r="B706" s="228"/>
      <c r="C706" s="229"/>
      <c r="D706" s="230" t="s">
        <v>75</v>
      </c>
      <c r="E706" s="242" t="s">
        <v>5499</v>
      </c>
      <c r="F706" s="242" t="s">
        <v>4830</v>
      </c>
      <c r="G706" s="229"/>
      <c r="H706" s="229"/>
      <c r="I706" s="232"/>
      <c r="J706" s="243">
        <f>BK706</f>
        <v>0</v>
      </c>
      <c r="K706" s="229"/>
      <c r="L706" s="234"/>
      <c r="M706" s="235"/>
      <c r="N706" s="236"/>
      <c r="O706" s="236"/>
      <c r="P706" s="237">
        <f>SUM(P707:P719)</f>
        <v>0</v>
      </c>
      <c r="Q706" s="236"/>
      <c r="R706" s="237">
        <f>SUM(R707:R719)</f>
        <v>0</v>
      </c>
      <c r="S706" s="236"/>
      <c r="T706" s="238">
        <f>SUM(T707:T719)</f>
        <v>0</v>
      </c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R706" s="239" t="s">
        <v>84</v>
      </c>
      <c r="AT706" s="240" t="s">
        <v>75</v>
      </c>
      <c r="AU706" s="240" t="s">
        <v>84</v>
      </c>
      <c r="AY706" s="239" t="s">
        <v>222</v>
      </c>
      <c r="BK706" s="241">
        <f>SUM(BK707:BK719)</f>
        <v>0</v>
      </c>
    </row>
    <row r="707" s="2" customFormat="1" ht="24.15" customHeight="1">
      <c r="A707" s="39"/>
      <c r="B707" s="40"/>
      <c r="C707" s="294" t="s">
        <v>2328</v>
      </c>
      <c r="D707" s="294" t="s">
        <v>300</v>
      </c>
      <c r="E707" s="295" t="s">
        <v>5500</v>
      </c>
      <c r="F707" s="296" t="s">
        <v>5368</v>
      </c>
      <c r="G707" s="297" t="s">
        <v>526</v>
      </c>
      <c r="H707" s="298">
        <v>1</v>
      </c>
      <c r="I707" s="299"/>
      <c r="J707" s="300">
        <f>ROUND(I707*H707,2)</f>
        <v>0</v>
      </c>
      <c r="K707" s="301"/>
      <c r="L707" s="302"/>
      <c r="M707" s="303" t="s">
        <v>1</v>
      </c>
      <c r="N707" s="304" t="s">
        <v>41</v>
      </c>
      <c r="O707" s="92"/>
      <c r="P707" s="254">
        <f>O707*H707</f>
        <v>0</v>
      </c>
      <c r="Q707" s="254">
        <v>0</v>
      </c>
      <c r="R707" s="254">
        <f>Q707*H707</f>
        <v>0</v>
      </c>
      <c r="S707" s="254">
        <v>0</v>
      </c>
      <c r="T707" s="255">
        <f>S707*H707</f>
        <v>0</v>
      </c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R707" s="256" t="s">
        <v>242</v>
      </c>
      <c r="AT707" s="256" t="s">
        <v>300</v>
      </c>
      <c r="AU707" s="256" t="s">
        <v>86</v>
      </c>
      <c r="AY707" s="18" t="s">
        <v>222</v>
      </c>
      <c r="BE707" s="257">
        <f>IF(N707="základní",J707,0)</f>
        <v>0</v>
      </c>
      <c r="BF707" s="257">
        <f>IF(N707="snížená",J707,0)</f>
        <v>0</v>
      </c>
      <c r="BG707" s="257">
        <f>IF(N707="zákl. přenesená",J707,0)</f>
        <v>0</v>
      </c>
      <c r="BH707" s="257">
        <f>IF(N707="sníž. přenesená",J707,0)</f>
        <v>0</v>
      </c>
      <c r="BI707" s="257">
        <f>IF(N707="nulová",J707,0)</f>
        <v>0</v>
      </c>
      <c r="BJ707" s="18" t="s">
        <v>84</v>
      </c>
      <c r="BK707" s="257">
        <f>ROUND(I707*H707,2)</f>
        <v>0</v>
      </c>
      <c r="BL707" s="18" t="s">
        <v>228</v>
      </c>
      <c r="BM707" s="256" t="s">
        <v>2368</v>
      </c>
    </row>
    <row r="708" s="2" customFormat="1" ht="24.15" customHeight="1">
      <c r="A708" s="39"/>
      <c r="B708" s="40"/>
      <c r="C708" s="294" t="s">
        <v>1441</v>
      </c>
      <c r="D708" s="294" t="s">
        <v>300</v>
      </c>
      <c r="E708" s="295" t="s">
        <v>5501</v>
      </c>
      <c r="F708" s="296" t="s">
        <v>5379</v>
      </c>
      <c r="G708" s="297" t="s">
        <v>526</v>
      </c>
      <c r="H708" s="298">
        <v>2</v>
      </c>
      <c r="I708" s="299"/>
      <c r="J708" s="300">
        <f>ROUND(I708*H708,2)</f>
        <v>0</v>
      </c>
      <c r="K708" s="301"/>
      <c r="L708" s="302"/>
      <c r="M708" s="303" t="s">
        <v>1</v>
      </c>
      <c r="N708" s="304" t="s">
        <v>41</v>
      </c>
      <c r="O708" s="92"/>
      <c r="P708" s="254">
        <f>O708*H708</f>
        <v>0</v>
      </c>
      <c r="Q708" s="254">
        <v>0</v>
      </c>
      <c r="R708" s="254">
        <f>Q708*H708</f>
        <v>0</v>
      </c>
      <c r="S708" s="254">
        <v>0</v>
      </c>
      <c r="T708" s="255">
        <f>S708*H708</f>
        <v>0</v>
      </c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R708" s="256" t="s">
        <v>242</v>
      </c>
      <c r="AT708" s="256" t="s">
        <v>300</v>
      </c>
      <c r="AU708" s="256" t="s">
        <v>86</v>
      </c>
      <c r="AY708" s="18" t="s">
        <v>222</v>
      </c>
      <c r="BE708" s="257">
        <f>IF(N708="základní",J708,0)</f>
        <v>0</v>
      </c>
      <c r="BF708" s="257">
        <f>IF(N708="snížená",J708,0)</f>
        <v>0</v>
      </c>
      <c r="BG708" s="257">
        <f>IF(N708="zákl. přenesená",J708,0)</f>
        <v>0</v>
      </c>
      <c r="BH708" s="257">
        <f>IF(N708="sníž. přenesená",J708,0)</f>
        <v>0</v>
      </c>
      <c r="BI708" s="257">
        <f>IF(N708="nulová",J708,0)</f>
        <v>0</v>
      </c>
      <c r="BJ708" s="18" t="s">
        <v>84</v>
      </c>
      <c r="BK708" s="257">
        <f>ROUND(I708*H708,2)</f>
        <v>0</v>
      </c>
      <c r="BL708" s="18" t="s">
        <v>228</v>
      </c>
      <c r="BM708" s="256" t="s">
        <v>2372</v>
      </c>
    </row>
    <row r="709" s="2" customFormat="1" ht="24.15" customHeight="1">
      <c r="A709" s="39"/>
      <c r="B709" s="40"/>
      <c r="C709" s="294" t="s">
        <v>2341</v>
      </c>
      <c r="D709" s="294" t="s">
        <v>300</v>
      </c>
      <c r="E709" s="295" t="s">
        <v>5502</v>
      </c>
      <c r="F709" s="296" t="s">
        <v>5480</v>
      </c>
      <c r="G709" s="297" t="s">
        <v>526</v>
      </c>
      <c r="H709" s="298">
        <v>1</v>
      </c>
      <c r="I709" s="299"/>
      <c r="J709" s="300">
        <f>ROUND(I709*H709,2)</f>
        <v>0</v>
      </c>
      <c r="K709" s="301"/>
      <c r="L709" s="302"/>
      <c r="M709" s="303" t="s">
        <v>1</v>
      </c>
      <c r="N709" s="304" t="s">
        <v>41</v>
      </c>
      <c r="O709" s="92"/>
      <c r="P709" s="254">
        <f>O709*H709</f>
        <v>0</v>
      </c>
      <c r="Q709" s="254">
        <v>0</v>
      </c>
      <c r="R709" s="254">
        <f>Q709*H709</f>
        <v>0</v>
      </c>
      <c r="S709" s="254">
        <v>0</v>
      </c>
      <c r="T709" s="255">
        <f>S709*H709</f>
        <v>0</v>
      </c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R709" s="256" t="s">
        <v>242</v>
      </c>
      <c r="AT709" s="256" t="s">
        <v>300</v>
      </c>
      <c r="AU709" s="256" t="s">
        <v>86</v>
      </c>
      <c r="AY709" s="18" t="s">
        <v>222</v>
      </c>
      <c r="BE709" s="257">
        <f>IF(N709="základní",J709,0)</f>
        <v>0</v>
      </c>
      <c r="BF709" s="257">
        <f>IF(N709="snížená",J709,0)</f>
        <v>0</v>
      </c>
      <c r="BG709" s="257">
        <f>IF(N709="zákl. přenesená",J709,0)</f>
        <v>0</v>
      </c>
      <c r="BH709" s="257">
        <f>IF(N709="sníž. přenesená",J709,0)</f>
        <v>0</v>
      </c>
      <c r="BI709" s="257">
        <f>IF(N709="nulová",J709,0)</f>
        <v>0</v>
      </c>
      <c r="BJ709" s="18" t="s">
        <v>84</v>
      </c>
      <c r="BK709" s="257">
        <f>ROUND(I709*H709,2)</f>
        <v>0</v>
      </c>
      <c r="BL709" s="18" t="s">
        <v>228</v>
      </c>
      <c r="BM709" s="256" t="s">
        <v>2375</v>
      </c>
    </row>
    <row r="710" s="2" customFormat="1" ht="16.5" customHeight="1">
      <c r="A710" s="39"/>
      <c r="B710" s="40"/>
      <c r="C710" s="244" t="s">
        <v>1445</v>
      </c>
      <c r="D710" s="244" t="s">
        <v>224</v>
      </c>
      <c r="E710" s="245" t="s">
        <v>5503</v>
      </c>
      <c r="F710" s="246" t="s">
        <v>4836</v>
      </c>
      <c r="G710" s="247" t="s">
        <v>526</v>
      </c>
      <c r="H710" s="248">
        <v>1</v>
      </c>
      <c r="I710" s="249"/>
      <c r="J710" s="250">
        <f>ROUND(I710*H710,2)</f>
        <v>0</v>
      </c>
      <c r="K710" s="251"/>
      <c r="L710" s="45"/>
      <c r="M710" s="252" t="s">
        <v>1</v>
      </c>
      <c r="N710" s="253" t="s">
        <v>41</v>
      </c>
      <c r="O710" s="92"/>
      <c r="P710" s="254">
        <f>O710*H710</f>
        <v>0</v>
      </c>
      <c r="Q710" s="254">
        <v>0</v>
      </c>
      <c r="R710" s="254">
        <f>Q710*H710</f>
        <v>0</v>
      </c>
      <c r="S710" s="254">
        <v>0</v>
      </c>
      <c r="T710" s="255">
        <f>S710*H710</f>
        <v>0</v>
      </c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R710" s="256" t="s">
        <v>228</v>
      </c>
      <c r="AT710" s="256" t="s">
        <v>224</v>
      </c>
      <c r="AU710" s="256" t="s">
        <v>86</v>
      </c>
      <c r="AY710" s="18" t="s">
        <v>222</v>
      </c>
      <c r="BE710" s="257">
        <f>IF(N710="základní",J710,0)</f>
        <v>0</v>
      </c>
      <c r="BF710" s="257">
        <f>IF(N710="snížená",J710,0)</f>
        <v>0</v>
      </c>
      <c r="BG710" s="257">
        <f>IF(N710="zákl. přenesená",J710,0)</f>
        <v>0</v>
      </c>
      <c r="BH710" s="257">
        <f>IF(N710="sníž. přenesená",J710,0)</f>
        <v>0</v>
      </c>
      <c r="BI710" s="257">
        <f>IF(N710="nulová",J710,0)</f>
        <v>0</v>
      </c>
      <c r="BJ710" s="18" t="s">
        <v>84</v>
      </c>
      <c r="BK710" s="257">
        <f>ROUND(I710*H710,2)</f>
        <v>0</v>
      </c>
      <c r="BL710" s="18" t="s">
        <v>228</v>
      </c>
      <c r="BM710" s="256" t="s">
        <v>2384</v>
      </c>
    </row>
    <row r="711" s="2" customFormat="1" ht="16.5" customHeight="1">
      <c r="A711" s="39"/>
      <c r="B711" s="40"/>
      <c r="C711" s="294" t="s">
        <v>2351</v>
      </c>
      <c r="D711" s="294" t="s">
        <v>300</v>
      </c>
      <c r="E711" s="295" t="s">
        <v>5504</v>
      </c>
      <c r="F711" s="296" t="s">
        <v>5388</v>
      </c>
      <c r="G711" s="297" t="s">
        <v>526</v>
      </c>
      <c r="H711" s="298">
        <v>1</v>
      </c>
      <c r="I711" s="299"/>
      <c r="J711" s="300">
        <f>ROUND(I711*H711,2)</f>
        <v>0</v>
      </c>
      <c r="K711" s="301"/>
      <c r="L711" s="302"/>
      <c r="M711" s="303" t="s">
        <v>1</v>
      </c>
      <c r="N711" s="304" t="s">
        <v>41</v>
      </c>
      <c r="O711" s="92"/>
      <c r="P711" s="254">
        <f>O711*H711</f>
        <v>0</v>
      </c>
      <c r="Q711" s="254">
        <v>0</v>
      </c>
      <c r="R711" s="254">
        <f>Q711*H711</f>
        <v>0</v>
      </c>
      <c r="S711" s="254">
        <v>0</v>
      </c>
      <c r="T711" s="255">
        <f>S711*H711</f>
        <v>0</v>
      </c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R711" s="256" t="s">
        <v>242</v>
      </c>
      <c r="AT711" s="256" t="s">
        <v>300</v>
      </c>
      <c r="AU711" s="256" t="s">
        <v>86</v>
      </c>
      <c r="AY711" s="18" t="s">
        <v>222</v>
      </c>
      <c r="BE711" s="257">
        <f>IF(N711="základní",J711,0)</f>
        <v>0</v>
      </c>
      <c r="BF711" s="257">
        <f>IF(N711="snížená",J711,0)</f>
        <v>0</v>
      </c>
      <c r="BG711" s="257">
        <f>IF(N711="zákl. přenesená",J711,0)</f>
        <v>0</v>
      </c>
      <c r="BH711" s="257">
        <f>IF(N711="sníž. přenesená",J711,0)</f>
        <v>0</v>
      </c>
      <c r="BI711" s="257">
        <f>IF(N711="nulová",J711,0)</f>
        <v>0</v>
      </c>
      <c r="BJ711" s="18" t="s">
        <v>84</v>
      </c>
      <c r="BK711" s="257">
        <f>ROUND(I711*H711,2)</f>
        <v>0</v>
      </c>
      <c r="BL711" s="18" t="s">
        <v>228</v>
      </c>
      <c r="BM711" s="256" t="s">
        <v>2390</v>
      </c>
    </row>
    <row r="712" s="2" customFormat="1" ht="24.15" customHeight="1">
      <c r="A712" s="39"/>
      <c r="B712" s="40"/>
      <c r="C712" s="294" t="s">
        <v>1449</v>
      </c>
      <c r="D712" s="294" t="s">
        <v>300</v>
      </c>
      <c r="E712" s="295" t="s">
        <v>5505</v>
      </c>
      <c r="F712" s="296" t="s">
        <v>5401</v>
      </c>
      <c r="G712" s="297" t="s">
        <v>526</v>
      </c>
      <c r="H712" s="298">
        <v>1</v>
      </c>
      <c r="I712" s="299"/>
      <c r="J712" s="300">
        <f>ROUND(I712*H712,2)</f>
        <v>0</v>
      </c>
      <c r="K712" s="301"/>
      <c r="L712" s="302"/>
      <c r="M712" s="303" t="s">
        <v>1</v>
      </c>
      <c r="N712" s="304" t="s">
        <v>41</v>
      </c>
      <c r="O712" s="92"/>
      <c r="P712" s="254">
        <f>O712*H712</f>
        <v>0</v>
      </c>
      <c r="Q712" s="254">
        <v>0</v>
      </c>
      <c r="R712" s="254">
        <f>Q712*H712</f>
        <v>0</v>
      </c>
      <c r="S712" s="254">
        <v>0</v>
      </c>
      <c r="T712" s="255">
        <f>S712*H712</f>
        <v>0</v>
      </c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R712" s="256" t="s">
        <v>242</v>
      </c>
      <c r="AT712" s="256" t="s">
        <v>300</v>
      </c>
      <c r="AU712" s="256" t="s">
        <v>86</v>
      </c>
      <c r="AY712" s="18" t="s">
        <v>222</v>
      </c>
      <c r="BE712" s="257">
        <f>IF(N712="základní",J712,0)</f>
        <v>0</v>
      </c>
      <c r="BF712" s="257">
        <f>IF(N712="snížená",J712,0)</f>
        <v>0</v>
      </c>
      <c r="BG712" s="257">
        <f>IF(N712="zákl. přenesená",J712,0)</f>
        <v>0</v>
      </c>
      <c r="BH712" s="257">
        <f>IF(N712="sníž. přenesená",J712,0)</f>
        <v>0</v>
      </c>
      <c r="BI712" s="257">
        <f>IF(N712="nulová",J712,0)</f>
        <v>0</v>
      </c>
      <c r="BJ712" s="18" t="s">
        <v>84</v>
      </c>
      <c r="BK712" s="257">
        <f>ROUND(I712*H712,2)</f>
        <v>0</v>
      </c>
      <c r="BL712" s="18" t="s">
        <v>228</v>
      </c>
      <c r="BM712" s="256" t="s">
        <v>2396</v>
      </c>
    </row>
    <row r="713" s="2" customFormat="1" ht="24.15" customHeight="1">
      <c r="A713" s="39"/>
      <c r="B713" s="40"/>
      <c r="C713" s="294" t="s">
        <v>2360</v>
      </c>
      <c r="D713" s="294" t="s">
        <v>300</v>
      </c>
      <c r="E713" s="295" t="s">
        <v>5506</v>
      </c>
      <c r="F713" s="296" t="s">
        <v>5405</v>
      </c>
      <c r="G713" s="297" t="s">
        <v>526</v>
      </c>
      <c r="H713" s="298">
        <v>1</v>
      </c>
      <c r="I713" s="299"/>
      <c r="J713" s="300">
        <f>ROUND(I713*H713,2)</f>
        <v>0</v>
      </c>
      <c r="K713" s="301"/>
      <c r="L713" s="302"/>
      <c r="M713" s="303" t="s">
        <v>1</v>
      </c>
      <c r="N713" s="304" t="s">
        <v>41</v>
      </c>
      <c r="O713" s="92"/>
      <c r="P713" s="254">
        <f>O713*H713</f>
        <v>0</v>
      </c>
      <c r="Q713" s="254">
        <v>0</v>
      </c>
      <c r="R713" s="254">
        <f>Q713*H713</f>
        <v>0</v>
      </c>
      <c r="S713" s="254">
        <v>0</v>
      </c>
      <c r="T713" s="255">
        <f>S713*H713</f>
        <v>0</v>
      </c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R713" s="256" t="s">
        <v>242</v>
      </c>
      <c r="AT713" s="256" t="s">
        <v>300</v>
      </c>
      <c r="AU713" s="256" t="s">
        <v>86</v>
      </c>
      <c r="AY713" s="18" t="s">
        <v>222</v>
      </c>
      <c r="BE713" s="257">
        <f>IF(N713="základní",J713,0)</f>
        <v>0</v>
      </c>
      <c r="BF713" s="257">
        <f>IF(N713="snížená",J713,0)</f>
        <v>0</v>
      </c>
      <c r="BG713" s="257">
        <f>IF(N713="zákl. přenesená",J713,0)</f>
        <v>0</v>
      </c>
      <c r="BH713" s="257">
        <f>IF(N713="sníž. přenesená",J713,0)</f>
        <v>0</v>
      </c>
      <c r="BI713" s="257">
        <f>IF(N713="nulová",J713,0)</f>
        <v>0</v>
      </c>
      <c r="BJ713" s="18" t="s">
        <v>84</v>
      </c>
      <c r="BK713" s="257">
        <f>ROUND(I713*H713,2)</f>
        <v>0</v>
      </c>
      <c r="BL713" s="18" t="s">
        <v>228</v>
      </c>
      <c r="BM713" s="256" t="s">
        <v>2403</v>
      </c>
    </row>
    <row r="714" s="2" customFormat="1" ht="16.5" customHeight="1">
      <c r="A714" s="39"/>
      <c r="B714" s="40"/>
      <c r="C714" s="294" t="s">
        <v>1453</v>
      </c>
      <c r="D714" s="294" t="s">
        <v>300</v>
      </c>
      <c r="E714" s="295" t="s">
        <v>5507</v>
      </c>
      <c r="F714" s="296" t="s">
        <v>4888</v>
      </c>
      <c r="G714" s="297" t="s">
        <v>526</v>
      </c>
      <c r="H714" s="298">
        <v>5</v>
      </c>
      <c r="I714" s="299"/>
      <c r="J714" s="300">
        <f>ROUND(I714*H714,2)</f>
        <v>0</v>
      </c>
      <c r="K714" s="301"/>
      <c r="L714" s="302"/>
      <c r="M714" s="303" t="s">
        <v>1</v>
      </c>
      <c r="N714" s="304" t="s">
        <v>41</v>
      </c>
      <c r="O714" s="92"/>
      <c r="P714" s="254">
        <f>O714*H714</f>
        <v>0</v>
      </c>
      <c r="Q714" s="254">
        <v>0</v>
      </c>
      <c r="R714" s="254">
        <f>Q714*H714</f>
        <v>0</v>
      </c>
      <c r="S714" s="254">
        <v>0</v>
      </c>
      <c r="T714" s="255">
        <f>S714*H714</f>
        <v>0</v>
      </c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R714" s="256" t="s">
        <v>242</v>
      </c>
      <c r="AT714" s="256" t="s">
        <v>300</v>
      </c>
      <c r="AU714" s="256" t="s">
        <v>86</v>
      </c>
      <c r="AY714" s="18" t="s">
        <v>222</v>
      </c>
      <c r="BE714" s="257">
        <f>IF(N714="základní",J714,0)</f>
        <v>0</v>
      </c>
      <c r="BF714" s="257">
        <f>IF(N714="snížená",J714,0)</f>
        <v>0</v>
      </c>
      <c r="BG714" s="257">
        <f>IF(N714="zákl. přenesená",J714,0)</f>
        <v>0</v>
      </c>
      <c r="BH714" s="257">
        <f>IF(N714="sníž. přenesená",J714,0)</f>
        <v>0</v>
      </c>
      <c r="BI714" s="257">
        <f>IF(N714="nulová",J714,0)</f>
        <v>0</v>
      </c>
      <c r="BJ714" s="18" t="s">
        <v>84</v>
      </c>
      <c r="BK714" s="257">
        <f>ROUND(I714*H714,2)</f>
        <v>0</v>
      </c>
      <c r="BL714" s="18" t="s">
        <v>228</v>
      </c>
      <c r="BM714" s="256" t="s">
        <v>2409</v>
      </c>
    </row>
    <row r="715" s="2" customFormat="1" ht="16.5" customHeight="1">
      <c r="A715" s="39"/>
      <c r="B715" s="40"/>
      <c r="C715" s="294" t="s">
        <v>2369</v>
      </c>
      <c r="D715" s="294" t="s">
        <v>300</v>
      </c>
      <c r="E715" s="295" t="s">
        <v>5508</v>
      </c>
      <c r="F715" s="296" t="s">
        <v>4894</v>
      </c>
      <c r="G715" s="297" t="s">
        <v>526</v>
      </c>
      <c r="H715" s="298">
        <v>76</v>
      </c>
      <c r="I715" s="299"/>
      <c r="J715" s="300">
        <f>ROUND(I715*H715,2)</f>
        <v>0</v>
      </c>
      <c r="K715" s="301"/>
      <c r="L715" s="302"/>
      <c r="M715" s="303" t="s">
        <v>1</v>
      </c>
      <c r="N715" s="304" t="s">
        <v>41</v>
      </c>
      <c r="O715" s="92"/>
      <c r="P715" s="254">
        <f>O715*H715</f>
        <v>0</v>
      </c>
      <c r="Q715" s="254">
        <v>0</v>
      </c>
      <c r="R715" s="254">
        <f>Q715*H715</f>
        <v>0</v>
      </c>
      <c r="S715" s="254">
        <v>0</v>
      </c>
      <c r="T715" s="255">
        <f>S715*H715</f>
        <v>0</v>
      </c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R715" s="256" t="s">
        <v>242</v>
      </c>
      <c r="AT715" s="256" t="s">
        <v>300</v>
      </c>
      <c r="AU715" s="256" t="s">
        <v>86</v>
      </c>
      <c r="AY715" s="18" t="s">
        <v>222</v>
      </c>
      <c r="BE715" s="257">
        <f>IF(N715="základní",J715,0)</f>
        <v>0</v>
      </c>
      <c r="BF715" s="257">
        <f>IF(N715="snížená",J715,0)</f>
        <v>0</v>
      </c>
      <c r="BG715" s="257">
        <f>IF(N715="zákl. přenesená",J715,0)</f>
        <v>0</v>
      </c>
      <c r="BH715" s="257">
        <f>IF(N715="sníž. přenesená",J715,0)</f>
        <v>0</v>
      </c>
      <c r="BI715" s="257">
        <f>IF(N715="nulová",J715,0)</f>
        <v>0</v>
      </c>
      <c r="BJ715" s="18" t="s">
        <v>84</v>
      </c>
      <c r="BK715" s="257">
        <f>ROUND(I715*H715,2)</f>
        <v>0</v>
      </c>
      <c r="BL715" s="18" t="s">
        <v>228</v>
      </c>
      <c r="BM715" s="256" t="s">
        <v>1004</v>
      </c>
    </row>
    <row r="716" s="2" customFormat="1" ht="16.5" customHeight="1">
      <c r="A716" s="39"/>
      <c r="B716" s="40"/>
      <c r="C716" s="294" t="s">
        <v>1454</v>
      </c>
      <c r="D716" s="294" t="s">
        <v>300</v>
      </c>
      <c r="E716" s="295" t="s">
        <v>5509</v>
      </c>
      <c r="F716" s="296" t="s">
        <v>5416</v>
      </c>
      <c r="G716" s="297" t="s">
        <v>1535</v>
      </c>
      <c r="H716" s="298">
        <v>2</v>
      </c>
      <c r="I716" s="299"/>
      <c r="J716" s="300">
        <f>ROUND(I716*H716,2)</f>
        <v>0</v>
      </c>
      <c r="K716" s="301"/>
      <c r="L716" s="302"/>
      <c r="M716" s="303" t="s">
        <v>1</v>
      </c>
      <c r="N716" s="304" t="s">
        <v>41</v>
      </c>
      <c r="O716" s="92"/>
      <c r="P716" s="254">
        <f>O716*H716</f>
        <v>0</v>
      </c>
      <c r="Q716" s="254">
        <v>0</v>
      </c>
      <c r="R716" s="254">
        <f>Q716*H716</f>
        <v>0</v>
      </c>
      <c r="S716" s="254">
        <v>0</v>
      </c>
      <c r="T716" s="255">
        <f>S716*H716</f>
        <v>0</v>
      </c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R716" s="256" t="s">
        <v>242</v>
      </c>
      <c r="AT716" s="256" t="s">
        <v>300</v>
      </c>
      <c r="AU716" s="256" t="s">
        <v>86</v>
      </c>
      <c r="AY716" s="18" t="s">
        <v>222</v>
      </c>
      <c r="BE716" s="257">
        <f>IF(N716="základní",J716,0)</f>
        <v>0</v>
      </c>
      <c r="BF716" s="257">
        <f>IF(N716="snížená",J716,0)</f>
        <v>0</v>
      </c>
      <c r="BG716" s="257">
        <f>IF(N716="zákl. přenesená",J716,0)</f>
        <v>0</v>
      </c>
      <c r="BH716" s="257">
        <f>IF(N716="sníž. přenesená",J716,0)</f>
        <v>0</v>
      </c>
      <c r="BI716" s="257">
        <f>IF(N716="nulová",J716,0)</f>
        <v>0</v>
      </c>
      <c r="BJ716" s="18" t="s">
        <v>84</v>
      </c>
      <c r="BK716" s="257">
        <f>ROUND(I716*H716,2)</f>
        <v>0</v>
      </c>
      <c r="BL716" s="18" t="s">
        <v>228</v>
      </c>
      <c r="BM716" s="256" t="s">
        <v>2421</v>
      </c>
    </row>
    <row r="717" s="2" customFormat="1" ht="16.5" customHeight="1">
      <c r="A717" s="39"/>
      <c r="B717" s="40"/>
      <c r="C717" s="294" t="s">
        <v>2381</v>
      </c>
      <c r="D717" s="294" t="s">
        <v>300</v>
      </c>
      <c r="E717" s="295" t="s">
        <v>5510</v>
      </c>
      <c r="F717" s="296" t="s">
        <v>5420</v>
      </c>
      <c r="G717" s="297" t="s">
        <v>1535</v>
      </c>
      <c r="H717" s="298">
        <v>2</v>
      </c>
      <c r="I717" s="299"/>
      <c r="J717" s="300">
        <f>ROUND(I717*H717,2)</f>
        <v>0</v>
      </c>
      <c r="K717" s="301"/>
      <c r="L717" s="302"/>
      <c r="M717" s="303" t="s">
        <v>1</v>
      </c>
      <c r="N717" s="304" t="s">
        <v>41</v>
      </c>
      <c r="O717" s="92"/>
      <c r="P717" s="254">
        <f>O717*H717</f>
        <v>0</v>
      </c>
      <c r="Q717" s="254">
        <v>0</v>
      </c>
      <c r="R717" s="254">
        <f>Q717*H717</f>
        <v>0</v>
      </c>
      <c r="S717" s="254">
        <v>0</v>
      </c>
      <c r="T717" s="255">
        <f>S717*H717</f>
        <v>0</v>
      </c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R717" s="256" t="s">
        <v>242</v>
      </c>
      <c r="AT717" s="256" t="s">
        <v>300</v>
      </c>
      <c r="AU717" s="256" t="s">
        <v>86</v>
      </c>
      <c r="AY717" s="18" t="s">
        <v>222</v>
      </c>
      <c r="BE717" s="257">
        <f>IF(N717="základní",J717,0)</f>
        <v>0</v>
      </c>
      <c r="BF717" s="257">
        <f>IF(N717="snížená",J717,0)</f>
        <v>0</v>
      </c>
      <c r="BG717" s="257">
        <f>IF(N717="zákl. přenesená",J717,0)</f>
        <v>0</v>
      </c>
      <c r="BH717" s="257">
        <f>IF(N717="sníž. přenesená",J717,0)</f>
        <v>0</v>
      </c>
      <c r="BI717" s="257">
        <f>IF(N717="nulová",J717,0)</f>
        <v>0</v>
      </c>
      <c r="BJ717" s="18" t="s">
        <v>84</v>
      </c>
      <c r="BK717" s="257">
        <f>ROUND(I717*H717,2)</f>
        <v>0</v>
      </c>
      <c r="BL717" s="18" t="s">
        <v>228</v>
      </c>
      <c r="BM717" s="256" t="s">
        <v>2424</v>
      </c>
    </row>
    <row r="718" s="2" customFormat="1" ht="16.5" customHeight="1">
      <c r="A718" s="39"/>
      <c r="B718" s="40"/>
      <c r="C718" s="294" t="s">
        <v>1459</v>
      </c>
      <c r="D718" s="294" t="s">
        <v>300</v>
      </c>
      <c r="E718" s="295" t="s">
        <v>5511</v>
      </c>
      <c r="F718" s="296" t="s">
        <v>5512</v>
      </c>
      <c r="G718" s="297" t="s">
        <v>526</v>
      </c>
      <c r="H718" s="298">
        <v>1</v>
      </c>
      <c r="I718" s="299"/>
      <c r="J718" s="300">
        <f>ROUND(I718*H718,2)</f>
        <v>0</v>
      </c>
      <c r="K718" s="301"/>
      <c r="L718" s="302"/>
      <c r="M718" s="303" t="s">
        <v>1</v>
      </c>
      <c r="N718" s="304" t="s">
        <v>41</v>
      </c>
      <c r="O718" s="92"/>
      <c r="P718" s="254">
        <f>O718*H718</f>
        <v>0</v>
      </c>
      <c r="Q718" s="254">
        <v>0</v>
      </c>
      <c r="R718" s="254">
        <f>Q718*H718</f>
        <v>0</v>
      </c>
      <c r="S718" s="254">
        <v>0</v>
      </c>
      <c r="T718" s="255">
        <f>S718*H718</f>
        <v>0</v>
      </c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R718" s="256" t="s">
        <v>242</v>
      </c>
      <c r="AT718" s="256" t="s">
        <v>300</v>
      </c>
      <c r="AU718" s="256" t="s">
        <v>86</v>
      </c>
      <c r="AY718" s="18" t="s">
        <v>222</v>
      </c>
      <c r="BE718" s="257">
        <f>IF(N718="základní",J718,0)</f>
        <v>0</v>
      </c>
      <c r="BF718" s="257">
        <f>IF(N718="snížená",J718,0)</f>
        <v>0</v>
      </c>
      <c r="BG718" s="257">
        <f>IF(N718="zákl. přenesená",J718,0)</f>
        <v>0</v>
      </c>
      <c r="BH718" s="257">
        <f>IF(N718="sníž. přenesená",J718,0)</f>
        <v>0</v>
      </c>
      <c r="BI718" s="257">
        <f>IF(N718="nulová",J718,0)</f>
        <v>0</v>
      </c>
      <c r="BJ718" s="18" t="s">
        <v>84</v>
      </c>
      <c r="BK718" s="257">
        <f>ROUND(I718*H718,2)</f>
        <v>0</v>
      </c>
      <c r="BL718" s="18" t="s">
        <v>228</v>
      </c>
      <c r="BM718" s="256" t="s">
        <v>2435</v>
      </c>
    </row>
    <row r="719" s="2" customFormat="1" ht="16.5" customHeight="1">
      <c r="A719" s="39"/>
      <c r="B719" s="40"/>
      <c r="C719" s="244" t="s">
        <v>2393</v>
      </c>
      <c r="D719" s="244" t="s">
        <v>224</v>
      </c>
      <c r="E719" s="245" t="s">
        <v>5513</v>
      </c>
      <c r="F719" s="246" t="s">
        <v>4836</v>
      </c>
      <c r="G719" s="247" t="s">
        <v>526</v>
      </c>
      <c r="H719" s="248">
        <v>1</v>
      </c>
      <c r="I719" s="249"/>
      <c r="J719" s="250">
        <f>ROUND(I719*H719,2)</f>
        <v>0</v>
      </c>
      <c r="K719" s="251"/>
      <c r="L719" s="45"/>
      <c r="M719" s="252" t="s">
        <v>1</v>
      </c>
      <c r="N719" s="253" t="s">
        <v>41</v>
      </c>
      <c r="O719" s="92"/>
      <c r="P719" s="254">
        <f>O719*H719</f>
        <v>0</v>
      </c>
      <c r="Q719" s="254">
        <v>0</v>
      </c>
      <c r="R719" s="254">
        <f>Q719*H719</f>
        <v>0</v>
      </c>
      <c r="S719" s="254">
        <v>0</v>
      </c>
      <c r="T719" s="255">
        <f>S719*H719</f>
        <v>0</v>
      </c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R719" s="256" t="s">
        <v>228</v>
      </c>
      <c r="AT719" s="256" t="s">
        <v>224</v>
      </c>
      <c r="AU719" s="256" t="s">
        <v>86</v>
      </c>
      <c r="AY719" s="18" t="s">
        <v>222</v>
      </c>
      <c r="BE719" s="257">
        <f>IF(N719="základní",J719,0)</f>
        <v>0</v>
      </c>
      <c r="BF719" s="257">
        <f>IF(N719="snížená",J719,0)</f>
        <v>0</v>
      </c>
      <c r="BG719" s="257">
        <f>IF(N719="zákl. přenesená",J719,0)</f>
        <v>0</v>
      </c>
      <c r="BH719" s="257">
        <f>IF(N719="sníž. přenesená",J719,0)</f>
        <v>0</v>
      </c>
      <c r="BI719" s="257">
        <f>IF(N719="nulová",J719,0)</f>
        <v>0</v>
      </c>
      <c r="BJ719" s="18" t="s">
        <v>84</v>
      </c>
      <c r="BK719" s="257">
        <f>ROUND(I719*H719,2)</f>
        <v>0</v>
      </c>
      <c r="BL719" s="18" t="s">
        <v>228</v>
      </c>
      <c r="BM719" s="256" t="s">
        <v>2439</v>
      </c>
    </row>
    <row r="720" s="12" customFormat="1" ht="22.8" customHeight="1">
      <c r="A720" s="12"/>
      <c r="B720" s="228"/>
      <c r="C720" s="229"/>
      <c r="D720" s="230" t="s">
        <v>75</v>
      </c>
      <c r="E720" s="242" t="s">
        <v>5514</v>
      </c>
      <c r="F720" s="242" t="s">
        <v>5515</v>
      </c>
      <c r="G720" s="229"/>
      <c r="H720" s="229"/>
      <c r="I720" s="232"/>
      <c r="J720" s="243">
        <f>BK720</f>
        <v>0</v>
      </c>
      <c r="K720" s="229"/>
      <c r="L720" s="234"/>
      <c r="M720" s="235"/>
      <c r="N720" s="236"/>
      <c r="O720" s="236"/>
      <c r="P720" s="237">
        <f>SUM(P721:P724)</f>
        <v>0</v>
      </c>
      <c r="Q720" s="236"/>
      <c r="R720" s="237">
        <f>SUM(R721:R724)</f>
        <v>0</v>
      </c>
      <c r="S720" s="236"/>
      <c r="T720" s="238">
        <f>SUM(T721:T724)</f>
        <v>0</v>
      </c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R720" s="239" t="s">
        <v>84</v>
      </c>
      <c r="AT720" s="240" t="s">
        <v>75</v>
      </c>
      <c r="AU720" s="240" t="s">
        <v>84</v>
      </c>
      <c r="AY720" s="239" t="s">
        <v>222</v>
      </c>
      <c r="BK720" s="241">
        <f>SUM(BK721:BK724)</f>
        <v>0</v>
      </c>
    </row>
    <row r="721" s="2" customFormat="1" ht="16.5" customHeight="1">
      <c r="A721" s="39"/>
      <c r="B721" s="40"/>
      <c r="C721" s="294" t="s">
        <v>1462</v>
      </c>
      <c r="D721" s="294" t="s">
        <v>300</v>
      </c>
      <c r="E721" s="295" t="s">
        <v>5516</v>
      </c>
      <c r="F721" s="296" t="s">
        <v>4932</v>
      </c>
      <c r="G721" s="297" t="s">
        <v>1535</v>
      </c>
      <c r="H721" s="298">
        <v>1</v>
      </c>
      <c r="I721" s="299"/>
      <c r="J721" s="300">
        <f>ROUND(I721*H721,2)</f>
        <v>0</v>
      </c>
      <c r="K721" s="301"/>
      <c r="L721" s="302"/>
      <c r="M721" s="303" t="s">
        <v>1</v>
      </c>
      <c r="N721" s="304" t="s">
        <v>41</v>
      </c>
      <c r="O721" s="92"/>
      <c r="P721" s="254">
        <f>O721*H721</f>
        <v>0</v>
      </c>
      <c r="Q721" s="254">
        <v>0</v>
      </c>
      <c r="R721" s="254">
        <f>Q721*H721</f>
        <v>0</v>
      </c>
      <c r="S721" s="254">
        <v>0</v>
      </c>
      <c r="T721" s="255">
        <f>S721*H721</f>
        <v>0</v>
      </c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R721" s="256" t="s">
        <v>242</v>
      </c>
      <c r="AT721" s="256" t="s">
        <v>300</v>
      </c>
      <c r="AU721" s="256" t="s">
        <v>86</v>
      </c>
      <c r="AY721" s="18" t="s">
        <v>222</v>
      </c>
      <c r="BE721" s="257">
        <f>IF(N721="základní",J721,0)</f>
        <v>0</v>
      </c>
      <c r="BF721" s="257">
        <f>IF(N721="snížená",J721,0)</f>
        <v>0</v>
      </c>
      <c r="BG721" s="257">
        <f>IF(N721="zákl. přenesená",J721,0)</f>
        <v>0</v>
      </c>
      <c r="BH721" s="257">
        <f>IF(N721="sníž. přenesená",J721,0)</f>
        <v>0</v>
      </c>
      <c r="BI721" s="257">
        <f>IF(N721="nulová",J721,0)</f>
        <v>0</v>
      </c>
      <c r="BJ721" s="18" t="s">
        <v>84</v>
      </c>
      <c r="BK721" s="257">
        <f>ROUND(I721*H721,2)</f>
        <v>0</v>
      </c>
      <c r="BL721" s="18" t="s">
        <v>228</v>
      </c>
      <c r="BM721" s="256" t="s">
        <v>2447</v>
      </c>
    </row>
    <row r="722" s="2" customFormat="1" ht="16.5" customHeight="1">
      <c r="A722" s="39"/>
      <c r="B722" s="40"/>
      <c r="C722" s="244" t="s">
        <v>2406</v>
      </c>
      <c r="D722" s="244" t="s">
        <v>224</v>
      </c>
      <c r="E722" s="245" t="s">
        <v>5517</v>
      </c>
      <c r="F722" s="246" t="s">
        <v>4921</v>
      </c>
      <c r="G722" s="247" t="s">
        <v>1535</v>
      </c>
      <c r="H722" s="248">
        <v>1</v>
      </c>
      <c r="I722" s="249"/>
      <c r="J722" s="250">
        <f>ROUND(I722*H722,2)</f>
        <v>0</v>
      </c>
      <c r="K722" s="251"/>
      <c r="L722" s="45"/>
      <c r="M722" s="252" t="s">
        <v>1</v>
      </c>
      <c r="N722" s="253" t="s">
        <v>41</v>
      </c>
      <c r="O722" s="92"/>
      <c r="P722" s="254">
        <f>O722*H722</f>
        <v>0</v>
      </c>
      <c r="Q722" s="254">
        <v>0</v>
      </c>
      <c r="R722" s="254">
        <f>Q722*H722</f>
        <v>0</v>
      </c>
      <c r="S722" s="254">
        <v>0</v>
      </c>
      <c r="T722" s="255">
        <f>S722*H722</f>
        <v>0</v>
      </c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R722" s="256" t="s">
        <v>228</v>
      </c>
      <c r="AT722" s="256" t="s">
        <v>224</v>
      </c>
      <c r="AU722" s="256" t="s">
        <v>86</v>
      </c>
      <c r="AY722" s="18" t="s">
        <v>222</v>
      </c>
      <c r="BE722" s="257">
        <f>IF(N722="základní",J722,0)</f>
        <v>0</v>
      </c>
      <c r="BF722" s="257">
        <f>IF(N722="snížená",J722,0)</f>
        <v>0</v>
      </c>
      <c r="BG722" s="257">
        <f>IF(N722="zákl. přenesená",J722,0)</f>
        <v>0</v>
      </c>
      <c r="BH722" s="257">
        <f>IF(N722="sníž. přenesená",J722,0)</f>
        <v>0</v>
      </c>
      <c r="BI722" s="257">
        <f>IF(N722="nulová",J722,0)</f>
        <v>0</v>
      </c>
      <c r="BJ722" s="18" t="s">
        <v>84</v>
      </c>
      <c r="BK722" s="257">
        <f>ROUND(I722*H722,2)</f>
        <v>0</v>
      </c>
      <c r="BL722" s="18" t="s">
        <v>228</v>
      </c>
      <c r="BM722" s="256" t="s">
        <v>2452</v>
      </c>
    </row>
    <row r="723" s="2" customFormat="1" ht="16.5" customHeight="1">
      <c r="A723" s="39"/>
      <c r="B723" s="40"/>
      <c r="C723" s="294" t="s">
        <v>1468</v>
      </c>
      <c r="D723" s="294" t="s">
        <v>300</v>
      </c>
      <c r="E723" s="295" t="s">
        <v>5518</v>
      </c>
      <c r="F723" s="296" t="s">
        <v>5519</v>
      </c>
      <c r="G723" s="297" t="s">
        <v>1535</v>
      </c>
      <c r="H723" s="298">
        <v>23</v>
      </c>
      <c r="I723" s="299"/>
      <c r="J723" s="300">
        <f>ROUND(I723*H723,2)</f>
        <v>0</v>
      </c>
      <c r="K723" s="301"/>
      <c r="L723" s="302"/>
      <c r="M723" s="303" t="s">
        <v>1</v>
      </c>
      <c r="N723" s="304" t="s">
        <v>41</v>
      </c>
      <c r="O723" s="92"/>
      <c r="P723" s="254">
        <f>O723*H723</f>
        <v>0</v>
      </c>
      <c r="Q723" s="254">
        <v>0</v>
      </c>
      <c r="R723" s="254">
        <f>Q723*H723</f>
        <v>0</v>
      </c>
      <c r="S723" s="254">
        <v>0</v>
      </c>
      <c r="T723" s="255">
        <f>S723*H723</f>
        <v>0</v>
      </c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R723" s="256" t="s">
        <v>242</v>
      </c>
      <c r="AT723" s="256" t="s">
        <v>300</v>
      </c>
      <c r="AU723" s="256" t="s">
        <v>86</v>
      </c>
      <c r="AY723" s="18" t="s">
        <v>222</v>
      </c>
      <c r="BE723" s="257">
        <f>IF(N723="základní",J723,0)</f>
        <v>0</v>
      </c>
      <c r="BF723" s="257">
        <f>IF(N723="snížená",J723,0)</f>
        <v>0</v>
      </c>
      <c r="BG723" s="257">
        <f>IF(N723="zákl. přenesená",J723,0)</f>
        <v>0</v>
      </c>
      <c r="BH723" s="257">
        <f>IF(N723="sníž. přenesená",J723,0)</f>
        <v>0</v>
      </c>
      <c r="BI723" s="257">
        <f>IF(N723="nulová",J723,0)</f>
        <v>0</v>
      </c>
      <c r="BJ723" s="18" t="s">
        <v>84</v>
      </c>
      <c r="BK723" s="257">
        <f>ROUND(I723*H723,2)</f>
        <v>0</v>
      </c>
      <c r="BL723" s="18" t="s">
        <v>228</v>
      </c>
      <c r="BM723" s="256" t="s">
        <v>2459</v>
      </c>
    </row>
    <row r="724" s="2" customFormat="1" ht="16.5" customHeight="1">
      <c r="A724" s="39"/>
      <c r="B724" s="40"/>
      <c r="C724" s="244" t="s">
        <v>2418</v>
      </c>
      <c r="D724" s="244" t="s">
        <v>224</v>
      </c>
      <c r="E724" s="245" t="s">
        <v>5520</v>
      </c>
      <c r="F724" s="246" t="s">
        <v>4921</v>
      </c>
      <c r="G724" s="247" t="s">
        <v>1535</v>
      </c>
      <c r="H724" s="248">
        <v>23</v>
      </c>
      <c r="I724" s="249"/>
      <c r="J724" s="250">
        <f>ROUND(I724*H724,2)</f>
        <v>0</v>
      </c>
      <c r="K724" s="251"/>
      <c r="L724" s="45"/>
      <c r="M724" s="252" t="s">
        <v>1</v>
      </c>
      <c r="N724" s="253" t="s">
        <v>41</v>
      </c>
      <c r="O724" s="92"/>
      <c r="P724" s="254">
        <f>O724*H724</f>
        <v>0</v>
      </c>
      <c r="Q724" s="254">
        <v>0</v>
      </c>
      <c r="R724" s="254">
        <f>Q724*H724</f>
        <v>0</v>
      </c>
      <c r="S724" s="254">
        <v>0</v>
      </c>
      <c r="T724" s="255">
        <f>S724*H724</f>
        <v>0</v>
      </c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R724" s="256" t="s">
        <v>228</v>
      </c>
      <c r="AT724" s="256" t="s">
        <v>224</v>
      </c>
      <c r="AU724" s="256" t="s">
        <v>86</v>
      </c>
      <c r="AY724" s="18" t="s">
        <v>222</v>
      </c>
      <c r="BE724" s="257">
        <f>IF(N724="základní",J724,0)</f>
        <v>0</v>
      </c>
      <c r="BF724" s="257">
        <f>IF(N724="snížená",J724,0)</f>
        <v>0</v>
      </c>
      <c r="BG724" s="257">
        <f>IF(N724="zákl. přenesená",J724,0)</f>
        <v>0</v>
      </c>
      <c r="BH724" s="257">
        <f>IF(N724="sníž. přenesená",J724,0)</f>
        <v>0</v>
      </c>
      <c r="BI724" s="257">
        <f>IF(N724="nulová",J724,0)</f>
        <v>0</v>
      </c>
      <c r="BJ724" s="18" t="s">
        <v>84</v>
      </c>
      <c r="BK724" s="257">
        <f>ROUND(I724*H724,2)</f>
        <v>0</v>
      </c>
      <c r="BL724" s="18" t="s">
        <v>228</v>
      </c>
      <c r="BM724" s="256" t="s">
        <v>2464</v>
      </c>
    </row>
    <row r="725" s="12" customFormat="1" ht="22.8" customHeight="1">
      <c r="A725" s="12"/>
      <c r="B725" s="228"/>
      <c r="C725" s="229"/>
      <c r="D725" s="230" t="s">
        <v>75</v>
      </c>
      <c r="E725" s="242" t="s">
        <v>5521</v>
      </c>
      <c r="F725" s="242" t="s">
        <v>4941</v>
      </c>
      <c r="G725" s="229"/>
      <c r="H725" s="229"/>
      <c r="I725" s="232"/>
      <c r="J725" s="243">
        <f>BK725</f>
        <v>0</v>
      </c>
      <c r="K725" s="229"/>
      <c r="L725" s="234"/>
      <c r="M725" s="235"/>
      <c r="N725" s="236"/>
      <c r="O725" s="236"/>
      <c r="P725" s="237">
        <f>P726</f>
        <v>0</v>
      </c>
      <c r="Q725" s="236"/>
      <c r="R725" s="237">
        <f>R726</f>
        <v>0</v>
      </c>
      <c r="S725" s="236"/>
      <c r="T725" s="238">
        <f>T726</f>
        <v>0</v>
      </c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R725" s="239" t="s">
        <v>84</v>
      </c>
      <c r="AT725" s="240" t="s">
        <v>75</v>
      </c>
      <c r="AU725" s="240" t="s">
        <v>84</v>
      </c>
      <c r="AY725" s="239" t="s">
        <v>222</v>
      </c>
      <c r="BK725" s="241">
        <f>BK726</f>
        <v>0</v>
      </c>
    </row>
    <row r="726" s="2" customFormat="1" ht="24.15" customHeight="1">
      <c r="A726" s="39"/>
      <c r="B726" s="40"/>
      <c r="C726" s="244" t="s">
        <v>1473</v>
      </c>
      <c r="D726" s="244" t="s">
        <v>224</v>
      </c>
      <c r="E726" s="245" t="s">
        <v>5522</v>
      </c>
      <c r="F726" s="246" t="s">
        <v>5001</v>
      </c>
      <c r="G726" s="247" t="s">
        <v>227</v>
      </c>
      <c r="H726" s="248">
        <v>1</v>
      </c>
      <c r="I726" s="249"/>
      <c r="J726" s="250">
        <f>ROUND(I726*H726,2)</f>
        <v>0</v>
      </c>
      <c r="K726" s="251"/>
      <c r="L726" s="45"/>
      <c r="M726" s="252" t="s">
        <v>1</v>
      </c>
      <c r="N726" s="253" t="s">
        <v>41</v>
      </c>
      <c r="O726" s="92"/>
      <c r="P726" s="254">
        <f>O726*H726</f>
        <v>0</v>
      </c>
      <c r="Q726" s="254">
        <v>0</v>
      </c>
      <c r="R726" s="254">
        <f>Q726*H726</f>
        <v>0</v>
      </c>
      <c r="S726" s="254">
        <v>0</v>
      </c>
      <c r="T726" s="255">
        <f>S726*H726</f>
        <v>0</v>
      </c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R726" s="256" t="s">
        <v>228</v>
      </c>
      <c r="AT726" s="256" t="s">
        <v>224</v>
      </c>
      <c r="AU726" s="256" t="s">
        <v>86</v>
      </c>
      <c r="AY726" s="18" t="s">
        <v>222</v>
      </c>
      <c r="BE726" s="257">
        <f>IF(N726="základní",J726,0)</f>
        <v>0</v>
      </c>
      <c r="BF726" s="257">
        <f>IF(N726="snížená",J726,0)</f>
        <v>0</v>
      </c>
      <c r="BG726" s="257">
        <f>IF(N726="zákl. přenesená",J726,0)</f>
        <v>0</v>
      </c>
      <c r="BH726" s="257">
        <f>IF(N726="sníž. přenesená",J726,0)</f>
        <v>0</v>
      </c>
      <c r="BI726" s="257">
        <f>IF(N726="nulová",J726,0)</f>
        <v>0</v>
      </c>
      <c r="BJ726" s="18" t="s">
        <v>84</v>
      </c>
      <c r="BK726" s="257">
        <f>ROUND(I726*H726,2)</f>
        <v>0</v>
      </c>
      <c r="BL726" s="18" t="s">
        <v>228</v>
      </c>
      <c r="BM726" s="256" t="s">
        <v>2469</v>
      </c>
    </row>
    <row r="727" s="12" customFormat="1" ht="25.92" customHeight="1">
      <c r="A727" s="12"/>
      <c r="B727" s="228"/>
      <c r="C727" s="229"/>
      <c r="D727" s="230" t="s">
        <v>75</v>
      </c>
      <c r="E727" s="231" t="s">
        <v>3299</v>
      </c>
      <c r="F727" s="231" t="s">
        <v>5523</v>
      </c>
      <c r="G727" s="229"/>
      <c r="H727" s="229"/>
      <c r="I727" s="232"/>
      <c r="J727" s="233">
        <f>BK727</f>
        <v>0</v>
      </c>
      <c r="K727" s="229"/>
      <c r="L727" s="234"/>
      <c r="M727" s="235"/>
      <c r="N727" s="236"/>
      <c r="O727" s="236"/>
      <c r="P727" s="237">
        <f>P728</f>
        <v>0</v>
      </c>
      <c r="Q727" s="236"/>
      <c r="R727" s="237">
        <f>R728</f>
        <v>0</v>
      </c>
      <c r="S727" s="236"/>
      <c r="T727" s="238">
        <f>T728</f>
        <v>0</v>
      </c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R727" s="239" t="s">
        <v>84</v>
      </c>
      <c r="AT727" s="240" t="s">
        <v>75</v>
      </c>
      <c r="AU727" s="240" t="s">
        <v>76</v>
      </c>
      <c r="AY727" s="239" t="s">
        <v>222</v>
      </c>
      <c r="BK727" s="241">
        <f>BK728</f>
        <v>0</v>
      </c>
    </row>
    <row r="728" s="12" customFormat="1" ht="22.8" customHeight="1">
      <c r="A728" s="12"/>
      <c r="B728" s="228"/>
      <c r="C728" s="229"/>
      <c r="D728" s="230" t="s">
        <v>75</v>
      </c>
      <c r="E728" s="242" t="s">
        <v>5524</v>
      </c>
      <c r="F728" s="242" t="s">
        <v>5525</v>
      </c>
      <c r="G728" s="229"/>
      <c r="H728" s="229"/>
      <c r="I728" s="232"/>
      <c r="J728" s="243">
        <f>BK728</f>
        <v>0</v>
      </c>
      <c r="K728" s="229"/>
      <c r="L728" s="234"/>
      <c r="M728" s="235"/>
      <c r="N728" s="236"/>
      <c r="O728" s="236"/>
      <c r="P728" s="237">
        <f>SUM(P729:P735)</f>
        <v>0</v>
      </c>
      <c r="Q728" s="236"/>
      <c r="R728" s="237">
        <f>SUM(R729:R735)</f>
        <v>0</v>
      </c>
      <c r="S728" s="236"/>
      <c r="T728" s="238">
        <f>SUM(T729:T735)</f>
        <v>0</v>
      </c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R728" s="239" t="s">
        <v>84</v>
      </c>
      <c r="AT728" s="240" t="s">
        <v>75</v>
      </c>
      <c r="AU728" s="240" t="s">
        <v>84</v>
      </c>
      <c r="AY728" s="239" t="s">
        <v>222</v>
      </c>
      <c r="BK728" s="241">
        <f>SUM(BK729:BK735)</f>
        <v>0</v>
      </c>
    </row>
    <row r="729" s="2" customFormat="1" ht="16.5" customHeight="1">
      <c r="A729" s="39"/>
      <c r="B729" s="40"/>
      <c r="C729" s="294" t="s">
        <v>2434</v>
      </c>
      <c r="D729" s="294" t="s">
        <v>300</v>
      </c>
      <c r="E729" s="295" t="s">
        <v>5526</v>
      </c>
      <c r="F729" s="296" t="s">
        <v>5527</v>
      </c>
      <c r="G729" s="297" t="s">
        <v>337</v>
      </c>
      <c r="H729" s="298">
        <v>250</v>
      </c>
      <c r="I729" s="299"/>
      <c r="J729" s="300">
        <f>ROUND(I729*H729,2)</f>
        <v>0</v>
      </c>
      <c r="K729" s="301"/>
      <c r="L729" s="302"/>
      <c r="M729" s="303" t="s">
        <v>1</v>
      </c>
      <c r="N729" s="304" t="s">
        <v>41</v>
      </c>
      <c r="O729" s="92"/>
      <c r="P729" s="254">
        <f>O729*H729</f>
        <v>0</v>
      </c>
      <c r="Q729" s="254">
        <v>0</v>
      </c>
      <c r="R729" s="254">
        <f>Q729*H729</f>
        <v>0</v>
      </c>
      <c r="S729" s="254">
        <v>0</v>
      </c>
      <c r="T729" s="255">
        <f>S729*H729</f>
        <v>0</v>
      </c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R729" s="256" t="s">
        <v>242</v>
      </c>
      <c r="AT729" s="256" t="s">
        <v>300</v>
      </c>
      <c r="AU729" s="256" t="s">
        <v>86</v>
      </c>
      <c r="AY729" s="18" t="s">
        <v>222</v>
      </c>
      <c r="BE729" s="257">
        <f>IF(N729="základní",J729,0)</f>
        <v>0</v>
      </c>
      <c r="BF729" s="257">
        <f>IF(N729="snížená",J729,0)</f>
        <v>0</v>
      </c>
      <c r="BG729" s="257">
        <f>IF(N729="zákl. přenesená",J729,0)</f>
        <v>0</v>
      </c>
      <c r="BH729" s="257">
        <f>IF(N729="sníž. přenesená",J729,0)</f>
        <v>0</v>
      </c>
      <c r="BI729" s="257">
        <f>IF(N729="nulová",J729,0)</f>
        <v>0</v>
      </c>
      <c r="BJ729" s="18" t="s">
        <v>84</v>
      </c>
      <c r="BK729" s="257">
        <f>ROUND(I729*H729,2)</f>
        <v>0</v>
      </c>
      <c r="BL729" s="18" t="s">
        <v>228</v>
      </c>
      <c r="BM729" s="256" t="s">
        <v>2472</v>
      </c>
    </row>
    <row r="730" s="2" customFormat="1" ht="16.5" customHeight="1">
      <c r="A730" s="39"/>
      <c r="B730" s="40"/>
      <c r="C730" s="294" t="s">
        <v>1478</v>
      </c>
      <c r="D730" s="294" t="s">
        <v>300</v>
      </c>
      <c r="E730" s="295" t="s">
        <v>5528</v>
      </c>
      <c r="F730" s="296" t="s">
        <v>5529</v>
      </c>
      <c r="G730" s="297" t="s">
        <v>337</v>
      </c>
      <c r="H730" s="298">
        <v>150</v>
      </c>
      <c r="I730" s="299"/>
      <c r="J730" s="300">
        <f>ROUND(I730*H730,2)</f>
        <v>0</v>
      </c>
      <c r="K730" s="301"/>
      <c r="L730" s="302"/>
      <c r="M730" s="303" t="s">
        <v>1</v>
      </c>
      <c r="N730" s="304" t="s">
        <v>41</v>
      </c>
      <c r="O730" s="92"/>
      <c r="P730" s="254">
        <f>O730*H730</f>
        <v>0</v>
      </c>
      <c r="Q730" s="254">
        <v>0</v>
      </c>
      <c r="R730" s="254">
        <f>Q730*H730</f>
        <v>0</v>
      </c>
      <c r="S730" s="254">
        <v>0</v>
      </c>
      <c r="T730" s="255">
        <f>S730*H730</f>
        <v>0</v>
      </c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R730" s="256" t="s">
        <v>242</v>
      </c>
      <c r="AT730" s="256" t="s">
        <v>300</v>
      </c>
      <c r="AU730" s="256" t="s">
        <v>86</v>
      </c>
      <c r="AY730" s="18" t="s">
        <v>222</v>
      </c>
      <c r="BE730" s="257">
        <f>IF(N730="základní",J730,0)</f>
        <v>0</v>
      </c>
      <c r="BF730" s="257">
        <f>IF(N730="snížená",J730,0)</f>
        <v>0</v>
      </c>
      <c r="BG730" s="257">
        <f>IF(N730="zákl. přenesená",J730,0)</f>
        <v>0</v>
      </c>
      <c r="BH730" s="257">
        <f>IF(N730="sníž. přenesená",J730,0)</f>
        <v>0</v>
      </c>
      <c r="BI730" s="257">
        <f>IF(N730="nulová",J730,0)</f>
        <v>0</v>
      </c>
      <c r="BJ730" s="18" t="s">
        <v>84</v>
      </c>
      <c r="BK730" s="257">
        <f>ROUND(I730*H730,2)</f>
        <v>0</v>
      </c>
      <c r="BL730" s="18" t="s">
        <v>228</v>
      </c>
      <c r="BM730" s="256" t="s">
        <v>2477</v>
      </c>
    </row>
    <row r="731" s="2" customFormat="1" ht="16.5" customHeight="1">
      <c r="A731" s="39"/>
      <c r="B731" s="40"/>
      <c r="C731" s="294" t="s">
        <v>2444</v>
      </c>
      <c r="D731" s="294" t="s">
        <v>300</v>
      </c>
      <c r="E731" s="295" t="s">
        <v>5530</v>
      </c>
      <c r="F731" s="296" t="s">
        <v>5531</v>
      </c>
      <c r="G731" s="297" t="s">
        <v>337</v>
      </c>
      <c r="H731" s="298">
        <v>450</v>
      </c>
      <c r="I731" s="299"/>
      <c r="J731" s="300">
        <f>ROUND(I731*H731,2)</f>
        <v>0</v>
      </c>
      <c r="K731" s="301"/>
      <c r="L731" s="302"/>
      <c r="M731" s="303" t="s">
        <v>1</v>
      </c>
      <c r="N731" s="304" t="s">
        <v>41</v>
      </c>
      <c r="O731" s="92"/>
      <c r="P731" s="254">
        <f>O731*H731</f>
        <v>0</v>
      </c>
      <c r="Q731" s="254">
        <v>0</v>
      </c>
      <c r="R731" s="254">
        <f>Q731*H731</f>
        <v>0</v>
      </c>
      <c r="S731" s="254">
        <v>0</v>
      </c>
      <c r="T731" s="255">
        <f>S731*H731</f>
        <v>0</v>
      </c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R731" s="256" t="s">
        <v>242</v>
      </c>
      <c r="AT731" s="256" t="s">
        <v>300</v>
      </c>
      <c r="AU731" s="256" t="s">
        <v>86</v>
      </c>
      <c r="AY731" s="18" t="s">
        <v>222</v>
      </c>
      <c r="BE731" s="257">
        <f>IF(N731="základní",J731,0)</f>
        <v>0</v>
      </c>
      <c r="BF731" s="257">
        <f>IF(N731="snížená",J731,0)</f>
        <v>0</v>
      </c>
      <c r="BG731" s="257">
        <f>IF(N731="zákl. přenesená",J731,0)</f>
        <v>0</v>
      </c>
      <c r="BH731" s="257">
        <f>IF(N731="sníž. přenesená",J731,0)</f>
        <v>0</v>
      </c>
      <c r="BI731" s="257">
        <f>IF(N731="nulová",J731,0)</f>
        <v>0</v>
      </c>
      <c r="BJ731" s="18" t="s">
        <v>84</v>
      </c>
      <c r="BK731" s="257">
        <f>ROUND(I731*H731,2)</f>
        <v>0</v>
      </c>
      <c r="BL731" s="18" t="s">
        <v>228</v>
      </c>
      <c r="BM731" s="256" t="s">
        <v>2481</v>
      </c>
    </row>
    <row r="732" s="2" customFormat="1" ht="16.5" customHeight="1">
      <c r="A732" s="39"/>
      <c r="B732" s="40"/>
      <c r="C732" s="244" t="s">
        <v>1484</v>
      </c>
      <c r="D732" s="244" t="s">
        <v>224</v>
      </c>
      <c r="E732" s="245" t="s">
        <v>5532</v>
      </c>
      <c r="F732" s="246" t="s">
        <v>5533</v>
      </c>
      <c r="G732" s="247" t="s">
        <v>337</v>
      </c>
      <c r="H732" s="248">
        <v>450</v>
      </c>
      <c r="I732" s="249"/>
      <c r="J732" s="250">
        <f>ROUND(I732*H732,2)</f>
        <v>0</v>
      </c>
      <c r="K732" s="251"/>
      <c r="L732" s="45"/>
      <c r="M732" s="252" t="s">
        <v>1</v>
      </c>
      <c r="N732" s="253" t="s">
        <v>41</v>
      </c>
      <c r="O732" s="92"/>
      <c r="P732" s="254">
        <f>O732*H732</f>
        <v>0</v>
      </c>
      <c r="Q732" s="254">
        <v>0</v>
      </c>
      <c r="R732" s="254">
        <f>Q732*H732</f>
        <v>0</v>
      </c>
      <c r="S732" s="254">
        <v>0</v>
      </c>
      <c r="T732" s="255">
        <f>S732*H732</f>
        <v>0</v>
      </c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R732" s="256" t="s">
        <v>228</v>
      </c>
      <c r="AT732" s="256" t="s">
        <v>224</v>
      </c>
      <c r="AU732" s="256" t="s">
        <v>86</v>
      </c>
      <c r="AY732" s="18" t="s">
        <v>222</v>
      </c>
      <c r="BE732" s="257">
        <f>IF(N732="základní",J732,0)</f>
        <v>0</v>
      </c>
      <c r="BF732" s="257">
        <f>IF(N732="snížená",J732,0)</f>
        <v>0</v>
      </c>
      <c r="BG732" s="257">
        <f>IF(N732="zákl. přenesená",J732,0)</f>
        <v>0</v>
      </c>
      <c r="BH732" s="257">
        <f>IF(N732="sníž. přenesená",J732,0)</f>
        <v>0</v>
      </c>
      <c r="BI732" s="257">
        <f>IF(N732="nulová",J732,0)</f>
        <v>0</v>
      </c>
      <c r="BJ732" s="18" t="s">
        <v>84</v>
      </c>
      <c r="BK732" s="257">
        <f>ROUND(I732*H732,2)</f>
        <v>0</v>
      </c>
      <c r="BL732" s="18" t="s">
        <v>228</v>
      </c>
      <c r="BM732" s="256" t="s">
        <v>2487</v>
      </c>
    </row>
    <row r="733" s="2" customFormat="1" ht="16.5" customHeight="1">
      <c r="A733" s="39"/>
      <c r="B733" s="40"/>
      <c r="C733" s="244" t="s">
        <v>2456</v>
      </c>
      <c r="D733" s="244" t="s">
        <v>224</v>
      </c>
      <c r="E733" s="245" t="s">
        <v>5534</v>
      </c>
      <c r="F733" s="246" t="s">
        <v>5535</v>
      </c>
      <c r="G733" s="247" t="s">
        <v>283</v>
      </c>
      <c r="H733" s="248">
        <v>22.449999999999999</v>
      </c>
      <c r="I733" s="249"/>
      <c r="J733" s="250">
        <f>ROUND(I733*H733,2)</f>
        <v>0</v>
      </c>
      <c r="K733" s="251"/>
      <c r="L733" s="45"/>
      <c r="M733" s="252" t="s">
        <v>1</v>
      </c>
      <c r="N733" s="253" t="s">
        <v>41</v>
      </c>
      <c r="O733" s="92"/>
      <c r="P733" s="254">
        <f>O733*H733</f>
        <v>0</v>
      </c>
      <c r="Q733" s="254">
        <v>0</v>
      </c>
      <c r="R733" s="254">
        <f>Q733*H733</f>
        <v>0</v>
      </c>
      <c r="S733" s="254">
        <v>0</v>
      </c>
      <c r="T733" s="255">
        <f>S733*H733</f>
        <v>0</v>
      </c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R733" s="256" t="s">
        <v>228</v>
      </c>
      <c r="AT733" s="256" t="s">
        <v>224</v>
      </c>
      <c r="AU733" s="256" t="s">
        <v>86</v>
      </c>
      <c r="AY733" s="18" t="s">
        <v>222</v>
      </c>
      <c r="BE733" s="257">
        <f>IF(N733="základní",J733,0)</f>
        <v>0</v>
      </c>
      <c r="BF733" s="257">
        <f>IF(N733="snížená",J733,0)</f>
        <v>0</v>
      </c>
      <c r="BG733" s="257">
        <f>IF(N733="zákl. přenesená",J733,0)</f>
        <v>0</v>
      </c>
      <c r="BH733" s="257">
        <f>IF(N733="sníž. přenesená",J733,0)</f>
        <v>0</v>
      </c>
      <c r="BI733" s="257">
        <f>IF(N733="nulová",J733,0)</f>
        <v>0</v>
      </c>
      <c r="BJ733" s="18" t="s">
        <v>84</v>
      </c>
      <c r="BK733" s="257">
        <f>ROUND(I733*H733,2)</f>
        <v>0</v>
      </c>
      <c r="BL733" s="18" t="s">
        <v>228</v>
      </c>
      <c r="BM733" s="256" t="s">
        <v>2490</v>
      </c>
    </row>
    <row r="734" s="2" customFormat="1" ht="16.5" customHeight="1">
      <c r="A734" s="39"/>
      <c r="B734" s="40"/>
      <c r="C734" s="244" t="s">
        <v>1488</v>
      </c>
      <c r="D734" s="244" t="s">
        <v>224</v>
      </c>
      <c r="E734" s="245" t="s">
        <v>5536</v>
      </c>
      <c r="F734" s="246" t="s">
        <v>5537</v>
      </c>
      <c r="G734" s="247" t="s">
        <v>283</v>
      </c>
      <c r="H734" s="248">
        <v>20</v>
      </c>
      <c r="I734" s="249"/>
      <c r="J734" s="250">
        <f>ROUND(I734*H734,2)</f>
        <v>0</v>
      </c>
      <c r="K734" s="251"/>
      <c r="L734" s="45"/>
      <c r="M734" s="252" t="s">
        <v>1</v>
      </c>
      <c r="N734" s="253" t="s">
        <v>41</v>
      </c>
      <c r="O734" s="92"/>
      <c r="P734" s="254">
        <f>O734*H734</f>
        <v>0</v>
      </c>
      <c r="Q734" s="254">
        <v>0</v>
      </c>
      <c r="R734" s="254">
        <f>Q734*H734</f>
        <v>0</v>
      </c>
      <c r="S734" s="254">
        <v>0</v>
      </c>
      <c r="T734" s="255">
        <f>S734*H734</f>
        <v>0</v>
      </c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R734" s="256" t="s">
        <v>228</v>
      </c>
      <c r="AT734" s="256" t="s">
        <v>224</v>
      </c>
      <c r="AU734" s="256" t="s">
        <v>86</v>
      </c>
      <c r="AY734" s="18" t="s">
        <v>222</v>
      </c>
      <c r="BE734" s="257">
        <f>IF(N734="základní",J734,0)</f>
        <v>0</v>
      </c>
      <c r="BF734" s="257">
        <f>IF(N734="snížená",J734,0)</f>
        <v>0</v>
      </c>
      <c r="BG734" s="257">
        <f>IF(N734="zákl. přenesená",J734,0)</f>
        <v>0</v>
      </c>
      <c r="BH734" s="257">
        <f>IF(N734="sníž. přenesená",J734,0)</f>
        <v>0</v>
      </c>
      <c r="BI734" s="257">
        <f>IF(N734="nulová",J734,0)</f>
        <v>0</v>
      </c>
      <c r="BJ734" s="18" t="s">
        <v>84</v>
      </c>
      <c r="BK734" s="257">
        <f>ROUND(I734*H734,2)</f>
        <v>0</v>
      </c>
      <c r="BL734" s="18" t="s">
        <v>228</v>
      </c>
      <c r="BM734" s="256" t="s">
        <v>2494</v>
      </c>
    </row>
    <row r="735" s="2" customFormat="1" ht="44.25" customHeight="1">
      <c r="A735" s="39"/>
      <c r="B735" s="40"/>
      <c r="C735" s="244" t="s">
        <v>2466</v>
      </c>
      <c r="D735" s="244" t="s">
        <v>224</v>
      </c>
      <c r="E735" s="245" t="s">
        <v>2523</v>
      </c>
      <c r="F735" s="246" t="s">
        <v>5538</v>
      </c>
      <c r="G735" s="247" t="s">
        <v>4281</v>
      </c>
      <c r="H735" s="248">
        <v>300</v>
      </c>
      <c r="I735" s="249"/>
      <c r="J735" s="250">
        <f>ROUND(I735*H735,2)</f>
        <v>0</v>
      </c>
      <c r="K735" s="251"/>
      <c r="L735" s="45"/>
      <c r="M735" s="317" t="s">
        <v>1</v>
      </c>
      <c r="N735" s="318" t="s">
        <v>41</v>
      </c>
      <c r="O735" s="319"/>
      <c r="P735" s="320">
        <f>O735*H735</f>
        <v>0</v>
      </c>
      <c r="Q735" s="320">
        <v>0</v>
      </c>
      <c r="R735" s="320">
        <f>Q735*H735</f>
        <v>0</v>
      </c>
      <c r="S735" s="320">
        <v>0</v>
      </c>
      <c r="T735" s="321">
        <f>S735*H735</f>
        <v>0</v>
      </c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R735" s="256" t="s">
        <v>228</v>
      </c>
      <c r="AT735" s="256" t="s">
        <v>224</v>
      </c>
      <c r="AU735" s="256" t="s">
        <v>86</v>
      </c>
      <c r="AY735" s="18" t="s">
        <v>222</v>
      </c>
      <c r="BE735" s="257">
        <f>IF(N735="základní",J735,0)</f>
        <v>0</v>
      </c>
      <c r="BF735" s="257">
        <f>IF(N735="snížená",J735,0)</f>
        <v>0</v>
      </c>
      <c r="BG735" s="257">
        <f>IF(N735="zákl. přenesená",J735,0)</f>
        <v>0</v>
      </c>
      <c r="BH735" s="257">
        <f>IF(N735="sníž. přenesená",J735,0)</f>
        <v>0</v>
      </c>
      <c r="BI735" s="257">
        <f>IF(N735="nulová",J735,0)</f>
        <v>0</v>
      </c>
      <c r="BJ735" s="18" t="s">
        <v>84</v>
      </c>
      <c r="BK735" s="257">
        <f>ROUND(I735*H735,2)</f>
        <v>0</v>
      </c>
      <c r="BL735" s="18" t="s">
        <v>228</v>
      </c>
      <c r="BM735" s="256" t="s">
        <v>2498</v>
      </c>
    </row>
    <row r="736" s="2" customFormat="1" ht="6.96" customHeight="1">
      <c r="A736" s="39"/>
      <c r="B736" s="67"/>
      <c r="C736" s="68"/>
      <c r="D736" s="68"/>
      <c r="E736" s="68"/>
      <c r="F736" s="68"/>
      <c r="G736" s="68"/>
      <c r="H736" s="68"/>
      <c r="I736" s="68"/>
      <c r="J736" s="68"/>
      <c r="K736" s="68"/>
      <c r="L736" s="45"/>
      <c r="M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</sheetData>
  <sheetProtection sheet="1" autoFilter="0" formatColumns="0" formatRows="0" objects="1" scenarios="1" spinCount="100000" saltValue="iTFH38a9vvuniaJHb3wKPuE/9KKueuLmHz5BfwkG4Xma2b1nnELOlste0fgrVC5WcNtmUvJGzP0qssVScCV/4g==" hashValue="pTg4KNX23qo/Q2LFgQHFBF2jGqGlCI+LBQHkkW01rE2Hp5P/7qjZOzhjh0d3mnS2MJ1HeZ9AQBFlu+fl0J+Weg==" algorithmName="SHA-512" password="9942"/>
  <autoFilter ref="C174:K735"/>
  <mergeCells count="17">
    <mergeCell ref="E7:H7"/>
    <mergeCell ref="E9:H9"/>
    <mergeCell ref="E11:H11"/>
    <mergeCell ref="E20:H20"/>
    <mergeCell ref="E29:H29"/>
    <mergeCell ref="E85:H85"/>
    <mergeCell ref="E87:H87"/>
    <mergeCell ref="E89:H89"/>
    <mergeCell ref="D147:F147"/>
    <mergeCell ref="D148:F148"/>
    <mergeCell ref="D149:F149"/>
    <mergeCell ref="D150:F150"/>
    <mergeCell ref="D151:F151"/>
    <mergeCell ref="E163:H163"/>
    <mergeCell ref="E165:H165"/>
    <mergeCell ref="E167:H16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153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OU - STAVEBNÍ ÚPRAVY BUDOVY E, ČS.LEGIÍ 9, OSTRAVA</v>
      </c>
      <c r="F7" s="152"/>
      <c r="G7" s="152"/>
      <c r="H7" s="152"/>
      <c r="L7" s="21"/>
    </row>
    <row r="8" s="2" customFormat="1" ht="12" customHeight="1">
      <c r="A8" s="39"/>
      <c r="B8" s="45"/>
      <c r="C8" s="39"/>
      <c r="D8" s="152" t="s">
        <v>154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54" t="s">
        <v>5539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52" t="s">
        <v>18</v>
      </c>
      <c r="E11" s="39"/>
      <c r="F11" s="142" t="s">
        <v>1</v>
      </c>
      <c r="G11" s="39"/>
      <c r="H11" s="39"/>
      <c r="I11" s="152" t="s">
        <v>19</v>
      </c>
      <c r="J11" s="142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20</v>
      </c>
      <c r="E12" s="39"/>
      <c r="F12" s="142" t="s">
        <v>34</v>
      </c>
      <c r="G12" s="39"/>
      <c r="H12" s="39"/>
      <c r="I12" s="152" t="s">
        <v>22</v>
      </c>
      <c r="J12" s="155" t="str">
        <f>'Rekapitulace stavby'!AN8</f>
        <v>30. 3. 2022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24</v>
      </c>
      <c r="E14" s="39"/>
      <c r="F14" s="39"/>
      <c r="G14" s="39"/>
      <c r="H14" s="39"/>
      <c r="I14" s="152" t="s">
        <v>25</v>
      </c>
      <c r="J14" s="142" t="str">
        <f>IF('Rekapitulace stavby'!AN10="","",'Rekapitulace stavby'!AN10)</f>
        <v/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2" t="str">
        <f>IF('Rekapitulace stavby'!E11="","",'Rekapitulace stavby'!E11)</f>
        <v>Ostravská univerzita</v>
      </c>
      <c r="F15" s="39"/>
      <c r="G15" s="39"/>
      <c r="H15" s="39"/>
      <c r="I15" s="152" t="s">
        <v>27</v>
      </c>
      <c r="J15" s="142" t="str">
        <f>IF('Rekapitulace stavby'!AN11="","",'Rekapitulace stavby'!AN11)</f>
        <v/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52" t="s">
        <v>28</v>
      </c>
      <c r="E17" s="39"/>
      <c r="F17" s="39"/>
      <c r="G17" s="39"/>
      <c r="H17" s="39"/>
      <c r="I17" s="152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2"/>
      <c r="G18" s="142"/>
      <c r="H18" s="142"/>
      <c r="I18" s="152" t="s">
        <v>27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52" t="s">
        <v>30</v>
      </c>
      <c r="E20" s="39"/>
      <c r="F20" s="39"/>
      <c r="G20" s="39"/>
      <c r="H20" s="39"/>
      <c r="I20" s="152" t="s">
        <v>25</v>
      </c>
      <c r="J20" s="142" t="str">
        <f>IF('Rekapitulace stavby'!AN16="","",'Rekapitulace stavby'!AN16)</f>
        <v/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2" t="str">
        <f>IF('Rekapitulace stavby'!E17="","",'Rekapitulace stavby'!E17)</f>
        <v>MARPO s.r.o.</v>
      </c>
      <c r="F21" s="39"/>
      <c r="G21" s="39"/>
      <c r="H21" s="39"/>
      <c r="I21" s="152" t="s">
        <v>27</v>
      </c>
      <c r="J21" s="142" t="str">
        <f>IF('Rekapitulace stavby'!AN17="","",'Rekapitulace stavby'!AN17)</f>
        <v/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52" t="s">
        <v>33</v>
      </c>
      <c r="E23" s="39"/>
      <c r="F23" s="39"/>
      <c r="G23" s="39"/>
      <c r="H23" s="39"/>
      <c r="I23" s="152" t="s">
        <v>25</v>
      </c>
      <c r="J23" s="142" t="str">
        <f>IF('Rekapitulace stavby'!AN19="","",'Rekapitulace stavby'!AN19)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2" t="str">
        <f>IF('Rekapitulace stavby'!E20="","",'Rekapitulace stavby'!E20)</f>
        <v xml:space="preserve"> </v>
      </c>
      <c r="F24" s="39"/>
      <c r="G24" s="39"/>
      <c r="H24" s="39"/>
      <c r="I24" s="152" t="s">
        <v>27</v>
      </c>
      <c r="J24" s="142" t="str">
        <f>IF('Rekapitulace stavby'!AN20="","",'Rekapitulace stavby'!AN20)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52" t="s">
        <v>35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56"/>
      <c r="B27" s="157"/>
      <c r="C27" s="156"/>
      <c r="D27" s="156"/>
      <c r="E27" s="158" t="s">
        <v>1</v>
      </c>
      <c r="F27" s="158"/>
      <c r="G27" s="158"/>
      <c r="H27" s="158"/>
      <c r="I27" s="156"/>
      <c r="J27" s="156"/>
      <c r="K27" s="156"/>
      <c r="L27" s="159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60"/>
      <c r="E29" s="160"/>
      <c r="F29" s="160"/>
      <c r="G29" s="160"/>
      <c r="H29" s="160"/>
      <c r="I29" s="160"/>
      <c r="J29" s="160"/>
      <c r="K29" s="16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4.4" customHeight="1">
      <c r="A30" s="39"/>
      <c r="B30" s="45"/>
      <c r="C30" s="39"/>
      <c r="D30" s="142" t="s">
        <v>156</v>
      </c>
      <c r="E30" s="39"/>
      <c r="F30" s="39"/>
      <c r="G30" s="39"/>
      <c r="H30" s="39"/>
      <c r="I30" s="39"/>
      <c r="J30" s="161">
        <f>J96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14.4" customHeight="1">
      <c r="A31" s="39"/>
      <c r="B31" s="45"/>
      <c r="C31" s="39"/>
      <c r="D31" s="162" t="s">
        <v>157</v>
      </c>
      <c r="E31" s="39"/>
      <c r="F31" s="39"/>
      <c r="G31" s="39"/>
      <c r="H31" s="39"/>
      <c r="I31" s="39"/>
      <c r="J31" s="161">
        <f>J106</f>
        <v>0</v>
      </c>
      <c r="K31" s="3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3" t="s">
        <v>36</v>
      </c>
      <c r="E32" s="39"/>
      <c r="F32" s="39"/>
      <c r="G32" s="39"/>
      <c r="H32" s="39"/>
      <c r="I32" s="39"/>
      <c r="J32" s="164">
        <f>ROUND(J30 + J31,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5" t="s">
        <v>38</v>
      </c>
      <c r="G34" s="39"/>
      <c r="H34" s="39"/>
      <c r="I34" s="165" t="s">
        <v>37</v>
      </c>
      <c r="J34" s="165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6" t="s">
        <v>40</v>
      </c>
      <c r="E35" s="152" t="s">
        <v>41</v>
      </c>
      <c r="F35" s="167">
        <f>ROUND((SUM(BE106:BE113) + SUM(BE133:BE166)),  2)</f>
        <v>0</v>
      </c>
      <c r="G35" s="39"/>
      <c r="H35" s="39"/>
      <c r="I35" s="168">
        <v>0.20999999999999999</v>
      </c>
      <c r="J35" s="167">
        <f>ROUND(((SUM(BE106:BE113) + SUM(BE133:BE166))*I35),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7">
        <f>ROUND((SUM(BF106:BF113) + SUM(BF133:BF166)),  2)</f>
        <v>0</v>
      </c>
      <c r="G36" s="39"/>
      <c r="H36" s="39"/>
      <c r="I36" s="168">
        <v>0.14999999999999999</v>
      </c>
      <c r="J36" s="167">
        <f>ROUND(((SUM(BF106:BF113) + SUM(BF133:BF166))*I36),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7">
        <f>ROUND((SUM(BG106:BG113) + SUM(BG133:BG166)),  2)</f>
        <v>0</v>
      </c>
      <c r="G37" s="39"/>
      <c r="H37" s="39"/>
      <c r="I37" s="168">
        <v>0.20999999999999999</v>
      </c>
      <c r="J37" s="167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7">
        <f>ROUND((SUM(BH106:BH113) + SUM(BH133:BH166)),  2)</f>
        <v>0</v>
      </c>
      <c r="G38" s="39"/>
      <c r="H38" s="39"/>
      <c r="I38" s="168">
        <v>0.14999999999999999</v>
      </c>
      <c r="J38" s="167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7">
        <f>ROUND((SUM(BI106:BI113) + SUM(BI133:BI166)),  2)</f>
        <v>0</v>
      </c>
      <c r="G39" s="39"/>
      <c r="H39" s="39"/>
      <c r="I39" s="168">
        <v>0</v>
      </c>
      <c r="J39" s="167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9"/>
      <c r="D41" s="170" t="s">
        <v>46</v>
      </c>
      <c r="E41" s="171"/>
      <c r="F41" s="171"/>
      <c r="G41" s="172" t="s">
        <v>47</v>
      </c>
      <c r="H41" s="173" t="s">
        <v>48</v>
      </c>
      <c r="I41" s="171"/>
      <c r="J41" s="174">
        <f>SUM(J32:J39)</f>
        <v>0</v>
      </c>
      <c r="K41" s="175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6" t="s">
        <v>49</v>
      </c>
      <c r="E50" s="177"/>
      <c r="F50" s="177"/>
      <c r="G50" s="176" t="s">
        <v>50</v>
      </c>
      <c r="H50" s="177"/>
      <c r="I50" s="177"/>
      <c r="J50" s="177"/>
      <c r="K50" s="177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8" t="s">
        <v>51</v>
      </c>
      <c r="E61" s="179"/>
      <c r="F61" s="180" t="s">
        <v>52</v>
      </c>
      <c r="G61" s="178" t="s">
        <v>51</v>
      </c>
      <c r="H61" s="179"/>
      <c r="I61" s="179"/>
      <c r="J61" s="181" t="s">
        <v>52</v>
      </c>
      <c r="K61" s="179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6" t="s">
        <v>53</v>
      </c>
      <c r="E65" s="182"/>
      <c r="F65" s="182"/>
      <c r="G65" s="176" t="s">
        <v>54</v>
      </c>
      <c r="H65" s="182"/>
      <c r="I65" s="182"/>
      <c r="J65" s="182"/>
      <c r="K65" s="182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8" t="s">
        <v>51</v>
      </c>
      <c r="E76" s="179"/>
      <c r="F76" s="180" t="s">
        <v>52</v>
      </c>
      <c r="G76" s="178" t="s">
        <v>51</v>
      </c>
      <c r="H76" s="179"/>
      <c r="I76" s="179"/>
      <c r="J76" s="181" t="s">
        <v>52</v>
      </c>
      <c r="K76" s="179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5"/>
      <c r="C81" s="186"/>
      <c r="D81" s="186"/>
      <c r="E81" s="186"/>
      <c r="F81" s="186"/>
      <c r="G81" s="186"/>
      <c r="H81" s="186"/>
      <c r="I81" s="186"/>
      <c r="J81" s="186"/>
      <c r="K81" s="186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158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7" t="str">
        <f>E7</f>
        <v>OU - STAVEBNÍ ÚPRAVY BUDOVY E, ČS.LEGIÍ 9, OSTRAVA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154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VON - VEDLEJŠÍ A OSTATNÍ NÁKLADY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 xml:space="preserve"> </v>
      </c>
      <c r="G89" s="41"/>
      <c r="H89" s="41"/>
      <c r="I89" s="33" t="s">
        <v>22</v>
      </c>
      <c r="J89" s="80" t="str">
        <f>IF(J12="","",J12)</f>
        <v>30. 3. 2022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Ostravská univerzita</v>
      </c>
      <c r="G91" s="41"/>
      <c r="H91" s="41"/>
      <c r="I91" s="33" t="s">
        <v>30</v>
      </c>
      <c r="J91" s="37" t="str">
        <f>E21</f>
        <v>MARPO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28</v>
      </c>
      <c r="D92" s="41"/>
      <c r="E92" s="41"/>
      <c r="F92" s="28" t="str">
        <f>IF(E18="","",E18)</f>
        <v>Vyplň údaj</v>
      </c>
      <c r="G92" s="41"/>
      <c r="H92" s="41"/>
      <c r="I92" s="33" t="s">
        <v>33</v>
      </c>
      <c r="J92" s="37" t="str">
        <f>E24</f>
        <v xml:space="preserve"> 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88" t="s">
        <v>159</v>
      </c>
      <c r="D94" s="189"/>
      <c r="E94" s="189"/>
      <c r="F94" s="189"/>
      <c r="G94" s="189"/>
      <c r="H94" s="189"/>
      <c r="I94" s="189"/>
      <c r="J94" s="190" t="s">
        <v>160</v>
      </c>
      <c r="K94" s="189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91" t="s">
        <v>161</v>
      </c>
      <c r="D96" s="41"/>
      <c r="E96" s="41"/>
      <c r="F96" s="41"/>
      <c r="G96" s="41"/>
      <c r="H96" s="41"/>
      <c r="I96" s="41"/>
      <c r="J96" s="111">
        <f>J133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162</v>
      </c>
    </row>
    <row r="97" s="9" customFormat="1" ht="24.96" customHeight="1">
      <c r="A97" s="9"/>
      <c r="B97" s="192"/>
      <c r="C97" s="193"/>
      <c r="D97" s="194" t="s">
        <v>5540</v>
      </c>
      <c r="E97" s="195"/>
      <c r="F97" s="195"/>
      <c r="G97" s="195"/>
      <c r="H97" s="195"/>
      <c r="I97" s="195"/>
      <c r="J97" s="196">
        <f>J134</f>
        <v>0</v>
      </c>
      <c r="K97" s="193"/>
      <c r="L97" s="19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8"/>
      <c r="C98" s="134"/>
      <c r="D98" s="199" t="s">
        <v>5541</v>
      </c>
      <c r="E98" s="200"/>
      <c r="F98" s="200"/>
      <c r="G98" s="200"/>
      <c r="H98" s="200"/>
      <c r="I98" s="200"/>
      <c r="J98" s="201">
        <f>J135</f>
        <v>0</v>
      </c>
      <c r="K98" s="134"/>
      <c r="L98" s="202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98"/>
      <c r="C99" s="134"/>
      <c r="D99" s="199" t="s">
        <v>5542</v>
      </c>
      <c r="E99" s="200"/>
      <c r="F99" s="200"/>
      <c r="G99" s="200"/>
      <c r="H99" s="200"/>
      <c r="I99" s="200"/>
      <c r="J99" s="201">
        <f>J144</f>
        <v>0</v>
      </c>
      <c r="K99" s="134"/>
      <c r="L99" s="202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98"/>
      <c r="C100" s="134"/>
      <c r="D100" s="199" t="s">
        <v>5543</v>
      </c>
      <c r="E100" s="200"/>
      <c r="F100" s="200"/>
      <c r="G100" s="200"/>
      <c r="H100" s="200"/>
      <c r="I100" s="200"/>
      <c r="J100" s="201">
        <f>J147</f>
        <v>0</v>
      </c>
      <c r="K100" s="134"/>
      <c r="L100" s="20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8"/>
      <c r="C101" s="134"/>
      <c r="D101" s="199" t="s">
        <v>5544</v>
      </c>
      <c r="E101" s="200"/>
      <c r="F101" s="200"/>
      <c r="G101" s="200"/>
      <c r="H101" s="200"/>
      <c r="I101" s="200"/>
      <c r="J101" s="201">
        <f>J154</f>
        <v>0</v>
      </c>
      <c r="K101" s="134"/>
      <c r="L101" s="20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8"/>
      <c r="C102" s="134"/>
      <c r="D102" s="199" t="s">
        <v>5545</v>
      </c>
      <c r="E102" s="200"/>
      <c r="F102" s="200"/>
      <c r="G102" s="200"/>
      <c r="H102" s="200"/>
      <c r="I102" s="200"/>
      <c r="J102" s="201">
        <f>J159</f>
        <v>0</v>
      </c>
      <c r="K102" s="134"/>
      <c r="L102" s="20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8"/>
      <c r="C103" s="134"/>
      <c r="D103" s="199" t="s">
        <v>5546</v>
      </c>
      <c r="E103" s="200"/>
      <c r="F103" s="200"/>
      <c r="G103" s="200"/>
      <c r="H103" s="200"/>
      <c r="I103" s="200"/>
      <c r="J103" s="201">
        <f>J162</f>
        <v>0</v>
      </c>
      <c r="K103" s="134"/>
      <c r="L103" s="20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9.28" customHeight="1">
      <c r="A106" s="39"/>
      <c r="B106" s="40"/>
      <c r="C106" s="191" t="s">
        <v>197</v>
      </c>
      <c r="D106" s="41"/>
      <c r="E106" s="41"/>
      <c r="F106" s="41"/>
      <c r="G106" s="41"/>
      <c r="H106" s="41"/>
      <c r="I106" s="41"/>
      <c r="J106" s="203">
        <f>ROUND(J107 + J108 + J109 + J110 + J111 + J112,2)</f>
        <v>0</v>
      </c>
      <c r="K106" s="41"/>
      <c r="L106" s="64"/>
      <c r="N106" s="204" t="s">
        <v>40</v>
      </c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18" customHeight="1">
      <c r="A107" s="39"/>
      <c r="B107" s="40"/>
      <c r="C107" s="41"/>
      <c r="D107" s="205" t="s">
        <v>198</v>
      </c>
      <c r="E107" s="206"/>
      <c r="F107" s="206"/>
      <c r="G107" s="41"/>
      <c r="H107" s="41"/>
      <c r="I107" s="41"/>
      <c r="J107" s="207">
        <v>0</v>
      </c>
      <c r="K107" s="41"/>
      <c r="L107" s="208"/>
      <c r="M107" s="209"/>
      <c r="N107" s="210" t="s">
        <v>41</v>
      </c>
      <c r="O107" s="209"/>
      <c r="P107" s="209"/>
      <c r="Q107" s="209"/>
      <c r="R107" s="209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12" t="s">
        <v>199</v>
      </c>
      <c r="AZ107" s="209"/>
      <c r="BA107" s="209"/>
      <c r="BB107" s="209"/>
      <c r="BC107" s="209"/>
      <c r="BD107" s="209"/>
      <c r="BE107" s="213">
        <f>IF(N107="základní",J107,0)</f>
        <v>0</v>
      </c>
      <c r="BF107" s="213">
        <f>IF(N107="snížená",J107,0)</f>
        <v>0</v>
      </c>
      <c r="BG107" s="213">
        <f>IF(N107="zákl. přenesená",J107,0)</f>
        <v>0</v>
      </c>
      <c r="BH107" s="213">
        <f>IF(N107="sníž. přenesená",J107,0)</f>
        <v>0</v>
      </c>
      <c r="BI107" s="213">
        <f>IF(N107="nulová",J107,0)</f>
        <v>0</v>
      </c>
      <c r="BJ107" s="212" t="s">
        <v>84</v>
      </c>
      <c r="BK107" s="209"/>
      <c r="BL107" s="209"/>
      <c r="BM107" s="209"/>
    </row>
    <row r="108" s="2" customFormat="1" ht="18" customHeight="1">
      <c r="A108" s="39"/>
      <c r="B108" s="40"/>
      <c r="C108" s="41"/>
      <c r="D108" s="205" t="s">
        <v>200</v>
      </c>
      <c r="E108" s="206"/>
      <c r="F108" s="206"/>
      <c r="G108" s="41"/>
      <c r="H108" s="41"/>
      <c r="I108" s="41"/>
      <c r="J108" s="207">
        <v>0</v>
      </c>
      <c r="K108" s="41"/>
      <c r="L108" s="208"/>
      <c r="M108" s="209"/>
      <c r="N108" s="210" t="s">
        <v>41</v>
      </c>
      <c r="O108" s="209"/>
      <c r="P108" s="209"/>
      <c r="Q108" s="209"/>
      <c r="R108" s="209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12" t="s">
        <v>199</v>
      </c>
      <c r="AZ108" s="209"/>
      <c r="BA108" s="209"/>
      <c r="BB108" s="209"/>
      <c r="BC108" s="209"/>
      <c r="BD108" s="209"/>
      <c r="BE108" s="213">
        <f>IF(N108="základní",J108,0)</f>
        <v>0</v>
      </c>
      <c r="BF108" s="213">
        <f>IF(N108="snížená",J108,0)</f>
        <v>0</v>
      </c>
      <c r="BG108" s="213">
        <f>IF(N108="zákl. přenesená",J108,0)</f>
        <v>0</v>
      </c>
      <c r="BH108" s="213">
        <f>IF(N108="sníž. přenesená",J108,0)</f>
        <v>0</v>
      </c>
      <c r="BI108" s="213">
        <f>IF(N108="nulová",J108,0)</f>
        <v>0</v>
      </c>
      <c r="BJ108" s="212" t="s">
        <v>84</v>
      </c>
      <c r="BK108" s="209"/>
      <c r="BL108" s="209"/>
      <c r="BM108" s="209"/>
    </row>
    <row r="109" s="2" customFormat="1" ht="18" customHeight="1">
      <c r="A109" s="39"/>
      <c r="B109" s="40"/>
      <c r="C109" s="41"/>
      <c r="D109" s="205" t="s">
        <v>201</v>
      </c>
      <c r="E109" s="206"/>
      <c r="F109" s="206"/>
      <c r="G109" s="41"/>
      <c r="H109" s="41"/>
      <c r="I109" s="41"/>
      <c r="J109" s="207">
        <v>0</v>
      </c>
      <c r="K109" s="41"/>
      <c r="L109" s="208"/>
      <c r="M109" s="209"/>
      <c r="N109" s="210" t="s">
        <v>41</v>
      </c>
      <c r="O109" s="209"/>
      <c r="P109" s="209"/>
      <c r="Q109" s="209"/>
      <c r="R109" s="209"/>
      <c r="S109" s="211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12" t="s">
        <v>199</v>
      </c>
      <c r="AZ109" s="209"/>
      <c r="BA109" s="209"/>
      <c r="BB109" s="209"/>
      <c r="BC109" s="209"/>
      <c r="BD109" s="209"/>
      <c r="BE109" s="213">
        <f>IF(N109="základní",J109,0)</f>
        <v>0</v>
      </c>
      <c r="BF109" s="213">
        <f>IF(N109="snížená",J109,0)</f>
        <v>0</v>
      </c>
      <c r="BG109" s="213">
        <f>IF(N109="zákl. přenesená",J109,0)</f>
        <v>0</v>
      </c>
      <c r="BH109" s="213">
        <f>IF(N109="sníž. přenesená",J109,0)</f>
        <v>0</v>
      </c>
      <c r="BI109" s="213">
        <f>IF(N109="nulová",J109,0)</f>
        <v>0</v>
      </c>
      <c r="BJ109" s="212" t="s">
        <v>84</v>
      </c>
      <c r="BK109" s="209"/>
      <c r="BL109" s="209"/>
      <c r="BM109" s="209"/>
    </row>
    <row r="110" s="2" customFormat="1" ht="18" customHeight="1">
      <c r="A110" s="39"/>
      <c r="B110" s="40"/>
      <c r="C110" s="41"/>
      <c r="D110" s="205" t="s">
        <v>202</v>
      </c>
      <c r="E110" s="206"/>
      <c r="F110" s="206"/>
      <c r="G110" s="41"/>
      <c r="H110" s="41"/>
      <c r="I110" s="41"/>
      <c r="J110" s="207">
        <v>0</v>
      </c>
      <c r="K110" s="41"/>
      <c r="L110" s="208"/>
      <c r="M110" s="209"/>
      <c r="N110" s="210" t="s">
        <v>41</v>
      </c>
      <c r="O110" s="209"/>
      <c r="P110" s="209"/>
      <c r="Q110" s="209"/>
      <c r="R110" s="209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12" t="s">
        <v>199</v>
      </c>
      <c r="AZ110" s="209"/>
      <c r="BA110" s="209"/>
      <c r="BB110" s="209"/>
      <c r="BC110" s="209"/>
      <c r="BD110" s="209"/>
      <c r="BE110" s="213">
        <f>IF(N110="základní",J110,0)</f>
        <v>0</v>
      </c>
      <c r="BF110" s="213">
        <f>IF(N110="snížená",J110,0)</f>
        <v>0</v>
      </c>
      <c r="BG110" s="213">
        <f>IF(N110="zákl. přenesená",J110,0)</f>
        <v>0</v>
      </c>
      <c r="BH110" s="213">
        <f>IF(N110="sníž. přenesená",J110,0)</f>
        <v>0</v>
      </c>
      <c r="BI110" s="213">
        <f>IF(N110="nulová",J110,0)</f>
        <v>0</v>
      </c>
      <c r="BJ110" s="212" t="s">
        <v>84</v>
      </c>
      <c r="BK110" s="209"/>
      <c r="BL110" s="209"/>
      <c r="BM110" s="209"/>
    </row>
    <row r="111" s="2" customFormat="1" ht="18" customHeight="1">
      <c r="A111" s="39"/>
      <c r="B111" s="40"/>
      <c r="C111" s="41"/>
      <c r="D111" s="205" t="s">
        <v>203</v>
      </c>
      <c r="E111" s="206"/>
      <c r="F111" s="206"/>
      <c r="G111" s="41"/>
      <c r="H111" s="41"/>
      <c r="I111" s="41"/>
      <c r="J111" s="207">
        <v>0</v>
      </c>
      <c r="K111" s="41"/>
      <c r="L111" s="208"/>
      <c r="M111" s="209"/>
      <c r="N111" s="210" t="s">
        <v>41</v>
      </c>
      <c r="O111" s="209"/>
      <c r="P111" s="209"/>
      <c r="Q111" s="209"/>
      <c r="R111" s="209"/>
      <c r="S111" s="211"/>
      <c r="T111" s="211"/>
      <c r="U111" s="211"/>
      <c r="V111" s="211"/>
      <c r="W111" s="211"/>
      <c r="X111" s="211"/>
      <c r="Y111" s="211"/>
      <c r="Z111" s="211"/>
      <c r="AA111" s="211"/>
      <c r="AB111" s="211"/>
      <c r="AC111" s="211"/>
      <c r="AD111" s="211"/>
      <c r="AE111" s="211"/>
      <c r="AF111" s="209"/>
      <c r="AG111" s="209"/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12" t="s">
        <v>199</v>
      </c>
      <c r="AZ111" s="209"/>
      <c r="BA111" s="209"/>
      <c r="BB111" s="209"/>
      <c r="BC111" s="209"/>
      <c r="BD111" s="209"/>
      <c r="BE111" s="213">
        <f>IF(N111="základní",J111,0)</f>
        <v>0</v>
      </c>
      <c r="BF111" s="213">
        <f>IF(N111="snížená",J111,0)</f>
        <v>0</v>
      </c>
      <c r="BG111" s="213">
        <f>IF(N111="zákl. přenesená",J111,0)</f>
        <v>0</v>
      </c>
      <c r="BH111" s="213">
        <f>IF(N111="sníž. přenesená",J111,0)</f>
        <v>0</v>
      </c>
      <c r="BI111" s="213">
        <f>IF(N111="nulová",J111,0)</f>
        <v>0</v>
      </c>
      <c r="BJ111" s="212" t="s">
        <v>84</v>
      </c>
      <c r="BK111" s="209"/>
      <c r="BL111" s="209"/>
      <c r="BM111" s="209"/>
    </row>
    <row r="112" s="2" customFormat="1" ht="18" customHeight="1">
      <c r="A112" s="39"/>
      <c r="B112" s="40"/>
      <c r="C112" s="41"/>
      <c r="D112" s="206" t="s">
        <v>204</v>
      </c>
      <c r="E112" s="41"/>
      <c r="F112" s="41"/>
      <c r="G112" s="41"/>
      <c r="H112" s="41"/>
      <c r="I112" s="41"/>
      <c r="J112" s="207">
        <f>ROUND(J30*T112,2)</f>
        <v>0</v>
      </c>
      <c r="K112" s="41"/>
      <c r="L112" s="208"/>
      <c r="M112" s="209"/>
      <c r="N112" s="210" t="s">
        <v>41</v>
      </c>
      <c r="O112" s="209"/>
      <c r="P112" s="209"/>
      <c r="Q112" s="209"/>
      <c r="R112" s="209"/>
      <c r="S112" s="211"/>
      <c r="T112" s="211"/>
      <c r="U112" s="211"/>
      <c r="V112" s="211"/>
      <c r="W112" s="211"/>
      <c r="X112" s="211"/>
      <c r="Y112" s="211"/>
      <c r="Z112" s="211"/>
      <c r="AA112" s="211"/>
      <c r="AB112" s="211"/>
      <c r="AC112" s="211"/>
      <c r="AD112" s="211"/>
      <c r="AE112" s="211"/>
      <c r="AF112" s="209"/>
      <c r="AG112" s="209"/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12" t="s">
        <v>205</v>
      </c>
      <c r="AZ112" s="209"/>
      <c r="BA112" s="209"/>
      <c r="BB112" s="209"/>
      <c r="BC112" s="209"/>
      <c r="BD112" s="209"/>
      <c r="BE112" s="213">
        <f>IF(N112="základní",J112,0)</f>
        <v>0</v>
      </c>
      <c r="BF112" s="213">
        <f>IF(N112="snížená",J112,0)</f>
        <v>0</v>
      </c>
      <c r="BG112" s="213">
        <f>IF(N112="zákl. přenesená",J112,0)</f>
        <v>0</v>
      </c>
      <c r="BH112" s="213">
        <f>IF(N112="sníž. přenesená",J112,0)</f>
        <v>0</v>
      </c>
      <c r="BI112" s="213">
        <f>IF(N112="nulová",J112,0)</f>
        <v>0</v>
      </c>
      <c r="BJ112" s="212" t="s">
        <v>84</v>
      </c>
      <c r="BK112" s="209"/>
      <c r="BL112" s="209"/>
      <c r="BM112" s="209"/>
    </row>
    <row r="113" s="2" customForma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9.28" customHeight="1">
      <c r="A114" s="39"/>
      <c r="B114" s="40"/>
      <c r="C114" s="214" t="s">
        <v>206</v>
      </c>
      <c r="D114" s="189"/>
      <c r="E114" s="189"/>
      <c r="F114" s="189"/>
      <c r="G114" s="189"/>
      <c r="H114" s="189"/>
      <c r="I114" s="189"/>
      <c r="J114" s="215">
        <f>ROUND(J96+J106,2)</f>
        <v>0</v>
      </c>
      <c r="K114" s="189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67"/>
      <c r="C115" s="68"/>
      <c r="D115" s="68"/>
      <c r="E115" s="68"/>
      <c r="F115" s="68"/>
      <c r="G115" s="68"/>
      <c r="H115" s="68"/>
      <c r="I115" s="68"/>
      <c r="J115" s="68"/>
      <c r="K115" s="68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9" s="2" customFormat="1" ht="6.96" customHeight="1">
      <c r="A119" s="39"/>
      <c r="B119" s="69"/>
      <c r="C119" s="70"/>
      <c r="D119" s="70"/>
      <c r="E119" s="70"/>
      <c r="F119" s="70"/>
      <c r="G119" s="70"/>
      <c r="H119" s="70"/>
      <c r="I119" s="70"/>
      <c r="J119" s="70"/>
      <c r="K119" s="70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24.96" customHeight="1">
      <c r="A120" s="39"/>
      <c r="B120" s="40"/>
      <c r="C120" s="24" t="s">
        <v>207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16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187" t="str">
        <f>E7</f>
        <v>OU - STAVEBNÍ ÚPRAVY BUDOVY E, ČS.LEGIÍ 9, OSTRAVA</v>
      </c>
      <c r="F123" s="33"/>
      <c r="G123" s="33"/>
      <c r="H123" s="33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154</v>
      </c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6.5" customHeight="1">
      <c r="A125" s="39"/>
      <c r="B125" s="40"/>
      <c r="C125" s="41"/>
      <c r="D125" s="41"/>
      <c r="E125" s="77" t="str">
        <f>E9</f>
        <v>VON - VEDLEJŠÍ A OSTATNÍ NÁKLADY</v>
      </c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2" customHeight="1">
      <c r="A127" s="39"/>
      <c r="B127" s="40"/>
      <c r="C127" s="33" t="s">
        <v>20</v>
      </c>
      <c r="D127" s="41"/>
      <c r="E127" s="41"/>
      <c r="F127" s="28" t="str">
        <f>F12</f>
        <v xml:space="preserve"> </v>
      </c>
      <c r="G127" s="41"/>
      <c r="H127" s="41"/>
      <c r="I127" s="33" t="s">
        <v>22</v>
      </c>
      <c r="J127" s="80" t="str">
        <f>IF(J12="","",J12)</f>
        <v>30. 3. 2022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24</v>
      </c>
      <c r="D129" s="41"/>
      <c r="E129" s="41"/>
      <c r="F129" s="28" t="str">
        <f>E15</f>
        <v>Ostravská univerzita</v>
      </c>
      <c r="G129" s="41"/>
      <c r="H129" s="41"/>
      <c r="I129" s="33" t="s">
        <v>30</v>
      </c>
      <c r="J129" s="37" t="str">
        <f>E21</f>
        <v>MARPO s.r.o.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5.15" customHeight="1">
      <c r="A130" s="39"/>
      <c r="B130" s="40"/>
      <c r="C130" s="33" t="s">
        <v>28</v>
      </c>
      <c r="D130" s="41"/>
      <c r="E130" s="41"/>
      <c r="F130" s="28" t="str">
        <f>IF(E18="","",E18)</f>
        <v>Vyplň údaj</v>
      </c>
      <c r="G130" s="41"/>
      <c r="H130" s="41"/>
      <c r="I130" s="33" t="s">
        <v>33</v>
      </c>
      <c r="J130" s="37" t="str">
        <f>E24</f>
        <v xml:space="preserve"> 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0.32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11" customFormat="1" ht="29.28" customHeight="1">
      <c r="A132" s="216"/>
      <c r="B132" s="217"/>
      <c r="C132" s="218" t="s">
        <v>208</v>
      </c>
      <c r="D132" s="219" t="s">
        <v>61</v>
      </c>
      <c r="E132" s="219" t="s">
        <v>57</v>
      </c>
      <c r="F132" s="219" t="s">
        <v>58</v>
      </c>
      <c r="G132" s="219" t="s">
        <v>209</v>
      </c>
      <c r="H132" s="219" t="s">
        <v>210</v>
      </c>
      <c r="I132" s="219" t="s">
        <v>211</v>
      </c>
      <c r="J132" s="220" t="s">
        <v>160</v>
      </c>
      <c r="K132" s="221" t="s">
        <v>212</v>
      </c>
      <c r="L132" s="222"/>
      <c r="M132" s="101" t="s">
        <v>1</v>
      </c>
      <c r="N132" s="102" t="s">
        <v>40</v>
      </c>
      <c r="O132" s="102" t="s">
        <v>213</v>
      </c>
      <c r="P132" s="102" t="s">
        <v>214</v>
      </c>
      <c r="Q132" s="102" t="s">
        <v>215</v>
      </c>
      <c r="R132" s="102" t="s">
        <v>216</v>
      </c>
      <c r="S132" s="102" t="s">
        <v>217</v>
      </c>
      <c r="T132" s="103" t="s">
        <v>218</v>
      </c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</row>
    <row r="133" s="2" customFormat="1" ht="22.8" customHeight="1">
      <c r="A133" s="39"/>
      <c r="B133" s="40"/>
      <c r="C133" s="108" t="s">
        <v>219</v>
      </c>
      <c r="D133" s="41"/>
      <c r="E133" s="41"/>
      <c r="F133" s="41"/>
      <c r="G133" s="41"/>
      <c r="H133" s="41"/>
      <c r="I133" s="41"/>
      <c r="J133" s="223">
        <f>BK133</f>
        <v>0</v>
      </c>
      <c r="K133" s="41"/>
      <c r="L133" s="45"/>
      <c r="M133" s="104"/>
      <c r="N133" s="224"/>
      <c r="O133" s="105"/>
      <c r="P133" s="225">
        <f>P134</f>
        <v>0</v>
      </c>
      <c r="Q133" s="105"/>
      <c r="R133" s="225">
        <f>R134</f>
        <v>0</v>
      </c>
      <c r="S133" s="105"/>
      <c r="T133" s="226">
        <f>T134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75</v>
      </c>
      <c r="AU133" s="18" t="s">
        <v>162</v>
      </c>
      <c r="BK133" s="227">
        <f>BK134</f>
        <v>0</v>
      </c>
    </row>
    <row r="134" s="12" customFormat="1" ht="25.92" customHeight="1">
      <c r="A134" s="12"/>
      <c r="B134" s="228"/>
      <c r="C134" s="229"/>
      <c r="D134" s="230" t="s">
        <v>75</v>
      </c>
      <c r="E134" s="231" t="s">
        <v>199</v>
      </c>
      <c r="F134" s="231" t="s">
        <v>199</v>
      </c>
      <c r="G134" s="229"/>
      <c r="H134" s="229"/>
      <c r="I134" s="232"/>
      <c r="J134" s="233">
        <f>BK134</f>
        <v>0</v>
      </c>
      <c r="K134" s="229"/>
      <c r="L134" s="234"/>
      <c r="M134" s="235"/>
      <c r="N134" s="236"/>
      <c r="O134" s="236"/>
      <c r="P134" s="237">
        <f>P135+P144+P147+P154+P159+P162</f>
        <v>0</v>
      </c>
      <c r="Q134" s="236"/>
      <c r="R134" s="237">
        <f>R135+R144+R147+R154+R159+R162</f>
        <v>0</v>
      </c>
      <c r="S134" s="236"/>
      <c r="T134" s="238">
        <f>T135+T144+T147+T154+T159+T162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39" t="s">
        <v>245</v>
      </c>
      <c r="AT134" s="240" t="s">
        <v>75</v>
      </c>
      <c r="AU134" s="240" t="s">
        <v>76</v>
      </c>
      <c r="AY134" s="239" t="s">
        <v>222</v>
      </c>
      <c r="BK134" s="241">
        <f>BK135+BK144+BK147+BK154+BK159+BK162</f>
        <v>0</v>
      </c>
    </row>
    <row r="135" s="12" customFormat="1" ht="22.8" customHeight="1">
      <c r="A135" s="12"/>
      <c r="B135" s="228"/>
      <c r="C135" s="229"/>
      <c r="D135" s="230" t="s">
        <v>75</v>
      </c>
      <c r="E135" s="242" t="s">
        <v>5547</v>
      </c>
      <c r="F135" s="242" t="s">
        <v>5548</v>
      </c>
      <c r="G135" s="229"/>
      <c r="H135" s="229"/>
      <c r="I135" s="232"/>
      <c r="J135" s="243">
        <f>BK135</f>
        <v>0</v>
      </c>
      <c r="K135" s="229"/>
      <c r="L135" s="234"/>
      <c r="M135" s="235"/>
      <c r="N135" s="236"/>
      <c r="O135" s="236"/>
      <c r="P135" s="237">
        <f>SUM(P136:P143)</f>
        <v>0</v>
      </c>
      <c r="Q135" s="236"/>
      <c r="R135" s="237">
        <f>SUM(R136:R143)</f>
        <v>0</v>
      </c>
      <c r="S135" s="236"/>
      <c r="T135" s="238">
        <f>SUM(T136:T143)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39" t="s">
        <v>245</v>
      </c>
      <c r="AT135" s="240" t="s">
        <v>75</v>
      </c>
      <c r="AU135" s="240" t="s">
        <v>84</v>
      </c>
      <c r="AY135" s="239" t="s">
        <v>222</v>
      </c>
      <c r="BK135" s="241">
        <f>SUM(BK136:BK143)</f>
        <v>0</v>
      </c>
    </row>
    <row r="136" s="2" customFormat="1" ht="16.5" customHeight="1">
      <c r="A136" s="39"/>
      <c r="B136" s="40"/>
      <c r="C136" s="244" t="s">
        <v>84</v>
      </c>
      <c r="D136" s="244" t="s">
        <v>224</v>
      </c>
      <c r="E136" s="245" t="s">
        <v>5549</v>
      </c>
      <c r="F136" s="246" t="s">
        <v>5550</v>
      </c>
      <c r="G136" s="247" t="s">
        <v>1614</v>
      </c>
      <c r="H136" s="248">
        <v>1</v>
      </c>
      <c r="I136" s="249"/>
      <c r="J136" s="250">
        <f>ROUND(I136*H136,2)</f>
        <v>0</v>
      </c>
      <c r="K136" s="251"/>
      <c r="L136" s="45"/>
      <c r="M136" s="252" t="s">
        <v>1</v>
      </c>
      <c r="N136" s="253" t="s">
        <v>41</v>
      </c>
      <c r="O136" s="92"/>
      <c r="P136" s="254">
        <f>O136*H136</f>
        <v>0</v>
      </c>
      <c r="Q136" s="254">
        <v>0</v>
      </c>
      <c r="R136" s="254">
        <f>Q136*H136</f>
        <v>0</v>
      </c>
      <c r="S136" s="254">
        <v>0</v>
      </c>
      <c r="T136" s="255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56" t="s">
        <v>228</v>
      </c>
      <c r="AT136" s="256" t="s">
        <v>224</v>
      </c>
      <c r="AU136" s="256" t="s">
        <v>86</v>
      </c>
      <c r="AY136" s="18" t="s">
        <v>222</v>
      </c>
      <c r="BE136" s="257">
        <f>IF(N136="základní",J136,0)</f>
        <v>0</v>
      </c>
      <c r="BF136" s="257">
        <f>IF(N136="snížená",J136,0)</f>
        <v>0</v>
      </c>
      <c r="BG136" s="257">
        <f>IF(N136="zákl. přenesená",J136,0)</f>
        <v>0</v>
      </c>
      <c r="BH136" s="257">
        <f>IF(N136="sníž. přenesená",J136,0)</f>
        <v>0</v>
      </c>
      <c r="BI136" s="257">
        <f>IF(N136="nulová",J136,0)</f>
        <v>0</v>
      </c>
      <c r="BJ136" s="18" t="s">
        <v>84</v>
      </c>
      <c r="BK136" s="257">
        <f>ROUND(I136*H136,2)</f>
        <v>0</v>
      </c>
      <c r="BL136" s="18" t="s">
        <v>228</v>
      </c>
      <c r="BM136" s="256" t="s">
        <v>86</v>
      </c>
    </row>
    <row r="137" s="2" customFormat="1">
      <c r="A137" s="39"/>
      <c r="B137" s="40"/>
      <c r="C137" s="41"/>
      <c r="D137" s="260" t="s">
        <v>266</v>
      </c>
      <c r="E137" s="41"/>
      <c r="F137" s="291" t="s">
        <v>5551</v>
      </c>
      <c r="G137" s="41"/>
      <c r="H137" s="41"/>
      <c r="I137" s="211"/>
      <c r="J137" s="41"/>
      <c r="K137" s="41"/>
      <c r="L137" s="45"/>
      <c r="M137" s="292"/>
      <c r="N137" s="293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266</v>
      </c>
      <c r="AU137" s="18" t="s">
        <v>86</v>
      </c>
    </row>
    <row r="138" s="2" customFormat="1" ht="16.5" customHeight="1">
      <c r="A138" s="39"/>
      <c r="B138" s="40"/>
      <c r="C138" s="244" t="s">
        <v>86</v>
      </c>
      <c r="D138" s="244" t="s">
        <v>224</v>
      </c>
      <c r="E138" s="245" t="s">
        <v>5552</v>
      </c>
      <c r="F138" s="246" t="s">
        <v>5553</v>
      </c>
      <c r="G138" s="247" t="s">
        <v>1614</v>
      </c>
      <c r="H138" s="248">
        <v>1</v>
      </c>
      <c r="I138" s="249"/>
      <c r="J138" s="250">
        <f>ROUND(I138*H138,2)</f>
        <v>0</v>
      </c>
      <c r="K138" s="251"/>
      <c r="L138" s="45"/>
      <c r="M138" s="252" t="s">
        <v>1</v>
      </c>
      <c r="N138" s="253" t="s">
        <v>41</v>
      </c>
      <c r="O138" s="92"/>
      <c r="P138" s="254">
        <f>O138*H138</f>
        <v>0</v>
      </c>
      <c r="Q138" s="254">
        <v>0</v>
      </c>
      <c r="R138" s="254">
        <f>Q138*H138</f>
        <v>0</v>
      </c>
      <c r="S138" s="254">
        <v>0</v>
      </c>
      <c r="T138" s="255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56" t="s">
        <v>228</v>
      </c>
      <c r="AT138" s="256" t="s">
        <v>224</v>
      </c>
      <c r="AU138" s="256" t="s">
        <v>86</v>
      </c>
      <c r="AY138" s="18" t="s">
        <v>222</v>
      </c>
      <c r="BE138" s="257">
        <f>IF(N138="základní",J138,0)</f>
        <v>0</v>
      </c>
      <c r="BF138" s="257">
        <f>IF(N138="snížená",J138,0)</f>
        <v>0</v>
      </c>
      <c r="BG138" s="257">
        <f>IF(N138="zákl. přenesená",J138,0)</f>
        <v>0</v>
      </c>
      <c r="BH138" s="257">
        <f>IF(N138="sníž. přenesená",J138,0)</f>
        <v>0</v>
      </c>
      <c r="BI138" s="257">
        <f>IF(N138="nulová",J138,0)</f>
        <v>0</v>
      </c>
      <c r="BJ138" s="18" t="s">
        <v>84</v>
      </c>
      <c r="BK138" s="257">
        <f>ROUND(I138*H138,2)</f>
        <v>0</v>
      </c>
      <c r="BL138" s="18" t="s">
        <v>228</v>
      </c>
      <c r="BM138" s="256" t="s">
        <v>228</v>
      </c>
    </row>
    <row r="139" s="2" customFormat="1">
      <c r="A139" s="39"/>
      <c r="B139" s="40"/>
      <c r="C139" s="41"/>
      <c r="D139" s="260" t="s">
        <v>266</v>
      </c>
      <c r="E139" s="41"/>
      <c r="F139" s="291" t="s">
        <v>5554</v>
      </c>
      <c r="G139" s="41"/>
      <c r="H139" s="41"/>
      <c r="I139" s="211"/>
      <c r="J139" s="41"/>
      <c r="K139" s="41"/>
      <c r="L139" s="45"/>
      <c r="M139" s="292"/>
      <c r="N139" s="293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266</v>
      </c>
      <c r="AU139" s="18" t="s">
        <v>86</v>
      </c>
    </row>
    <row r="140" s="2" customFormat="1" ht="16.5" customHeight="1">
      <c r="A140" s="39"/>
      <c r="B140" s="40"/>
      <c r="C140" s="244" t="s">
        <v>107</v>
      </c>
      <c r="D140" s="244" t="s">
        <v>224</v>
      </c>
      <c r="E140" s="245" t="s">
        <v>5555</v>
      </c>
      <c r="F140" s="246" t="s">
        <v>5556</v>
      </c>
      <c r="G140" s="247" t="s">
        <v>1614</v>
      </c>
      <c r="H140" s="248">
        <v>1</v>
      </c>
      <c r="I140" s="249"/>
      <c r="J140" s="250">
        <f>ROUND(I140*H140,2)</f>
        <v>0</v>
      </c>
      <c r="K140" s="251"/>
      <c r="L140" s="45"/>
      <c r="M140" s="252" t="s">
        <v>1</v>
      </c>
      <c r="N140" s="253" t="s">
        <v>41</v>
      </c>
      <c r="O140" s="92"/>
      <c r="P140" s="254">
        <f>O140*H140</f>
        <v>0</v>
      </c>
      <c r="Q140" s="254">
        <v>0</v>
      </c>
      <c r="R140" s="254">
        <f>Q140*H140</f>
        <v>0</v>
      </c>
      <c r="S140" s="254">
        <v>0</v>
      </c>
      <c r="T140" s="255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56" t="s">
        <v>228</v>
      </c>
      <c r="AT140" s="256" t="s">
        <v>224</v>
      </c>
      <c r="AU140" s="256" t="s">
        <v>86</v>
      </c>
      <c r="AY140" s="18" t="s">
        <v>222</v>
      </c>
      <c r="BE140" s="257">
        <f>IF(N140="základní",J140,0)</f>
        <v>0</v>
      </c>
      <c r="BF140" s="257">
        <f>IF(N140="snížená",J140,0)</f>
        <v>0</v>
      </c>
      <c r="BG140" s="257">
        <f>IF(N140="zákl. přenesená",J140,0)</f>
        <v>0</v>
      </c>
      <c r="BH140" s="257">
        <f>IF(N140="sníž. přenesená",J140,0)</f>
        <v>0</v>
      </c>
      <c r="BI140" s="257">
        <f>IF(N140="nulová",J140,0)</f>
        <v>0</v>
      </c>
      <c r="BJ140" s="18" t="s">
        <v>84</v>
      </c>
      <c r="BK140" s="257">
        <f>ROUND(I140*H140,2)</f>
        <v>0</v>
      </c>
      <c r="BL140" s="18" t="s">
        <v>228</v>
      </c>
      <c r="BM140" s="256" t="s">
        <v>237</v>
      </c>
    </row>
    <row r="141" s="2" customFormat="1">
      <c r="A141" s="39"/>
      <c r="B141" s="40"/>
      <c r="C141" s="41"/>
      <c r="D141" s="260" t="s">
        <v>266</v>
      </c>
      <c r="E141" s="41"/>
      <c r="F141" s="291" t="s">
        <v>5557</v>
      </c>
      <c r="G141" s="41"/>
      <c r="H141" s="41"/>
      <c r="I141" s="211"/>
      <c r="J141" s="41"/>
      <c r="K141" s="41"/>
      <c r="L141" s="45"/>
      <c r="M141" s="292"/>
      <c r="N141" s="293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266</v>
      </c>
      <c r="AU141" s="18" t="s">
        <v>86</v>
      </c>
    </row>
    <row r="142" s="2" customFormat="1" ht="16.5" customHeight="1">
      <c r="A142" s="39"/>
      <c r="B142" s="40"/>
      <c r="C142" s="244" t="s">
        <v>228</v>
      </c>
      <c r="D142" s="244" t="s">
        <v>224</v>
      </c>
      <c r="E142" s="245" t="s">
        <v>5558</v>
      </c>
      <c r="F142" s="246" t="s">
        <v>5559</v>
      </c>
      <c r="G142" s="247" t="s">
        <v>1614</v>
      </c>
      <c r="H142" s="248">
        <v>1</v>
      </c>
      <c r="I142" s="249"/>
      <c r="J142" s="250">
        <f>ROUND(I142*H142,2)</f>
        <v>0</v>
      </c>
      <c r="K142" s="251"/>
      <c r="L142" s="45"/>
      <c r="M142" s="252" t="s">
        <v>1</v>
      </c>
      <c r="N142" s="253" t="s">
        <v>41</v>
      </c>
      <c r="O142" s="92"/>
      <c r="P142" s="254">
        <f>O142*H142</f>
        <v>0</v>
      </c>
      <c r="Q142" s="254">
        <v>0</v>
      </c>
      <c r="R142" s="254">
        <f>Q142*H142</f>
        <v>0</v>
      </c>
      <c r="S142" s="254">
        <v>0</v>
      </c>
      <c r="T142" s="255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56" t="s">
        <v>228</v>
      </c>
      <c r="AT142" s="256" t="s">
        <v>224</v>
      </c>
      <c r="AU142" s="256" t="s">
        <v>86</v>
      </c>
      <c r="AY142" s="18" t="s">
        <v>222</v>
      </c>
      <c r="BE142" s="257">
        <f>IF(N142="základní",J142,0)</f>
        <v>0</v>
      </c>
      <c r="BF142" s="257">
        <f>IF(N142="snížená",J142,0)</f>
        <v>0</v>
      </c>
      <c r="BG142" s="257">
        <f>IF(N142="zákl. přenesená",J142,0)</f>
        <v>0</v>
      </c>
      <c r="BH142" s="257">
        <f>IF(N142="sníž. přenesená",J142,0)</f>
        <v>0</v>
      </c>
      <c r="BI142" s="257">
        <f>IF(N142="nulová",J142,0)</f>
        <v>0</v>
      </c>
      <c r="BJ142" s="18" t="s">
        <v>84</v>
      </c>
      <c r="BK142" s="257">
        <f>ROUND(I142*H142,2)</f>
        <v>0</v>
      </c>
      <c r="BL142" s="18" t="s">
        <v>228</v>
      </c>
      <c r="BM142" s="256" t="s">
        <v>242</v>
      </c>
    </row>
    <row r="143" s="2" customFormat="1" ht="33" customHeight="1">
      <c r="A143" s="39"/>
      <c r="B143" s="40"/>
      <c r="C143" s="244" t="s">
        <v>245</v>
      </c>
      <c r="D143" s="244" t="s">
        <v>224</v>
      </c>
      <c r="E143" s="245" t="s">
        <v>5560</v>
      </c>
      <c r="F143" s="246" t="s">
        <v>5561</v>
      </c>
      <c r="G143" s="247" t="s">
        <v>1614</v>
      </c>
      <c r="H143" s="248">
        <v>1</v>
      </c>
      <c r="I143" s="249"/>
      <c r="J143" s="250">
        <f>ROUND(I143*H143,2)</f>
        <v>0</v>
      </c>
      <c r="K143" s="251"/>
      <c r="L143" s="45"/>
      <c r="M143" s="252" t="s">
        <v>1</v>
      </c>
      <c r="N143" s="253" t="s">
        <v>41</v>
      </c>
      <c r="O143" s="92"/>
      <c r="P143" s="254">
        <f>O143*H143</f>
        <v>0</v>
      </c>
      <c r="Q143" s="254">
        <v>0</v>
      </c>
      <c r="R143" s="254">
        <f>Q143*H143</f>
        <v>0</v>
      </c>
      <c r="S143" s="254">
        <v>0</v>
      </c>
      <c r="T143" s="255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56" t="s">
        <v>228</v>
      </c>
      <c r="AT143" s="256" t="s">
        <v>224</v>
      </c>
      <c r="AU143" s="256" t="s">
        <v>86</v>
      </c>
      <c r="AY143" s="18" t="s">
        <v>222</v>
      </c>
      <c r="BE143" s="257">
        <f>IF(N143="základní",J143,0)</f>
        <v>0</v>
      </c>
      <c r="BF143" s="257">
        <f>IF(N143="snížená",J143,0)</f>
        <v>0</v>
      </c>
      <c r="BG143" s="257">
        <f>IF(N143="zákl. přenesená",J143,0)</f>
        <v>0</v>
      </c>
      <c r="BH143" s="257">
        <f>IF(N143="sníž. přenesená",J143,0)</f>
        <v>0</v>
      </c>
      <c r="BI143" s="257">
        <f>IF(N143="nulová",J143,0)</f>
        <v>0</v>
      </c>
      <c r="BJ143" s="18" t="s">
        <v>84</v>
      </c>
      <c r="BK143" s="257">
        <f>ROUND(I143*H143,2)</f>
        <v>0</v>
      </c>
      <c r="BL143" s="18" t="s">
        <v>228</v>
      </c>
      <c r="BM143" s="256" t="s">
        <v>248</v>
      </c>
    </row>
    <row r="144" s="12" customFormat="1" ht="22.8" customHeight="1">
      <c r="A144" s="12"/>
      <c r="B144" s="228"/>
      <c r="C144" s="229"/>
      <c r="D144" s="230" t="s">
        <v>75</v>
      </c>
      <c r="E144" s="242" t="s">
        <v>5562</v>
      </c>
      <c r="F144" s="242" t="s">
        <v>5563</v>
      </c>
      <c r="G144" s="229"/>
      <c r="H144" s="229"/>
      <c r="I144" s="232"/>
      <c r="J144" s="243">
        <f>BK144</f>
        <v>0</v>
      </c>
      <c r="K144" s="229"/>
      <c r="L144" s="234"/>
      <c r="M144" s="235"/>
      <c r="N144" s="236"/>
      <c r="O144" s="236"/>
      <c r="P144" s="237">
        <f>SUM(P145:P146)</f>
        <v>0</v>
      </c>
      <c r="Q144" s="236"/>
      <c r="R144" s="237">
        <f>SUM(R145:R146)</f>
        <v>0</v>
      </c>
      <c r="S144" s="236"/>
      <c r="T144" s="238">
        <f>SUM(T145:T146)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39" t="s">
        <v>245</v>
      </c>
      <c r="AT144" s="240" t="s">
        <v>75</v>
      </c>
      <c r="AU144" s="240" t="s">
        <v>84</v>
      </c>
      <c r="AY144" s="239" t="s">
        <v>222</v>
      </c>
      <c r="BK144" s="241">
        <f>SUM(BK145:BK146)</f>
        <v>0</v>
      </c>
    </row>
    <row r="145" s="2" customFormat="1" ht="16.5" customHeight="1">
      <c r="A145" s="39"/>
      <c r="B145" s="40"/>
      <c r="C145" s="244" t="s">
        <v>237</v>
      </c>
      <c r="D145" s="244" t="s">
        <v>224</v>
      </c>
      <c r="E145" s="245" t="s">
        <v>5564</v>
      </c>
      <c r="F145" s="246" t="s">
        <v>5563</v>
      </c>
      <c r="G145" s="247" t="s">
        <v>1614</v>
      </c>
      <c r="H145" s="248">
        <v>1</v>
      </c>
      <c r="I145" s="249"/>
      <c r="J145" s="250">
        <f>ROUND(I145*H145,2)</f>
        <v>0</v>
      </c>
      <c r="K145" s="251"/>
      <c r="L145" s="45"/>
      <c r="M145" s="252" t="s">
        <v>1</v>
      </c>
      <c r="N145" s="253" t="s">
        <v>41</v>
      </c>
      <c r="O145" s="92"/>
      <c r="P145" s="254">
        <f>O145*H145</f>
        <v>0</v>
      </c>
      <c r="Q145" s="254">
        <v>0</v>
      </c>
      <c r="R145" s="254">
        <f>Q145*H145</f>
        <v>0</v>
      </c>
      <c r="S145" s="254">
        <v>0</v>
      </c>
      <c r="T145" s="255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56" t="s">
        <v>228</v>
      </c>
      <c r="AT145" s="256" t="s">
        <v>224</v>
      </c>
      <c r="AU145" s="256" t="s">
        <v>86</v>
      </c>
      <c r="AY145" s="18" t="s">
        <v>222</v>
      </c>
      <c r="BE145" s="257">
        <f>IF(N145="základní",J145,0)</f>
        <v>0</v>
      </c>
      <c r="BF145" s="257">
        <f>IF(N145="snížená",J145,0)</f>
        <v>0</v>
      </c>
      <c r="BG145" s="257">
        <f>IF(N145="zákl. přenesená",J145,0)</f>
        <v>0</v>
      </c>
      <c r="BH145" s="257">
        <f>IF(N145="sníž. přenesená",J145,0)</f>
        <v>0</v>
      </c>
      <c r="BI145" s="257">
        <f>IF(N145="nulová",J145,0)</f>
        <v>0</v>
      </c>
      <c r="BJ145" s="18" t="s">
        <v>84</v>
      </c>
      <c r="BK145" s="257">
        <f>ROUND(I145*H145,2)</f>
        <v>0</v>
      </c>
      <c r="BL145" s="18" t="s">
        <v>228</v>
      </c>
      <c r="BM145" s="256" t="s">
        <v>253</v>
      </c>
    </row>
    <row r="146" s="2" customFormat="1">
      <c r="A146" s="39"/>
      <c r="B146" s="40"/>
      <c r="C146" s="41"/>
      <c r="D146" s="260" t="s">
        <v>266</v>
      </c>
      <c r="E146" s="41"/>
      <c r="F146" s="291" t="s">
        <v>5565</v>
      </c>
      <c r="G146" s="41"/>
      <c r="H146" s="41"/>
      <c r="I146" s="211"/>
      <c r="J146" s="41"/>
      <c r="K146" s="41"/>
      <c r="L146" s="45"/>
      <c r="M146" s="292"/>
      <c r="N146" s="293"/>
      <c r="O146" s="92"/>
      <c r="P146" s="92"/>
      <c r="Q146" s="92"/>
      <c r="R146" s="92"/>
      <c r="S146" s="92"/>
      <c r="T146" s="93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266</v>
      </c>
      <c r="AU146" s="18" t="s">
        <v>86</v>
      </c>
    </row>
    <row r="147" s="12" customFormat="1" ht="22.8" customHeight="1">
      <c r="A147" s="12"/>
      <c r="B147" s="228"/>
      <c r="C147" s="229"/>
      <c r="D147" s="230" t="s">
        <v>75</v>
      </c>
      <c r="E147" s="242" t="s">
        <v>5566</v>
      </c>
      <c r="F147" s="242" t="s">
        <v>198</v>
      </c>
      <c r="G147" s="229"/>
      <c r="H147" s="229"/>
      <c r="I147" s="232"/>
      <c r="J147" s="243">
        <f>BK147</f>
        <v>0</v>
      </c>
      <c r="K147" s="229"/>
      <c r="L147" s="234"/>
      <c r="M147" s="235"/>
      <c r="N147" s="236"/>
      <c r="O147" s="236"/>
      <c r="P147" s="237">
        <f>SUM(P148:P153)</f>
        <v>0</v>
      </c>
      <c r="Q147" s="236"/>
      <c r="R147" s="237">
        <f>SUM(R148:R153)</f>
        <v>0</v>
      </c>
      <c r="S147" s="236"/>
      <c r="T147" s="238">
        <f>SUM(T148:T153)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39" t="s">
        <v>245</v>
      </c>
      <c r="AT147" s="240" t="s">
        <v>75</v>
      </c>
      <c r="AU147" s="240" t="s">
        <v>84</v>
      </c>
      <c r="AY147" s="239" t="s">
        <v>222</v>
      </c>
      <c r="BK147" s="241">
        <f>SUM(BK148:BK153)</f>
        <v>0</v>
      </c>
    </row>
    <row r="148" s="2" customFormat="1" ht="16.5" customHeight="1">
      <c r="A148" s="39"/>
      <c r="B148" s="40"/>
      <c r="C148" s="244" t="s">
        <v>254</v>
      </c>
      <c r="D148" s="244" t="s">
        <v>224</v>
      </c>
      <c r="E148" s="245" t="s">
        <v>5567</v>
      </c>
      <c r="F148" s="246" t="s">
        <v>198</v>
      </c>
      <c r="G148" s="247" t="s">
        <v>1614</v>
      </c>
      <c r="H148" s="248">
        <v>1</v>
      </c>
      <c r="I148" s="249"/>
      <c r="J148" s="250">
        <f>ROUND(I148*H148,2)</f>
        <v>0</v>
      </c>
      <c r="K148" s="251"/>
      <c r="L148" s="45"/>
      <c r="M148" s="252" t="s">
        <v>1</v>
      </c>
      <c r="N148" s="253" t="s">
        <v>41</v>
      </c>
      <c r="O148" s="92"/>
      <c r="P148" s="254">
        <f>O148*H148</f>
        <v>0</v>
      </c>
      <c r="Q148" s="254">
        <v>0</v>
      </c>
      <c r="R148" s="254">
        <f>Q148*H148</f>
        <v>0</v>
      </c>
      <c r="S148" s="254">
        <v>0</v>
      </c>
      <c r="T148" s="255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56" t="s">
        <v>228</v>
      </c>
      <c r="AT148" s="256" t="s">
        <v>224</v>
      </c>
      <c r="AU148" s="256" t="s">
        <v>86</v>
      </c>
      <c r="AY148" s="18" t="s">
        <v>222</v>
      </c>
      <c r="BE148" s="257">
        <f>IF(N148="základní",J148,0)</f>
        <v>0</v>
      </c>
      <c r="BF148" s="257">
        <f>IF(N148="snížená",J148,0)</f>
        <v>0</v>
      </c>
      <c r="BG148" s="257">
        <f>IF(N148="zákl. přenesená",J148,0)</f>
        <v>0</v>
      </c>
      <c r="BH148" s="257">
        <f>IF(N148="sníž. přenesená",J148,0)</f>
        <v>0</v>
      </c>
      <c r="BI148" s="257">
        <f>IF(N148="nulová",J148,0)</f>
        <v>0</v>
      </c>
      <c r="BJ148" s="18" t="s">
        <v>84</v>
      </c>
      <c r="BK148" s="257">
        <f>ROUND(I148*H148,2)</f>
        <v>0</v>
      </c>
      <c r="BL148" s="18" t="s">
        <v>228</v>
      </c>
      <c r="BM148" s="256" t="s">
        <v>257</v>
      </c>
    </row>
    <row r="149" s="2" customFormat="1">
      <c r="A149" s="39"/>
      <c r="B149" s="40"/>
      <c r="C149" s="41"/>
      <c r="D149" s="260" t="s">
        <v>266</v>
      </c>
      <c r="E149" s="41"/>
      <c r="F149" s="291" t="s">
        <v>5568</v>
      </c>
      <c r="G149" s="41"/>
      <c r="H149" s="41"/>
      <c r="I149" s="211"/>
      <c r="J149" s="41"/>
      <c r="K149" s="41"/>
      <c r="L149" s="45"/>
      <c r="M149" s="292"/>
      <c r="N149" s="293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266</v>
      </c>
      <c r="AU149" s="18" t="s">
        <v>86</v>
      </c>
    </row>
    <row r="150" s="2" customFormat="1" ht="16.5" customHeight="1">
      <c r="A150" s="39"/>
      <c r="B150" s="40"/>
      <c r="C150" s="244" t="s">
        <v>242</v>
      </c>
      <c r="D150" s="244" t="s">
        <v>224</v>
      </c>
      <c r="E150" s="245" t="s">
        <v>5569</v>
      </c>
      <c r="F150" s="246" t="s">
        <v>5570</v>
      </c>
      <c r="G150" s="247" t="s">
        <v>1614</v>
      </c>
      <c r="H150" s="248">
        <v>1</v>
      </c>
      <c r="I150" s="249"/>
      <c r="J150" s="250">
        <f>ROUND(I150*H150,2)</f>
        <v>0</v>
      </c>
      <c r="K150" s="251"/>
      <c r="L150" s="45"/>
      <c r="M150" s="252" t="s">
        <v>1</v>
      </c>
      <c r="N150" s="253" t="s">
        <v>41</v>
      </c>
      <c r="O150" s="92"/>
      <c r="P150" s="254">
        <f>O150*H150</f>
        <v>0</v>
      </c>
      <c r="Q150" s="254">
        <v>0</v>
      </c>
      <c r="R150" s="254">
        <f>Q150*H150</f>
        <v>0</v>
      </c>
      <c r="S150" s="254">
        <v>0</v>
      </c>
      <c r="T150" s="255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56" t="s">
        <v>228</v>
      </c>
      <c r="AT150" s="256" t="s">
        <v>224</v>
      </c>
      <c r="AU150" s="256" t="s">
        <v>86</v>
      </c>
      <c r="AY150" s="18" t="s">
        <v>222</v>
      </c>
      <c r="BE150" s="257">
        <f>IF(N150="základní",J150,0)</f>
        <v>0</v>
      </c>
      <c r="BF150" s="257">
        <f>IF(N150="snížená",J150,0)</f>
        <v>0</v>
      </c>
      <c r="BG150" s="257">
        <f>IF(N150="zákl. přenesená",J150,0)</f>
        <v>0</v>
      </c>
      <c r="BH150" s="257">
        <f>IF(N150="sníž. přenesená",J150,0)</f>
        <v>0</v>
      </c>
      <c r="BI150" s="257">
        <f>IF(N150="nulová",J150,0)</f>
        <v>0</v>
      </c>
      <c r="BJ150" s="18" t="s">
        <v>84</v>
      </c>
      <c r="BK150" s="257">
        <f>ROUND(I150*H150,2)</f>
        <v>0</v>
      </c>
      <c r="BL150" s="18" t="s">
        <v>228</v>
      </c>
      <c r="BM150" s="256" t="s">
        <v>260</v>
      </c>
    </row>
    <row r="151" s="2" customFormat="1">
      <c r="A151" s="39"/>
      <c r="B151" s="40"/>
      <c r="C151" s="41"/>
      <c r="D151" s="260" t="s">
        <v>266</v>
      </c>
      <c r="E151" s="41"/>
      <c r="F151" s="291" t="s">
        <v>5571</v>
      </c>
      <c r="G151" s="41"/>
      <c r="H151" s="41"/>
      <c r="I151" s="211"/>
      <c r="J151" s="41"/>
      <c r="K151" s="41"/>
      <c r="L151" s="45"/>
      <c r="M151" s="292"/>
      <c r="N151" s="293"/>
      <c r="O151" s="92"/>
      <c r="P151" s="92"/>
      <c r="Q151" s="92"/>
      <c r="R151" s="92"/>
      <c r="S151" s="92"/>
      <c r="T151" s="93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266</v>
      </c>
      <c r="AU151" s="18" t="s">
        <v>86</v>
      </c>
    </row>
    <row r="152" s="2" customFormat="1" ht="16.5" customHeight="1">
      <c r="A152" s="39"/>
      <c r="B152" s="40"/>
      <c r="C152" s="244" t="s">
        <v>262</v>
      </c>
      <c r="D152" s="244" t="s">
        <v>224</v>
      </c>
      <c r="E152" s="245" t="s">
        <v>5572</v>
      </c>
      <c r="F152" s="246" t="s">
        <v>5573</v>
      </c>
      <c r="G152" s="247" t="s">
        <v>1614</v>
      </c>
      <c r="H152" s="248">
        <v>1</v>
      </c>
      <c r="I152" s="249"/>
      <c r="J152" s="250">
        <f>ROUND(I152*H152,2)</f>
        <v>0</v>
      </c>
      <c r="K152" s="251"/>
      <c r="L152" s="45"/>
      <c r="M152" s="252" t="s">
        <v>1</v>
      </c>
      <c r="N152" s="253" t="s">
        <v>41</v>
      </c>
      <c r="O152" s="92"/>
      <c r="P152" s="254">
        <f>O152*H152</f>
        <v>0</v>
      </c>
      <c r="Q152" s="254">
        <v>0</v>
      </c>
      <c r="R152" s="254">
        <f>Q152*H152</f>
        <v>0</v>
      </c>
      <c r="S152" s="254">
        <v>0</v>
      </c>
      <c r="T152" s="255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56" t="s">
        <v>228</v>
      </c>
      <c r="AT152" s="256" t="s">
        <v>224</v>
      </c>
      <c r="AU152" s="256" t="s">
        <v>86</v>
      </c>
      <c r="AY152" s="18" t="s">
        <v>222</v>
      </c>
      <c r="BE152" s="257">
        <f>IF(N152="základní",J152,0)</f>
        <v>0</v>
      </c>
      <c r="BF152" s="257">
        <f>IF(N152="snížená",J152,0)</f>
        <v>0</v>
      </c>
      <c r="BG152" s="257">
        <f>IF(N152="zákl. přenesená",J152,0)</f>
        <v>0</v>
      </c>
      <c r="BH152" s="257">
        <f>IF(N152="sníž. přenesená",J152,0)</f>
        <v>0</v>
      </c>
      <c r="BI152" s="257">
        <f>IF(N152="nulová",J152,0)</f>
        <v>0</v>
      </c>
      <c r="BJ152" s="18" t="s">
        <v>84</v>
      </c>
      <c r="BK152" s="257">
        <f>ROUND(I152*H152,2)</f>
        <v>0</v>
      </c>
      <c r="BL152" s="18" t="s">
        <v>228</v>
      </c>
      <c r="BM152" s="256" t="s">
        <v>265</v>
      </c>
    </row>
    <row r="153" s="2" customFormat="1">
      <c r="A153" s="39"/>
      <c r="B153" s="40"/>
      <c r="C153" s="41"/>
      <c r="D153" s="260" t="s">
        <v>266</v>
      </c>
      <c r="E153" s="41"/>
      <c r="F153" s="291" t="s">
        <v>5574</v>
      </c>
      <c r="G153" s="41"/>
      <c r="H153" s="41"/>
      <c r="I153" s="211"/>
      <c r="J153" s="41"/>
      <c r="K153" s="41"/>
      <c r="L153" s="45"/>
      <c r="M153" s="292"/>
      <c r="N153" s="293"/>
      <c r="O153" s="92"/>
      <c r="P153" s="92"/>
      <c r="Q153" s="92"/>
      <c r="R153" s="92"/>
      <c r="S153" s="92"/>
      <c r="T153" s="93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266</v>
      </c>
      <c r="AU153" s="18" t="s">
        <v>86</v>
      </c>
    </row>
    <row r="154" s="12" customFormat="1" ht="22.8" customHeight="1">
      <c r="A154" s="12"/>
      <c r="B154" s="228"/>
      <c r="C154" s="229"/>
      <c r="D154" s="230" t="s">
        <v>75</v>
      </c>
      <c r="E154" s="242" t="s">
        <v>5575</v>
      </c>
      <c r="F154" s="242" t="s">
        <v>5576</v>
      </c>
      <c r="G154" s="229"/>
      <c r="H154" s="229"/>
      <c r="I154" s="232"/>
      <c r="J154" s="243">
        <f>BK154</f>
        <v>0</v>
      </c>
      <c r="K154" s="229"/>
      <c r="L154" s="234"/>
      <c r="M154" s="235"/>
      <c r="N154" s="236"/>
      <c r="O154" s="236"/>
      <c r="P154" s="237">
        <f>SUM(P155:P158)</f>
        <v>0</v>
      </c>
      <c r="Q154" s="236"/>
      <c r="R154" s="237">
        <f>SUM(R155:R158)</f>
        <v>0</v>
      </c>
      <c r="S154" s="236"/>
      <c r="T154" s="238">
        <f>SUM(T155:T158)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39" t="s">
        <v>245</v>
      </c>
      <c r="AT154" s="240" t="s">
        <v>75</v>
      </c>
      <c r="AU154" s="240" t="s">
        <v>84</v>
      </c>
      <c r="AY154" s="239" t="s">
        <v>222</v>
      </c>
      <c r="BK154" s="241">
        <f>SUM(BK155:BK158)</f>
        <v>0</v>
      </c>
    </row>
    <row r="155" s="2" customFormat="1" ht="16.5" customHeight="1">
      <c r="A155" s="39"/>
      <c r="B155" s="40"/>
      <c r="C155" s="244" t="s">
        <v>248</v>
      </c>
      <c r="D155" s="244" t="s">
        <v>224</v>
      </c>
      <c r="E155" s="245" t="s">
        <v>5577</v>
      </c>
      <c r="F155" s="246" t="s">
        <v>5578</v>
      </c>
      <c r="G155" s="247" t="s">
        <v>1614</v>
      </c>
      <c r="H155" s="248">
        <v>1</v>
      </c>
      <c r="I155" s="249"/>
      <c r="J155" s="250">
        <f>ROUND(I155*H155,2)</f>
        <v>0</v>
      </c>
      <c r="K155" s="251"/>
      <c r="L155" s="45"/>
      <c r="M155" s="252" t="s">
        <v>1</v>
      </c>
      <c r="N155" s="253" t="s">
        <v>41</v>
      </c>
      <c r="O155" s="92"/>
      <c r="P155" s="254">
        <f>O155*H155</f>
        <v>0</v>
      </c>
      <c r="Q155" s="254">
        <v>0</v>
      </c>
      <c r="R155" s="254">
        <f>Q155*H155</f>
        <v>0</v>
      </c>
      <c r="S155" s="254">
        <v>0</v>
      </c>
      <c r="T155" s="255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56" t="s">
        <v>228</v>
      </c>
      <c r="AT155" s="256" t="s">
        <v>224</v>
      </c>
      <c r="AU155" s="256" t="s">
        <v>86</v>
      </c>
      <c r="AY155" s="18" t="s">
        <v>222</v>
      </c>
      <c r="BE155" s="257">
        <f>IF(N155="základní",J155,0)</f>
        <v>0</v>
      </c>
      <c r="BF155" s="257">
        <f>IF(N155="snížená",J155,0)</f>
        <v>0</v>
      </c>
      <c r="BG155" s="257">
        <f>IF(N155="zákl. přenesená",J155,0)</f>
        <v>0</v>
      </c>
      <c r="BH155" s="257">
        <f>IF(N155="sníž. přenesená",J155,0)</f>
        <v>0</v>
      </c>
      <c r="BI155" s="257">
        <f>IF(N155="nulová",J155,0)</f>
        <v>0</v>
      </c>
      <c r="BJ155" s="18" t="s">
        <v>84</v>
      </c>
      <c r="BK155" s="257">
        <f>ROUND(I155*H155,2)</f>
        <v>0</v>
      </c>
      <c r="BL155" s="18" t="s">
        <v>228</v>
      </c>
      <c r="BM155" s="256" t="s">
        <v>271</v>
      </c>
    </row>
    <row r="156" s="2" customFormat="1">
      <c r="A156" s="39"/>
      <c r="B156" s="40"/>
      <c r="C156" s="41"/>
      <c r="D156" s="260" t="s">
        <v>266</v>
      </c>
      <c r="E156" s="41"/>
      <c r="F156" s="291" t="s">
        <v>5579</v>
      </c>
      <c r="G156" s="41"/>
      <c r="H156" s="41"/>
      <c r="I156" s="211"/>
      <c r="J156" s="41"/>
      <c r="K156" s="41"/>
      <c r="L156" s="45"/>
      <c r="M156" s="292"/>
      <c r="N156" s="293"/>
      <c r="O156" s="92"/>
      <c r="P156" s="92"/>
      <c r="Q156" s="92"/>
      <c r="R156" s="92"/>
      <c r="S156" s="92"/>
      <c r="T156" s="93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266</v>
      </c>
      <c r="AU156" s="18" t="s">
        <v>86</v>
      </c>
    </row>
    <row r="157" s="2" customFormat="1" ht="16.5" customHeight="1">
      <c r="A157" s="39"/>
      <c r="B157" s="40"/>
      <c r="C157" s="244" t="s">
        <v>272</v>
      </c>
      <c r="D157" s="244" t="s">
        <v>224</v>
      </c>
      <c r="E157" s="245" t="s">
        <v>5580</v>
      </c>
      <c r="F157" s="246" t="s">
        <v>5581</v>
      </c>
      <c r="G157" s="247" t="s">
        <v>1614</v>
      </c>
      <c r="H157" s="248">
        <v>1</v>
      </c>
      <c r="I157" s="249"/>
      <c r="J157" s="250">
        <f>ROUND(I157*H157,2)</f>
        <v>0</v>
      </c>
      <c r="K157" s="251"/>
      <c r="L157" s="45"/>
      <c r="M157" s="252" t="s">
        <v>1</v>
      </c>
      <c r="N157" s="253" t="s">
        <v>41</v>
      </c>
      <c r="O157" s="92"/>
      <c r="P157" s="254">
        <f>O157*H157</f>
        <v>0</v>
      </c>
      <c r="Q157" s="254">
        <v>0</v>
      </c>
      <c r="R157" s="254">
        <f>Q157*H157</f>
        <v>0</v>
      </c>
      <c r="S157" s="254">
        <v>0</v>
      </c>
      <c r="T157" s="255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56" t="s">
        <v>228</v>
      </c>
      <c r="AT157" s="256" t="s">
        <v>224</v>
      </c>
      <c r="AU157" s="256" t="s">
        <v>86</v>
      </c>
      <c r="AY157" s="18" t="s">
        <v>222</v>
      </c>
      <c r="BE157" s="257">
        <f>IF(N157="základní",J157,0)</f>
        <v>0</v>
      </c>
      <c r="BF157" s="257">
        <f>IF(N157="snížená",J157,0)</f>
        <v>0</v>
      </c>
      <c r="BG157" s="257">
        <f>IF(N157="zákl. přenesená",J157,0)</f>
        <v>0</v>
      </c>
      <c r="BH157" s="257">
        <f>IF(N157="sníž. přenesená",J157,0)</f>
        <v>0</v>
      </c>
      <c r="BI157" s="257">
        <f>IF(N157="nulová",J157,0)</f>
        <v>0</v>
      </c>
      <c r="BJ157" s="18" t="s">
        <v>84</v>
      </c>
      <c r="BK157" s="257">
        <f>ROUND(I157*H157,2)</f>
        <v>0</v>
      </c>
      <c r="BL157" s="18" t="s">
        <v>228</v>
      </c>
      <c r="BM157" s="256" t="s">
        <v>273</v>
      </c>
    </row>
    <row r="158" s="2" customFormat="1">
      <c r="A158" s="39"/>
      <c r="B158" s="40"/>
      <c r="C158" s="41"/>
      <c r="D158" s="260" t="s">
        <v>266</v>
      </c>
      <c r="E158" s="41"/>
      <c r="F158" s="291" t="s">
        <v>5582</v>
      </c>
      <c r="G158" s="41"/>
      <c r="H158" s="41"/>
      <c r="I158" s="211"/>
      <c r="J158" s="41"/>
      <c r="K158" s="41"/>
      <c r="L158" s="45"/>
      <c r="M158" s="292"/>
      <c r="N158" s="293"/>
      <c r="O158" s="92"/>
      <c r="P158" s="92"/>
      <c r="Q158" s="92"/>
      <c r="R158" s="92"/>
      <c r="S158" s="92"/>
      <c r="T158" s="93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266</v>
      </c>
      <c r="AU158" s="18" t="s">
        <v>86</v>
      </c>
    </row>
    <row r="159" s="12" customFormat="1" ht="22.8" customHeight="1">
      <c r="A159" s="12"/>
      <c r="B159" s="228"/>
      <c r="C159" s="229"/>
      <c r="D159" s="230" t="s">
        <v>75</v>
      </c>
      <c r="E159" s="242" t="s">
        <v>5583</v>
      </c>
      <c r="F159" s="242" t="s">
        <v>202</v>
      </c>
      <c r="G159" s="229"/>
      <c r="H159" s="229"/>
      <c r="I159" s="232"/>
      <c r="J159" s="243">
        <f>BK159</f>
        <v>0</v>
      </c>
      <c r="K159" s="229"/>
      <c r="L159" s="234"/>
      <c r="M159" s="235"/>
      <c r="N159" s="236"/>
      <c r="O159" s="236"/>
      <c r="P159" s="237">
        <f>SUM(P160:P161)</f>
        <v>0</v>
      </c>
      <c r="Q159" s="236"/>
      <c r="R159" s="237">
        <f>SUM(R160:R161)</f>
        <v>0</v>
      </c>
      <c r="S159" s="236"/>
      <c r="T159" s="238">
        <f>SUM(T160:T161)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39" t="s">
        <v>245</v>
      </c>
      <c r="AT159" s="240" t="s">
        <v>75</v>
      </c>
      <c r="AU159" s="240" t="s">
        <v>84</v>
      </c>
      <c r="AY159" s="239" t="s">
        <v>222</v>
      </c>
      <c r="BK159" s="241">
        <f>SUM(BK160:BK161)</f>
        <v>0</v>
      </c>
    </row>
    <row r="160" s="2" customFormat="1" ht="16.5" customHeight="1">
      <c r="A160" s="39"/>
      <c r="B160" s="40"/>
      <c r="C160" s="244" t="s">
        <v>253</v>
      </c>
      <c r="D160" s="244" t="s">
        <v>224</v>
      </c>
      <c r="E160" s="245" t="s">
        <v>5584</v>
      </c>
      <c r="F160" s="246" t="s">
        <v>5585</v>
      </c>
      <c r="G160" s="247" t="s">
        <v>1614</v>
      </c>
      <c r="H160" s="248">
        <v>1</v>
      </c>
      <c r="I160" s="249"/>
      <c r="J160" s="250">
        <f>ROUND(I160*H160,2)</f>
        <v>0</v>
      </c>
      <c r="K160" s="251"/>
      <c r="L160" s="45"/>
      <c r="M160" s="252" t="s">
        <v>1</v>
      </c>
      <c r="N160" s="253" t="s">
        <v>41</v>
      </c>
      <c r="O160" s="92"/>
      <c r="P160" s="254">
        <f>O160*H160</f>
        <v>0</v>
      </c>
      <c r="Q160" s="254">
        <v>0</v>
      </c>
      <c r="R160" s="254">
        <f>Q160*H160</f>
        <v>0</v>
      </c>
      <c r="S160" s="254">
        <v>0</v>
      </c>
      <c r="T160" s="255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56" t="s">
        <v>228</v>
      </c>
      <c r="AT160" s="256" t="s">
        <v>224</v>
      </c>
      <c r="AU160" s="256" t="s">
        <v>86</v>
      </c>
      <c r="AY160" s="18" t="s">
        <v>222</v>
      </c>
      <c r="BE160" s="257">
        <f>IF(N160="základní",J160,0)</f>
        <v>0</v>
      </c>
      <c r="BF160" s="257">
        <f>IF(N160="snížená",J160,0)</f>
        <v>0</v>
      </c>
      <c r="BG160" s="257">
        <f>IF(N160="zákl. přenesená",J160,0)</f>
        <v>0</v>
      </c>
      <c r="BH160" s="257">
        <f>IF(N160="sníž. přenesená",J160,0)</f>
        <v>0</v>
      </c>
      <c r="BI160" s="257">
        <f>IF(N160="nulová",J160,0)</f>
        <v>0</v>
      </c>
      <c r="BJ160" s="18" t="s">
        <v>84</v>
      </c>
      <c r="BK160" s="257">
        <f>ROUND(I160*H160,2)</f>
        <v>0</v>
      </c>
      <c r="BL160" s="18" t="s">
        <v>228</v>
      </c>
      <c r="BM160" s="256" t="s">
        <v>276</v>
      </c>
    </row>
    <row r="161" s="2" customFormat="1">
      <c r="A161" s="39"/>
      <c r="B161" s="40"/>
      <c r="C161" s="41"/>
      <c r="D161" s="260" t="s">
        <v>266</v>
      </c>
      <c r="E161" s="41"/>
      <c r="F161" s="291" t="s">
        <v>5586</v>
      </c>
      <c r="G161" s="41"/>
      <c r="H161" s="41"/>
      <c r="I161" s="211"/>
      <c r="J161" s="41"/>
      <c r="K161" s="41"/>
      <c r="L161" s="45"/>
      <c r="M161" s="292"/>
      <c r="N161" s="293"/>
      <c r="O161" s="92"/>
      <c r="P161" s="92"/>
      <c r="Q161" s="92"/>
      <c r="R161" s="92"/>
      <c r="S161" s="92"/>
      <c r="T161" s="93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266</v>
      </c>
      <c r="AU161" s="18" t="s">
        <v>86</v>
      </c>
    </row>
    <row r="162" s="12" customFormat="1" ht="22.8" customHeight="1">
      <c r="A162" s="12"/>
      <c r="B162" s="228"/>
      <c r="C162" s="229"/>
      <c r="D162" s="230" t="s">
        <v>75</v>
      </c>
      <c r="E162" s="242" t="s">
        <v>5587</v>
      </c>
      <c r="F162" s="242" t="s">
        <v>157</v>
      </c>
      <c r="G162" s="229"/>
      <c r="H162" s="229"/>
      <c r="I162" s="232"/>
      <c r="J162" s="243">
        <f>BK162</f>
        <v>0</v>
      </c>
      <c r="K162" s="229"/>
      <c r="L162" s="234"/>
      <c r="M162" s="235"/>
      <c r="N162" s="236"/>
      <c r="O162" s="236"/>
      <c r="P162" s="237">
        <f>SUM(P163:P166)</f>
        <v>0</v>
      </c>
      <c r="Q162" s="236"/>
      <c r="R162" s="237">
        <f>SUM(R163:R166)</f>
        <v>0</v>
      </c>
      <c r="S162" s="236"/>
      <c r="T162" s="238">
        <f>SUM(T163:T166)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39" t="s">
        <v>245</v>
      </c>
      <c r="AT162" s="240" t="s">
        <v>75</v>
      </c>
      <c r="AU162" s="240" t="s">
        <v>84</v>
      </c>
      <c r="AY162" s="239" t="s">
        <v>222</v>
      </c>
      <c r="BK162" s="241">
        <f>SUM(BK163:BK166)</f>
        <v>0</v>
      </c>
    </row>
    <row r="163" s="2" customFormat="1" ht="16.5" customHeight="1">
      <c r="A163" s="39"/>
      <c r="B163" s="40"/>
      <c r="C163" s="244" t="s">
        <v>278</v>
      </c>
      <c r="D163" s="244" t="s">
        <v>224</v>
      </c>
      <c r="E163" s="245" t="s">
        <v>5588</v>
      </c>
      <c r="F163" s="246" t="s">
        <v>157</v>
      </c>
      <c r="G163" s="247" t="s">
        <v>1614</v>
      </c>
      <c r="H163" s="248">
        <v>1</v>
      </c>
      <c r="I163" s="249"/>
      <c r="J163" s="250">
        <f>ROUND(I163*H163,2)</f>
        <v>0</v>
      </c>
      <c r="K163" s="251"/>
      <c r="L163" s="45"/>
      <c r="M163" s="252" t="s">
        <v>1</v>
      </c>
      <c r="N163" s="253" t="s">
        <v>41</v>
      </c>
      <c r="O163" s="92"/>
      <c r="P163" s="254">
        <f>O163*H163</f>
        <v>0</v>
      </c>
      <c r="Q163" s="254">
        <v>0</v>
      </c>
      <c r="R163" s="254">
        <f>Q163*H163</f>
        <v>0</v>
      </c>
      <c r="S163" s="254">
        <v>0</v>
      </c>
      <c r="T163" s="255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56" t="s">
        <v>228</v>
      </c>
      <c r="AT163" s="256" t="s">
        <v>224</v>
      </c>
      <c r="AU163" s="256" t="s">
        <v>86</v>
      </c>
      <c r="AY163" s="18" t="s">
        <v>222</v>
      </c>
      <c r="BE163" s="257">
        <f>IF(N163="základní",J163,0)</f>
        <v>0</v>
      </c>
      <c r="BF163" s="257">
        <f>IF(N163="snížená",J163,0)</f>
        <v>0</v>
      </c>
      <c r="BG163" s="257">
        <f>IF(N163="zákl. přenesená",J163,0)</f>
        <v>0</v>
      </c>
      <c r="BH163" s="257">
        <f>IF(N163="sníž. přenesená",J163,0)</f>
        <v>0</v>
      </c>
      <c r="BI163" s="257">
        <f>IF(N163="nulová",J163,0)</f>
        <v>0</v>
      </c>
      <c r="BJ163" s="18" t="s">
        <v>84</v>
      </c>
      <c r="BK163" s="257">
        <f>ROUND(I163*H163,2)</f>
        <v>0</v>
      </c>
      <c r="BL163" s="18" t="s">
        <v>228</v>
      </c>
      <c r="BM163" s="256" t="s">
        <v>279</v>
      </c>
    </row>
    <row r="164" s="2" customFormat="1">
      <c r="A164" s="39"/>
      <c r="B164" s="40"/>
      <c r="C164" s="41"/>
      <c r="D164" s="260" t="s">
        <v>266</v>
      </c>
      <c r="E164" s="41"/>
      <c r="F164" s="291" t="s">
        <v>5589</v>
      </c>
      <c r="G164" s="41"/>
      <c r="H164" s="41"/>
      <c r="I164" s="211"/>
      <c r="J164" s="41"/>
      <c r="K164" s="41"/>
      <c r="L164" s="45"/>
      <c r="M164" s="292"/>
      <c r="N164" s="293"/>
      <c r="O164" s="92"/>
      <c r="P164" s="92"/>
      <c r="Q164" s="92"/>
      <c r="R164" s="92"/>
      <c r="S164" s="92"/>
      <c r="T164" s="93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266</v>
      </c>
      <c r="AU164" s="18" t="s">
        <v>86</v>
      </c>
    </row>
    <row r="165" s="2" customFormat="1" ht="16.5" customHeight="1">
      <c r="A165" s="39"/>
      <c r="B165" s="40"/>
      <c r="C165" s="244" t="s">
        <v>257</v>
      </c>
      <c r="D165" s="244" t="s">
        <v>224</v>
      </c>
      <c r="E165" s="245" t="s">
        <v>5590</v>
      </c>
      <c r="F165" s="246" t="s">
        <v>5591</v>
      </c>
      <c r="G165" s="247" t="s">
        <v>5592</v>
      </c>
      <c r="H165" s="248">
        <v>85</v>
      </c>
      <c r="I165" s="249"/>
      <c r="J165" s="250">
        <f>ROUND(I165*H165,2)</f>
        <v>0</v>
      </c>
      <c r="K165" s="251"/>
      <c r="L165" s="45"/>
      <c r="M165" s="252" t="s">
        <v>1</v>
      </c>
      <c r="N165" s="253" t="s">
        <v>41</v>
      </c>
      <c r="O165" s="92"/>
      <c r="P165" s="254">
        <f>O165*H165</f>
        <v>0</v>
      </c>
      <c r="Q165" s="254">
        <v>0</v>
      </c>
      <c r="R165" s="254">
        <f>Q165*H165</f>
        <v>0</v>
      </c>
      <c r="S165" s="254">
        <v>0</v>
      </c>
      <c r="T165" s="255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56" t="s">
        <v>228</v>
      </c>
      <c r="AT165" s="256" t="s">
        <v>224</v>
      </c>
      <c r="AU165" s="256" t="s">
        <v>86</v>
      </c>
      <c r="AY165" s="18" t="s">
        <v>222</v>
      </c>
      <c r="BE165" s="257">
        <f>IF(N165="základní",J165,0)</f>
        <v>0</v>
      </c>
      <c r="BF165" s="257">
        <f>IF(N165="snížená",J165,0)</f>
        <v>0</v>
      </c>
      <c r="BG165" s="257">
        <f>IF(N165="zákl. přenesená",J165,0)</f>
        <v>0</v>
      </c>
      <c r="BH165" s="257">
        <f>IF(N165="sníž. přenesená",J165,0)</f>
        <v>0</v>
      </c>
      <c r="BI165" s="257">
        <f>IF(N165="nulová",J165,0)</f>
        <v>0</v>
      </c>
      <c r="BJ165" s="18" t="s">
        <v>84</v>
      </c>
      <c r="BK165" s="257">
        <f>ROUND(I165*H165,2)</f>
        <v>0</v>
      </c>
      <c r="BL165" s="18" t="s">
        <v>228</v>
      </c>
      <c r="BM165" s="256" t="s">
        <v>284</v>
      </c>
    </row>
    <row r="166" s="2" customFormat="1">
      <c r="A166" s="39"/>
      <c r="B166" s="40"/>
      <c r="C166" s="41"/>
      <c r="D166" s="260" t="s">
        <v>266</v>
      </c>
      <c r="E166" s="41"/>
      <c r="F166" s="291" t="s">
        <v>5593</v>
      </c>
      <c r="G166" s="41"/>
      <c r="H166" s="41"/>
      <c r="I166" s="211"/>
      <c r="J166" s="41"/>
      <c r="K166" s="41"/>
      <c r="L166" s="45"/>
      <c r="M166" s="326"/>
      <c r="N166" s="327"/>
      <c r="O166" s="319"/>
      <c r="P166" s="319"/>
      <c r="Q166" s="319"/>
      <c r="R166" s="319"/>
      <c r="S166" s="319"/>
      <c r="T166" s="328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266</v>
      </c>
      <c r="AU166" s="18" t="s">
        <v>86</v>
      </c>
    </row>
    <row r="167" s="2" customFormat="1" ht="6.96" customHeight="1">
      <c r="A167" s="39"/>
      <c r="B167" s="67"/>
      <c r="C167" s="68"/>
      <c r="D167" s="68"/>
      <c r="E167" s="68"/>
      <c r="F167" s="68"/>
      <c r="G167" s="68"/>
      <c r="H167" s="68"/>
      <c r="I167" s="68"/>
      <c r="J167" s="68"/>
      <c r="K167" s="68"/>
      <c r="L167" s="45"/>
      <c r="M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</sheetData>
  <sheetProtection sheet="1" autoFilter="0" formatColumns="0" formatRows="0" objects="1" scenarios="1" spinCount="100000" saltValue="BBXhzYfAdTcvXkI5cy7qCyy8lvkEdCM17DCbdQ6QaO5xMfgO9oAnv6PRNoGjeXij+T+U3+y75cnc+gr8Mv/JKg==" hashValue="BQkn+0mVLLO8lLQ/ywuUTDBWhjFnH65yLjd8DBECB0ejTUedTFtTl7czcaGETsa7aJ5Jfdmhmn4TXSDRruSMxA==" algorithmName="SHA-512" password="9942"/>
  <autoFilter ref="C132:K166"/>
  <mergeCells count="14">
    <mergeCell ref="E7:H7"/>
    <mergeCell ref="E9:H9"/>
    <mergeCell ref="E18:H18"/>
    <mergeCell ref="E27:H27"/>
    <mergeCell ref="E85:H85"/>
    <mergeCell ref="E87:H87"/>
    <mergeCell ref="D107:F107"/>
    <mergeCell ref="D108:F108"/>
    <mergeCell ref="D109:F109"/>
    <mergeCell ref="D110:F110"/>
    <mergeCell ref="D111:F111"/>
    <mergeCell ref="E123:H123"/>
    <mergeCell ref="E125:H12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89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153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OU - STAVEBNÍ ÚPRAVY BUDOVY E, ČS.LEGIÍ 9, OSTRAVA</v>
      </c>
      <c r="F7" s="152"/>
      <c r="G7" s="152"/>
      <c r="H7" s="152"/>
      <c r="L7" s="21"/>
    </row>
    <row r="8" s="2" customFormat="1" ht="12" customHeight="1">
      <c r="A8" s="39"/>
      <c r="B8" s="45"/>
      <c r="C8" s="39"/>
      <c r="D8" s="152" t="s">
        <v>154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54" t="s">
        <v>2564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52" t="s">
        <v>18</v>
      </c>
      <c r="E11" s="39"/>
      <c r="F11" s="142" t="s">
        <v>1</v>
      </c>
      <c r="G11" s="39"/>
      <c r="H11" s="39"/>
      <c r="I11" s="152" t="s">
        <v>19</v>
      </c>
      <c r="J11" s="142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20</v>
      </c>
      <c r="E12" s="39"/>
      <c r="F12" s="142" t="s">
        <v>34</v>
      </c>
      <c r="G12" s="39"/>
      <c r="H12" s="39"/>
      <c r="I12" s="152" t="s">
        <v>22</v>
      </c>
      <c r="J12" s="155" t="str">
        <f>'Rekapitulace stavby'!AN8</f>
        <v>30. 3. 2022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24</v>
      </c>
      <c r="E14" s="39"/>
      <c r="F14" s="39"/>
      <c r="G14" s="39"/>
      <c r="H14" s="39"/>
      <c r="I14" s="152" t="s">
        <v>25</v>
      </c>
      <c r="J14" s="142" t="str">
        <f>IF('Rekapitulace stavby'!AN10="","",'Rekapitulace stavby'!AN10)</f>
        <v/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2" t="str">
        <f>IF('Rekapitulace stavby'!E11="","",'Rekapitulace stavby'!E11)</f>
        <v>Ostravská univerzita</v>
      </c>
      <c r="F15" s="39"/>
      <c r="G15" s="39"/>
      <c r="H15" s="39"/>
      <c r="I15" s="152" t="s">
        <v>27</v>
      </c>
      <c r="J15" s="142" t="str">
        <f>IF('Rekapitulace stavby'!AN11="","",'Rekapitulace stavby'!AN11)</f>
        <v/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52" t="s">
        <v>28</v>
      </c>
      <c r="E17" s="39"/>
      <c r="F17" s="39"/>
      <c r="G17" s="39"/>
      <c r="H17" s="39"/>
      <c r="I17" s="152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2"/>
      <c r="G18" s="142"/>
      <c r="H18" s="142"/>
      <c r="I18" s="152" t="s">
        <v>27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52" t="s">
        <v>30</v>
      </c>
      <c r="E20" s="39"/>
      <c r="F20" s="39"/>
      <c r="G20" s="39"/>
      <c r="H20" s="39"/>
      <c r="I20" s="152" t="s">
        <v>25</v>
      </c>
      <c r="J20" s="142" t="str">
        <f>IF('Rekapitulace stavby'!AN16="","",'Rekapitulace stavby'!AN16)</f>
        <v/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2" t="str">
        <f>IF('Rekapitulace stavby'!E17="","",'Rekapitulace stavby'!E17)</f>
        <v>MARPO s.r.o.</v>
      </c>
      <c r="F21" s="39"/>
      <c r="G21" s="39"/>
      <c r="H21" s="39"/>
      <c r="I21" s="152" t="s">
        <v>27</v>
      </c>
      <c r="J21" s="142" t="str">
        <f>IF('Rekapitulace stavby'!AN17="","",'Rekapitulace stavby'!AN17)</f>
        <v/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52" t="s">
        <v>33</v>
      </c>
      <c r="E23" s="39"/>
      <c r="F23" s="39"/>
      <c r="G23" s="39"/>
      <c r="H23" s="39"/>
      <c r="I23" s="152" t="s">
        <v>25</v>
      </c>
      <c r="J23" s="142" t="str">
        <f>IF('Rekapitulace stavby'!AN19="","",'Rekapitulace stavby'!AN19)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2" t="str">
        <f>IF('Rekapitulace stavby'!E20="","",'Rekapitulace stavby'!E20)</f>
        <v xml:space="preserve"> </v>
      </c>
      <c r="F24" s="39"/>
      <c r="G24" s="39"/>
      <c r="H24" s="39"/>
      <c r="I24" s="152" t="s">
        <v>27</v>
      </c>
      <c r="J24" s="142" t="str">
        <f>IF('Rekapitulace stavby'!AN20="","",'Rekapitulace stavby'!AN20)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52" t="s">
        <v>35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56"/>
      <c r="B27" s="157"/>
      <c r="C27" s="156"/>
      <c r="D27" s="156"/>
      <c r="E27" s="158" t="s">
        <v>1</v>
      </c>
      <c r="F27" s="158"/>
      <c r="G27" s="158"/>
      <c r="H27" s="158"/>
      <c r="I27" s="156"/>
      <c r="J27" s="156"/>
      <c r="K27" s="156"/>
      <c r="L27" s="159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60"/>
      <c r="E29" s="160"/>
      <c r="F29" s="160"/>
      <c r="G29" s="160"/>
      <c r="H29" s="160"/>
      <c r="I29" s="160"/>
      <c r="J29" s="160"/>
      <c r="K29" s="16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4.4" customHeight="1">
      <c r="A30" s="39"/>
      <c r="B30" s="45"/>
      <c r="C30" s="39"/>
      <c r="D30" s="142" t="s">
        <v>156</v>
      </c>
      <c r="E30" s="39"/>
      <c r="F30" s="39"/>
      <c r="G30" s="39"/>
      <c r="H30" s="39"/>
      <c r="I30" s="39"/>
      <c r="J30" s="161">
        <f>J96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14.4" customHeight="1">
      <c r="A31" s="39"/>
      <c r="B31" s="45"/>
      <c r="C31" s="39"/>
      <c r="D31" s="162" t="s">
        <v>157</v>
      </c>
      <c r="E31" s="39"/>
      <c r="F31" s="39"/>
      <c r="G31" s="39"/>
      <c r="H31" s="39"/>
      <c r="I31" s="39"/>
      <c r="J31" s="161">
        <f>J109</f>
        <v>0</v>
      </c>
      <c r="K31" s="3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3" t="s">
        <v>36</v>
      </c>
      <c r="E32" s="39"/>
      <c r="F32" s="39"/>
      <c r="G32" s="39"/>
      <c r="H32" s="39"/>
      <c r="I32" s="39"/>
      <c r="J32" s="164">
        <f>ROUND(J30 + J31,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5" t="s">
        <v>38</v>
      </c>
      <c r="G34" s="39"/>
      <c r="H34" s="39"/>
      <c r="I34" s="165" t="s">
        <v>37</v>
      </c>
      <c r="J34" s="165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6" t="s">
        <v>40</v>
      </c>
      <c r="E35" s="152" t="s">
        <v>41</v>
      </c>
      <c r="F35" s="167">
        <f>ROUND((SUM(BE109:BE116) + SUM(BE136:BE500)),  2)</f>
        <v>0</v>
      </c>
      <c r="G35" s="39"/>
      <c r="H35" s="39"/>
      <c r="I35" s="168">
        <v>0.20999999999999999</v>
      </c>
      <c r="J35" s="167">
        <f>ROUND(((SUM(BE109:BE116) + SUM(BE136:BE500))*I35),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7">
        <f>ROUND((SUM(BF109:BF116) + SUM(BF136:BF500)),  2)</f>
        <v>0</v>
      </c>
      <c r="G36" s="39"/>
      <c r="H36" s="39"/>
      <c r="I36" s="168">
        <v>0.14999999999999999</v>
      </c>
      <c r="J36" s="167">
        <f>ROUND(((SUM(BF109:BF116) + SUM(BF136:BF500))*I36),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7">
        <f>ROUND((SUM(BG109:BG116) + SUM(BG136:BG500)),  2)</f>
        <v>0</v>
      </c>
      <c r="G37" s="39"/>
      <c r="H37" s="39"/>
      <c r="I37" s="168">
        <v>0.20999999999999999</v>
      </c>
      <c r="J37" s="167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7">
        <f>ROUND((SUM(BH109:BH116) + SUM(BH136:BH500)),  2)</f>
        <v>0</v>
      </c>
      <c r="G38" s="39"/>
      <c r="H38" s="39"/>
      <c r="I38" s="168">
        <v>0.14999999999999999</v>
      </c>
      <c r="J38" s="167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7">
        <f>ROUND((SUM(BI109:BI116) + SUM(BI136:BI500)),  2)</f>
        <v>0</v>
      </c>
      <c r="G39" s="39"/>
      <c r="H39" s="39"/>
      <c r="I39" s="168">
        <v>0</v>
      </c>
      <c r="J39" s="167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9"/>
      <c r="D41" s="170" t="s">
        <v>46</v>
      </c>
      <c r="E41" s="171"/>
      <c r="F41" s="171"/>
      <c r="G41" s="172" t="s">
        <v>47</v>
      </c>
      <c r="H41" s="173" t="s">
        <v>48</v>
      </c>
      <c r="I41" s="171"/>
      <c r="J41" s="174">
        <f>SUM(J32:J39)</f>
        <v>0</v>
      </c>
      <c r="K41" s="175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6" t="s">
        <v>49</v>
      </c>
      <c r="E50" s="177"/>
      <c r="F50" s="177"/>
      <c r="G50" s="176" t="s">
        <v>50</v>
      </c>
      <c r="H50" s="177"/>
      <c r="I50" s="177"/>
      <c r="J50" s="177"/>
      <c r="K50" s="177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8" t="s">
        <v>51</v>
      </c>
      <c r="E61" s="179"/>
      <c r="F61" s="180" t="s">
        <v>52</v>
      </c>
      <c r="G61" s="178" t="s">
        <v>51</v>
      </c>
      <c r="H61" s="179"/>
      <c r="I61" s="179"/>
      <c r="J61" s="181" t="s">
        <v>52</v>
      </c>
      <c r="K61" s="179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6" t="s">
        <v>53</v>
      </c>
      <c r="E65" s="182"/>
      <c r="F65" s="182"/>
      <c r="G65" s="176" t="s">
        <v>54</v>
      </c>
      <c r="H65" s="182"/>
      <c r="I65" s="182"/>
      <c r="J65" s="182"/>
      <c r="K65" s="182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8" t="s">
        <v>51</v>
      </c>
      <c r="E76" s="179"/>
      <c r="F76" s="180" t="s">
        <v>52</v>
      </c>
      <c r="G76" s="178" t="s">
        <v>51</v>
      </c>
      <c r="H76" s="179"/>
      <c r="I76" s="179"/>
      <c r="J76" s="181" t="s">
        <v>52</v>
      </c>
      <c r="K76" s="179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5"/>
      <c r="C81" s="186"/>
      <c r="D81" s="186"/>
      <c r="E81" s="186"/>
      <c r="F81" s="186"/>
      <c r="G81" s="186"/>
      <c r="H81" s="186"/>
      <c r="I81" s="186"/>
      <c r="J81" s="186"/>
      <c r="K81" s="186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158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7" t="str">
        <f>E7</f>
        <v>OU - STAVEBNÍ ÚPRAVY BUDOVY E, ČS.LEGIÍ 9, OSTRAVA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154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D.1.2 - STAVEBNĚ KONSTRUKČNÍ ŘEŠENÍ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 xml:space="preserve"> </v>
      </c>
      <c r="G89" s="41"/>
      <c r="H89" s="41"/>
      <c r="I89" s="33" t="s">
        <v>22</v>
      </c>
      <c r="J89" s="80" t="str">
        <f>IF(J12="","",J12)</f>
        <v>30. 3. 2022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Ostravská univerzita</v>
      </c>
      <c r="G91" s="41"/>
      <c r="H91" s="41"/>
      <c r="I91" s="33" t="s">
        <v>30</v>
      </c>
      <c r="J91" s="37" t="str">
        <f>E21</f>
        <v>MARPO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28</v>
      </c>
      <c r="D92" s="41"/>
      <c r="E92" s="41"/>
      <c r="F92" s="28" t="str">
        <f>IF(E18="","",E18)</f>
        <v>Vyplň údaj</v>
      </c>
      <c r="G92" s="41"/>
      <c r="H92" s="41"/>
      <c r="I92" s="33" t="s">
        <v>33</v>
      </c>
      <c r="J92" s="37" t="str">
        <f>E24</f>
        <v xml:space="preserve"> 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88" t="s">
        <v>159</v>
      </c>
      <c r="D94" s="189"/>
      <c r="E94" s="189"/>
      <c r="F94" s="189"/>
      <c r="G94" s="189"/>
      <c r="H94" s="189"/>
      <c r="I94" s="189"/>
      <c r="J94" s="190" t="s">
        <v>160</v>
      </c>
      <c r="K94" s="189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91" t="s">
        <v>161</v>
      </c>
      <c r="D96" s="41"/>
      <c r="E96" s="41"/>
      <c r="F96" s="41"/>
      <c r="G96" s="41"/>
      <c r="H96" s="41"/>
      <c r="I96" s="41"/>
      <c r="J96" s="111">
        <f>J136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162</v>
      </c>
    </row>
    <row r="97" s="9" customFormat="1" ht="24.96" customHeight="1">
      <c r="A97" s="9"/>
      <c r="B97" s="192"/>
      <c r="C97" s="193"/>
      <c r="D97" s="194" t="s">
        <v>163</v>
      </c>
      <c r="E97" s="195"/>
      <c r="F97" s="195"/>
      <c r="G97" s="195"/>
      <c r="H97" s="195"/>
      <c r="I97" s="195"/>
      <c r="J97" s="196">
        <f>J137</f>
        <v>0</v>
      </c>
      <c r="K97" s="193"/>
      <c r="L97" s="19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8"/>
      <c r="C98" s="134"/>
      <c r="D98" s="199" t="s">
        <v>168</v>
      </c>
      <c r="E98" s="200"/>
      <c r="F98" s="200"/>
      <c r="G98" s="200"/>
      <c r="H98" s="200"/>
      <c r="I98" s="200"/>
      <c r="J98" s="201">
        <f>J138</f>
        <v>0</v>
      </c>
      <c r="K98" s="134"/>
      <c r="L98" s="202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98"/>
      <c r="C99" s="134"/>
      <c r="D99" s="199" t="s">
        <v>170</v>
      </c>
      <c r="E99" s="200"/>
      <c r="F99" s="200"/>
      <c r="G99" s="200"/>
      <c r="H99" s="200"/>
      <c r="I99" s="200"/>
      <c r="J99" s="201">
        <f>J299</f>
        <v>0</v>
      </c>
      <c r="K99" s="134"/>
      <c r="L99" s="202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98"/>
      <c r="C100" s="134"/>
      <c r="D100" s="199" t="s">
        <v>171</v>
      </c>
      <c r="E100" s="200"/>
      <c r="F100" s="200"/>
      <c r="G100" s="200"/>
      <c r="H100" s="200"/>
      <c r="I100" s="200"/>
      <c r="J100" s="201">
        <f>J314</f>
        <v>0</v>
      </c>
      <c r="K100" s="134"/>
      <c r="L100" s="20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8"/>
      <c r="C101" s="134"/>
      <c r="D101" s="199" t="s">
        <v>172</v>
      </c>
      <c r="E101" s="200"/>
      <c r="F101" s="200"/>
      <c r="G101" s="200"/>
      <c r="H101" s="200"/>
      <c r="I101" s="200"/>
      <c r="J101" s="201">
        <f>J421</f>
        <v>0</v>
      </c>
      <c r="K101" s="134"/>
      <c r="L101" s="20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92"/>
      <c r="C102" s="193"/>
      <c r="D102" s="194" t="s">
        <v>174</v>
      </c>
      <c r="E102" s="195"/>
      <c r="F102" s="195"/>
      <c r="G102" s="195"/>
      <c r="H102" s="195"/>
      <c r="I102" s="195"/>
      <c r="J102" s="196">
        <f>J435</f>
        <v>0</v>
      </c>
      <c r="K102" s="193"/>
      <c r="L102" s="197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98"/>
      <c r="C103" s="134"/>
      <c r="D103" s="199" t="s">
        <v>2565</v>
      </c>
      <c r="E103" s="200"/>
      <c r="F103" s="200"/>
      <c r="G103" s="200"/>
      <c r="H103" s="200"/>
      <c r="I103" s="200"/>
      <c r="J103" s="201">
        <f>J436</f>
        <v>0</v>
      </c>
      <c r="K103" s="134"/>
      <c r="L103" s="20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8"/>
      <c r="C104" s="134"/>
      <c r="D104" s="199" t="s">
        <v>179</v>
      </c>
      <c r="E104" s="200"/>
      <c r="F104" s="200"/>
      <c r="G104" s="200"/>
      <c r="H104" s="200"/>
      <c r="I104" s="200"/>
      <c r="J104" s="201">
        <f>J446</f>
        <v>0</v>
      </c>
      <c r="K104" s="134"/>
      <c r="L104" s="20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8"/>
      <c r="C105" s="134"/>
      <c r="D105" s="199" t="s">
        <v>183</v>
      </c>
      <c r="E105" s="200"/>
      <c r="F105" s="200"/>
      <c r="G105" s="200"/>
      <c r="H105" s="200"/>
      <c r="I105" s="200"/>
      <c r="J105" s="201">
        <f>J467</f>
        <v>0</v>
      </c>
      <c r="K105" s="134"/>
      <c r="L105" s="202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8"/>
      <c r="C106" s="134"/>
      <c r="D106" s="199" t="s">
        <v>173</v>
      </c>
      <c r="E106" s="200"/>
      <c r="F106" s="200"/>
      <c r="G106" s="200"/>
      <c r="H106" s="200"/>
      <c r="I106" s="200"/>
      <c r="J106" s="201">
        <f>J491</f>
        <v>0</v>
      </c>
      <c r="K106" s="134"/>
      <c r="L106" s="202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2" customFormat="1" ht="21.84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29.28" customHeight="1">
      <c r="A109" s="39"/>
      <c r="B109" s="40"/>
      <c r="C109" s="191" t="s">
        <v>197</v>
      </c>
      <c r="D109" s="41"/>
      <c r="E109" s="41"/>
      <c r="F109" s="41"/>
      <c r="G109" s="41"/>
      <c r="H109" s="41"/>
      <c r="I109" s="41"/>
      <c r="J109" s="203">
        <f>ROUND(J110 + J111 + J112 + J113 + J114 + J115,2)</f>
        <v>0</v>
      </c>
      <c r="K109" s="41"/>
      <c r="L109" s="64"/>
      <c r="N109" s="204" t="s">
        <v>40</v>
      </c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8" customHeight="1">
      <c r="A110" s="39"/>
      <c r="B110" s="40"/>
      <c r="C110" s="41"/>
      <c r="D110" s="205" t="s">
        <v>198</v>
      </c>
      <c r="E110" s="206"/>
      <c r="F110" s="206"/>
      <c r="G110" s="41"/>
      <c r="H110" s="41"/>
      <c r="I110" s="41"/>
      <c r="J110" s="207">
        <v>0</v>
      </c>
      <c r="K110" s="41"/>
      <c r="L110" s="208"/>
      <c r="M110" s="209"/>
      <c r="N110" s="210" t="s">
        <v>41</v>
      </c>
      <c r="O110" s="209"/>
      <c r="P110" s="209"/>
      <c r="Q110" s="209"/>
      <c r="R110" s="209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12" t="s">
        <v>199</v>
      </c>
      <c r="AZ110" s="209"/>
      <c r="BA110" s="209"/>
      <c r="BB110" s="209"/>
      <c r="BC110" s="209"/>
      <c r="BD110" s="209"/>
      <c r="BE110" s="213">
        <f>IF(N110="základní",J110,0)</f>
        <v>0</v>
      </c>
      <c r="BF110" s="213">
        <f>IF(N110="snížená",J110,0)</f>
        <v>0</v>
      </c>
      <c r="BG110" s="213">
        <f>IF(N110="zákl. přenesená",J110,0)</f>
        <v>0</v>
      </c>
      <c r="BH110" s="213">
        <f>IF(N110="sníž. přenesená",J110,0)</f>
        <v>0</v>
      </c>
      <c r="BI110" s="213">
        <f>IF(N110="nulová",J110,0)</f>
        <v>0</v>
      </c>
      <c r="BJ110" s="212" t="s">
        <v>84</v>
      </c>
      <c r="BK110" s="209"/>
      <c r="BL110" s="209"/>
      <c r="BM110" s="209"/>
    </row>
    <row r="111" s="2" customFormat="1" ht="18" customHeight="1">
      <c r="A111" s="39"/>
      <c r="B111" s="40"/>
      <c r="C111" s="41"/>
      <c r="D111" s="205" t="s">
        <v>200</v>
      </c>
      <c r="E111" s="206"/>
      <c r="F111" s="206"/>
      <c r="G111" s="41"/>
      <c r="H111" s="41"/>
      <c r="I111" s="41"/>
      <c r="J111" s="207">
        <v>0</v>
      </c>
      <c r="K111" s="41"/>
      <c r="L111" s="208"/>
      <c r="M111" s="209"/>
      <c r="N111" s="210" t="s">
        <v>41</v>
      </c>
      <c r="O111" s="209"/>
      <c r="P111" s="209"/>
      <c r="Q111" s="209"/>
      <c r="R111" s="209"/>
      <c r="S111" s="211"/>
      <c r="T111" s="211"/>
      <c r="U111" s="211"/>
      <c r="V111" s="211"/>
      <c r="W111" s="211"/>
      <c r="X111" s="211"/>
      <c r="Y111" s="211"/>
      <c r="Z111" s="211"/>
      <c r="AA111" s="211"/>
      <c r="AB111" s="211"/>
      <c r="AC111" s="211"/>
      <c r="AD111" s="211"/>
      <c r="AE111" s="211"/>
      <c r="AF111" s="209"/>
      <c r="AG111" s="209"/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12" t="s">
        <v>199</v>
      </c>
      <c r="AZ111" s="209"/>
      <c r="BA111" s="209"/>
      <c r="BB111" s="209"/>
      <c r="BC111" s="209"/>
      <c r="BD111" s="209"/>
      <c r="BE111" s="213">
        <f>IF(N111="základní",J111,0)</f>
        <v>0</v>
      </c>
      <c r="BF111" s="213">
        <f>IF(N111="snížená",J111,0)</f>
        <v>0</v>
      </c>
      <c r="BG111" s="213">
        <f>IF(N111="zákl. přenesená",J111,0)</f>
        <v>0</v>
      </c>
      <c r="BH111" s="213">
        <f>IF(N111="sníž. přenesená",J111,0)</f>
        <v>0</v>
      </c>
      <c r="BI111" s="213">
        <f>IF(N111="nulová",J111,0)</f>
        <v>0</v>
      </c>
      <c r="BJ111" s="212" t="s">
        <v>84</v>
      </c>
      <c r="BK111" s="209"/>
      <c r="BL111" s="209"/>
      <c r="BM111" s="209"/>
    </row>
    <row r="112" s="2" customFormat="1" ht="18" customHeight="1">
      <c r="A112" s="39"/>
      <c r="B112" s="40"/>
      <c r="C112" s="41"/>
      <c r="D112" s="205" t="s">
        <v>201</v>
      </c>
      <c r="E112" s="206"/>
      <c r="F112" s="206"/>
      <c r="G112" s="41"/>
      <c r="H112" s="41"/>
      <c r="I112" s="41"/>
      <c r="J112" s="207">
        <v>0</v>
      </c>
      <c r="K112" s="41"/>
      <c r="L112" s="208"/>
      <c r="M112" s="209"/>
      <c r="N112" s="210" t="s">
        <v>41</v>
      </c>
      <c r="O112" s="209"/>
      <c r="P112" s="209"/>
      <c r="Q112" s="209"/>
      <c r="R112" s="209"/>
      <c r="S112" s="211"/>
      <c r="T112" s="211"/>
      <c r="U112" s="211"/>
      <c r="V112" s="211"/>
      <c r="W112" s="211"/>
      <c r="X112" s="211"/>
      <c r="Y112" s="211"/>
      <c r="Z112" s="211"/>
      <c r="AA112" s="211"/>
      <c r="AB112" s="211"/>
      <c r="AC112" s="211"/>
      <c r="AD112" s="211"/>
      <c r="AE112" s="211"/>
      <c r="AF112" s="209"/>
      <c r="AG112" s="209"/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12" t="s">
        <v>199</v>
      </c>
      <c r="AZ112" s="209"/>
      <c r="BA112" s="209"/>
      <c r="BB112" s="209"/>
      <c r="BC112" s="209"/>
      <c r="BD112" s="209"/>
      <c r="BE112" s="213">
        <f>IF(N112="základní",J112,0)</f>
        <v>0</v>
      </c>
      <c r="BF112" s="213">
        <f>IF(N112="snížená",J112,0)</f>
        <v>0</v>
      </c>
      <c r="BG112" s="213">
        <f>IF(N112="zákl. přenesená",J112,0)</f>
        <v>0</v>
      </c>
      <c r="BH112" s="213">
        <f>IF(N112="sníž. přenesená",J112,0)</f>
        <v>0</v>
      </c>
      <c r="BI112" s="213">
        <f>IF(N112="nulová",J112,0)</f>
        <v>0</v>
      </c>
      <c r="BJ112" s="212" t="s">
        <v>84</v>
      </c>
      <c r="BK112" s="209"/>
      <c r="BL112" s="209"/>
      <c r="BM112" s="209"/>
    </row>
    <row r="113" s="2" customFormat="1" ht="18" customHeight="1">
      <c r="A113" s="39"/>
      <c r="B113" s="40"/>
      <c r="C113" s="41"/>
      <c r="D113" s="205" t="s">
        <v>202</v>
      </c>
      <c r="E113" s="206"/>
      <c r="F113" s="206"/>
      <c r="G113" s="41"/>
      <c r="H113" s="41"/>
      <c r="I113" s="41"/>
      <c r="J113" s="207">
        <v>0</v>
      </c>
      <c r="K113" s="41"/>
      <c r="L113" s="208"/>
      <c r="M113" s="209"/>
      <c r="N113" s="210" t="s">
        <v>41</v>
      </c>
      <c r="O113" s="209"/>
      <c r="P113" s="209"/>
      <c r="Q113" s="209"/>
      <c r="R113" s="209"/>
      <c r="S113" s="211"/>
      <c r="T113" s="211"/>
      <c r="U113" s="211"/>
      <c r="V113" s="211"/>
      <c r="W113" s="211"/>
      <c r="X113" s="211"/>
      <c r="Y113" s="211"/>
      <c r="Z113" s="211"/>
      <c r="AA113" s="211"/>
      <c r="AB113" s="211"/>
      <c r="AC113" s="211"/>
      <c r="AD113" s="211"/>
      <c r="AE113" s="211"/>
      <c r="AF113" s="209"/>
      <c r="AG113" s="209"/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12" t="s">
        <v>199</v>
      </c>
      <c r="AZ113" s="209"/>
      <c r="BA113" s="209"/>
      <c r="BB113" s="209"/>
      <c r="BC113" s="209"/>
      <c r="BD113" s="209"/>
      <c r="BE113" s="213">
        <f>IF(N113="základní",J113,0)</f>
        <v>0</v>
      </c>
      <c r="BF113" s="213">
        <f>IF(N113="snížená",J113,0)</f>
        <v>0</v>
      </c>
      <c r="BG113" s="213">
        <f>IF(N113="zákl. přenesená",J113,0)</f>
        <v>0</v>
      </c>
      <c r="BH113" s="213">
        <f>IF(N113="sníž. přenesená",J113,0)</f>
        <v>0</v>
      </c>
      <c r="BI113" s="213">
        <f>IF(N113="nulová",J113,0)</f>
        <v>0</v>
      </c>
      <c r="BJ113" s="212" t="s">
        <v>84</v>
      </c>
      <c r="BK113" s="209"/>
      <c r="BL113" s="209"/>
      <c r="BM113" s="209"/>
    </row>
    <row r="114" s="2" customFormat="1" ht="18" customHeight="1">
      <c r="A114" s="39"/>
      <c r="B114" s="40"/>
      <c r="C114" s="41"/>
      <c r="D114" s="205" t="s">
        <v>203</v>
      </c>
      <c r="E114" s="206"/>
      <c r="F114" s="206"/>
      <c r="G114" s="41"/>
      <c r="H114" s="41"/>
      <c r="I114" s="41"/>
      <c r="J114" s="207">
        <v>0</v>
      </c>
      <c r="K114" s="41"/>
      <c r="L114" s="208"/>
      <c r="M114" s="209"/>
      <c r="N114" s="210" t="s">
        <v>41</v>
      </c>
      <c r="O114" s="209"/>
      <c r="P114" s="209"/>
      <c r="Q114" s="209"/>
      <c r="R114" s="209"/>
      <c r="S114" s="211"/>
      <c r="T114" s="211"/>
      <c r="U114" s="211"/>
      <c r="V114" s="211"/>
      <c r="W114" s="211"/>
      <c r="X114" s="211"/>
      <c r="Y114" s="211"/>
      <c r="Z114" s="211"/>
      <c r="AA114" s="211"/>
      <c r="AB114" s="211"/>
      <c r="AC114" s="211"/>
      <c r="AD114" s="211"/>
      <c r="AE114" s="211"/>
      <c r="AF114" s="209"/>
      <c r="AG114" s="209"/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12" t="s">
        <v>199</v>
      </c>
      <c r="AZ114" s="209"/>
      <c r="BA114" s="209"/>
      <c r="BB114" s="209"/>
      <c r="BC114" s="209"/>
      <c r="BD114" s="209"/>
      <c r="BE114" s="213">
        <f>IF(N114="základní",J114,0)</f>
        <v>0</v>
      </c>
      <c r="BF114" s="213">
        <f>IF(N114="snížená",J114,0)</f>
        <v>0</v>
      </c>
      <c r="BG114" s="213">
        <f>IF(N114="zákl. přenesená",J114,0)</f>
        <v>0</v>
      </c>
      <c r="BH114" s="213">
        <f>IF(N114="sníž. přenesená",J114,0)</f>
        <v>0</v>
      </c>
      <c r="BI114" s="213">
        <f>IF(N114="nulová",J114,0)</f>
        <v>0</v>
      </c>
      <c r="BJ114" s="212" t="s">
        <v>84</v>
      </c>
      <c r="BK114" s="209"/>
      <c r="BL114" s="209"/>
      <c r="BM114" s="209"/>
    </row>
    <row r="115" s="2" customFormat="1" ht="18" customHeight="1">
      <c r="A115" s="39"/>
      <c r="B115" s="40"/>
      <c r="C115" s="41"/>
      <c r="D115" s="206" t="s">
        <v>204</v>
      </c>
      <c r="E115" s="41"/>
      <c r="F115" s="41"/>
      <c r="G115" s="41"/>
      <c r="H115" s="41"/>
      <c r="I115" s="41"/>
      <c r="J115" s="207">
        <f>ROUND(J30*T115,2)</f>
        <v>0</v>
      </c>
      <c r="K115" s="41"/>
      <c r="L115" s="208"/>
      <c r="M115" s="209"/>
      <c r="N115" s="210" t="s">
        <v>41</v>
      </c>
      <c r="O115" s="209"/>
      <c r="P115" s="209"/>
      <c r="Q115" s="209"/>
      <c r="R115" s="209"/>
      <c r="S115" s="211"/>
      <c r="T115" s="211"/>
      <c r="U115" s="211"/>
      <c r="V115" s="211"/>
      <c r="W115" s="211"/>
      <c r="X115" s="211"/>
      <c r="Y115" s="211"/>
      <c r="Z115" s="211"/>
      <c r="AA115" s="211"/>
      <c r="AB115" s="211"/>
      <c r="AC115" s="211"/>
      <c r="AD115" s="211"/>
      <c r="AE115" s="211"/>
      <c r="AF115" s="209"/>
      <c r="AG115" s="209"/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12" t="s">
        <v>205</v>
      </c>
      <c r="AZ115" s="209"/>
      <c r="BA115" s="209"/>
      <c r="BB115" s="209"/>
      <c r="BC115" s="209"/>
      <c r="BD115" s="209"/>
      <c r="BE115" s="213">
        <f>IF(N115="základní",J115,0)</f>
        <v>0</v>
      </c>
      <c r="BF115" s="213">
        <f>IF(N115="snížená",J115,0)</f>
        <v>0</v>
      </c>
      <c r="BG115" s="213">
        <f>IF(N115="zákl. přenesená",J115,0)</f>
        <v>0</v>
      </c>
      <c r="BH115" s="213">
        <f>IF(N115="sníž. přenesená",J115,0)</f>
        <v>0</v>
      </c>
      <c r="BI115" s="213">
        <f>IF(N115="nulová",J115,0)</f>
        <v>0</v>
      </c>
      <c r="BJ115" s="212" t="s">
        <v>84</v>
      </c>
      <c r="BK115" s="209"/>
      <c r="BL115" s="209"/>
      <c r="BM115" s="209"/>
    </row>
    <row r="116" s="2" customForma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29.28" customHeight="1">
      <c r="A117" s="39"/>
      <c r="B117" s="40"/>
      <c r="C117" s="214" t="s">
        <v>206</v>
      </c>
      <c r="D117" s="189"/>
      <c r="E117" s="189"/>
      <c r="F117" s="189"/>
      <c r="G117" s="189"/>
      <c r="H117" s="189"/>
      <c r="I117" s="189"/>
      <c r="J117" s="215">
        <f>ROUND(J96+J109,2)</f>
        <v>0</v>
      </c>
      <c r="K117" s="189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67"/>
      <c r="C118" s="68"/>
      <c r="D118" s="68"/>
      <c r="E118" s="68"/>
      <c r="F118" s="68"/>
      <c r="G118" s="68"/>
      <c r="H118" s="68"/>
      <c r="I118" s="68"/>
      <c r="J118" s="68"/>
      <c r="K118" s="68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22" s="2" customFormat="1" ht="6.96" customHeight="1">
      <c r="A122" s="39"/>
      <c r="B122" s="69"/>
      <c r="C122" s="70"/>
      <c r="D122" s="70"/>
      <c r="E122" s="70"/>
      <c r="F122" s="70"/>
      <c r="G122" s="70"/>
      <c r="H122" s="70"/>
      <c r="I122" s="70"/>
      <c r="J122" s="70"/>
      <c r="K122" s="70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24.96" customHeight="1">
      <c r="A123" s="39"/>
      <c r="B123" s="40"/>
      <c r="C123" s="24" t="s">
        <v>207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2" customHeight="1">
      <c r="A125" s="39"/>
      <c r="B125" s="40"/>
      <c r="C125" s="33" t="s">
        <v>16</v>
      </c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6.5" customHeight="1">
      <c r="A126" s="39"/>
      <c r="B126" s="40"/>
      <c r="C126" s="41"/>
      <c r="D126" s="41"/>
      <c r="E126" s="187" t="str">
        <f>E7</f>
        <v>OU - STAVEBNÍ ÚPRAVY BUDOVY E, ČS.LEGIÍ 9, OSTRAVA</v>
      </c>
      <c r="F126" s="33"/>
      <c r="G126" s="33"/>
      <c r="H126" s="33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2" customHeight="1">
      <c r="A127" s="39"/>
      <c r="B127" s="40"/>
      <c r="C127" s="33" t="s">
        <v>154</v>
      </c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6.5" customHeight="1">
      <c r="A128" s="39"/>
      <c r="B128" s="40"/>
      <c r="C128" s="41"/>
      <c r="D128" s="41"/>
      <c r="E128" s="77" t="str">
        <f>E9</f>
        <v>D.1.2 - STAVEBNĚ KONSTRUKČNÍ ŘEŠENÍ</v>
      </c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6.96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2" customHeight="1">
      <c r="A130" s="39"/>
      <c r="B130" s="40"/>
      <c r="C130" s="33" t="s">
        <v>20</v>
      </c>
      <c r="D130" s="41"/>
      <c r="E130" s="41"/>
      <c r="F130" s="28" t="str">
        <f>F12</f>
        <v xml:space="preserve"> </v>
      </c>
      <c r="G130" s="41"/>
      <c r="H130" s="41"/>
      <c r="I130" s="33" t="s">
        <v>22</v>
      </c>
      <c r="J130" s="80" t="str">
        <f>IF(J12="","",J12)</f>
        <v>30. 3. 2022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6.96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5.15" customHeight="1">
      <c r="A132" s="39"/>
      <c r="B132" s="40"/>
      <c r="C132" s="33" t="s">
        <v>24</v>
      </c>
      <c r="D132" s="41"/>
      <c r="E132" s="41"/>
      <c r="F132" s="28" t="str">
        <f>E15</f>
        <v>Ostravská univerzita</v>
      </c>
      <c r="G132" s="41"/>
      <c r="H132" s="41"/>
      <c r="I132" s="33" t="s">
        <v>30</v>
      </c>
      <c r="J132" s="37" t="str">
        <f>E21</f>
        <v>MARPO s.r.o.</v>
      </c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5.15" customHeight="1">
      <c r="A133" s="39"/>
      <c r="B133" s="40"/>
      <c r="C133" s="33" t="s">
        <v>28</v>
      </c>
      <c r="D133" s="41"/>
      <c r="E133" s="41"/>
      <c r="F133" s="28" t="str">
        <f>IF(E18="","",E18)</f>
        <v>Vyplň údaj</v>
      </c>
      <c r="G133" s="41"/>
      <c r="H133" s="41"/>
      <c r="I133" s="33" t="s">
        <v>33</v>
      </c>
      <c r="J133" s="37" t="str">
        <f>E24</f>
        <v xml:space="preserve"> </v>
      </c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0.32" customHeight="1">
      <c r="A134" s="39"/>
      <c r="B134" s="40"/>
      <c r="C134" s="41"/>
      <c r="D134" s="41"/>
      <c r="E134" s="41"/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11" customFormat="1" ht="29.28" customHeight="1">
      <c r="A135" s="216"/>
      <c r="B135" s="217"/>
      <c r="C135" s="218" t="s">
        <v>208</v>
      </c>
      <c r="D135" s="219" t="s">
        <v>61</v>
      </c>
      <c r="E135" s="219" t="s">
        <v>57</v>
      </c>
      <c r="F135" s="219" t="s">
        <v>58</v>
      </c>
      <c r="G135" s="219" t="s">
        <v>209</v>
      </c>
      <c r="H135" s="219" t="s">
        <v>210</v>
      </c>
      <c r="I135" s="219" t="s">
        <v>211</v>
      </c>
      <c r="J135" s="220" t="s">
        <v>160</v>
      </c>
      <c r="K135" s="221" t="s">
        <v>212</v>
      </c>
      <c r="L135" s="222"/>
      <c r="M135" s="101" t="s">
        <v>1</v>
      </c>
      <c r="N135" s="102" t="s">
        <v>40</v>
      </c>
      <c r="O135" s="102" t="s">
        <v>213</v>
      </c>
      <c r="P135" s="102" t="s">
        <v>214</v>
      </c>
      <c r="Q135" s="102" t="s">
        <v>215</v>
      </c>
      <c r="R135" s="102" t="s">
        <v>216</v>
      </c>
      <c r="S135" s="102" t="s">
        <v>217</v>
      </c>
      <c r="T135" s="103" t="s">
        <v>218</v>
      </c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</row>
    <row r="136" s="2" customFormat="1" ht="22.8" customHeight="1">
      <c r="A136" s="39"/>
      <c r="B136" s="40"/>
      <c r="C136" s="108" t="s">
        <v>219</v>
      </c>
      <c r="D136" s="41"/>
      <c r="E136" s="41"/>
      <c r="F136" s="41"/>
      <c r="G136" s="41"/>
      <c r="H136" s="41"/>
      <c r="I136" s="41"/>
      <c r="J136" s="223">
        <f>BK136</f>
        <v>0</v>
      </c>
      <c r="K136" s="41"/>
      <c r="L136" s="45"/>
      <c r="M136" s="104"/>
      <c r="N136" s="224"/>
      <c r="O136" s="105"/>
      <c r="P136" s="225">
        <f>P137+P435</f>
        <v>0</v>
      </c>
      <c r="Q136" s="105"/>
      <c r="R136" s="225">
        <f>R137+R435</f>
        <v>0</v>
      </c>
      <c r="S136" s="105"/>
      <c r="T136" s="226">
        <f>T137+T435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75</v>
      </c>
      <c r="AU136" s="18" t="s">
        <v>162</v>
      </c>
      <c r="BK136" s="227">
        <f>BK137+BK435</f>
        <v>0</v>
      </c>
    </row>
    <row r="137" s="12" customFormat="1" ht="25.92" customHeight="1">
      <c r="A137" s="12"/>
      <c r="B137" s="228"/>
      <c r="C137" s="229"/>
      <c r="D137" s="230" t="s">
        <v>75</v>
      </c>
      <c r="E137" s="231" t="s">
        <v>220</v>
      </c>
      <c r="F137" s="231" t="s">
        <v>221</v>
      </c>
      <c r="G137" s="229"/>
      <c r="H137" s="229"/>
      <c r="I137" s="232"/>
      <c r="J137" s="233">
        <f>BK137</f>
        <v>0</v>
      </c>
      <c r="K137" s="229"/>
      <c r="L137" s="234"/>
      <c r="M137" s="235"/>
      <c r="N137" s="236"/>
      <c r="O137" s="236"/>
      <c r="P137" s="237">
        <f>P138+P299+P314+P421</f>
        <v>0</v>
      </c>
      <c r="Q137" s="236"/>
      <c r="R137" s="237">
        <f>R138+R299+R314+R421</f>
        <v>0</v>
      </c>
      <c r="S137" s="236"/>
      <c r="T137" s="238">
        <f>T138+T299+T314+T421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39" t="s">
        <v>84</v>
      </c>
      <c r="AT137" s="240" t="s">
        <v>75</v>
      </c>
      <c r="AU137" s="240" t="s">
        <v>76</v>
      </c>
      <c r="AY137" s="239" t="s">
        <v>222</v>
      </c>
      <c r="BK137" s="241">
        <f>BK138+BK299+BK314+BK421</f>
        <v>0</v>
      </c>
    </row>
    <row r="138" s="12" customFormat="1" ht="22.8" customHeight="1">
      <c r="A138" s="12"/>
      <c r="B138" s="228"/>
      <c r="C138" s="229"/>
      <c r="D138" s="230" t="s">
        <v>75</v>
      </c>
      <c r="E138" s="242" t="s">
        <v>228</v>
      </c>
      <c r="F138" s="242" t="s">
        <v>455</v>
      </c>
      <c r="G138" s="229"/>
      <c r="H138" s="229"/>
      <c r="I138" s="232"/>
      <c r="J138" s="243">
        <f>BK138</f>
        <v>0</v>
      </c>
      <c r="K138" s="229"/>
      <c r="L138" s="234"/>
      <c r="M138" s="235"/>
      <c r="N138" s="236"/>
      <c r="O138" s="236"/>
      <c r="P138" s="237">
        <f>SUM(P139:P298)</f>
        <v>0</v>
      </c>
      <c r="Q138" s="236"/>
      <c r="R138" s="237">
        <f>SUM(R139:R298)</f>
        <v>0</v>
      </c>
      <c r="S138" s="236"/>
      <c r="T138" s="238">
        <f>SUM(T139:T298)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39" t="s">
        <v>84</v>
      </c>
      <c r="AT138" s="240" t="s">
        <v>75</v>
      </c>
      <c r="AU138" s="240" t="s">
        <v>84</v>
      </c>
      <c r="AY138" s="239" t="s">
        <v>222</v>
      </c>
      <c r="BK138" s="241">
        <f>SUM(BK139:BK298)</f>
        <v>0</v>
      </c>
    </row>
    <row r="139" s="2" customFormat="1" ht="24.15" customHeight="1">
      <c r="A139" s="39"/>
      <c r="B139" s="40"/>
      <c r="C139" s="244" t="s">
        <v>84</v>
      </c>
      <c r="D139" s="244" t="s">
        <v>224</v>
      </c>
      <c r="E139" s="245" t="s">
        <v>2566</v>
      </c>
      <c r="F139" s="246" t="s">
        <v>2567</v>
      </c>
      <c r="G139" s="247" t="s">
        <v>227</v>
      </c>
      <c r="H139" s="248">
        <v>549.74599999999998</v>
      </c>
      <c r="I139" s="249"/>
      <c r="J139" s="250">
        <f>ROUND(I139*H139,2)</f>
        <v>0</v>
      </c>
      <c r="K139" s="251"/>
      <c r="L139" s="45"/>
      <c r="M139" s="252" t="s">
        <v>1</v>
      </c>
      <c r="N139" s="253" t="s">
        <v>41</v>
      </c>
      <c r="O139" s="92"/>
      <c r="P139" s="254">
        <f>O139*H139</f>
        <v>0</v>
      </c>
      <c r="Q139" s="254">
        <v>0</v>
      </c>
      <c r="R139" s="254">
        <f>Q139*H139</f>
        <v>0</v>
      </c>
      <c r="S139" s="254">
        <v>0</v>
      </c>
      <c r="T139" s="255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56" t="s">
        <v>228</v>
      </c>
      <c r="AT139" s="256" t="s">
        <v>224</v>
      </c>
      <c r="AU139" s="256" t="s">
        <v>86</v>
      </c>
      <c r="AY139" s="18" t="s">
        <v>222</v>
      </c>
      <c r="BE139" s="257">
        <f>IF(N139="základní",J139,0)</f>
        <v>0</v>
      </c>
      <c r="BF139" s="257">
        <f>IF(N139="snížená",J139,0)</f>
        <v>0</v>
      </c>
      <c r="BG139" s="257">
        <f>IF(N139="zákl. přenesená",J139,0)</f>
        <v>0</v>
      </c>
      <c r="BH139" s="257">
        <f>IF(N139="sníž. přenesená",J139,0)</f>
        <v>0</v>
      </c>
      <c r="BI139" s="257">
        <f>IF(N139="nulová",J139,0)</f>
        <v>0</v>
      </c>
      <c r="BJ139" s="18" t="s">
        <v>84</v>
      </c>
      <c r="BK139" s="257">
        <f>ROUND(I139*H139,2)</f>
        <v>0</v>
      </c>
      <c r="BL139" s="18" t="s">
        <v>228</v>
      </c>
      <c r="BM139" s="256" t="s">
        <v>86</v>
      </c>
    </row>
    <row r="140" s="13" customFormat="1">
      <c r="A140" s="13"/>
      <c r="B140" s="258"/>
      <c r="C140" s="259"/>
      <c r="D140" s="260" t="s">
        <v>229</v>
      </c>
      <c r="E140" s="261" t="s">
        <v>1</v>
      </c>
      <c r="F140" s="262" t="s">
        <v>2568</v>
      </c>
      <c r="G140" s="259"/>
      <c r="H140" s="261" t="s">
        <v>1</v>
      </c>
      <c r="I140" s="263"/>
      <c r="J140" s="259"/>
      <c r="K140" s="259"/>
      <c r="L140" s="264"/>
      <c r="M140" s="265"/>
      <c r="N140" s="266"/>
      <c r="O140" s="266"/>
      <c r="P140" s="266"/>
      <c r="Q140" s="266"/>
      <c r="R140" s="266"/>
      <c r="S140" s="266"/>
      <c r="T140" s="267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68" t="s">
        <v>229</v>
      </c>
      <c r="AU140" s="268" t="s">
        <v>86</v>
      </c>
      <c r="AV140" s="13" t="s">
        <v>84</v>
      </c>
      <c r="AW140" s="13" t="s">
        <v>32</v>
      </c>
      <c r="AX140" s="13" t="s">
        <v>76</v>
      </c>
      <c r="AY140" s="268" t="s">
        <v>222</v>
      </c>
    </row>
    <row r="141" s="13" customFormat="1">
      <c r="A141" s="13"/>
      <c r="B141" s="258"/>
      <c r="C141" s="259"/>
      <c r="D141" s="260" t="s">
        <v>229</v>
      </c>
      <c r="E141" s="261" t="s">
        <v>1</v>
      </c>
      <c r="F141" s="262" t="s">
        <v>837</v>
      </c>
      <c r="G141" s="259"/>
      <c r="H141" s="261" t="s">
        <v>1</v>
      </c>
      <c r="I141" s="263"/>
      <c r="J141" s="259"/>
      <c r="K141" s="259"/>
      <c r="L141" s="264"/>
      <c r="M141" s="265"/>
      <c r="N141" s="266"/>
      <c r="O141" s="266"/>
      <c r="P141" s="266"/>
      <c r="Q141" s="266"/>
      <c r="R141" s="266"/>
      <c r="S141" s="266"/>
      <c r="T141" s="267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68" t="s">
        <v>229</v>
      </c>
      <c r="AU141" s="268" t="s">
        <v>86</v>
      </c>
      <c r="AV141" s="13" t="s">
        <v>84</v>
      </c>
      <c r="AW141" s="13" t="s">
        <v>32</v>
      </c>
      <c r="AX141" s="13" t="s">
        <v>76</v>
      </c>
      <c r="AY141" s="268" t="s">
        <v>222</v>
      </c>
    </row>
    <row r="142" s="14" customFormat="1">
      <c r="A142" s="14"/>
      <c r="B142" s="269"/>
      <c r="C142" s="270"/>
      <c r="D142" s="260" t="s">
        <v>229</v>
      </c>
      <c r="E142" s="271" t="s">
        <v>1</v>
      </c>
      <c r="F142" s="272" t="s">
        <v>2569</v>
      </c>
      <c r="G142" s="270"/>
      <c r="H142" s="273">
        <v>344.13099999999997</v>
      </c>
      <c r="I142" s="274"/>
      <c r="J142" s="270"/>
      <c r="K142" s="270"/>
      <c r="L142" s="275"/>
      <c r="M142" s="276"/>
      <c r="N142" s="277"/>
      <c r="O142" s="277"/>
      <c r="P142" s="277"/>
      <c r="Q142" s="277"/>
      <c r="R142" s="277"/>
      <c r="S142" s="277"/>
      <c r="T142" s="278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79" t="s">
        <v>229</v>
      </c>
      <c r="AU142" s="279" t="s">
        <v>86</v>
      </c>
      <c r="AV142" s="14" t="s">
        <v>86</v>
      </c>
      <c r="AW142" s="14" t="s">
        <v>32</v>
      </c>
      <c r="AX142" s="14" t="s">
        <v>76</v>
      </c>
      <c r="AY142" s="279" t="s">
        <v>222</v>
      </c>
    </row>
    <row r="143" s="14" customFormat="1">
      <c r="A143" s="14"/>
      <c r="B143" s="269"/>
      <c r="C143" s="270"/>
      <c r="D143" s="260" t="s">
        <v>229</v>
      </c>
      <c r="E143" s="271" t="s">
        <v>1</v>
      </c>
      <c r="F143" s="272" t="s">
        <v>2570</v>
      </c>
      <c r="G143" s="270"/>
      <c r="H143" s="273">
        <v>205.61500000000001</v>
      </c>
      <c r="I143" s="274"/>
      <c r="J143" s="270"/>
      <c r="K143" s="270"/>
      <c r="L143" s="275"/>
      <c r="M143" s="276"/>
      <c r="N143" s="277"/>
      <c r="O143" s="277"/>
      <c r="P143" s="277"/>
      <c r="Q143" s="277"/>
      <c r="R143" s="277"/>
      <c r="S143" s="277"/>
      <c r="T143" s="278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79" t="s">
        <v>229</v>
      </c>
      <c r="AU143" s="279" t="s">
        <v>86</v>
      </c>
      <c r="AV143" s="14" t="s">
        <v>86</v>
      </c>
      <c r="AW143" s="14" t="s">
        <v>32</v>
      </c>
      <c r="AX143" s="14" t="s">
        <v>76</v>
      </c>
      <c r="AY143" s="279" t="s">
        <v>222</v>
      </c>
    </row>
    <row r="144" s="15" customFormat="1">
      <c r="A144" s="15"/>
      <c r="B144" s="280"/>
      <c r="C144" s="281"/>
      <c r="D144" s="260" t="s">
        <v>229</v>
      </c>
      <c r="E144" s="282" t="s">
        <v>1</v>
      </c>
      <c r="F144" s="283" t="s">
        <v>232</v>
      </c>
      <c r="G144" s="281"/>
      <c r="H144" s="284">
        <v>549.74599999999998</v>
      </c>
      <c r="I144" s="285"/>
      <c r="J144" s="281"/>
      <c r="K144" s="281"/>
      <c r="L144" s="286"/>
      <c r="M144" s="287"/>
      <c r="N144" s="288"/>
      <c r="O144" s="288"/>
      <c r="P144" s="288"/>
      <c r="Q144" s="288"/>
      <c r="R144" s="288"/>
      <c r="S144" s="288"/>
      <c r="T144" s="289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90" t="s">
        <v>229</v>
      </c>
      <c r="AU144" s="290" t="s">
        <v>86</v>
      </c>
      <c r="AV144" s="15" t="s">
        <v>228</v>
      </c>
      <c r="AW144" s="15" t="s">
        <v>32</v>
      </c>
      <c r="AX144" s="15" t="s">
        <v>84</v>
      </c>
      <c r="AY144" s="290" t="s">
        <v>222</v>
      </c>
    </row>
    <row r="145" s="2" customFormat="1" ht="24.15" customHeight="1">
      <c r="A145" s="39"/>
      <c r="B145" s="40"/>
      <c r="C145" s="244" t="s">
        <v>86</v>
      </c>
      <c r="D145" s="244" t="s">
        <v>224</v>
      </c>
      <c r="E145" s="245" t="s">
        <v>2571</v>
      </c>
      <c r="F145" s="246" t="s">
        <v>2572</v>
      </c>
      <c r="G145" s="247" t="s">
        <v>227</v>
      </c>
      <c r="H145" s="248">
        <v>1238.2639999999999</v>
      </c>
      <c r="I145" s="249"/>
      <c r="J145" s="250">
        <f>ROUND(I145*H145,2)</f>
        <v>0</v>
      </c>
      <c r="K145" s="251"/>
      <c r="L145" s="45"/>
      <c r="M145" s="252" t="s">
        <v>1</v>
      </c>
      <c r="N145" s="253" t="s">
        <v>41</v>
      </c>
      <c r="O145" s="92"/>
      <c r="P145" s="254">
        <f>O145*H145</f>
        <v>0</v>
      </c>
      <c r="Q145" s="254">
        <v>0</v>
      </c>
      <c r="R145" s="254">
        <f>Q145*H145</f>
        <v>0</v>
      </c>
      <c r="S145" s="254">
        <v>0</v>
      </c>
      <c r="T145" s="255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56" t="s">
        <v>228</v>
      </c>
      <c r="AT145" s="256" t="s">
        <v>224</v>
      </c>
      <c r="AU145" s="256" t="s">
        <v>86</v>
      </c>
      <c r="AY145" s="18" t="s">
        <v>222</v>
      </c>
      <c r="BE145" s="257">
        <f>IF(N145="základní",J145,0)</f>
        <v>0</v>
      </c>
      <c r="BF145" s="257">
        <f>IF(N145="snížená",J145,0)</f>
        <v>0</v>
      </c>
      <c r="BG145" s="257">
        <f>IF(N145="zákl. přenesená",J145,0)</f>
        <v>0</v>
      </c>
      <c r="BH145" s="257">
        <f>IF(N145="sníž. přenesená",J145,0)</f>
        <v>0</v>
      </c>
      <c r="BI145" s="257">
        <f>IF(N145="nulová",J145,0)</f>
        <v>0</v>
      </c>
      <c r="BJ145" s="18" t="s">
        <v>84</v>
      </c>
      <c r="BK145" s="257">
        <f>ROUND(I145*H145,2)</f>
        <v>0</v>
      </c>
      <c r="BL145" s="18" t="s">
        <v>228</v>
      </c>
      <c r="BM145" s="256" t="s">
        <v>228</v>
      </c>
    </row>
    <row r="146" s="13" customFormat="1">
      <c r="A146" s="13"/>
      <c r="B146" s="258"/>
      <c r="C146" s="259"/>
      <c r="D146" s="260" t="s">
        <v>229</v>
      </c>
      <c r="E146" s="261" t="s">
        <v>1</v>
      </c>
      <c r="F146" s="262" t="s">
        <v>2568</v>
      </c>
      <c r="G146" s="259"/>
      <c r="H146" s="261" t="s">
        <v>1</v>
      </c>
      <c r="I146" s="263"/>
      <c r="J146" s="259"/>
      <c r="K146" s="259"/>
      <c r="L146" s="264"/>
      <c r="M146" s="265"/>
      <c r="N146" s="266"/>
      <c r="O146" s="266"/>
      <c r="P146" s="266"/>
      <c r="Q146" s="266"/>
      <c r="R146" s="266"/>
      <c r="S146" s="266"/>
      <c r="T146" s="267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68" t="s">
        <v>229</v>
      </c>
      <c r="AU146" s="268" t="s">
        <v>86</v>
      </c>
      <c r="AV146" s="13" t="s">
        <v>84</v>
      </c>
      <c r="AW146" s="13" t="s">
        <v>32</v>
      </c>
      <c r="AX146" s="13" t="s">
        <v>76</v>
      </c>
      <c r="AY146" s="268" t="s">
        <v>222</v>
      </c>
    </row>
    <row r="147" s="13" customFormat="1">
      <c r="A147" s="13"/>
      <c r="B147" s="258"/>
      <c r="C147" s="259"/>
      <c r="D147" s="260" t="s">
        <v>229</v>
      </c>
      <c r="E147" s="261" t="s">
        <v>1</v>
      </c>
      <c r="F147" s="262" t="s">
        <v>2573</v>
      </c>
      <c r="G147" s="259"/>
      <c r="H147" s="261" t="s">
        <v>1</v>
      </c>
      <c r="I147" s="263"/>
      <c r="J147" s="259"/>
      <c r="K147" s="259"/>
      <c r="L147" s="264"/>
      <c r="M147" s="265"/>
      <c r="N147" s="266"/>
      <c r="O147" s="266"/>
      <c r="P147" s="266"/>
      <c r="Q147" s="266"/>
      <c r="R147" s="266"/>
      <c r="S147" s="266"/>
      <c r="T147" s="267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68" t="s">
        <v>229</v>
      </c>
      <c r="AU147" s="268" t="s">
        <v>86</v>
      </c>
      <c r="AV147" s="13" t="s">
        <v>84</v>
      </c>
      <c r="AW147" s="13" t="s">
        <v>32</v>
      </c>
      <c r="AX147" s="13" t="s">
        <v>76</v>
      </c>
      <c r="AY147" s="268" t="s">
        <v>222</v>
      </c>
    </row>
    <row r="148" s="14" customFormat="1">
      <c r="A148" s="14"/>
      <c r="B148" s="269"/>
      <c r="C148" s="270"/>
      <c r="D148" s="260" t="s">
        <v>229</v>
      </c>
      <c r="E148" s="271" t="s">
        <v>1</v>
      </c>
      <c r="F148" s="272" t="s">
        <v>2574</v>
      </c>
      <c r="G148" s="270"/>
      <c r="H148" s="273">
        <v>297.67000000000002</v>
      </c>
      <c r="I148" s="274"/>
      <c r="J148" s="270"/>
      <c r="K148" s="270"/>
      <c r="L148" s="275"/>
      <c r="M148" s="276"/>
      <c r="N148" s="277"/>
      <c r="O148" s="277"/>
      <c r="P148" s="277"/>
      <c r="Q148" s="277"/>
      <c r="R148" s="277"/>
      <c r="S148" s="277"/>
      <c r="T148" s="278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79" t="s">
        <v>229</v>
      </c>
      <c r="AU148" s="279" t="s">
        <v>86</v>
      </c>
      <c r="AV148" s="14" t="s">
        <v>86</v>
      </c>
      <c r="AW148" s="14" t="s">
        <v>32</v>
      </c>
      <c r="AX148" s="14" t="s">
        <v>76</v>
      </c>
      <c r="AY148" s="279" t="s">
        <v>222</v>
      </c>
    </row>
    <row r="149" s="14" customFormat="1">
      <c r="A149" s="14"/>
      <c r="B149" s="269"/>
      <c r="C149" s="270"/>
      <c r="D149" s="260" t="s">
        <v>229</v>
      </c>
      <c r="E149" s="271" t="s">
        <v>1</v>
      </c>
      <c r="F149" s="272" t="s">
        <v>2575</v>
      </c>
      <c r="G149" s="270"/>
      <c r="H149" s="273">
        <v>339.66000000000003</v>
      </c>
      <c r="I149" s="274"/>
      <c r="J149" s="270"/>
      <c r="K149" s="270"/>
      <c r="L149" s="275"/>
      <c r="M149" s="276"/>
      <c r="N149" s="277"/>
      <c r="O149" s="277"/>
      <c r="P149" s="277"/>
      <c r="Q149" s="277"/>
      <c r="R149" s="277"/>
      <c r="S149" s="277"/>
      <c r="T149" s="278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79" t="s">
        <v>229</v>
      </c>
      <c r="AU149" s="279" t="s">
        <v>86</v>
      </c>
      <c r="AV149" s="14" t="s">
        <v>86</v>
      </c>
      <c r="AW149" s="14" t="s">
        <v>32</v>
      </c>
      <c r="AX149" s="14" t="s">
        <v>76</v>
      </c>
      <c r="AY149" s="279" t="s">
        <v>222</v>
      </c>
    </row>
    <row r="150" s="14" customFormat="1">
      <c r="A150" s="14"/>
      <c r="B150" s="269"/>
      <c r="C150" s="270"/>
      <c r="D150" s="260" t="s">
        <v>229</v>
      </c>
      <c r="E150" s="271" t="s">
        <v>1</v>
      </c>
      <c r="F150" s="272" t="s">
        <v>2576</v>
      </c>
      <c r="G150" s="270"/>
      <c r="H150" s="273">
        <v>90.311999999999998</v>
      </c>
      <c r="I150" s="274"/>
      <c r="J150" s="270"/>
      <c r="K150" s="270"/>
      <c r="L150" s="275"/>
      <c r="M150" s="276"/>
      <c r="N150" s="277"/>
      <c r="O150" s="277"/>
      <c r="P150" s="277"/>
      <c r="Q150" s="277"/>
      <c r="R150" s="277"/>
      <c r="S150" s="277"/>
      <c r="T150" s="278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79" t="s">
        <v>229</v>
      </c>
      <c r="AU150" s="279" t="s">
        <v>86</v>
      </c>
      <c r="AV150" s="14" t="s">
        <v>86</v>
      </c>
      <c r="AW150" s="14" t="s">
        <v>32</v>
      </c>
      <c r="AX150" s="14" t="s">
        <v>76</v>
      </c>
      <c r="AY150" s="279" t="s">
        <v>222</v>
      </c>
    </row>
    <row r="151" s="13" customFormat="1">
      <c r="A151" s="13"/>
      <c r="B151" s="258"/>
      <c r="C151" s="259"/>
      <c r="D151" s="260" t="s">
        <v>229</v>
      </c>
      <c r="E151" s="261" t="s">
        <v>1</v>
      </c>
      <c r="F151" s="262" t="s">
        <v>835</v>
      </c>
      <c r="G151" s="259"/>
      <c r="H151" s="261" t="s">
        <v>1</v>
      </c>
      <c r="I151" s="263"/>
      <c r="J151" s="259"/>
      <c r="K151" s="259"/>
      <c r="L151" s="264"/>
      <c r="M151" s="265"/>
      <c r="N151" s="266"/>
      <c r="O151" s="266"/>
      <c r="P151" s="266"/>
      <c r="Q151" s="266"/>
      <c r="R151" s="266"/>
      <c r="S151" s="266"/>
      <c r="T151" s="267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68" t="s">
        <v>229</v>
      </c>
      <c r="AU151" s="268" t="s">
        <v>86</v>
      </c>
      <c r="AV151" s="13" t="s">
        <v>84</v>
      </c>
      <c r="AW151" s="13" t="s">
        <v>32</v>
      </c>
      <c r="AX151" s="13" t="s">
        <v>76</v>
      </c>
      <c r="AY151" s="268" t="s">
        <v>222</v>
      </c>
    </row>
    <row r="152" s="14" customFormat="1">
      <c r="A152" s="14"/>
      <c r="B152" s="269"/>
      <c r="C152" s="270"/>
      <c r="D152" s="260" t="s">
        <v>229</v>
      </c>
      <c r="E152" s="271" t="s">
        <v>1</v>
      </c>
      <c r="F152" s="272" t="s">
        <v>2577</v>
      </c>
      <c r="G152" s="270"/>
      <c r="H152" s="273">
        <v>258.11500000000001</v>
      </c>
      <c r="I152" s="274"/>
      <c r="J152" s="270"/>
      <c r="K152" s="270"/>
      <c r="L152" s="275"/>
      <c r="M152" s="276"/>
      <c r="N152" s="277"/>
      <c r="O152" s="277"/>
      <c r="P152" s="277"/>
      <c r="Q152" s="277"/>
      <c r="R152" s="277"/>
      <c r="S152" s="277"/>
      <c r="T152" s="278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79" t="s">
        <v>229</v>
      </c>
      <c r="AU152" s="279" t="s">
        <v>86</v>
      </c>
      <c r="AV152" s="14" t="s">
        <v>86</v>
      </c>
      <c r="AW152" s="14" t="s">
        <v>32</v>
      </c>
      <c r="AX152" s="14" t="s">
        <v>76</v>
      </c>
      <c r="AY152" s="279" t="s">
        <v>222</v>
      </c>
    </row>
    <row r="153" s="14" customFormat="1">
      <c r="A153" s="14"/>
      <c r="B153" s="269"/>
      <c r="C153" s="270"/>
      <c r="D153" s="260" t="s">
        <v>229</v>
      </c>
      <c r="E153" s="271" t="s">
        <v>1</v>
      </c>
      <c r="F153" s="272" t="s">
        <v>2578</v>
      </c>
      <c r="G153" s="270"/>
      <c r="H153" s="273">
        <v>252.50700000000001</v>
      </c>
      <c r="I153" s="274"/>
      <c r="J153" s="270"/>
      <c r="K153" s="270"/>
      <c r="L153" s="275"/>
      <c r="M153" s="276"/>
      <c r="N153" s="277"/>
      <c r="O153" s="277"/>
      <c r="P153" s="277"/>
      <c r="Q153" s="277"/>
      <c r="R153" s="277"/>
      <c r="S153" s="277"/>
      <c r="T153" s="278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79" t="s">
        <v>229</v>
      </c>
      <c r="AU153" s="279" t="s">
        <v>86</v>
      </c>
      <c r="AV153" s="14" t="s">
        <v>86</v>
      </c>
      <c r="AW153" s="14" t="s">
        <v>32</v>
      </c>
      <c r="AX153" s="14" t="s">
        <v>76</v>
      </c>
      <c r="AY153" s="279" t="s">
        <v>222</v>
      </c>
    </row>
    <row r="154" s="15" customFormat="1">
      <c r="A154" s="15"/>
      <c r="B154" s="280"/>
      <c r="C154" s="281"/>
      <c r="D154" s="260" t="s">
        <v>229</v>
      </c>
      <c r="E154" s="282" t="s">
        <v>1</v>
      </c>
      <c r="F154" s="283" t="s">
        <v>232</v>
      </c>
      <c r="G154" s="281"/>
      <c r="H154" s="284">
        <v>1238.2639999999999</v>
      </c>
      <c r="I154" s="285"/>
      <c r="J154" s="281"/>
      <c r="K154" s="281"/>
      <c r="L154" s="286"/>
      <c r="M154" s="287"/>
      <c r="N154" s="288"/>
      <c r="O154" s="288"/>
      <c r="P154" s="288"/>
      <c r="Q154" s="288"/>
      <c r="R154" s="288"/>
      <c r="S154" s="288"/>
      <c r="T154" s="289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90" t="s">
        <v>229</v>
      </c>
      <c r="AU154" s="290" t="s">
        <v>86</v>
      </c>
      <c r="AV154" s="15" t="s">
        <v>228</v>
      </c>
      <c r="AW154" s="15" t="s">
        <v>32</v>
      </c>
      <c r="AX154" s="15" t="s">
        <v>84</v>
      </c>
      <c r="AY154" s="290" t="s">
        <v>222</v>
      </c>
    </row>
    <row r="155" s="2" customFormat="1" ht="16.5" customHeight="1">
      <c r="A155" s="39"/>
      <c r="B155" s="40"/>
      <c r="C155" s="244" t="s">
        <v>107</v>
      </c>
      <c r="D155" s="244" t="s">
        <v>224</v>
      </c>
      <c r="E155" s="245" t="s">
        <v>2579</v>
      </c>
      <c r="F155" s="246" t="s">
        <v>2580</v>
      </c>
      <c r="G155" s="247" t="s">
        <v>241</v>
      </c>
      <c r="H155" s="248">
        <v>113.401</v>
      </c>
      <c r="I155" s="249"/>
      <c r="J155" s="250">
        <f>ROUND(I155*H155,2)</f>
        <v>0</v>
      </c>
      <c r="K155" s="251"/>
      <c r="L155" s="45"/>
      <c r="M155" s="252" t="s">
        <v>1</v>
      </c>
      <c r="N155" s="253" t="s">
        <v>41</v>
      </c>
      <c r="O155" s="92"/>
      <c r="P155" s="254">
        <f>O155*H155</f>
        <v>0</v>
      </c>
      <c r="Q155" s="254">
        <v>0</v>
      </c>
      <c r="R155" s="254">
        <f>Q155*H155</f>
        <v>0</v>
      </c>
      <c r="S155" s="254">
        <v>0</v>
      </c>
      <c r="T155" s="255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56" t="s">
        <v>228</v>
      </c>
      <c r="AT155" s="256" t="s">
        <v>224</v>
      </c>
      <c r="AU155" s="256" t="s">
        <v>86</v>
      </c>
      <c r="AY155" s="18" t="s">
        <v>222</v>
      </c>
      <c r="BE155" s="257">
        <f>IF(N155="základní",J155,0)</f>
        <v>0</v>
      </c>
      <c r="BF155" s="257">
        <f>IF(N155="snížená",J155,0)</f>
        <v>0</v>
      </c>
      <c r="BG155" s="257">
        <f>IF(N155="zákl. přenesená",J155,0)</f>
        <v>0</v>
      </c>
      <c r="BH155" s="257">
        <f>IF(N155="sníž. přenesená",J155,0)</f>
        <v>0</v>
      </c>
      <c r="BI155" s="257">
        <f>IF(N155="nulová",J155,0)</f>
        <v>0</v>
      </c>
      <c r="BJ155" s="18" t="s">
        <v>84</v>
      </c>
      <c r="BK155" s="257">
        <f>ROUND(I155*H155,2)</f>
        <v>0</v>
      </c>
      <c r="BL155" s="18" t="s">
        <v>228</v>
      </c>
      <c r="BM155" s="256" t="s">
        <v>237</v>
      </c>
    </row>
    <row r="156" s="13" customFormat="1">
      <c r="A156" s="13"/>
      <c r="B156" s="258"/>
      <c r="C156" s="259"/>
      <c r="D156" s="260" t="s">
        <v>229</v>
      </c>
      <c r="E156" s="261" t="s">
        <v>1</v>
      </c>
      <c r="F156" s="262" t="s">
        <v>2568</v>
      </c>
      <c r="G156" s="259"/>
      <c r="H156" s="261" t="s">
        <v>1</v>
      </c>
      <c r="I156" s="263"/>
      <c r="J156" s="259"/>
      <c r="K156" s="259"/>
      <c r="L156" s="264"/>
      <c r="M156" s="265"/>
      <c r="N156" s="266"/>
      <c r="O156" s="266"/>
      <c r="P156" s="266"/>
      <c r="Q156" s="266"/>
      <c r="R156" s="266"/>
      <c r="S156" s="266"/>
      <c r="T156" s="267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68" t="s">
        <v>229</v>
      </c>
      <c r="AU156" s="268" t="s">
        <v>86</v>
      </c>
      <c r="AV156" s="13" t="s">
        <v>84</v>
      </c>
      <c r="AW156" s="13" t="s">
        <v>32</v>
      </c>
      <c r="AX156" s="13" t="s">
        <v>76</v>
      </c>
      <c r="AY156" s="268" t="s">
        <v>222</v>
      </c>
    </row>
    <row r="157" s="14" customFormat="1">
      <c r="A157" s="14"/>
      <c r="B157" s="269"/>
      <c r="C157" s="270"/>
      <c r="D157" s="260" t="s">
        <v>229</v>
      </c>
      <c r="E157" s="271" t="s">
        <v>1</v>
      </c>
      <c r="F157" s="272" t="s">
        <v>2581</v>
      </c>
      <c r="G157" s="270"/>
      <c r="H157" s="273">
        <v>74.296000000000006</v>
      </c>
      <c r="I157" s="274"/>
      <c r="J157" s="270"/>
      <c r="K157" s="270"/>
      <c r="L157" s="275"/>
      <c r="M157" s="276"/>
      <c r="N157" s="277"/>
      <c r="O157" s="277"/>
      <c r="P157" s="277"/>
      <c r="Q157" s="277"/>
      <c r="R157" s="277"/>
      <c r="S157" s="277"/>
      <c r="T157" s="278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79" t="s">
        <v>229</v>
      </c>
      <c r="AU157" s="279" t="s">
        <v>86</v>
      </c>
      <c r="AV157" s="14" t="s">
        <v>86</v>
      </c>
      <c r="AW157" s="14" t="s">
        <v>32</v>
      </c>
      <c r="AX157" s="14" t="s">
        <v>76</v>
      </c>
      <c r="AY157" s="279" t="s">
        <v>222</v>
      </c>
    </row>
    <row r="158" s="14" customFormat="1">
      <c r="A158" s="14"/>
      <c r="B158" s="269"/>
      <c r="C158" s="270"/>
      <c r="D158" s="260" t="s">
        <v>229</v>
      </c>
      <c r="E158" s="271" t="s">
        <v>1</v>
      </c>
      <c r="F158" s="272" t="s">
        <v>2582</v>
      </c>
      <c r="G158" s="270"/>
      <c r="H158" s="273">
        <v>32.984999999999999</v>
      </c>
      <c r="I158" s="274"/>
      <c r="J158" s="270"/>
      <c r="K158" s="270"/>
      <c r="L158" s="275"/>
      <c r="M158" s="276"/>
      <c r="N158" s="277"/>
      <c r="O158" s="277"/>
      <c r="P158" s="277"/>
      <c r="Q158" s="277"/>
      <c r="R158" s="277"/>
      <c r="S158" s="277"/>
      <c r="T158" s="278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79" t="s">
        <v>229</v>
      </c>
      <c r="AU158" s="279" t="s">
        <v>86</v>
      </c>
      <c r="AV158" s="14" t="s">
        <v>86</v>
      </c>
      <c r="AW158" s="14" t="s">
        <v>32</v>
      </c>
      <c r="AX158" s="14" t="s">
        <v>76</v>
      </c>
      <c r="AY158" s="279" t="s">
        <v>222</v>
      </c>
    </row>
    <row r="159" s="14" customFormat="1">
      <c r="A159" s="14"/>
      <c r="B159" s="269"/>
      <c r="C159" s="270"/>
      <c r="D159" s="260" t="s">
        <v>229</v>
      </c>
      <c r="E159" s="271" t="s">
        <v>1</v>
      </c>
      <c r="F159" s="272" t="s">
        <v>2583</v>
      </c>
      <c r="G159" s="270"/>
      <c r="H159" s="273">
        <v>2.5099999999999998</v>
      </c>
      <c r="I159" s="274"/>
      <c r="J159" s="270"/>
      <c r="K159" s="270"/>
      <c r="L159" s="275"/>
      <c r="M159" s="276"/>
      <c r="N159" s="277"/>
      <c r="O159" s="277"/>
      <c r="P159" s="277"/>
      <c r="Q159" s="277"/>
      <c r="R159" s="277"/>
      <c r="S159" s="277"/>
      <c r="T159" s="278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79" t="s">
        <v>229</v>
      </c>
      <c r="AU159" s="279" t="s">
        <v>86</v>
      </c>
      <c r="AV159" s="14" t="s">
        <v>86</v>
      </c>
      <c r="AW159" s="14" t="s">
        <v>32</v>
      </c>
      <c r="AX159" s="14" t="s">
        <v>76</v>
      </c>
      <c r="AY159" s="279" t="s">
        <v>222</v>
      </c>
    </row>
    <row r="160" s="14" customFormat="1">
      <c r="A160" s="14"/>
      <c r="B160" s="269"/>
      <c r="C160" s="270"/>
      <c r="D160" s="260" t="s">
        <v>229</v>
      </c>
      <c r="E160" s="271" t="s">
        <v>1</v>
      </c>
      <c r="F160" s="272" t="s">
        <v>2584</v>
      </c>
      <c r="G160" s="270"/>
      <c r="H160" s="273">
        <v>1.51</v>
      </c>
      <c r="I160" s="274"/>
      <c r="J160" s="270"/>
      <c r="K160" s="270"/>
      <c r="L160" s="275"/>
      <c r="M160" s="276"/>
      <c r="N160" s="277"/>
      <c r="O160" s="277"/>
      <c r="P160" s="277"/>
      <c r="Q160" s="277"/>
      <c r="R160" s="277"/>
      <c r="S160" s="277"/>
      <c r="T160" s="278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79" t="s">
        <v>229</v>
      </c>
      <c r="AU160" s="279" t="s">
        <v>86</v>
      </c>
      <c r="AV160" s="14" t="s">
        <v>86</v>
      </c>
      <c r="AW160" s="14" t="s">
        <v>32</v>
      </c>
      <c r="AX160" s="14" t="s">
        <v>76</v>
      </c>
      <c r="AY160" s="279" t="s">
        <v>222</v>
      </c>
    </row>
    <row r="161" s="14" customFormat="1">
      <c r="A161" s="14"/>
      <c r="B161" s="269"/>
      <c r="C161" s="270"/>
      <c r="D161" s="260" t="s">
        <v>229</v>
      </c>
      <c r="E161" s="271" t="s">
        <v>1</v>
      </c>
      <c r="F161" s="272" t="s">
        <v>2585</v>
      </c>
      <c r="G161" s="270"/>
      <c r="H161" s="273">
        <v>2.1000000000000001</v>
      </c>
      <c r="I161" s="274"/>
      <c r="J161" s="270"/>
      <c r="K161" s="270"/>
      <c r="L161" s="275"/>
      <c r="M161" s="276"/>
      <c r="N161" s="277"/>
      <c r="O161" s="277"/>
      <c r="P161" s="277"/>
      <c r="Q161" s="277"/>
      <c r="R161" s="277"/>
      <c r="S161" s="277"/>
      <c r="T161" s="278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79" t="s">
        <v>229</v>
      </c>
      <c r="AU161" s="279" t="s">
        <v>86</v>
      </c>
      <c r="AV161" s="14" t="s">
        <v>86</v>
      </c>
      <c r="AW161" s="14" t="s">
        <v>32</v>
      </c>
      <c r="AX161" s="14" t="s">
        <v>76</v>
      </c>
      <c r="AY161" s="279" t="s">
        <v>222</v>
      </c>
    </row>
    <row r="162" s="15" customFormat="1">
      <c r="A162" s="15"/>
      <c r="B162" s="280"/>
      <c r="C162" s="281"/>
      <c r="D162" s="260" t="s">
        <v>229</v>
      </c>
      <c r="E162" s="282" t="s">
        <v>1</v>
      </c>
      <c r="F162" s="283" t="s">
        <v>232</v>
      </c>
      <c r="G162" s="281"/>
      <c r="H162" s="284">
        <v>113.401</v>
      </c>
      <c r="I162" s="285"/>
      <c r="J162" s="281"/>
      <c r="K162" s="281"/>
      <c r="L162" s="286"/>
      <c r="M162" s="287"/>
      <c r="N162" s="288"/>
      <c r="O162" s="288"/>
      <c r="P162" s="288"/>
      <c r="Q162" s="288"/>
      <c r="R162" s="288"/>
      <c r="S162" s="288"/>
      <c r="T162" s="289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90" t="s">
        <v>229</v>
      </c>
      <c r="AU162" s="290" t="s">
        <v>86</v>
      </c>
      <c r="AV162" s="15" t="s">
        <v>228</v>
      </c>
      <c r="AW162" s="15" t="s">
        <v>32</v>
      </c>
      <c r="AX162" s="15" t="s">
        <v>84</v>
      </c>
      <c r="AY162" s="290" t="s">
        <v>222</v>
      </c>
    </row>
    <row r="163" s="2" customFormat="1" ht="16.5" customHeight="1">
      <c r="A163" s="39"/>
      <c r="B163" s="40"/>
      <c r="C163" s="244" t="s">
        <v>228</v>
      </c>
      <c r="D163" s="244" t="s">
        <v>224</v>
      </c>
      <c r="E163" s="245" t="s">
        <v>2586</v>
      </c>
      <c r="F163" s="246" t="s">
        <v>2587</v>
      </c>
      <c r="G163" s="247" t="s">
        <v>241</v>
      </c>
      <c r="H163" s="248">
        <v>83.507999999999996</v>
      </c>
      <c r="I163" s="249"/>
      <c r="J163" s="250">
        <f>ROUND(I163*H163,2)</f>
        <v>0</v>
      </c>
      <c r="K163" s="251"/>
      <c r="L163" s="45"/>
      <c r="M163" s="252" t="s">
        <v>1</v>
      </c>
      <c r="N163" s="253" t="s">
        <v>41</v>
      </c>
      <c r="O163" s="92"/>
      <c r="P163" s="254">
        <f>O163*H163</f>
        <v>0</v>
      </c>
      <c r="Q163" s="254">
        <v>0</v>
      </c>
      <c r="R163" s="254">
        <f>Q163*H163</f>
        <v>0</v>
      </c>
      <c r="S163" s="254">
        <v>0</v>
      </c>
      <c r="T163" s="255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56" t="s">
        <v>228</v>
      </c>
      <c r="AT163" s="256" t="s">
        <v>224</v>
      </c>
      <c r="AU163" s="256" t="s">
        <v>86</v>
      </c>
      <c r="AY163" s="18" t="s">
        <v>222</v>
      </c>
      <c r="BE163" s="257">
        <f>IF(N163="základní",J163,0)</f>
        <v>0</v>
      </c>
      <c r="BF163" s="257">
        <f>IF(N163="snížená",J163,0)</f>
        <v>0</v>
      </c>
      <c r="BG163" s="257">
        <f>IF(N163="zákl. přenesená",J163,0)</f>
        <v>0</v>
      </c>
      <c r="BH163" s="257">
        <f>IF(N163="sníž. přenesená",J163,0)</f>
        <v>0</v>
      </c>
      <c r="BI163" s="257">
        <f>IF(N163="nulová",J163,0)</f>
        <v>0</v>
      </c>
      <c r="BJ163" s="18" t="s">
        <v>84</v>
      </c>
      <c r="BK163" s="257">
        <f>ROUND(I163*H163,2)</f>
        <v>0</v>
      </c>
      <c r="BL163" s="18" t="s">
        <v>228</v>
      </c>
      <c r="BM163" s="256" t="s">
        <v>242</v>
      </c>
    </row>
    <row r="164" s="13" customFormat="1">
      <c r="A164" s="13"/>
      <c r="B164" s="258"/>
      <c r="C164" s="259"/>
      <c r="D164" s="260" t="s">
        <v>229</v>
      </c>
      <c r="E164" s="261" t="s">
        <v>1</v>
      </c>
      <c r="F164" s="262" t="s">
        <v>2588</v>
      </c>
      <c r="G164" s="259"/>
      <c r="H164" s="261" t="s">
        <v>1</v>
      </c>
      <c r="I164" s="263"/>
      <c r="J164" s="259"/>
      <c r="K164" s="259"/>
      <c r="L164" s="264"/>
      <c r="M164" s="265"/>
      <c r="N164" s="266"/>
      <c r="O164" s="266"/>
      <c r="P164" s="266"/>
      <c r="Q164" s="266"/>
      <c r="R164" s="266"/>
      <c r="S164" s="266"/>
      <c r="T164" s="267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68" t="s">
        <v>229</v>
      </c>
      <c r="AU164" s="268" t="s">
        <v>86</v>
      </c>
      <c r="AV164" s="13" t="s">
        <v>84</v>
      </c>
      <c r="AW164" s="13" t="s">
        <v>32</v>
      </c>
      <c r="AX164" s="13" t="s">
        <v>76</v>
      </c>
      <c r="AY164" s="268" t="s">
        <v>222</v>
      </c>
    </row>
    <row r="165" s="14" customFormat="1">
      <c r="A165" s="14"/>
      <c r="B165" s="269"/>
      <c r="C165" s="270"/>
      <c r="D165" s="260" t="s">
        <v>229</v>
      </c>
      <c r="E165" s="271" t="s">
        <v>1</v>
      </c>
      <c r="F165" s="272" t="s">
        <v>2589</v>
      </c>
      <c r="G165" s="270"/>
      <c r="H165" s="273">
        <v>54.432000000000002</v>
      </c>
      <c r="I165" s="274"/>
      <c r="J165" s="270"/>
      <c r="K165" s="270"/>
      <c r="L165" s="275"/>
      <c r="M165" s="276"/>
      <c r="N165" s="277"/>
      <c r="O165" s="277"/>
      <c r="P165" s="277"/>
      <c r="Q165" s="277"/>
      <c r="R165" s="277"/>
      <c r="S165" s="277"/>
      <c r="T165" s="278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79" t="s">
        <v>229</v>
      </c>
      <c r="AU165" s="279" t="s">
        <v>86</v>
      </c>
      <c r="AV165" s="14" t="s">
        <v>86</v>
      </c>
      <c r="AW165" s="14" t="s">
        <v>32</v>
      </c>
      <c r="AX165" s="14" t="s">
        <v>76</v>
      </c>
      <c r="AY165" s="279" t="s">
        <v>222</v>
      </c>
    </row>
    <row r="166" s="14" customFormat="1">
      <c r="A166" s="14"/>
      <c r="B166" s="269"/>
      <c r="C166" s="270"/>
      <c r="D166" s="260" t="s">
        <v>229</v>
      </c>
      <c r="E166" s="271" t="s">
        <v>1</v>
      </c>
      <c r="F166" s="272" t="s">
        <v>2590</v>
      </c>
      <c r="G166" s="270"/>
      <c r="H166" s="273">
        <v>10.596</v>
      </c>
      <c r="I166" s="274"/>
      <c r="J166" s="270"/>
      <c r="K166" s="270"/>
      <c r="L166" s="275"/>
      <c r="M166" s="276"/>
      <c r="N166" s="277"/>
      <c r="O166" s="277"/>
      <c r="P166" s="277"/>
      <c r="Q166" s="277"/>
      <c r="R166" s="277"/>
      <c r="S166" s="277"/>
      <c r="T166" s="278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79" t="s">
        <v>229</v>
      </c>
      <c r="AU166" s="279" t="s">
        <v>86</v>
      </c>
      <c r="AV166" s="14" t="s">
        <v>86</v>
      </c>
      <c r="AW166" s="14" t="s">
        <v>32</v>
      </c>
      <c r="AX166" s="14" t="s">
        <v>76</v>
      </c>
      <c r="AY166" s="279" t="s">
        <v>222</v>
      </c>
    </row>
    <row r="167" s="14" customFormat="1">
      <c r="A167" s="14"/>
      <c r="B167" s="269"/>
      <c r="C167" s="270"/>
      <c r="D167" s="260" t="s">
        <v>229</v>
      </c>
      <c r="E167" s="271" t="s">
        <v>1</v>
      </c>
      <c r="F167" s="272" t="s">
        <v>2591</v>
      </c>
      <c r="G167" s="270"/>
      <c r="H167" s="273">
        <v>18.48</v>
      </c>
      <c r="I167" s="274"/>
      <c r="J167" s="270"/>
      <c r="K167" s="270"/>
      <c r="L167" s="275"/>
      <c r="M167" s="276"/>
      <c r="N167" s="277"/>
      <c r="O167" s="277"/>
      <c r="P167" s="277"/>
      <c r="Q167" s="277"/>
      <c r="R167" s="277"/>
      <c r="S167" s="277"/>
      <c r="T167" s="278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79" t="s">
        <v>229</v>
      </c>
      <c r="AU167" s="279" t="s">
        <v>86</v>
      </c>
      <c r="AV167" s="14" t="s">
        <v>86</v>
      </c>
      <c r="AW167" s="14" t="s">
        <v>32</v>
      </c>
      <c r="AX167" s="14" t="s">
        <v>76</v>
      </c>
      <c r="AY167" s="279" t="s">
        <v>222</v>
      </c>
    </row>
    <row r="168" s="15" customFormat="1">
      <c r="A168" s="15"/>
      <c r="B168" s="280"/>
      <c r="C168" s="281"/>
      <c r="D168" s="260" t="s">
        <v>229</v>
      </c>
      <c r="E168" s="282" t="s">
        <v>1</v>
      </c>
      <c r="F168" s="283" t="s">
        <v>232</v>
      </c>
      <c r="G168" s="281"/>
      <c r="H168" s="284">
        <v>83.507999999999996</v>
      </c>
      <c r="I168" s="285"/>
      <c r="J168" s="281"/>
      <c r="K168" s="281"/>
      <c r="L168" s="286"/>
      <c r="M168" s="287"/>
      <c r="N168" s="288"/>
      <c r="O168" s="288"/>
      <c r="P168" s="288"/>
      <c r="Q168" s="288"/>
      <c r="R168" s="288"/>
      <c r="S168" s="288"/>
      <c r="T168" s="289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90" t="s">
        <v>229</v>
      </c>
      <c r="AU168" s="290" t="s">
        <v>86</v>
      </c>
      <c r="AV168" s="15" t="s">
        <v>228</v>
      </c>
      <c r="AW168" s="15" t="s">
        <v>32</v>
      </c>
      <c r="AX168" s="15" t="s">
        <v>84</v>
      </c>
      <c r="AY168" s="290" t="s">
        <v>222</v>
      </c>
    </row>
    <row r="169" s="2" customFormat="1" ht="21.75" customHeight="1">
      <c r="A169" s="39"/>
      <c r="B169" s="40"/>
      <c r="C169" s="244" t="s">
        <v>245</v>
      </c>
      <c r="D169" s="244" t="s">
        <v>224</v>
      </c>
      <c r="E169" s="245" t="s">
        <v>2592</v>
      </c>
      <c r="F169" s="246" t="s">
        <v>2593</v>
      </c>
      <c r="G169" s="247" t="s">
        <v>227</v>
      </c>
      <c r="H169" s="248">
        <v>22.5</v>
      </c>
      <c r="I169" s="249"/>
      <c r="J169" s="250">
        <f>ROUND(I169*H169,2)</f>
        <v>0</v>
      </c>
      <c r="K169" s="251"/>
      <c r="L169" s="45"/>
      <c r="M169" s="252" t="s">
        <v>1</v>
      </c>
      <c r="N169" s="253" t="s">
        <v>41</v>
      </c>
      <c r="O169" s="92"/>
      <c r="P169" s="254">
        <f>O169*H169</f>
        <v>0</v>
      </c>
      <c r="Q169" s="254">
        <v>0</v>
      </c>
      <c r="R169" s="254">
        <f>Q169*H169</f>
        <v>0</v>
      </c>
      <c r="S169" s="254">
        <v>0</v>
      </c>
      <c r="T169" s="255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56" t="s">
        <v>228</v>
      </c>
      <c r="AT169" s="256" t="s">
        <v>224</v>
      </c>
      <c r="AU169" s="256" t="s">
        <v>86</v>
      </c>
      <c r="AY169" s="18" t="s">
        <v>222</v>
      </c>
      <c r="BE169" s="257">
        <f>IF(N169="základní",J169,0)</f>
        <v>0</v>
      </c>
      <c r="BF169" s="257">
        <f>IF(N169="snížená",J169,0)</f>
        <v>0</v>
      </c>
      <c r="BG169" s="257">
        <f>IF(N169="zákl. přenesená",J169,0)</f>
        <v>0</v>
      </c>
      <c r="BH169" s="257">
        <f>IF(N169="sníž. přenesená",J169,0)</f>
        <v>0</v>
      </c>
      <c r="BI169" s="257">
        <f>IF(N169="nulová",J169,0)</f>
        <v>0</v>
      </c>
      <c r="BJ169" s="18" t="s">
        <v>84</v>
      </c>
      <c r="BK169" s="257">
        <f>ROUND(I169*H169,2)</f>
        <v>0</v>
      </c>
      <c r="BL169" s="18" t="s">
        <v>228</v>
      </c>
      <c r="BM169" s="256" t="s">
        <v>248</v>
      </c>
    </row>
    <row r="170" s="13" customFormat="1">
      <c r="A170" s="13"/>
      <c r="B170" s="258"/>
      <c r="C170" s="259"/>
      <c r="D170" s="260" t="s">
        <v>229</v>
      </c>
      <c r="E170" s="261" t="s">
        <v>1</v>
      </c>
      <c r="F170" s="262" t="s">
        <v>2568</v>
      </c>
      <c r="G170" s="259"/>
      <c r="H170" s="261" t="s">
        <v>1</v>
      </c>
      <c r="I170" s="263"/>
      <c r="J170" s="259"/>
      <c r="K170" s="259"/>
      <c r="L170" s="264"/>
      <c r="M170" s="265"/>
      <c r="N170" s="266"/>
      <c r="O170" s="266"/>
      <c r="P170" s="266"/>
      <c r="Q170" s="266"/>
      <c r="R170" s="266"/>
      <c r="S170" s="266"/>
      <c r="T170" s="267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68" t="s">
        <v>229</v>
      </c>
      <c r="AU170" s="268" t="s">
        <v>86</v>
      </c>
      <c r="AV170" s="13" t="s">
        <v>84</v>
      </c>
      <c r="AW170" s="13" t="s">
        <v>32</v>
      </c>
      <c r="AX170" s="13" t="s">
        <v>76</v>
      </c>
      <c r="AY170" s="268" t="s">
        <v>222</v>
      </c>
    </row>
    <row r="171" s="14" customFormat="1">
      <c r="A171" s="14"/>
      <c r="B171" s="269"/>
      <c r="C171" s="270"/>
      <c r="D171" s="260" t="s">
        <v>229</v>
      </c>
      <c r="E171" s="271" t="s">
        <v>1</v>
      </c>
      <c r="F171" s="272" t="s">
        <v>2594</v>
      </c>
      <c r="G171" s="270"/>
      <c r="H171" s="273">
        <v>8.6999999999999993</v>
      </c>
      <c r="I171" s="274"/>
      <c r="J171" s="270"/>
      <c r="K171" s="270"/>
      <c r="L171" s="275"/>
      <c r="M171" s="276"/>
      <c r="N171" s="277"/>
      <c r="O171" s="277"/>
      <c r="P171" s="277"/>
      <c r="Q171" s="277"/>
      <c r="R171" s="277"/>
      <c r="S171" s="277"/>
      <c r="T171" s="278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79" t="s">
        <v>229</v>
      </c>
      <c r="AU171" s="279" t="s">
        <v>86</v>
      </c>
      <c r="AV171" s="14" t="s">
        <v>86</v>
      </c>
      <c r="AW171" s="14" t="s">
        <v>32</v>
      </c>
      <c r="AX171" s="14" t="s">
        <v>76</v>
      </c>
      <c r="AY171" s="279" t="s">
        <v>222</v>
      </c>
    </row>
    <row r="172" s="14" customFormat="1">
      <c r="A172" s="14"/>
      <c r="B172" s="269"/>
      <c r="C172" s="270"/>
      <c r="D172" s="260" t="s">
        <v>229</v>
      </c>
      <c r="E172" s="271" t="s">
        <v>1</v>
      </c>
      <c r="F172" s="272" t="s">
        <v>2595</v>
      </c>
      <c r="G172" s="270"/>
      <c r="H172" s="273">
        <v>5.2999999999999998</v>
      </c>
      <c r="I172" s="274"/>
      <c r="J172" s="270"/>
      <c r="K172" s="270"/>
      <c r="L172" s="275"/>
      <c r="M172" s="276"/>
      <c r="N172" s="277"/>
      <c r="O172" s="277"/>
      <c r="P172" s="277"/>
      <c r="Q172" s="277"/>
      <c r="R172" s="277"/>
      <c r="S172" s="277"/>
      <c r="T172" s="278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79" t="s">
        <v>229</v>
      </c>
      <c r="AU172" s="279" t="s">
        <v>86</v>
      </c>
      <c r="AV172" s="14" t="s">
        <v>86</v>
      </c>
      <c r="AW172" s="14" t="s">
        <v>32</v>
      </c>
      <c r="AX172" s="14" t="s">
        <v>76</v>
      </c>
      <c r="AY172" s="279" t="s">
        <v>222</v>
      </c>
    </row>
    <row r="173" s="14" customFormat="1">
      <c r="A173" s="14"/>
      <c r="B173" s="269"/>
      <c r="C173" s="270"/>
      <c r="D173" s="260" t="s">
        <v>229</v>
      </c>
      <c r="E173" s="271" t="s">
        <v>1</v>
      </c>
      <c r="F173" s="272" t="s">
        <v>2596</v>
      </c>
      <c r="G173" s="270"/>
      <c r="H173" s="273">
        <v>8.5</v>
      </c>
      <c r="I173" s="274"/>
      <c r="J173" s="270"/>
      <c r="K173" s="270"/>
      <c r="L173" s="275"/>
      <c r="M173" s="276"/>
      <c r="N173" s="277"/>
      <c r="O173" s="277"/>
      <c r="P173" s="277"/>
      <c r="Q173" s="277"/>
      <c r="R173" s="277"/>
      <c r="S173" s="277"/>
      <c r="T173" s="278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79" t="s">
        <v>229</v>
      </c>
      <c r="AU173" s="279" t="s">
        <v>86</v>
      </c>
      <c r="AV173" s="14" t="s">
        <v>86</v>
      </c>
      <c r="AW173" s="14" t="s">
        <v>32</v>
      </c>
      <c r="AX173" s="14" t="s">
        <v>76</v>
      </c>
      <c r="AY173" s="279" t="s">
        <v>222</v>
      </c>
    </row>
    <row r="174" s="15" customFormat="1">
      <c r="A174" s="15"/>
      <c r="B174" s="280"/>
      <c r="C174" s="281"/>
      <c r="D174" s="260" t="s">
        <v>229</v>
      </c>
      <c r="E174" s="282" t="s">
        <v>1</v>
      </c>
      <c r="F174" s="283" t="s">
        <v>232</v>
      </c>
      <c r="G174" s="281"/>
      <c r="H174" s="284">
        <v>22.5</v>
      </c>
      <c r="I174" s="285"/>
      <c r="J174" s="281"/>
      <c r="K174" s="281"/>
      <c r="L174" s="286"/>
      <c r="M174" s="287"/>
      <c r="N174" s="288"/>
      <c r="O174" s="288"/>
      <c r="P174" s="288"/>
      <c r="Q174" s="288"/>
      <c r="R174" s="288"/>
      <c r="S174" s="288"/>
      <c r="T174" s="289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90" t="s">
        <v>229</v>
      </c>
      <c r="AU174" s="290" t="s">
        <v>86</v>
      </c>
      <c r="AV174" s="15" t="s">
        <v>228</v>
      </c>
      <c r="AW174" s="15" t="s">
        <v>32</v>
      </c>
      <c r="AX174" s="15" t="s">
        <v>84</v>
      </c>
      <c r="AY174" s="290" t="s">
        <v>222</v>
      </c>
    </row>
    <row r="175" s="2" customFormat="1" ht="24.15" customHeight="1">
      <c r="A175" s="39"/>
      <c r="B175" s="40"/>
      <c r="C175" s="244" t="s">
        <v>237</v>
      </c>
      <c r="D175" s="244" t="s">
        <v>224</v>
      </c>
      <c r="E175" s="245" t="s">
        <v>2597</v>
      </c>
      <c r="F175" s="246" t="s">
        <v>2598</v>
      </c>
      <c r="G175" s="247" t="s">
        <v>227</v>
      </c>
      <c r="H175" s="248">
        <v>22.5</v>
      </c>
      <c r="I175" s="249"/>
      <c r="J175" s="250">
        <f>ROUND(I175*H175,2)</f>
        <v>0</v>
      </c>
      <c r="K175" s="251"/>
      <c r="L175" s="45"/>
      <c r="M175" s="252" t="s">
        <v>1</v>
      </c>
      <c r="N175" s="253" t="s">
        <v>41</v>
      </c>
      <c r="O175" s="92"/>
      <c r="P175" s="254">
        <f>O175*H175</f>
        <v>0</v>
      </c>
      <c r="Q175" s="254">
        <v>0</v>
      </c>
      <c r="R175" s="254">
        <f>Q175*H175</f>
        <v>0</v>
      </c>
      <c r="S175" s="254">
        <v>0</v>
      </c>
      <c r="T175" s="255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56" t="s">
        <v>228</v>
      </c>
      <c r="AT175" s="256" t="s">
        <v>224</v>
      </c>
      <c r="AU175" s="256" t="s">
        <v>86</v>
      </c>
      <c r="AY175" s="18" t="s">
        <v>222</v>
      </c>
      <c r="BE175" s="257">
        <f>IF(N175="základní",J175,0)</f>
        <v>0</v>
      </c>
      <c r="BF175" s="257">
        <f>IF(N175="snížená",J175,0)</f>
        <v>0</v>
      </c>
      <c r="BG175" s="257">
        <f>IF(N175="zákl. přenesená",J175,0)</f>
        <v>0</v>
      </c>
      <c r="BH175" s="257">
        <f>IF(N175="sníž. přenesená",J175,0)</f>
        <v>0</v>
      </c>
      <c r="BI175" s="257">
        <f>IF(N175="nulová",J175,0)</f>
        <v>0</v>
      </c>
      <c r="BJ175" s="18" t="s">
        <v>84</v>
      </c>
      <c r="BK175" s="257">
        <f>ROUND(I175*H175,2)</f>
        <v>0</v>
      </c>
      <c r="BL175" s="18" t="s">
        <v>228</v>
      </c>
      <c r="BM175" s="256" t="s">
        <v>253</v>
      </c>
    </row>
    <row r="176" s="2" customFormat="1" ht="24.15" customHeight="1">
      <c r="A176" s="39"/>
      <c r="B176" s="40"/>
      <c r="C176" s="244" t="s">
        <v>254</v>
      </c>
      <c r="D176" s="244" t="s">
        <v>224</v>
      </c>
      <c r="E176" s="245" t="s">
        <v>2599</v>
      </c>
      <c r="F176" s="246" t="s">
        <v>2600</v>
      </c>
      <c r="G176" s="247" t="s">
        <v>227</v>
      </c>
      <c r="H176" s="248">
        <v>2588.2950000000001</v>
      </c>
      <c r="I176" s="249"/>
      <c r="J176" s="250">
        <f>ROUND(I176*H176,2)</f>
        <v>0</v>
      </c>
      <c r="K176" s="251"/>
      <c r="L176" s="45"/>
      <c r="M176" s="252" t="s">
        <v>1</v>
      </c>
      <c r="N176" s="253" t="s">
        <v>41</v>
      </c>
      <c r="O176" s="92"/>
      <c r="P176" s="254">
        <f>O176*H176</f>
        <v>0</v>
      </c>
      <c r="Q176" s="254">
        <v>0</v>
      </c>
      <c r="R176" s="254">
        <f>Q176*H176</f>
        <v>0</v>
      </c>
      <c r="S176" s="254">
        <v>0</v>
      </c>
      <c r="T176" s="255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56" t="s">
        <v>228</v>
      </c>
      <c r="AT176" s="256" t="s">
        <v>224</v>
      </c>
      <c r="AU176" s="256" t="s">
        <v>86</v>
      </c>
      <c r="AY176" s="18" t="s">
        <v>222</v>
      </c>
      <c r="BE176" s="257">
        <f>IF(N176="základní",J176,0)</f>
        <v>0</v>
      </c>
      <c r="BF176" s="257">
        <f>IF(N176="snížená",J176,0)</f>
        <v>0</v>
      </c>
      <c r="BG176" s="257">
        <f>IF(N176="zákl. přenesená",J176,0)</f>
        <v>0</v>
      </c>
      <c r="BH176" s="257">
        <f>IF(N176="sníž. přenesená",J176,0)</f>
        <v>0</v>
      </c>
      <c r="BI176" s="257">
        <f>IF(N176="nulová",J176,0)</f>
        <v>0</v>
      </c>
      <c r="BJ176" s="18" t="s">
        <v>84</v>
      </c>
      <c r="BK176" s="257">
        <f>ROUND(I176*H176,2)</f>
        <v>0</v>
      </c>
      <c r="BL176" s="18" t="s">
        <v>228</v>
      </c>
      <c r="BM176" s="256" t="s">
        <v>257</v>
      </c>
    </row>
    <row r="177" s="13" customFormat="1">
      <c r="A177" s="13"/>
      <c r="B177" s="258"/>
      <c r="C177" s="259"/>
      <c r="D177" s="260" t="s">
        <v>229</v>
      </c>
      <c r="E177" s="261" t="s">
        <v>1</v>
      </c>
      <c r="F177" s="262" t="s">
        <v>2588</v>
      </c>
      <c r="G177" s="259"/>
      <c r="H177" s="261" t="s">
        <v>1</v>
      </c>
      <c r="I177" s="263"/>
      <c r="J177" s="259"/>
      <c r="K177" s="259"/>
      <c r="L177" s="264"/>
      <c r="M177" s="265"/>
      <c r="N177" s="266"/>
      <c r="O177" s="266"/>
      <c r="P177" s="266"/>
      <c r="Q177" s="266"/>
      <c r="R177" s="266"/>
      <c r="S177" s="266"/>
      <c r="T177" s="267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68" t="s">
        <v>229</v>
      </c>
      <c r="AU177" s="268" t="s">
        <v>86</v>
      </c>
      <c r="AV177" s="13" t="s">
        <v>84</v>
      </c>
      <c r="AW177" s="13" t="s">
        <v>32</v>
      </c>
      <c r="AX177" s="13" t="s">
        <v>76</v>
      </c>
      <c r="AY177" s="268" t="s">
        <v>222</v>
      </c>
    </row>
    <row r="178" s="14" customFormat="1">
      <c r="A178" s="14"/>
      <c r="B178" s="269"/>
      <c r="C178" s="270"/>
      <c r="D178" s="260" t="s">
        <v>229</v>
      </c>
      <c r="E178" s="271" t="s">
        <v>1</v>
      </c>
      <c r="F178" s="272" t="s">
        <v>2601</v>
      </c>
      <c r="G178" s="270"/>
      <c r="H178" s="273">
        <v>521.63999999999999</v>
      </c>
      <c r="I178" s="274"/>
      <c r="J178" s="270"/>
      <c r="K178" s="270"/>
      <c r="L178" s="275"/>
      <c r="M178" s="276"/>
      <c r="N178" s="277"/>
      <c r="O178" s="277"/>
      <c r="P178" s="277"/>
      <c r="Q178" s="277"/>
      <c r="R178" s="277"/>
      <c r="S178" s="277"/>
      <c r="T178" s="278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79" t="s">
        <v>229</v>
      </c>
      <c r="AU178" s="279" t="s">
        <v>86</v>
      </c>
      <c r="AV178" s="14" t="s">
        <v>86</v>
      </c>
      <c r="AW178" s="14" t="s">
        <v>32</v>
      </c>
      <c r="AX178" s="14" t="s">
        <v>76</v>
      </c>
      <c r="AY178" s="279" t="s">
        <v>222</v>
      </c>
    </row>
    <row r="179" s="14" customFormat="1">
      <c r="A179" s="14"/>
      <c r="B179" s="269"/>
      <c r="C179" s="270"/>
      <c r="D179" s="260" t="s">
        <v>229</v>
      </c>
      <c r="E179" s="271" t="s">
        <v>1</v>
      </c>
      <c r="F179" s="272" t="s">
        <v>2602</v>
      </c>
      <c r="G179" s="270"/>
      <c r="H179" s="273">
        <v>101.545</v>
      </c>
      <c r="I179" s="274"/>
      <c r="J179" s="270"/>
      <c r="K179" s="270"/>
      <c r="L179" s="275"/>
      <c r="M179" s="276"/>
      <c r="N179" s="277"/>
      <c r="O179" s="277"/>
      <c r="P179" s="277"/>
      <c r="Q179" s="277"/>
      <c r="R179" s="277"/>
      <c r="S179" s="277"/>
      <c r="T179" s="278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79" t="s">
        <v>229</v>
      </c>
      <c r="AU179" s="279" t="s">
        <v>86</v>
      </c>
      <c r="AV179" s="14" t="s">
        <v>86</v>
      </c>
      <c r="AW179" s="14" t="s">
        <v>32</v>
      </c>
      <c r="AX179" s="14" t="s">
        <v>76</v>
      </c>
      <c r="AY179" s="279" t="s">
        <v>222</v>
      </c>
    </row>
    <row r="180" s="14" customFormat="1">
      <c r="A180" s="14"/>
      <c r="B180" s="269"/>
      <c r="C180" s="270"/>
      <c r="D180" s="260" t="s">
        <v>229</v>
      </c>
      <c r="E180" s="271" t="s">
        <v>1</v>
      </c>
      <c r="F180" s="272" t="s">
        <v>2603</v>
      </c>
      <c r="G180" s="270"/>
      <c r="H180" s="273">
        <v>177.09999999999999</v>
      </c>
      <c r="I180" s="274"/>
      <c r="J180" s="270"/>
      <c r="K180" s="270"/>
      <c r="L180" s="275"/>
      <c r="M180" s="276"/>
      <c r="N180" s="277"/>
      <c r="O180" s="277"/>
      <c r="P180" s="277"/>
      <c r="Q180" s="277"/>
      <c r="R180" s="277"/>
      <c r="S180" s="277"/>
      <c r="T180" s="278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79" t="s">
        <v>229</v>
      </c>
      <c r="AU180" s="279" t="s">
        <v>86</v>
      </c>
      <c r="AV180" s="14" t="s">
        <v>86</v>
      </c>
      <c r="AW180" s="14" t="s">
        <v>32</v>
      </c>
      <c r="AX180" s="14" t="s">
        <v>76</v>
      </c>
      <c r="AY180" s="279" t="s">
        <v>222</v>
      </c>
    </row>
    <row r="181" s="16" customFormat="1">
      <c r="A181" s="16"/>
      <c r="B181" s="305"/>
      <c r="C181" s="306"/>
      <c r="D181" s="260" t="s">
        <v>229</v>
      </c>
      <c r="E181" s="307" t="s">
        <v>1</v>
      </c>
      <c r="F181" s="308" t="s">
        <v>373</v>
      </c>
      <c r="G181" s="306"/>
      <c r="H181" s="309">
        <v>800.28499999999997</v>
      </c>
      <c r="I181" s="310"/>
      <c r="J181" s="306"/>
      <c r="K181" s="306"/>
      <c r="L181" s="311"/>
      <c r="M181" s="312"/>
      <c r="N181" s="313"/>
      <c r="O181" s="313"/>
      <c r="P181" s="313"/>
      <c r="Q181" s="313"/>
      <c r="R181" s="313"/>
      <c r="S181" s="313"/>
      <c r="T181" s="314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T181" s="315" t="s">
        <v>229</v>
      </c>
      <c r="AU181" s="315" t="s">
        <v>86</v>
      </c>
      <c r="AV181" s="16" t="s">
        <v>107</v>
      </c>
      <c r="AW181" s="16" t="s">
        <v>32</v>
      </c>
      <c r="AX181" s="16" t="s">
        <v>76</v>
      </c>
      <c r="AY181" s="315" t="s">
        <v>222</v>
      </c>
    </row>
    <row r="182" s="13" customFormat="1">
      <c r="A182" s="13"/>
      <c r="B182" s="258"/>
      <c r="C182" s="259"/>
      <c r="D182" s="260" t="s">
        <v>229</v>
      </c>
      <c r="E182" s="261" t="s">
        <v>1</v>
      </c>
      <c r="F182" s="262" t="s">
        <v>2568</v>
      </c>
      <c r="G182" s="259"/>
      <c r="H182" s="261" t="s">
        <v>1</v>
      </c>
      <c r="I182" s="263"/>
      <c r="J182" s="259"/>
      <c r="K182" s="259"/>
      <c r="L182" s="264"/>
      <c r="M182" s="265"/>
      <c r="N182" s="266"/>
      <c r="O182" s="266"/>
      <c r="P182" s="266"/>
      <c r="Q182" s="266"/>
      <c r="R182" s="266"/>
      <c r="S182" s="266"/>
      <c r="T182" s="267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68" t="s">
        <v>229</v>
      </c>
      <c r="AU182" s="268" t="s">
        <v>86</v>
      </c>
      <c r="AV182" s="13" t="s">
        <v>84</v>
      </c>
      <c r="AW182" s="13" t="s">
        <v>32</v>
      </c>
      <c r="AX182" s="13" t="s">
        <v>76</v>
      </c>
      <c r="AY182" s="268" t="s">
        <v>222</v>
      </c>
    </row>
    <row r="183" s="14" customFormat="1">
      <c r="A183" s="14"/>
      <c r="B183" s="269"/>
      <c r="C183" s="270"/>
      <c r="D183" s="260" t="s">
        <v>229</v>
      </c>
      <c r="E183" s="271" t="s">
        <v>1</v>
      </c>
      <c r="F183" s="272" t="s">
        <v>2604</v>
      </c>
      <c r="G183" s="270"/>
      <c r="H183" s="273">
        <v>1238.2639999999999</v>
      </c>
      <c r="I183" s="274"/>
      <c r="J183" s="270"/>
      <c r="K183" s="270"/>
      <c r="L183" s="275"/>
      <c r="M183" s="276"/>
      <c r="N183" s="277"/>
      <c r="O183" s="277"/>
      <c r="P183" s="277"/>
      <c r="Q183" s="277"/>
      <c r="R183" s="277"/>
      <c r="S183" s="277"/>
      <c r="T183" s="278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79" t="s">
        <v>229</v>
      </c>
      <c r="AU183" s="279" t="s">
        <v>86</v>
      </c>
      <c r="AV183" s="14" t="s">
        <v>86</v>
      </c>
      <c r="AW183" s="14" t="s">
        <v>32</v>
      </c>
      <c r="AX183" s="14" t="s">
        <v>76</v>
      </c>
      <c r="AY183" s="279" t="s">
        <v>222</v>
      </c>
    </row>
    <row r="184" s="14" customFormat="1">
      <c r="A184" s="14"/>
      <c r="B184" s="269"/>
      <c r="C184" s="270"/>
      <c r="D184" s="260" t="s">
        <v>229</v>
      </c>
      <c r="E184" s="271" t="s">
        <v>1</v>
      </c>
      <c r="F184" s="272" t="s">
        <v>2605</v>
      </c>
      <c r="G184" s="270"/>
      <c r="H184" s="273">
        <v>549.74599999999998</v>
      </c>
      <c r="I184" s="274"/>
      <c r="J184" s="270"/>
      <c r="K184" s="270"/>
      <c r="L184" s="275"/>
      <c r="M184" s="276"/>
      <c r="N184" s="277"/>
      <c r="O184" s="277"/>
      <c r="P184" s="277"/>
      <c r="Q184" s="277"/>
      <c r="R184" s="277"/>
      <c r="S184" s="277"/>
      <c r="T184" s="278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79" t="s">
        <v>229</v>
      </c>
      <c r="AU184" s="279" t="s">
        <v>86</v>
      </c>
      <c r="AV184" s="14" t="s">
        <v>86</v>
      </c>
      <c r="AW184" s="14" t="s">
        <v>32</v>
      </c>
      <c r="AX184" s="14" t="s">
        <v>76</v>
      </c>
      <c r="AY184" s="279" t="s">
        <v>222</v>
      </c>
    </row>
    <row r="185" s="16" customFormat="1">
      <c r="A185" s="16"/>
      <c r="B185" s="305"/>
      <c r="C185" s="306"/>
      <c r="D185" s="260" t="s">
        <v>229</v>
      </c>
      <c r="E185" s="307" t="s">
        <v>1</v>
      </c>
      <c r="F185" s="308" t="s">
        <v>373</v>
      </c>
      <c r="G185" s="306"/>
      <c r="H185" s="309">
        <v>1788.01</v>
      </c>
      <c r="I185" s="310"/>
      <c r="J185" s="306"/>
      <c r="K185" s="306"/>
      <c r="L185" s="311"/>
      <c r="M185" s="312"/>
      <c r="N185" s="313"/>
      <c r="O185" s="313"/>
      <c r="P185" s="313"/>
      <c r="Q185" s="313"/>
      <c r="R185" s="313"/>
      <c r="S185" s="313"/>
      <c r="T185" s="314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T185" s="315" t="s">
        <v>229</v>
      </c>
      <c r="AU185" s="315" t="s">
        <v>86</v>
      </c>
      <c r="AV185" s="16" t="s">
        <v>107</v>
      </c>
      <c r="AW185" s="16" t="s">
        <v>32</v>
      </c>
      <c r="AX185" s="16" t="s">
        <v>76</v>
      </c>
      <c r="AY185" s="315" t="s">
        <v>222</v>
      </c>
    </row>
    <row r="186" s="15" customFormat="1">
      <c r="A186" s="15"/>
      <c r="B186" s="280"/>
      <c r="C186" s="281"/>
      <c r="D186" s="260" t="s">
        <v>229</v>
      </c>
      <c r="E186" s="282" t="s">
        <v>1</v>
      </c>
      <c r="F186" s="283" t="s">
        <v>232</v>
      </c>
      <c r="G186" s="281"/>
      <c r="H186" s="284">
        <v>2588.2950000000001</v>
      </c>
      <c r="I186" s="285"/>
      <c r="J186" s="281"/>
      <c r="K186" s="281"/>
      <c r="L186" s="286"/>
      <c r="M186" s="287"/>
      <c r="N186" s="288"/>
      <c r="O186" s="288"/>
      <c r="P186" s="288"/>
      <c r="Q186" s="288"/>
      <c r="R186" s="288"/>
      <c r="S186" s="288"/>
      <c r="T186" s="289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90" t="s">
        <v>229</v>
      </c>
      <c r="AU186" s="290" t="s">
        <v>86</v>
      </c>
      <c r="AV186" s="15" t="s">
        <v>228</v>
      </c>
      <c r="AW186" s="15" t="s">
        <v>32</v>
      </c>
      <c r="AX186" s="15" t="s">
        <v>84</v>
      </c>
      <c r="AY186" s="290" t="s">
        <v>222</v>
      </c>
    </row>
    <row r="187" s="2" customFormat="1" ht="24.15" customHeight="1">
      <c r="A187" s="39"/>
      <c r="B187" s="40"/>
      <c r="C187" s="244" t="s">
        <v>242</v>
      </c>
      <c r="D187" s="244" t="s">
        <v>224</v>
      </c>
      <c r="E187" s="245" t="s">
        <v>2606</v>
      </c>
      <c r="F187" s="246" t="s">
        <v>2607</v>
      </c>
      <c r="G187" s="247" t="s">
        <v>227</v>
      </c>
      <c r="H187" s="248">
        <v>2588.2950000000001</v>
      </c>
      <c r="I187" s="249"/>
      <c r="J187" s="250">
        <f>ROUND(I187*H187,2)</f>
        <v>0</v>
      </c>
      <c r="K187" s="251"/>
      <c r="L187" s="45"/>
      <c r="M187" s="252" t="s">
        <v>1</v>
      </c>
      <c r="N187" s="253" t="s">
        <v>41</v>
      </c>
      <c r="O187" s="92"/>
      <c r="P187" s="254">
        <f>O187*H187</f>
        <v>0</v>
      </c>
      <c r="Q187" s="254">
        <v>0</v>
      </c>
      <c r="R187" s="254">
        <f>Q187*H187</f>
        <v>0</v>
      </c>
      <c r="S187" s="254">
        <v>0</v>
      </c>
      <c r="T187" s="255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56" t="s">
        <v>228</v>
      </c>
      <c r="AT187" s="256" t="s">
        <v>224</v>
      </c>
      <c r="AU187" s="256" t="s">
        <v>86</v>
      </c>
      <c r="AY187" s="18" t="s">
        <v>222</v>
      </c>
      <c r="BE187" s="257">
        <f>IF(N187="základní",J187,0)</f>
        <v>0</v>
      </c>
      <c r="BF187" s="257">
        <f>IF(N187="snížená",J187,0)</f>
        <v>0</v>
      </c>
      <c r="BG187" s="257">
        <f>IF(N187="zákl. přenesená",J187,0)</f>
        <v>0</v>
      </c>
      <c r="BH187" s="257">
        <f>IF(N187="sníž. přenesená",J187,0)</f>
        <v>0</v>
      </c>
      <c r="BI187" s="257">
        <f>IF(N187="nulová",J187,0)</f>
        <v>0</v>
      </c>
      <c r="BJ187" s="18" t="s">
        <v>84</v>
      </c>
      <c r="BK187" s="257">
        <f>ROUND(I187*H187,2)</f>
        <v>0</v>
      </c>
      <c r="BL187" s="18" t="s">
        <v>228</v>
      </c>
      <c r="BM187" s="256" t="s">
        <v>260</v>
      </c>
    </row>
    <row r="188" s="2" customFormat="1" ht="16.5" customHeight="1">
      <c r="A188" s="39"/>
      <c r="B188" s="40"/>
      <c r="C188" s="244" t="s">
        <v>262</v>
      </c>
      <c r="D188" s="244" t="s">
        <v>224</v>
      </c>
      <c r="E188" s="245" t="s">
        <v>2608</v>
      </c>
      <c r="F188" s="246" t="s">
        <v>2609</v>
      </c>
      <c r="G188" s="247" t="s">
        <v>283</v>
      </c>
      <c r="H188" s="248">
        <v>0.124</v>
      </c>
      <c r="I188" s="249"/>
      <c r="J188" s="250">
        <f>ROUND(I188*H188,2)</f>
        <v>0</v>
      </c>
      <c r="K188" s="251"/>
      <c r="L188" s="45"/>
      <c r="M188" s="252" t="s">
        <v>1</v>
      </c>
      <c r="N188" s="253" t="s">
        <v>41</v>
      </c>
      <c r="O188" s="92"/>
      <c r="P188" s="254">
        <f>O188*H188</f>
        <v>0</v>
      </c>
      <c r="Q188" s="254">
        <v>0</v>
      </c>
      <c r="R188" s="254">
        <f>Q188*H188</f>
        <v>0</v>
      </c>
      <c r="S188" s="254">
        <v>0</v>
      </c>
      <c r="T188" s="255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56" t="s">
        <v>228</v>
      </c>
      <c r="AT188" s="256" t="s">
        <v>224</v>
      </c>
      <c r="AU188" s="256" t="s">
        <v>86</v>
      </c>
      <c r="AY188" s="18" t="s">
        <v>222</v>
      </c>
      <c r="BE188" s="257">
        <f>IF(N188="základní",J188,0)</f>
        <v>0</v>
      </c>
      <c r="BF188" s="257">
        <f>IF(N188="snížená",J188,0)</f>
        <v>0</v>
      </c>
      <c r="BG188" s="257">
        <f>IF(N188="zákl. přenesená",J188,0)</f>
        <v>0</v>
      </c>
      <c r="BH188" s="257">
        <f>IF(N188="sníž. přenesená",J188,0)</f>
        <v>0</v>
      </c>
      <c r="BI188" s="257">
        <f>IF(N188="nulová",J188,0)</f>
        <v>0</v>
      </c>
      <c r="BJ188" s="18" t="s">
        <v>84</v>
      </c>
      <c r="BK188" s="257">
        <f>ROUND(I188*H188,2)</f>
        <v>0</v>
      </c>
      <c r="BL188" s="18" t="s">
        <v>228</v>
      </c>
      <c r="BM188" s="256" t="s">
        <v>265</v>
      </c>
    </row>
    <row r="189" s="13" customFormat="1">
      <c r="A189" s="13"/>
      <c r="B189" s="258"/>
      <c r="C189" s="259"/>
      <c r="D189" s="260" t="s">
        <v>229</v>
      </c>
      <c r="E189" s="261" t="s">
        <v>1</v>
      </c>
      <c r="F189" s="262" t="s">
        <v>2568</v>
      </c>
      <c r="G189" s="259"/>
      <c r="H189" s="261" t="s">
        <v>1</v>
      </c>
      <c r="I189" s="263"/>
      <c r="J189" s="259"/>
      <c r="K189" s="259"/>
      <c r="L189" s="264"/>
      <c r="M189" s="265"/>
      <c r="N189" s="266"/>
      <c r="O189" s="266"/>
      <c r="P189" s="266"/>
      <c r="Q189" s="266"/>
      <c r="R189" s="266"/>
      <c r="S189" s="266"/>
      <c r="T189" s="267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68" t="s">
        <v>229</v>
      </c>
      <c r="AU189" s="268" t="s">
        <v>86</v>
      </c>
      <c r="AV189" s="13" t="s">
        <v>84</v>
      </c>
      <c r="AW189" s="13" t="s">
        <v>32</v>
      </c>
      <c r="AX189" s="13" t="s">
        <v>76</v>
      </c>
      <c r="AY189" s="268" t="s">
        <v>222</v>
      </c>
    </row>
    <row r="190" s="14" customFormat="1">
      <c r="A190" s="14"/>
      <c r="B190" s="269"/>
      <c r="C190" s="270"/>
      <c r="D190" s="260" t="s">
        <v>229</v>
      </c>
      <c r="E190" s="271" t="s">
        <v>1</v>
      </c>
      <c r="F190" s="272" t="s">
        <v>2610</v>
      </c>
      <c r="G190" s="270"/>
      <c r="H190" s="273">
        <v>0.049000000000000002</v>
      </c>
      <c r="I190" s="274"/>
      <c r="J190" s="270"/>
      <c r="K190" s="270"/>
      <c r="L190" s="275"/>
      <c r="M190" s="276"/>
      <c r="N190" s="277"/>
      <c r="O190" s="277"/>
      <c r="P190" s="277"/>
      <c r="Q190" s="277"/>
      <c r="R190" s="277"/>
      <c r="S190" s="277"/>
      <c r="T190" s="278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79" t="s">
        <v>229</v>
      </c>
      <c r="AU190" s="279" t="s">
        <v>86</v>
      </c>
      <c r="AV190" s="14" t="s">
        <v>86</v>
      </c>
      <c r="AW190" s="14" t="s">
        <v>32</v>
      </c>
      <c r="AX190" s="14" t="s">
        <v>76</v>
      </c>
      <c r="AY190" s="279" t="s">
        <v>222</v>
      </c>
    </row>
    <row r="191" s="14" customFormat="1">
      <c r="A191" s="14"/>
      <c r="B191" s="269"/>
      <c r="C191" s="270"/>
      <c r="D191" s="260" t="s">
        <v>229</v>
      </c>
      <c r="E191" s="271" t="s">
        <v>1</v>
      </c>
      <c r="F191" s="272" t="s">
        <v>2611</v>
      </c>
      <c r="G191" s="270"/>
      <c r="H191" s="273">
        <v>0.02</v>
      </c>
      <c r="I191" s="274"/>
      <c r="J191" s="270"/>
      <c r="K191" s="270"/>
      <c r="L191" s="275"/>
      <c r="M191" s="276"/>
      <c r="N191" s="277"/>
      <c r="O191" s="277"/>
      <c r="P191" s="277"/>
      <c r="Q191" s="277"/>
      <c r="R191" s="277"/>
      <c r="S191" s="277"/>
      <c r="T191" s="278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79" t="s">
        <v>229</v>
      </c>
      <c r="AU191" s="279" t="s">
        <v>86</v>
      </c>
      <c r="AV191" s="14" t="s">
        <v>86</v>
      </c>
      <c r="AW191" s="14" t="s">
        <v>32</v>
      </c>
      <c r="AX191" s="14" t="s">
        <v>76</v>
      </c>
      <c r="AY191" s="279" t="s">
        <v>222</v>
      </c>
    </row>
    <row r="192" s="14" customFormat="1">
      <c r="A192" s="14"/>
      <c r="B192" s="269"/>
      <c r="C192" s="270"/>
      <c r="D192" s="260" t="s">
        <v>229</v>
      </c>
      <c r="E192" s="271" t="s">
        <v>1</v>
      </c>
      <c r="F192" s="272" t="s">
        <v>2612</v>
      </c>
      <c r="G192" s="270"/>
      <c r="H192" s="273">
        <v>0.029999999999999999</v>
      </c>
      <c r="I192" s="274"/>
      <c r="J192" s="270"/>
      <c r="K192" s="270"/>
      <c r="L192" s="275"/>
      <c r="M192" s="276"/>
      <c r="N192" s="277"/>
      <c r="O192" s="277"/>
      <c r="P192" s="277"/>
      <c r="Q192" s="277"/>
      <c r="R192" s="277"/>
      <c r="S192" s="277"/>
      <c r="T192" s="278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79" t="s">
        <v>229</v>
      </c>
      <c r="AU192" s="279" t="s">
        <v>86</v>
      </c>
      <c r="AV192" s="14" t="s">
        <v>86</v>
      </c>
      <c r="AW192" s="14" t="s">
        <v>32</v>
      </c>
      <c r="AX192" s="14" t="s">
        <v>76</v>
      </c>
      <c r="AY192" s="279" t="s">
        <v>222</v>
      </c>
    </row>
    <row r="193" s="16" customFormat="1">
      <c r="A193" s="16"/>
      <c r="B193" s="305"/>
      <c r="C193" s="306"/>
      <c r="D193" s="260" t="s">
        <v>229</v>
      </c>
      <c r="E193" s="307" t="s">
        <v>1</v>
      </c>
      <c r="F193" s="308" t="s">
        <v>373</v>
      </c>
      <c r="G193" s="306"/>
      <c r="H193" s="309">
        <v>0.099000000000000005</v>
      </c>
      <c r="I193" s="310"/>
      <c r="J193" s="306"/>
      <c r="K193" s="306"/>
      <c r="L193" s="311"/>
      <c r="M193" s="312"/>
      <c r="N193" s="313"/>
      <c r="O193" s="313"/>
      <c r="P193" s="313"/>
      <c r="Q193" s="313"/>
      <c r="R193" s="313"/>
      <c r="S193" s="313"/>
      <c r="T193" s="314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T193" s="315" t="s">
        <v>229</v>
      </c>
      <c r="AU193" s="315" t="s">
        <v>86</v>
      </c>
      <c r="AV193" s="16" t="s">
        <v>107</v>
      </c>
      <c r="AW193" s="16" t="s">
        <v>32</v>
      </c>
      <c r="AX193" s="16" t="s">
        <v>76</v>
      </c>
      <c r="AY193" s="315" t="s">
        <v>222</v>
      </c>
    </row>
    <row r="194" s="14" customFormat="1">
      <c r="A194" s="14"/>
      <c r="B194" s="269"/>
      <c r="C194" s="270"/>
      <c r="D194" s="260" t="s">
        <v>229</v>
      </c>
      <c r="E194" s="271" t="s">
        <v>1</v>
      </c>
      <c r="F194" s="272" t="s">
        <v>2613</v>
      </c>
      <c r="G194" s="270"/>
      <c r="H194" s="273">
        <v>0.025000000000000001</v>
      </c>
      <c r="I194" s="274"/>
      <c r="J194" s="270"/>
      <c r="K194" s="270"/>
      <c r="L194" s="275"/>
      <c r="M194" s="276"/>
      <c r="N194" s="277"/>
      <c r="O194" s="277"/>
      <c r="P194" s="277"/>
      <c r="Q194" s="277"/>
      <c r="R194" s="277"/>
      <c r="S194" s="277"/>
      <c r="T194" s="278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79" t="s">
        <v>229</v>
      </c>
      <c r="AU194" s="279" t="s">
        <v>86</v>
      </c>
      <c r="AV194" s="14" t="s">
        <v>86</v>
      </c>
      <c r="AW194" s="14" t="s">
        <v>32</v>
      </c>
      <c r="AX194" s="14" t="s">
        <v>76</v>
      </c>
      <c r="AY194" s="279" t="s">
        <v>222</v>
      </c>
    </row>
    <row r="195" s="15" customFormat="1">
      <c r="A195" s="15"/>
      <c r="B195" s="280"/>
      <c r="C195" s="281"/>
      <c r="D195" s="260" t="s">
        <v>229</v>
      </c>
      <c r="E195" s="282" t="s">
        <v>1</v>
      </c>
      <c r="F195" s="283" t="s">
        <v>232</v>
      </c>
      <c r="G195" s="281"/>
      <c r="H195" s="284">
        <v>0.124</v>
      </c>
      <c r="I195" s="285"/>
      <c r="J195" s="281"/>
      <c r="K195" s="281"/>
      <c r="L195" s="286"/>
      <c r="M195" s="287"/>
      <c r="N195" s="288"/>
      <c r="O195" s="288"/>
      <c r="P195" s="288"/>
      <c r="Q195" s="288"/>
      <c r="R195" s="288"/>
      <c r="S195" s="288"/>
      <c r="T195" s="289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90" t="s">
        <v>229</v>
      </c>
      <c r="AU195" s="290" t="s">
        <v>86</v>
      </c>
      <c r="AV195" s="15" t="s">
        <v>228</v>
      </c>
      <c r="AW195" s="15" t="s">
        <v>32</v>
      </c>
      <c r="AX195" s="15" t="s">
        <v>84</v>
      </c>
      <c r="AY195" s="290" t="s">
        <v>222</v>
      </c>
    </row>
    <row r="196" s="2" customFormat="1" ht="16.5" customHeight="1">
      <c r="A196" s="39"/>
      <c r="B196" s="40"/>
      <c r="C196" s="244" t="s">
        <v>248</v>
      </c>
      <c r="D196" s="244" t="s">
        <v>224</v>
      </c>
      <c r="E196" s="245" t="s">
        <v>2614</v>
      </c>
      <c r="F196" s="246" t="s">
        <v>2615</v>
      </c>
      <c r="G196" s="247" t="s">
        <v>283</v>
      </c>
      <c r="H196" s="248">
        <v>7.5099999999999998</v>
      </c>
      <c r="I196" s="249"/>
      <c r="J196" s="250">
        <f>ROUND(I196*H196,2)</f>
        <v>0</v>
      </c>
      <c r="K196" s="251"/>
      <c r="L196" s="45"/>
      <c r="M196" s="252" t="s">
        <v>1</v>
      </c>
      <c r="N196" s="253" t="s">
        <v>41</v>
      </c>
      <c r="O196" s="92"/>
      <c r="P196" s="254">
        <f>O196*H196</f>
        <v>0</v>
      </c>
      <c r="Q196" s="254">
        <v>0</v>
      </c>
      <c r="R196" s="254">
        <f>Q196*H196</f>
        <v>0</v>
      </c>
      <c r="S196" s="254">
        <v>0</v>
      </c>
      <c r="T196" s="255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56" t="s">
        <v>228</v>
      </c>
      <c r="AT196" s="256" t="s">
        <v>224</v>
      </c>
      <c r="AU196" s="256" t="s">
        <v>86</v>
      </c>
      <c r="AY196" s="18" t="s">
        <v>222</v>
      </c>
      <c r="BE196" s="257">
        <f>IF(N196="základní",J196,0)</f>
        <v>0</v>
      </c>
      <c r="BF196" s="257">
        <f>IF(N196="snížená",J196,0)</f>
        <v>0</v>
      </c>
      <c r="BG196" s="257">
        <f>IF(N196="zákl. přenesená",J196,0)</f>
        <v>0</v>
      </c>
      <c r="BH196" s="257">
        <f>IF(N196="sníž. přenesená",J196,0)</f>
        <v>0</v>
      </c>
      <c r="BI196" s="257">
        <f>IF(N196="nulová",J196,0)</f>
        <v>0</v>
      </c>
      <c r="BJ196" s="18" t="s">
        <v>84</v>
      </c>
      <c r="BK196" s="257">
        <f>ROUND(I196*H196,2)</f>
        <v>0</v>
      </c>
      <c r="BL196" s="18" t="s">
        <v>228</v>
      </c>
      <c r="BM196" s="256" t="s">
        <v>271</v>
      </c>
    </row>
    <row r="197" s="13" customFormat="1">
      <c r="A197" s="13"/>
      <c r="B197" s="258"/>
      <c r="C197" s="259"/>
      <c r="D197" s="260" t="s">
        <v>229</v>
      </c>
      <c r="E197" s="261" t="s">
        <v>1</v>
      </c>
      <c r="F197" s="262" t="s">
        <v>2568</v>
      </c>
      <c r="G197" s="259"/>
      <c r="H197" s="261" t="s">
        <v>1</v>
      </c>
      <c r="I197" s="263"/>
      <c r="J197" s="259"/>
      <c r="K197" s="259"/>
      <c r="L197" s="264"/>
      <c r="M197" s="265"/>
      <c r="N197" s="266"/>
      <c r="O197" s="266"/>
      <c r="P197" s="266"/>
      <c r="Q197" s="266"/>
      <c r="R197" s="266"/>
      <c r="S197" s="266"/>
      <c r="T197" s="267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68" t="s">
        <v>229</v>
      </c>
      <c r="AU197" s="268" t="s">
        <v>86</v>
      </c>
      <c r="AV197" s="13" t="s">
        <v>84</v>
      </c>
      <c r="AW197" s="13" t="s">
        <v>32</v>
      </c>
      <c r="AX197" s="13" t="s">
        <v>76</v>
      </c>
      <c r="AY197" s="268" t="s">
        <v>222</v>
      </c>
    </row>
    <row r="198" s="14" customFormat="1">
      <c r="A198" s="14"/>
      <c r="B198" s="269"/>
      <c r="C198" s="270"/>
      <c r="D198" s="260" t="s">
        <v>229</v>
      </c>
      <c r="E198" s="271" t="s">
        <v>1</v>
      </c>
      <c r="F198" s="272" t="s">
        <v>2616</v>
      </c>
      <c r="G198" s="270"/>
      <c r="H198" s="273">
        <v>5.2009999999999996</v>
      </c>
      <c r="I198" s="274"/>
      <c r="J198" s="270"/>
      <c r="K198" s="270"/>
      <c r="L198" s="275"/>
      <c r="M198" s="276"/>
      <c r="N198" s="277"/>
      <c r="O198" s="277"/>
      <c r="P198" s="277"/>
      <c r="Q198" s="277"/>
      <c r="R198" s="277"/>
      <c r="S198" s="277"/>
      <c r="T198" s="278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79" t="s">
        <v>229</v>
      </c>
      <c r="AU198" s="279" t="s">
        <v>86</v>
      </c>
      <c r="AV198" s="14" t="s">
        <v>86</v>
      </c>
      <c r="AW198" s="14" t="s">
        <v>32</v>
      </c>
      <c r="AX198" s="14" t="s">
        <v>76</v>
      </c>
      <c r="AY198" s="279" t="s">
        <v>222</v>
      </c>
    </row>
    <row r="199" s="14" customFormat="1">
      <c r="A199" s="14"/>
      <c r="B199" s="269"/>
      <c r="C199" s="270"/>
      <c r="D199" s="260" t="s">
        <v>229</v>
      </c>
      <c r="E199" s="271" t="s">
        <v>1</v>
      </c>
      <c r="F199" s="272" t="s">
        <v>2617</v>
      </c>
      <c r="G199" s="270"/>
      <c r="H199" s="273">
        <v>2.3090000000000002</v>
      </c>
      <c r="I199" s="274"/>
      <c r="J199" s="270"/>
      <c r="K199" s="270"/>
      <c r="L199" s="275"/>
      <c r="M199" s="276"/>
      <c r="N199" s="277"/>
      <c r="O199" s="277"/>
      <c r="P199" s="277"/>
      <c r="Q199" s="277"/>
      <c r="R199" s="277"/>
      <c r="S199" s="277"/>
      <c r="T199" s="278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79" t="s">
        <v>229</v>
      </c>
      <c r="AU199" s="279" t="s">
        <v>86</v>
      </c>
      <c r="AV199" s="14" t="s">
        <v>86</v>
      </c>
      <c r="AW199" s="14" t="s">
        <v>32</v>
      </c>
      <c r="AX199" s="14" t="s">
        <v>76</v>
      </c>
      <c r="AY199" s="279" t="s">
        <v>222</v>
      </c>
    </row>
    <row r="200" s="15" customFormat="1">
      <c r="A200" s="15"/>
      <c r="B200" s="280"/>
      <c r="C200" s="281"/>
      <c r="D200" s="260" t="s">
        <v>229</v>
      </c>
      <c r="E200" s="282" t="s">
        <v>1</v>
      </c>
      <c r="F200" s="283" t="s">
        <v>232</v>
      </c>
      <c r="G200" s="281"/>
      <c r="H200" s="284">
        <v>7.5099999999999998</v>
      </c>
      <c r="I200" s="285"/>
      <c r="J200" s="281"/>
      <c r="K200" s="281"/>
      <c r="L200" s="286"/>
      <c r="M200" s="287"/>
      <c r="N200" s="288"/>
      <c r="O200" s="288"/>
      <c r="P200" s="288"/>
      <c r="Q200" s="288"/>
      <c r="R200" s="288"/>
      <c r="S200" s="288"/>
      <c r="T200" s="289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90" t="s">
        <v>229</v>
      </c>
      <c r="AU200" s="290" t="s">
        <v>86</v>
      </c>
      <c r="AV200" s="15" t="s">
        <v>228</v>
      </c>
      <c r="AW200" s="15" t="s">
        <v>32</v>
      </c>
      <c r="AX200" s="15" t="s">
        <v>84</v>
      </c>
      <c r="AY200" s="290" t="s">
        <v>222</v>
      </c>
    </row>
    <row r="201" s="2" customFormat="1" ht="16.5" customHeight="1">
      <c r="A201" s="39"/>
      <c r="B201" s="40"/>
      <c r="C201" s="244" t="s">
        <v>272</v>
      </c>
      <c r="D201" s="244" t="s">
        <v>224</v>
      </c>
      <c r="E201" s="245" t="s">
        <v>2618</v>
      </c>
      <c r="F201" s="246" t="s">
        <v>2619</v>
      </c>
      <c r="G201" s="247" t="s">
        <v>283</v>
      </c>
      <c r="H201" s="248">
        <v>4.5090000000000003</v>
      </c>
      <c r="I201" s="249"/>
      <c r="J201" s="250">
        <f>ROUND(I201*H201,2)</f>
        <v>0</v>
      </c>
      <c r="K201" s="251"/>
      <c r="L201" s="45"/>
      <c r="M201" s="252" t="s">
        <v>1</v>
      </c>
      <c r="N201" s="253" t="s">
        <v>41</v>
      </c>
      <c r="O201" s="92"/>
      <c r="P201" s="254">
        <f>O201*H201</f>
        <v>0</v>
      </c>
      <c r="Q201" s="254">
        <v>0</v>
      </c>
      <c r="R201" s="254">
        <f>Q201*H201</f>
        <v>0</v>
      </c>
      <c r="S201" s="254">
        <v>0</v>
      </c>
      <c r="T201" s="255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56" t="s">
        <v>228</v>
      </c>
      <c r="AT201" s="256" t="s">
        <v>224</v>
      </c>
      <c r="AU201" s="256" t="s">
        <v>86</v>
      </c>
      <c r="AY201" s="18" t="s">
        <v>222</v>
      </c>
      <c r="BE201" s="257">
        <f>IF(N201="základní",J201,0)</f>
        <v>0</v>
      </c>
      <c r="BF201" s="257">
        <f>IF(N201="snížená",J201,0)</f>
        <v>0</v>
      </c>
      <c r="BG201" s="257">
        <f>IF(N201="zákl. přenesená",J201,0)</f>
        <v>0</v>
      </c>
      <c r="BH201" s="257">
        <f>IF(N201="sníž. přenesená",J201,0)</f>
        <v>0</v>
      </c>
      <c r="BI201" s="257">
        <f>IF(N201="nulová",J201,0)</f>
        <v>0</v>
      </c>
      <c r="BJ201" s="18" t="s">
        <v>84</v>
      </c>
      <c r="BK201" s="257">
        <f>ROUND(I201*H201,2)</f>
        <v>0</v>
      </c>
      <c r="BL201" s="18" t="s">
        <v>228</v>
      </c>
      <c r="BM201" s="256" t="s">
        <v>273</v>
      </c>
    </row>
    <row r="202" s="13" customFormat="1">
      <c r="A202" s="13"/>
      <c r="B202" s="258"/>
      <c r="C202" s="259"/>
      <c r="D202" s="260" t="s">
        <v>229</v>
      </c>
      <c r="E202" s="261" t="s">
        <v>1</v>
      </c>
      <c r="F202" s="262" t="s">
        <v>2588</v>
      </c>
      <c r="G202" s="259"/>
      <c r="H202" s="261" t="s">
        <v>1</v>
      </c>
      <c r="I202" s="263"/>
      <c r="J202" s="259"/>
      <c r="K202" s="259"/>
      <c r="L202" s="264"/>
      <c r="M202" s="265"/>
      <c r="N202" s="266"/>
      <c r="O202" s="266"/>
      <c r="P202" s="266"/>
      <c r="Q202" s="266"/>
      <c r="R202" s="266"/>
      <c r="S202" s="266"/>
      <c r="T202" s="267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68" t="s">
        <v>229</v>
      </c>
      <c r="AU202" s="268" t="s">
        <v>86</v>
      </c>
      <c r="AV202" s="13" t="s">
        <v>84</v>
      </c>
      <c r="AW202" s="13" t="s">
        <v>32</v>
      </c>
      <c r="AX202" s="13" t="s">
        <v>76</v>
      </c>
      <c r="AY202" s="268" t="s">
        <v>222</v>
      </c>
    </row>
    <row r="203" s="14" customFormat="1">
      <c r="A203" s="14"/>
      <c r="B203" s="269"/>
      <c r="C203" s="270"/>
      <c r="D203" s="260" t="s">
        <v>229</v>
      </c>
      <c r="E203" s="271" t="s">
        <v>1</v>
      </c>
      <c r="F203" s="272" t="s">
        <v>2620</v>
      </c>
      <c r="G203" s="270"/>
      <c r="H203" s="273">
        <v>2.9390000000000001</v>
      </c>
      <c r="I203" s="274"/>
      <c r="J203" s="270"/>
      <c r="K203" s="270"/>
      <c r="L203" s="275"/>
      <c r="M203" s="276"/>
      <c r="N203" s="277"/>
      <c r="O203" s="277"/>
      <c r="P203" s="277"/>
      <c r="Q203" s="277"/>
      <c r="R203" s="277"/>
      <c r="S203" s="277"/>
      <c r="T203" s="278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79" t="s">
        <v>229</v>
      </c>
      <c r="AU203" s="279" t="s">
        <v>86</v>
      </c>
      <c r="AV203" s="14" t="s">
        <v>86</v>
      </c>
      <c r="AW203" s="14" t="s">
        <v>32</v>
      </c>
      <c r="AX203" s="14" t="s">
        <v>76</v>
      </c>
      <c r="AY203" s="279" t="s">
        <v>222</v>
      </c>
    </row>
    <row r="204" s="14" customFormat="1">
      <c r="A204" s="14"/>
      <c r="B204" s="269"/>
      <c r="C204" s="270"/>
      <c r="D204" s="260" t="s">
        <v>229</v>
      </c>
      <c r="E204" s="271" t="s">
        <v>1</v>
      </c>
      <c r="F204" s="272" t="s">
        <v>2621</v>
      </c>
      <c r="G204" s="270"/>
      <c r="H204" s="273">
        <v>0.57199999999999995</v>
      </c>
      <c r="I204" s="274"/>
      <c r="J204" s="270"/>
      <c r="K204" s="270"/>
      <c r="L204" s="275"/>
      <c r="M204" s="276"/>
      <c r="N204" s="277"/>
      <c r="O204" s="277"/>
      <c r="P204" s="277"/>
      <c r="Q204" s="277"/>
      <c r="R204" s="277"/>
      <c r="S204" s="277"/>
      <c r="T204" s="278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79" t="s">
        <v>229</v>
      </c>
      <c r="AU204" s="279" t="s">
        <v>86</v>
      </c>
      <c r="AV204" s="14" t="s">
        <v>86</v>
      </c>
      <c r="AW204" s="14" t="s">
        <v>32</v>
      </c>
      <c r="AX204" s="14" t="s">
        <v>76</v>
      </c>
      <c r="AY204" s="279" t="s">
        <v>222</v>
      </c>
    </row>
    <row r="205" s="14" customFormat="1">
      <c r="A205" s="14"/>
      <c r="B205" s="269"/>
      <c r="C205" s="270"/>
      <c r="D205" s="260" t="s">
        <v>229</v>
      </c>
      <c r="E205" s="271" t="s">
        <v>1</v>
      </c>
      <c r="F205" s="272" t="s">
        <v>2622</v>
      </c>
      <c r="G205" s="270"/>
      <c r="H205" s="273">
        <v>0.998</v>
      </c>
      <c r="I205" s="274"/>
      <c r="J205" s="270"/>
      <c r="K205" s="270"/>
      <c r="L205" s="275"/>
      <c r="M205" s="276"/>
      <c r="N205" s="277"/>
      <c r="O205" s="277"/>
      <c r="P205" s="277"/>
      <c r="Q205" s="277"/>
      <c r="R205" s="277"/>
      <c r="S205" s="277"/>
      <c r="T205" s="278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79" t="s">
        <v>229</v>
      </c>
      <c r="AU205" s="279" t="s">
        <v>86</v>
      </c>
      <c r="AV205" s="14" t="s">
        <v>86</v>
      </c>
      <c r="AW205" s="14" t="s">
        <v>32</v>
      </c>
      <c r="AX205" s="14" t="s">
        <v>76</v>
      </c>
      <c r="AY205" s="279" t="s">
        <v>222</v>
      </c>
    </row>
    <row r="206" s="15" customFormat="1">
      <c r="A206" s="15"/>
      <c r="B206" s="280"/>
      <c r="C206" s="281"/>
      <c r="D206" s="260" t="s">
        <v>229</v>
      </c>
      <c r="E206" s="282" t="s">
        <v>1</v>
      </c>
      <c r="F206" s="283" t="s">
        <v>232</v>
      </c>
      <c r="G206" s="281"/>
      <c r="H206" s="284">
        <v>4.5090000000000003</v>
      </c>
      <c r="I206" s="285"/>
      <c r="J206" s="281"/>
      <c r="K206" s="281"/>
      <c r="L206" s="286"/>
      <c r="M206" s="287"/>
      <c r="N206" s="288"/>
      <c r="O206" s="288"/>
      <c r="P206" s="288"/>
      <c r="Q206" s="288"/>
      <c r="R206" s="288"/>
      <c r="S206" s="288"/>
      <c r="T206" s="289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90" t="s">
        <v>229</v>
      </c>
      <c r="AU206" s="290" t="s">
        <v>86</v>
      </c>
      <c r="AV206" s="15" t="s">
        <v>228</v>
      </c>
      <c r="AW206" s="15" t="s">
        <v>32</v>
      </c>
      <c r="AX206" s="15" t="s">
        <v>84</v>
      </c>
      <c r="AY206" s="290" t="s">
        <v>222</v>
      </c>
    </row>
    <row r="207" s="2" customFormat="1" ht="21.75" customHeight="1">
      <c r="A207" s="39"/>
      <c r="B207" s="40"/>
      <c r="C207" s="244" t="s">
        <v>253</v>
      </c>
      <c r="D207" s="244" t="s">
        <v>224</v>
      </c>
      <c r="E207" s="245" t="s">
        <v>2623</v>
      </c>
      <c r="F207" s="246" t="s">
        <v>2624</v>
      </c>
      <c r="G207" s="247" t="s">
        <v>353</v>
      </c>
      <c r="H207" s="248">
        <v>1976</v>
      </c>
      <c r="I207" s="249"/>
      <c r="J207" s="250">
        <f>ROUND(I207*H207,2)</f>
        <v>0</v>
      </c>
      <c r="K207" s="251"/>
      <c r="L207" s="45"/>
      <c r="M207" s="252" t="s">
        <v>1</v>
      </c>
      <c r="N207" s="253" t="s">
        <v>41</v>
      </c>
      <c r="O207" s="92"/>
      <c r="P207" s="254">
        <f>O207*H207</f>
        <v>0</v>
      </c>
      <c r="Q207" s="254">
        <v>0</v>
      </c>
      <c r="R207" s="254">
        <f>Q207*H207</f>
        <v>0</v>
      </c>
      <c r="S207" s="254">
        <v>0</v>
      </c>
      <c r="T207" s="255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56" t="s">
        <v>228</v>
      </c>
      <c r="AT207" s="256" t="s">
        <v>224</v>
      </c>
      <c r="AU207" s="256" t="s">
        <v>86</v>
      </c>
      <c r="AY207" s="18" t="s">
        <v>222</v>
      </c>
      <c r="BE207" s="257">
        <f>IF(N207="základní",J207,0)</f>
        <v>0</v>
      </c>
      <c r="BF207" s="257">
        <f>IF(N207="snížená",J207,0)</f>
        <v>0</v>
      </c>
      <c r="BG207" s="257">
        <f>IF(N207="zákl. přenesená",J207,0)</f>
        <v>0</v>
      </c>
      <c r="BH207" s="257">
        <f>IF(N207="sníž. přenesená",J207,0)</f>
        <v>0</v>
      </c>
      <c r="BI207" s="257">
        <f>IF(N207="nulová",J207,0)</f>
        <v>0</v>
      </c>
      <c r="BJ207" s="18" t="s">
        <v>84</v>
      </c>
      <c r="BK207" s="257">
        <f>ROUND(I207*H207,2)</f>
        <v>0</v>
      </c>
      <c r="BL207" s="18" t="s">
        <v>228</v>
      </c>
      <c r="BM207" s="256" t="s">
        <v>276</v>
      </c>
    </row>
    <row r="208" s="2" customFormat="1" ht="16.5" customHeight="1">
      <c r="A208" s="39"/>
      <c r="B208" s="40"/>
      <c r="C208" s="244" t="s">
        <v>278</v>
      </c>
      <c r="D208" s="244" t="s">
        <v>224</v>
      </c>
      <c r="E208" s="245" t="s">
        <v>2625</v>
      </c>
      <c r="F208" s="246" t="s">
        <v>2626</v>
      </c>
      <c r="G208" s="247" t="s">
        <v>241</v>
      </c>
      <c r="H208" s="248">
        <v>89.587000000000003</v>
      </c>
      <c r="I208" s="249"/>
      <c r="J208" s="250">
        <f>ROUND(I208*H208,2)</f>
        <v>0</v>
      </c>
      <c r="K208" s="251"/>
      <c r="L208" s="45"/>
      <c r="M208" s="252" t="s">
        <v>1</v>
      </c>
      <c r="N208" s="253" t="s">
        <v>41</v>
      </c>
      <c r="O208" s="92"/>
      <c r="P208" s="254">
        <f>O208*H208</f>
        <v>0</v>
      </c>
      <c r="Q208" s="254">
        <v>0</v>
      </c>
      <c r="R208" s="254">
        <f>Q208*H208</f>
        <v>0</v>
      </c>
      <c r="S208" s="254">
        <v>0</v>
      </c>
      <c r="T208" s="255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56" t="s">
        <v>228</v>
      </c>
      <c r="AT208" s="256" t="s">
        <v>224</v>
      </c>
      <c r="AU208" s="256" t="s">
        <v>86</v>
      </c>
      <c r="AY208" s="18" t="s">
        <v>222</v>
      </c>
      <c r="BE208" s="257">
        <f>IF(N208="základní",J208,0)</f>
        <v>0</v>
      </c>
      <c r="BF208" s="257">
        <f>IF(N208="snížená",J208,0)</f>
        <v>0</v>
      </c>
      <c r="BG208" s="257">
        <f>IF(N208="zákl. přenesená",J208,0)</f>
        <v>0</v>
      </c>
      <c r="BH208" s="257">
        <f>IF(N208="sníž. přenesená",J208,0)</f>
        <v>0</v>
      </c>
      <c r="BI208" s="257">
        <f>IF(N208="nulová",J208,0)</f>
        <v>0</v>
      </c>
      <c r="BJ208" s="18" t="s">
        <v>84</v>
      </c>
      <c r="BK208" s="257">
        <f>ROUND(I208*H208,2)</f>
        <v>0</v>
      </c>
      <c r="BL208" s="18" t="s">
        <v>228</v>
      </c>
      <c r="BM208" s="256" t="s">
        <v>279</v>
      </c>
    </row>
    <row r="209" s="13" customFormat="1">
      <c r="A209" s="13"/>
      <c r="B209" s="258"/>
      <c r="C209" s="259"/>
      <c r="D209" s="260" t="s">
        <v>229</v>
      </c>
      <c r="E209" s="261" t="s">
        <v>1</v>
      </c>
      <c r="F209" s="262" t="s">
        <v>2627</v>
      </c>
      <c r="G209" s="259"/>
      <c r="H209" s="261" t="s">
        <v>1</v>
      </c>
      <c r="I209" s="263"/>
      <c r="J209" s="259"/>
      <c r="K209" s="259"/>
      <c r="L209" s="264"/>
      <c r="M209" s="265"/>
      <c r="N209" s="266"/>
      <c r="O209" s="266"/>
      <c r="P209" s="266"/>
      <c r="Q209" s="266"/>
      <c r="R209" s="266"/>
      <c r="S209" s="266"/>
      <c r="T209" s="267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68" t="s">
        <v>229</v>
      </c>
      <c r="AU209" s="268" t="s">
        <v>86</v>
      </c>
      <c r="AV209" s="13" t="s">
        <v>84</v>
      </c>
      <c r="AW209" s="13" t="s">
        <v>32</v>
      </c>
      <c r="AX209" s="13" t="s">
        <v>76</v>
      </c>
      <c r="AY209" s="268" t="s">
        <v>222</v>
      </c>
    </row>
    <row r="210" s="13" customFormat="1">
      <c r="A210" s="13"/>
      <c r="B210" s="258"/>
      <c r="C210" s="259"/>
      <c r="D210" s="260" t="s">
        <v>229</v>
      </c>
      <c r="E210" s="261" t="s">
        <v>1</v>
      </c>
      <c r="F210" s="262" t="s">
        <v>2628</v>
      </c>
      <c r="G210" s="259"/>
      <c r="H210" s="261" t="s">
        <v>1</v>
      </c>
      <c r="I210" s="263"/>
      <c r="J210" s="259"/>
      <c r="K210" s="259"/>
      <c r="L210" s="264"/>
      <c r="M210" s="265"/>
      <c r="N210" s="266"/>
      <c r="O210" s="266"/>
      <c r="P210" s="266"/>
      <c r="Q210" s="266"/>
      <c r="R210" s="266"/>
      <c r="S210" s="266"/>
      <c r="T210" s="267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68" t="s">
        <v>229</v>
      </c>
      <c r="AU210" s="268" t="s">
        <v>86</v>
      </c>
      <c r="AV210" s="13" t="s">
        <v>84</v>
      </c>
      <c r="AW210" s="13" t="s">
        <v>32</v>
      </c>
      <c r="AX210" s="13" t="s">
        <v>76</v>
      </c>
      <c r="AY210" s="268" t="s">
        <v>222</v>
      </c>
    </row>
    <row r="211" s="14" customFormat="1">
      <c r="A211" s="14"/>
      <c r="B211" s="269"/>
      <c r="C211" s="270"/>
      <c r="D211" s="260" t="s">
        <v>229</v>
      </c>
      <c r="E211" s="271" t="s">
        <v>1</v>
      </c>
      <c r="F211" s="272" t="s">
        <v>2629</v>
      </c>
      <c r="G211" s="270"/>
      <c r="H211" s="273">
        <v>4.7359999999999998</v>
      </c>
      <c r="I211" s="274"/>
      <c r="J211" s="270"/>
      <c r="K211" s="270"/>
      <c r="L211" s="275"/>
      <c r="M211" s="276"/>
      <c r="N211" s="277"/>
      <c r="O211" s="277"/>
      <c r="P211" s="277"/>
      <c r="Q211" s="277"/>
      <c r="R211" s="277"/>
      <c r="S211" s="277"/>
      <c r="T211" s="278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79" t="s">
        <v>229</v>
      </c>
      <c r="AU211" s="279" t="s">
        <v>86</v>
      </c>
      <c r="AV211" s="14" t="s">
        <v>86</v>
      </c>
      <c r="AW211" s="14" t="s">
        <v>32</v>
      </c>
      <c r="AX211" s="14" t="s">
        <v>76</v>
      </c>
      <c r="AY211" s="279" t="s">
        <v>222</v>
      </c>
    </row>
    <row r="212" s="14" customFormat="1">
      <c r="A212" s="14"/>
      <c r="B212" s="269"/>
      <c r="C212" s="270"/>
      <c r="D212" s="260" t="s">
        <v>229</v>
      </c>
      <c r="E212" s="271" t="s">
        <v>1</v>
      </c>
      <c r="F212" s="272" t="s">
        <v>2630</v>
      </c>
      <c r="G212" s="270"/>
      <c r="H212" s="273">
        <v>2.6150000000000002</v>
      </c>
      <c r="I212" s="274"/>
      <c r="J212" s="270"/>
      <c r="K212" s="270"/>
      <c r="L212" s="275"/>
      <c r="M212" s="276"/>
      <c r="N212" s="277"/>
      <c r="O212" s="277"/>
      <c r="P212" s="277"/>
      <c r="Q212" s="277"/>
      <c r="R212" s="277"/>
      <c r="S212" s="277"/>
      <c r="T212" s="278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79" t="s">
        <v>229</v>
      </c>
      <c r="AU212" s="279" t="s">
        <v>86</v>
      </c>
      <c r="AV212" s="14" t="s">
        <v>86</v>
      </c>
      <c r="AW212" s="14" t="s">
        <v>32</v>
      </c>
      <c r="AX212" s="14" t="s">
        <v>76</v>
      </c>
      <c r="AY212" s="279" t="s">
        <v>222</v>
      </c>
    </row>
    <row r="213" s="13" customFormat="1">
      <c r="A213" s="13"/>
      <c r="B213" s="258"/>
      <c r="C213" s="259"/>
      <c r="D213" s="260" t="s">
        <v>229</v>
      </c>
      <c r="E213" s="261" t="s">
        <v>1</v>
      </c>
      <c r="F213" s="262" t="s">
        <v>2631</v>
      </c>
      <c r="G213" s="259"/>
      <c r="H213" s="261" t="s">
        <v>1</v>
      </c>
      <c r="I213" s="263"/>
      <c r="J213" s="259"/>
      <c r="K213" s="259"/>
      <c r="L213" s="264"/>
      <c r="M213" s="265"/>
      <c r="N213" s="266"/>
      <c r="O213" s="266"/>
      <c r="P213" s="266"/>
      <c r="Q213" s="266"/>
      <c r="R213" s="266"/>
      <c r="S213" s="266"/>
      <c r="T213" s="267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68" t="s">
        <v>229</v>
      </c>
      <c r="AU213" s="268" t="s">
        <v>86</v>
      </c>
      <c r="AV213" s="13" t="s">
        <v>84</v>
      </c>
      <c r="AW213" s="13" t="s">
        <v>32</v>
      </c>
      <c r="AX213" s="13" t="s">
        <v>76</v>
      </c>
      <c r="AY213" s="268" t="s">
        <v>222</v>
      </c>
    </row>
    <row r="214" s="14" customFormat="1">
      <c r="A214" s="14"/>
      <c r="B214" s="269"/>
      <c r="C214" s="270"/>
      <c r="D214" s="260" t="s">
        <v>229</v>
      </c>
      <c r="E214" s="271" t="s">
        <v>1</v>
      </c>
      <c r="F214" s="272" t="s">
        <v>2632</v>
      </c>
      <c r="G214" s="270"/>
      <c r="H214" s="273">
        <v>3.4470000000000001</v>
      </c>
      <c r="I214" s="274"/>
      <c r="J214" s="270"/>
      <c r="K214" s="270"/>
      <c r="L214" s="275"/>
      <c r="M214" s="276"/>
      <c r="N214" s="277"/>
      <c r="O214" s="277"/>
      <c r="P214" s="277"/>
      <c r="Q214" s="277"/>
      <c r="R214" s="277"/>
      <c r="S214" s="277"/>
      <c r="T214" s="278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79" t="s">
        <v>229</v>
      </c>
      <c r="AU214" s="279" t="s">
        <v>86</v>
      </c>
      <c r="AV214" s="14" t="s">
        <v>86</v>
      </c>
      <c r="AW214" s="14" t="s">
        <v>32</v>
      </c>
      <c r="AX214" s="14" t="s">
        <v>76</v>
      </c>
      <c r="AY214" s="279" t="s">
        <v>222</v>
      </c>
    </row>
    <row r="215" s="14" customFormat="1">
      <c r="A215" s="14"/>
      <c r="B215" s="269"/>
      <c r="C215" s="270"/>
      <c r="D215" s="260" t="s">
        <v>229</v>
      </c>
      <c r="E215" s="271" t="s">
        <v>1</v>
      </c>
      <c r="F215" s="272" t="s">
        <v>2633</v>
      </c>
      <c r="G215" s="270"/>
      <c r="H215" s="273">
        <v>0.71399999999999997</v>
      </c>
      <c r="I215" s="274"/>
      <c r="J215" s="270"/>
      <c r="K215" s="270"/>
      <c r="L215" s="275"/>
      <c r="M215" s="276"/>
      <c r="N215" s="277"/>
      <c r="O215" s="277"/>
      <c r="P215" s="277"/>
      <c r="Q215" s="277"/>
      <c r="R215" s="277"/>
      <c r="S215" s="277"/>
      <c r="T215" s="278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79" t="s">
        <v>229</v>
      </c>
      <c r="AU215" s="279" t="s">
        <v>86</v>
      </c>
      <c r="AV215" s="14" t="s">
        <v>86</v>
      </c>
      <c r="AW215" s="14" t="s">
        <v>32</v>
      </c>
      <c r="AX215" s="14" t="s">
        <v>76</v>
      </c>
      <c r="AY215" s="279" t="s">
        <v>222</v>
      </c>
    </row>
    <row r="216" s="13" customFormat="1">
      <c r="A216" s="13"/>
      <c r="B216" s="258"/>
      <c r="C216" s="259"/>
      <c r="D216" s="260" t="s">
        <v>229</v>
      </c>
      <c r="E216" s="261" t="s">
        <v>1</v>
      </c>
      <c r="F216" s="262" t="s">
        <v>2634</v>
      </c>
      <c r="G216" s="259"/>
      <c r="H216" s="261" t="s">
        <v>1</v>
      </c>
      <c r="I216" s="263"/>
      <c r="J216" s="259"/>
      <c r="K216" s="259"/>
      <c r="L216" s="264"/>
      <c r="M216" s="265"/>
      <c r="N216" s="266"/>
      <c r="O216" s="266"/>
      <c r="P216" s="266"/>
      <c r="Q216" s="266"/>
      <c r="R216" s="266"/>
      <c r="S216" s="266"/>
      <c r="T216" s="267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68" t="s">
        <v>229</v>
      </c>
      <c r="AU216" s="268" t="s">
        <v>86</v>
      </c>
      <c r="AV216" s="13" t="s">
        <v>84</v>
      </c>
      <c r="AW216" s="13" t="s">
        <v>32</v>
      </c>
      <c r="AX216" s="13" t="s">
        <v>76</v>
      </c>
      <c r="AY216" s="268" t="s">
        <v>222</v>
      </c>
    </row>
    <row r="217" s="14" customFormat="1">
      <c r="A217" s="14"/>
      <c r="B217" s="269"/>
      <c r="C217" s="270"/>
      <c r="D217" s="260" t="s">
        <v>229</v>
      </c>
      <c r="E217" s="271" t="s">
        <v>1</v>
      </c>
      <c r="F217" s="272" t="s">
        <v>2635</v>
      </c>
      <c r="G217" s="270"/>
      <c r="H217" s="273">
        <v>30.398</v>
      </c>
      <c r="I217" s="274"/>
      <c r="J217" s="270"/>
      <c r="K217" s="270"/>
      <c r="L217" s="275"/>
      <c r="M217" s="276"/>
      <c r="N217" s="277"/>
      <c r="O217" s="277"/>
      <c r="P217" s="277"/>
      <c r="Q217" s="277"/>
      <c r="R217" s="277"/>
      <c r="S217" s="277"/>
      <c r="T217" s="278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79" t="s">
        <v>229</v>
      </c>
      <c r="AU217" s="279" t="s">
        <v>86</v>
      </c>
      <c r="AV217" s="14" t="s">
        <v>86</v>
      </c>
      <c r="AW217" s="14" t="s">
        <v>32</v>
      </c>
      <c r="AX217" s="14" t="s">
        <v>76</v>
      </c>
      <c r="AY217" s="279" t="s">
        <v>222</v>
      </c>
    </row>
    <row r="218" s="16" customFormat="1">
      <c r="A218" s="16"/>
      <c r="B218" s="305"/>
      <c r="C218" s="306"/>
      <c r="D218" s="260" t="s">
        <v>229</v>
      </c>
      <c r="E218" s="307" t="s">
        <v>1</v>
      </c>
      <c r="F218" s="308" t="s">
        <v>373</v>
      </c>
      <c r="G218" s="306"/>
      <c r="H218" s="309">
        <v>41.909999999999997</v>
      </c>
      <c r="I218" s="310"/>
      <c r="J218" s="306"/>
      <c r="K218" s="306"/>
      <c r="L218" s="311"/>
      <c r="M218" s="312"/>
      <c r="N218" s="313"/>
      <c r="O218" s="313"/>
      <c r="P218" s="313"/>
      <c r="Q218" s="313"/>
      <c r="R218" s="313"/>
      <c r="S218" s="313"/>
      <c r="T218" s="314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T218" s="315" t="s">
        <v>229</v>
      </c>
      <c r="AU218" s="315" t="s">
        <v>86</v>
      </c>
      <c r="AV218" s="16" t="s">
        <v>107</v>
      </c>
      <c r="AW218" s="16" t="s">
        <v>32</v>
      </c>
      <c r="AX218" s="16" t="s">
        <v>76</v>
      </c>
      <c r="AY218" s="315" t="s">
        <v>222</v>
      </c>
    </row>
    <row r="219" s="13" customFormat="1">
      <c r="A219" s="13"/>
      <c r="B219" s="258"/>
      <c r="C219" s="259"/>
      <c r="D219" s="260" t="s">
        <v>229</v>
      </c>
      <c r="E219" s="261" t="s">
        <v>1</v>
      </c>
      <c r="F219" s="262" t="s">
        <v>2568</v>
      </c>
      <c r="G219" s="259"/>
      <c r="H219" s="261" t="s">
        <v>1</v>
      </c>
      <c r="I219" s="263"/>
      <c r="J219" s="259"/>
      <c r="K219" s="259"/>
      <c r="L219" s="264"/>
      <c r="M219" s="265"/>
      <c r="N219" s="266"/>
      <c r="O219" s="266"/>
      <c r="P219" s="266"/>
      <c r="Q219" s="266"/>
      <c r="R219" s="266"/>
      <c r="S219" s="266"/>
      <c r="T219" s="267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68" t="s">
        <v>229</v>
      </c>
      <c r="AU219" s="268" t="s">
        <v>86</v>
      </c>
      <c r="AV219" s="13" t="s">
        <v>84</v>
      </c>
      <c r="AW219" s="13" t="s">
        <v>32</v>
      </c>
      <c r="AX219" s="13" t="s">
        <v>76</v>
      </c>
      <c r="AY219" s="268" t="s">
        <v>222</v>
      </c>
    </row>
    <row r="220" s="13" customFormat="1">
      <c r="A220" s="13"/>
      <c r="B220" s="258"/>
      <c r="C220" s="259"/>
      <c r="D220" s="260" t="s">
        <v>229</v>
      </c>
      <c r="E220" s="261" t="s">
        <v>1</v>
      </c>
      <c r="F220" s="262" t="s">
        <v>2636</v>
      </c>
      <c r="G220" s="259"/>
      <c r="H220" s="261" t="s">
        <v>1</v>
      </c>
      <c r="I220" s="263"/>
      <c r="J220" s="259"/>
      <c r="K220" s="259"/>
      <c r="L220" s="264"/>
      <c r="M220" s="265"/>
      <c r="N220" s="266"/>
      <c r="O220" s="266"/>
      <c r="P220" s="266"/>
      <c r="Q220" s="266"/>
      <c r="R220" s="266"/>
      <c r="S220" s="266"/>
      <c r="T220" s="267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68" t="s">
        <v>229</v>
      </c>
      <c r="AU220" s="268" t="s">
        <v>86</v>
      </c>
      <c r="AV220" s="13" t="s">
        <v>84</v>
      </c>
      <c r="AW220" s="13" t="s">
        <v>32</v>
      </c>
      <c r="AX220" s="13" t="s">
        <v>76</v>
      </c>
      <c r="AY220" s="268" t="s">
        <v>222</v>
      </c>
    </row>
    <row r="221" s="14" customFormat="1">
      <c r="A221" s="14"/>
      <c r="B221" s="269"/>
      <c r="C221" s="270"/>
      <c r="D221" s="260" t="s">
        <v>229</v>
      </c>
      <c r="E221" s="271" t="s">
        <v>1</v>
      </c>
      <c r="F221" s="272" t="s">
        <v>2637</v>
      </c>
      <c r="G221" s="270"/>
      <c r="H221" s="273">
        <v>10.710000000000001</v>
      </c>
      <c r="I221" s="274"/>
      <c r="J221" s="270"/>
      <c r="K221" s="270"/>
      <c r="L221" s="275"/>
      <c r="M221" s="276"/>
      <c r="N221" s="277"/>
      <c r="O221" s="277"/>
      <c r="P221" s="277"/>
      <c r="Q221" s="277"/>
      <c r="R221" s="277"/>
      <c r="S221" s="277"/>
      <c r="T221" s="278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79" t="s">
        <v>229</v>
      </c>
      <c r="AU221" s="279" t="s">
        <v>86</v>
      </c>
      <c r="AV221" s="14" t="s">
        <v>86</v>
      </c>
      <c r="AW221" s="14" t="s">
        <v>32</v>
      </c>
      <c r="AX221" s="14" t="s">
        <v>76</v>
      </c>
      <c r="AY221" s="279" t="s">
        <v>222</v>
      </c>
    </row>
    <row r="222" s="14" customFormat="1">
      <c r="A222" s="14"/>
      <c r="B222" s="269"/>
      <c r="C222" s="270"/>
      <c r="D222" s="260" t="s">
        <v>229</v>
      </c>
      <c r="E222" s="271" t="s">
        <v>1</v>
      </c>
      <c r="F222" s="272" t="s">
        <v>2638</v>
      </c>
      <c r="G222" s="270"/>
      <c r="H222" s="273">
        <v>2.3559999999999999</v>
      </c>
      <c r="I222" s="274"/>
      <c r="J222" s="270"/>
      <c r="K222" s="270"/>
      <c r="L222" s="275"/>
      <c r="M222" s="276"/>
      <c r="N222" s="277"/>
      <c r="O222" s="277"/>
      <c r="P222" s="277"/>
      <c r="Q222" s="277"/>
      <c r="R222" s="277"/>
      <c r="S222" s="277"/>
      <c r="T222" s="278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79" t="s">
        <v>229</v>
      </c>
      <c r="AU222" s="279" t="s">
        <v>86</v>
      </c>
      <c r="AV222" s="14" t="s">
        <v>86</v>
      </c>
      <c r="AW222" s="14" t="s">
        <v>32</v>
      </c>
      <c r="AX222" s="14" t="s">
        <v>76</v>
      </c>
      <c r="AY222" s="279" t="s">
        <v>222</v>
      </c>
    </row>
    <row r="223" s="14" customFormat="1">
      <c r="A223" s="14"/>
      <c r="B223" s="269"/>
      <c r="C223" s="270"/>
      <c r="D223" s="260" t="s">
        <v>229</v>
      </c>
      <c r="E223" s="271" t="s">
        <v>1</v>
      </c>
      <c r="F223" s="272" t="s">
        <v>2639</v>
      </c>
      <c r="G223" s="270"/>
      <c r="H223" s="273">
        <v>1.617</v>
      </c>
      <c r="I223" s="274"/>
      <c r="J223" s="270"/>
      <c r="K223" s="270"/>
      <c r="L223" s="275"/>
      <c r="M223" s="276"/>
      <c r="N223" s="277"/>
      <c r="O223" s="277"/>
      <c r="P223" s="277"/>
      <c r="Q223" s="277"/>
      <c r="R223" s="277"/>
      <c r="S223" s="277"/>
      <c r="T223" s="278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79" t="s">
        <v>229</v>
      </c>
      <c r="AU223" s="279" t="s">
        <v>86</v>
      </c>
      <c r="AV223" s="14" t="s">
        <v>86</v>
      </c>
      <c r="AW223" s="14" t="s">
        <v>32</v>
      </c>
      <c r="AX223" s="14" t="s">
        <v>76</v>
      </c>
      <c r="AY223" s="279" t="s">
        <v>222</v>
      </c>
    </row>
    <row r="224" s="14" customFormat="1">
      <c r="A224" s="14"/>
      <c r="B224" s="269"/>
      <c r="C224" s="270"/>
      <c r="D224" s="260" t="s">
        <v>229</v>
      </c>
      <c r="E224" s="271" t="s">
        <v>1</v>
      </c>
      <c r="F224" s="272" t="s">
        <v>2640</v>
      </c>
      <c r="G224" s="270"/>
      <c r="H224" s="273">
        <v>3.6120000000000001</v>
      </c>
      <c r="I224" s="274"/>
      <c r="J224" s="270"/>
      <c r="K224" s="270"/>
      <c r="L224" s="275"/>
      <c r="M224" s="276"/>
      <c r="N224" s="277"/>
      <c r="O224" s="277"/>
      <c r="P224" s="277"/>
      <c r="Q224" s="277"/>
      <c r="R224" s="277"/>
      <c r="S224" s="277"/>
      <c r="T224" s="278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79" t="s">
        <v>229</v>
      </c>
      <c r="AU224" s="279" t="s">
        <v>86</v>
      </c>
      <c r="AV224" s="14" t="s">
        <v>86</v>
      </c>
      <c r="AW224" s="14" t="s">
        <v>32</v>
      </c>
      <c r="AX224" s="14" t="s">
        <v>76</v>
      </c>
      <c r="AY224" s="279" t="s">
        <v>222</v>
      </c>
    </row>
    <row r="225" s="14" customFormat="1">
      <c r="A225" s="14"/>
      <c r="B225" s="269"/>
      <c r="C225" s="270"/>
      <c r="D225" s="260" t="s">
        <v>229</v>
      </c>
      <c r="E225" s="271" t="s">
        <v>1</v>
      </c>
      <c r="F225" s="272" t="s">
        <v>2641</v>
      </c>
      <c r="G225" s="270"/>
      <c r="H225" s="273">
        <v>0.26300000000000001</v>
      </c>
      <c r="I225" s="274"/>
      <c r="J225" s="270"/>
      <c r="K225" s="270"/>
      <c r="L225" s="275"/>
      <c r="M225" s="276"/>
      <c r="N225" s="277"/>
      <c r="O225" s="277"/>
      <c r="P225" s="277"/>
      <c r="Q225" s="277"/>
      <c r="R225" s="277"/>
      <c r="S225" s="277"/>
      <c r="T225" s="278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79" t="s">
        <v>229</v>
      </c>
      <c r="AU225" s="279" t="s">
        <v>86</v>
      </c>
      <c r="AV225" s="14" t="s">
        <v>86</v>
      </c>
      <c r="AW225" s="14" t="s">
        <v>32</v>
      </c>
      <c r="AX225" s="14" t="s">
        <v>76</v>
      </c>
      <c r="AY225" s="279" t="s">
        <v>222</v>
      </c>
    </row>
    <row r="226" s="14" customFormat="1">
      <c r="A226" s="14"/>
      <c r="B226" s="269"/>
      <c r="C226" s="270"/>
      <c r="D226" s="260" t="s">
        <v>229</v>
      </c>
      <c r="E226" s="271" t="s">
        <v>1</v>
      </c>
      <c r="F226" s="272" t="s">
        <v>2642</v>
      </c>
      <c r="G226" s="270"/>
      <c r="H226" s="273">
        <v>1.6579999999999999</v>
      </c>
      <c r="I226" s="274"/>
      <c r="J226" s="270"/>
      <c r="K226" s="270"/>
      <c r="L226" s="275"/>
      <c r="M226" s="276"/>
      <c r="N226" s="277"/>
      <c r="O226" s="277"/>
      <c r="P226" s="277"/>
      <c r="Q226" s="277"/>
      <c r="R226" s="277"/>
      <c r="S226" s="277"/>
      <c r="T226" s="278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79" t="s">
        <v>229</v>
      </c>
      <c r="AU226" s="279" t="s">
        <v>86</v>
      </c>
      <c r="AV226" s="14" t="s">
        <v>86</v>
      </c>
      <c r="AW226" s="14" t="s">
        <v>32</v>
      </c>
      <c r="AX226" s="14" t="s">
        <v>76</v>
      </c>
      <c r="AY226" s="279" t="s">
        <v>222</v>
      </c>
    </row>
    <row r="227" s="14" customFormat="1">
      <c r="A227" s="14"/>
      <c r="B227" s="269"/>
      <c r="C227" s="270"/>
      <c r="D227" s="260" t="s">
        <v>229</v>
      </c>
      <c r="E227" s="271" t="s">
        <v>1</v>
      </c>
      <c r="F227" s="272" t="s">
        <v>2643</v>
      </c>
      <c r="G227" s="270"/>
      <c r="H227" s="273">
        <v>0.30599999999999999</v>
      </c>
      <c r="I227" s="274"/>
      <c r="J227" s="270"/>
      <c r="K227" s="270"/>
      <c r="L227" s="275"/>
      <c r="M227" s="276"/>
      <c r="N227" s="277"/>
      <c r="O227" s="277"/>
      <c r="P227" s="277"/>
      <c r="Q227" s="277"/>
      <c r="R227" s="277"/>
      <c r="S227" s="277"/>
      <c r="T227" s="278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79" t="s">
        <v>229</v>
      </c>
      <c r="AU227" s="279" t="s">
        <v>86</v>
      </c>
      <c r="AV227" s="14" t="s">
        <v>86</v>
      </c>
      <c r="AW227" s="14" t="s">
        <v>32</v>
      </c>
      <c r="AX227" s="14" t="s">
        <v>76</v>
      </c>
      <c r="AY227" s="279" t="s">
        <v>222</v>
      </c>
    </row>
    <row r="228" s="14" customFormat="1">
      <c r="A228" s="14"/>
      <c r="B228" s="269"/>
      <c r="C228" s="270"/>
      <c r="D228" s="260" t="s">
        <v>229</v>
      </c>
      <c r="E228" s="271" t="s">
        <v>1</v>
      </c>
      <c r="F228" s="272" t="s">
        <v>2644</v>
      </c>
      <c r="G228" s="270"/>
      <c r="H228" s="273">
        <v>0.57099999999999995</v>
      </c>
      <c r="I228" s="274"/>
      <c r="J228" s="270"/>
      <c r="K228" s="270"/>
      <c r="L228" s="275"/>
      <c r="M228" s="276"/>
      <c r="N228" s="277"/>
      <c r="O228" s="277"/>
      <c r="P228" s="277"/>
      <c r="Q228" s="277"/>
      <c r="R228" s="277"/>
      <c r="S228" s="277"/>
      <c r="T228" s="278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79" t="s">
        <v>229</v>
      </c>
      <c r="AU228" s="279" t="s">
        <v>86</v>
      </c>
      <c r="AV228" s="14" t="s">
        <v>86</v>
      </c>
      <c r="AW228" s="14" t="s">
        <v>32</v>
      </c>
      <c r="AX228" s="14" t="s">
        <v>76</v>
      </c>
      <c r="AY228" s="279" t="s">
        <v>222</v>
      </c>
    </row>
    <row r="229" s="13" customFormat="1">
      <c r="A229" s="13"/>
      <c r="B229" s="258"/>
      <c r="C229" s="259"/>
      <c r="D229" s="260" t="s">
        <v>229</v>
      </c>
      <c r="E229" s="261" t="s">
        <v>1</v>
      </c>
      <c r="F229" s="262" t="s">
        <v>2645</v>
      </c>
      <c r="G229" s="259"/>
      <c r="H229" s="261" t="s">
        <v>1</v>
      </c>
      <c r="I229" s="263"/>
      <c r="J229" s="259"/>
      <c r="K229" s="259"/>
      <c r="L229" s="264"/>
      <c r="M229" s="265"/>
      <c r="N229" s="266"/>
      <c r="O229" s="266"/>
      <c r="P229" s="266"/>
      <c r="Q229" s="266"/>
      <c r="R229" s="266"/>
      <c r="S229" s="266"/>
      <c r="T229" s="267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68" t="s">
        <v>229</v>
      </c>
      <c r="AU229" s="268" t="s">
        <v>86</v>
      </c>
      <c r="AV229" s="13" t="s">
        <v>84</v>
      </c>
      <c r="AW229" s="13" t="s">
        <v>32</v>
      </c>
      <c r="AX229" s="13" t="s">
        <v>76</v>
      </c>
      <c r="AY229" s="268" t="s">
        <v>222</v>
      </c>
    </row>
    <row r="230" s="14" customFormat="1">
      <c r="A230" s="14"/>
      <c r="B230" s="269"/>
      <c r="C230" s="270"/>
      <c r="D230" s="260" t="s">
        <v>229</v>
      </c>
      <c r="E230" s="271" t="s">
        <v>1</v>
      </c>
      <c r="F230" s="272" t="s">
        <v>2646</v>
      </c>
      <c r="G230" s="270"/>
      <c r="H230" s="273">
        <v>10.08</v>
      </c>
      <c r="I230" s="274"/>
      <c r="J230" s="270"/>
      <c r="K230" s="270"/>
      <c r="L230" s="275"/>
      <c r="M230" s="276"/>
      <c r="N230" s="277"/>
      <c r="O230" s="277"/>
      <c r="P230" s="277"/>
      <c r="Q230" s="277"/>
      <c r="R230" s="277"/>
      <c r="S230" s="277"/>
      <c r="T230" s="278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79" t="s">
        <v>229</v>
      </c>
      <c r="AU230" s="279" t="s">
        <v>86</v>
      </c>
      <c r="AV230" s="14" t="s">
        <v>86</v>
      </c>
      <c r="AW230" s="14" t="s">
        <v>32</v>
      </c>
      <c r="AX230" s="14" t="s">
        <v>76</v>
      </c>
      <c r="AY230" s="279" t="s">
        <v>222</v>
      </c>
    </row>
    <row r="231" s="14" customFormat="1">
      <c r="A231" s="14"/>
      <c r="B231" s="269"/>
      <c r="C231" s="270"/>
      <c r="D231" s="260" t="s">
        <v>229</v>
      </c>
      <c r="E231" s="271" t="s">
        <v>1</v>
      </c>
      <c r="F231" s="272" t="s">
        <v>2647</v>
      </c>
      <c r="G231" s="270"/>
      <c r="H231" s="273">
        <v>1.6910000000000001</v>
      </c>
      <c r="I231" s="274"/>
      <c r="J231" s="270"/>
      <c r="K231" s="270"/>
      <c r="L231" s="275"/>
      <c r="M231" s="276"/>
      <c r="N231" s="277"/>
      <c r="O231" s="277"/>
      <c r="P231" s="277"/>
      <c r="Q231" s="277"/>
      <c r="R231" s="277"/>
      <c r="S231" s="277"/>
      <c r="T231" s="278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79" t="s">
        <v>229</v>
      </c>
      <c r="AU231" s="279" t="s">
        <v>86</v>
      </c>
      <c r="AV231" s="14" t="s">
        <v>86</v>
      </c>
      <c r="AW231" s="14" t="s">
        <v>32</v>
      </c>
      <c r="AX231" s="14" t="s">
        <v>76</v>
      </c>
      <c r="AY231" s="279" t="s">
        <v>222</v>
      </c>
    </row>
    <row r="232" s="14" customFormat="1">
      <c r="A232" s="14"/>
      <c r="B232" s="269"/>
      <c r="C232" s="270"/>
      <c r="D232" s="260" t="s">
        <v>229</v>
      </c>
      <c r="E232" s="271" t="s">
        <v>1</v>
      </c>
      <c r="F232" s="272" t="s">
        <v>2648</v>
      </c>
      <c r="G232" s="270"/>
      <c r="H232" s="273">
        <v>1.4990000000000001</v>
      </c>
      <c r="I232" s="274"/>
      <c r="J232" s="270"/>
      <c r="K232" s="270"/>
      <c r="L232" s="275"/>
      <c r="M232" s="276"/>
      <c r="N232" s="277"/>
      <c r="O232" s="277"/>
      <c r="P232" s="277"/>
      <c r="Q232" s="277"/>
      <c r="R232" s="277"/>
      <c r="S232" s="277"/>
      <c r="T232" s="278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79" t="s">
        <v>229</v>
      </c>
      <c r="AU232" s="279" t="s">
        <v>86</v>
      </c>
      <c r="AV232" s="14" t="s">
        <v>86</v>
      </c>
      <c r="AW232" s="14" t="s">
        <v>32</v>
      </c>
      <c r="AX232" s="14" t="s">
        <v>76</v>
      </c>
      <c r="AY232" s="279" t="s">
        <v>222</v>
      </c>
    </row>
    <row r="233" s="14" customFormat="1">
      <c r="A233" s="14"/>
      <c r="B233" s="269"/>
      <c r="C233" s="270"/>
      <c r="D233" s="260" t="s">
        <v>229</v>
      </c>
      <c r="E233" s="271" t="s">
        <v>1</v>
      </c>
      <c r="F233" s="272" t="s">
        <v>2649</v>
      </c>
      <c r="G233" s="270"/>
      <c r="H233" s="273">
        <v>0.32300000000000001</v>
      </c>
      <c r="I233" s="274"/>
      <c r="J233" s="270"/>
      <c r="K233" s="270"/>
      <c r="L233" s="275"/>
      <c r="M233" s="276"/>
      <c r="N233" s="277"/>
      <c r="O233" s="277"/>
      <c r="P233" s="277"/>
      <c r="Q233" s="277"/>
      <c r="R233" s="277"/>
      <c r="S233" s="277"/>
      <c r="T233" s="278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79" t="s">
        <v>229</v>
      </c>
      <c r="AU233" s="279" t="s">
        <v>86</v>
      </c>
      <c r="AV233" s="14" t="s">
        <v>86</v>
      </c>
      <c r="AW233" s="14" t="s">
        <v>32</v>
      </c>
      <c r="AX233" s="14" t="s">
        <v>76</v>
      </c>
      <c r="AY233" s="279" t="s">
        <v>222</v>
      </c>
    </row>
    <row r="234" s="14" customFormat="1">
      <c r="A234" s="14"/>
      <c r="B234" s="269"/>
      <c r="C234" s="270"/>
      <c r="D234" s="260" t="s">
        <v>229</v>
      </c>
      <c r="E234" s="271" t="s">
        <v>1</v>
      </c>
      <c r="F234" s="272" t="s">
        <v>2650</v>
      </c>
      <c r="G234" s="270"/>
      <c r="H234" s="273">
        <v>0.315</v>
      </c>
      <c r="I234" s="274"/>
      <c r="J234" s="270"/>
      <c r="K234" s="270"/>
      <c r="L234" s="275"/>
      <c r="M234" s="276"/>
      <c r="N234" s="277"/>
      <c r="O234" s="277"/>
      <c r="P234" s="277"/>
      <c r="Q234" s="277"/>
      <c r="R234" s="277"/>
      <c r="S234" s="277"/>
      <c r="T234" s="278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79" t="s">
        <v>229</v>
      </c>
      <c r="AU234" s="279" t="s">
        <v>86</v>
      </c>
      <c r="AV234" s="14" t="s">
        <v>86</v>
      </c>
      <c r="AW234" s="14" t="s">
        <v>32</v>
      </c>
      <c r="AX234" s="14" t="s">
        <v>76</v>
      </c>
      <c r="AY234" s="279" t="s">
        <v>222</v>
      </c>
    </row>
    <row r="235" s="14" customFormat="1">
      <c r="A235" s="14"/>
      <c r="B235" s="269"/>
      <c r="C235" s="270"/>
      <c r="D235" s="260" t="s">
        <v>229</v>
      </c>
      <c r="E235" s="271" t="s">
        <v>1</v>
      </c>
      <c r="F235" s="272" t="s">
        <v>2651</v>
      </c>
      <c r="G235" s="270"/>
      <c r="H235" s="273">
        <v>0.72299999999999998</v>
      </c>
      <c r="I235" s="274"/>
      <c r="J235" s="270"/>
      <c r="K235" s="270"/>
      <c r="L235" s="275"/>
      <c r="M235" s="276"/>
      <c r="N235" s="277"/>
      <c r="O235" s="277"/>
      <c r="P235" s="277"/>
      <c r="Q235" s="277"/>
      <c r="R235" s="277"/>
      <c r="S235" s="277"/>
      <c r="T235" s="278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79" t="s">
        <v>229</v>
      </c>
      <c r="AU235" s="279" t="s">
        <v>86</v>
      </c>
      <c r="AV235" s="14" t="s">
        <v>86</v>
      </c>
      <c r="AW235" s="14" t="s">
        <v>32</v>
      </c>
      <c r="AX235" s="14" t="s">
        <v>76</v>
      </c>
      <c r="AY235" s="279" t="s">
        <v>222</v>
      </c>
    </row>
    <row r="236" s="14" customFormat="1">
      <c r="A236" s="14"/>
      <c r="B236" s="269"/>
      <c r="C236" s="270"/>
      <c r="D236" s="260" t="s">
        <v>229</v>
      </c>
      <c r="E236" s="271" t="s">
        <v>1</v>
      </c>
      <c r="F236" s="272" t="s">
        <v>2652</v>
      </c>
      <c r="G236" s="270"/>
      <c r="H236" s="273">
        <v>0.13300000000000001</v>
      </c>
      <c r="I236" s="274"/>
      <c r="J236" s="270"/>
      <c r="K236" s="270"/>
      <c r="L236" s="275"/>
      <c r="M236" s="276"/>
      <c r="N236" s="277"/>
      <c r="O236" s="277"/>
      <c r="P236" s="277"/>
      <c r="Q236" s="277"/>
      <c r="R236" s="277"/>
      <c r="S236" s="277"/>
      <c r="T236" s="278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79" t="s">
        <v>229</v>
      </c>
      <c r="AU236" s="279" t="s">
        <v>86</v>
      </c>
      <c r="AV236" s="14" t="s">
        <v>86</v>
      </c>
      <c r="AW236" s="14" t="s">
        <v>32</v>
      </c>
      <c r="AX236" s="14" t="s">
        <v>76</v>
      </c>
      <c r="AY236" s="279" t="s">
        <v>222</v>
      </c>
    </row>
    <row r="237" s="14" customFormat="1">
      <c r="A237" s="14"/>
      <c r="B237" s="269"/>
      <c r="C237" s="270"/>
      <c r="D237" s="260" t="s">
        <v>229</v>
      </c>
      <c r="E237" s="271" t="s">
        <v>1</v>
      </c>
      <c r="F237" s="272" t="s">
        <v>2653</v>
      </c>
      <c r="G237" s="270"/>
      <c r="H237" s="273">
        <v>0.128</v>
      </c>
      <c r="I237" s="274"/>
      <c r="J237" s="270"/>
      <c r="K237" s="270"/>
      <c r="L237" s="275"/>
      <c r="M237" s="276"/>
      <c r="N237" s="277"/>
      <c r="O237" s="277"/>
      <c r="P237" s="277"/>
      <c r="Q237" s="277"/>
      <c r="R237" s="277"/>
      <c r="S237" s="277"/>
      <c r="T237" s="278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79" t="s">
        <v>229</v>
      </c>
      <c r="AU237" s="279" t="s">
        <v>86</v>
      </c>
      <c r="AV237" s="14" t="s">
        <v>86</v>
      </c>
      <c r="AW237" s="14" t="s">
        <v>32</v>
      </c>
      <c r="AX237" s="14" t="s">
        <v>76</v>
      </c>
      <c r="AY237" s="279" t="s">
        <v>222</v>
      </c>
    </row>
    <row r="238" s="13" customFormat="1">
      <c r="A238" s="13"/>
      <c r="B238" s="258"/>
      <c r="C238" s="259"/>
      <c r="D238" s="260" t="s">
        <v>229</v>
      </c>
      <c r="E238" s="261" t="s">
        <v>1</v>
      </c>
      <c r="F238" s="262" t="s">
        <v>2654</v>
      </c>
      <c r="G238" s="259"/>
      <c r="H238" s="261" t="s">
        <v>1</v>
      </c>
      <c r="I238" s="263"/>
      <c r="J238" s="259"/>
      <c r="K238" s="259"/>
      <c r="L238" s="264"/>
      <c r="M238" s="265"/>
      <c r="N238" s="266"/>
      <c r="O238" s="266"/>
      <c r="P238" s="266"/>
      <c r="Q238" s="266"/>
      <c r="R238" s="266"/>
      <c r="S238" s="266"/>
      <c r="T238" s="267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68" t="s">
        <v>229</v>
      </c>
      <c r="AU238" s="268" t="s">
        <v>86</v>
      </c>
      <c r="AV238" s="13" t="s">
        <v>84</v>
      </c>
      <c r="AW238" s="13" t="s">
        <v>32</v>
      </c>
      <c r="AX238" s="13" t="s">
        <v>76</v>
      </c>
      <c r="AY238" s="268" t="s">
        <v>222</v>
      </c>
    </row>
    <row r="239" s="14" customFormat="1">
      <c r="A239" s="14"/>
      <c r="B239" s="269"/>
      <c r="C239" s="270"/>
      <c r="D239" s="260" t="s">
        <v>229</v>
      </c>
      <c r="E239" s="271" t="s">
        <v>1</v>
      </c>
      <c r="F239" s="272" t="s">
        <v>2655</v>
      </c>
      <c r="G239" s="270"/>
      <c r="H239" s="273">
        <v>8.0329999999999995</v>
      </c>
      <c r="I239" s="274"/>
      <c r="J239" s="270"/>
      <c r="K239" s="270"/>
      <c r="L239" s="275"/>
      <c r="M239" s="276"/>
      <c r="N239" s="277"/>
      <c r="O239" s="277"/>
      <c r="P239" s="277"/>
      <c r="Q239" s="277"/>
      <c r="R239" s="277"/>
      <c r="S239" s="277"/>
      <c r="T239" s="278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79" t="s">
        <v>229</v>
      </c>
      <c r="AU239" s="279" t="s">
        <v>86</v>
      </c>
      <c r="AV239" s="14" t="s">
        <v>86</v>
      </c>
      <c r="AW239" s="14" t="s">
        <v>32</v>
      </c>
      <c r="AX239" s="14" t="s">
        <v>76</v>
      </c>
      <c r="AY239" s="279" t="s">
        <v>222</v>
      </c>
    </row>
    <row r="240" s="14" customFormat="1">
      <c r="A240" s="14"/>
      <c r="B240" s="269"/>
      <c r="C240" s="270"/>
      <c r="D240" s="260" t="s">
        <v>229</v>
      </c>
      <c r="E240" s="271" t="s">
        <v>1</v>
      </c>
      <c r="F240" s="272" t="s">
        <v>2656</v>
      </c>
      <c r="G240" s="270"/>
      <c r="H240" s="273">
        <v>1.833</v>
      </c>
      <c r="I240" s="274"/>
      <c r="J240" s="270"/>
      <c r="K240" s="270"/>
      <c r="L240" s="275"/>
      <c r="M240" s="276"/>
      <c r="N240" s="277"/>
      <c r="O240" s="277"/>
      <c r="P240" s="277"/>
      <c r="Q240" s="277"/>
      <c r="R240" s="277"/>
      <c r="S240" s="277"/>
      <c r="T240" s="278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79" t="s">
        <v>229</v>
      </c>
      <c r="AU240" s="279" t="s">
        <v>86</v>
      </c>
      <c r="AV240" s="14" t="s">
        <v>86</v>
      </c>
      <c r="AW240" s="14" t="s">
        <v>32</v>
      </c>
      <c r="AX240" s="14" t="s">
        <v>76</v>
      </c>
      <c r="AY240" s="279" t="s">
        <v>222</v>
      </c>
    </row>
    <row r="241" s="14" customFormat="1">
      <c r="A241" s="14"/>
      <c r="B241" s="269"/>
      <c r="C241" s="270"/>
      <c r="D241" s="260" t="s">
        <v>229</v>
      </c>
      <c r="E241" s="271" t="s">
        <v>1</v>
      </c>
      <c r="F241" s="272" t="s">
        <v>2657</v>
      </c>
      <c r="G241" s="270"/>
      <c r="H241" s="273">
        <v>1.571</v>
      </c>
      <c r="I241" s="274"/>
      <c r="J241" s="270"/>
      <c r="K241" s="270"/>
      <c r="L241" s="275"/>
      <c r="M241" s="276"/>
      <c r="N241" s="277"/>
      <c r="O241" s="277"/>
      <c r="P241" s="277"/>
      <c r="Q241" s="277"/>
      <c r="R241" s="277"/>
      <c r="S241" s="277"/>
      <c r="T241" s="278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79" t="s">
        <v>229</v>
      </c>
      <c r="AU241" s="279" t="s">
        <v>86</v>
      </c>
      <c r="AV241" s="14" t="s">
        <v>86</v>
      </c>
      <c r="AW241" s="14" t="s">
        <v>32</v>
      </c>
      <c r="AX241" s="14" t="s">
        <v>76</v>
      </c>
      <c r="AY241" s="279" t="s">
        <v>222</v>
      </c>
    </row>
    <row r="242" s="14" customFormat="1">
      <c r="A242" s="14"/>
      <c r="B242" s="269"/>
      <c r="C242" s="270"/>
      <c r="D242" s="260" t="s">
        <v>229</v>
      </c>
      <c r="E242" s="271" t="s">
        <v>1</v>
      </c>
      <c r="F242" s="272" t="s">
        <v>2658</v>
      </c>
      <c r="G242" s="270"/>
      <c r="H242" s="273">
        <v>0.255</v>
      </c>
      <c r="I242" s="274"/>
      <c r="J242" s="270"/>
      <c r="K242" s="270"/>
      <c r="L242" s="275"/>
      <c r="M242" s="276"/>
      <c r="N242" s="277"/>
      <c r="O242" s="277"/>
      <c r="P242" s="277"/>
      <c r="Q242" s="277"/>
      <c r="R242" s="277"/>
      <c r="S242" s="277"/>
      <c r="T242" s="278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79" t="s">
        <v>229</v>
      </c>
      <c r="AU242" s="279" t="s">
        <v>86</v>
      </c>
      <c r="AV242" s="14" t="s">
        <v>86</v>
      </c>
      <c r="AW242" s="14" t="s">
        <v>32</v>
      </c>
      <c r="AX242" s="14" t="s">
        <v>76</v>
      </c>
      <c r="AY242" s="279" t="s">
        <v>222</v>
      </c>
    </row>
    <row r="243" s="16" customFormat="1">
      <c r="A243" s="16"/>
      <c r="B243" s="305"/>
      <c r="C243" s="306"/>
      <c r="D243" s="260" t="s">
        <v>229</v>
      </c>
      <c r="E243" s="307" t="s">
        <v>1</v>
      </c>
      <c r="F243" s="308" t="s">
        <v>373</v>
      </c>
      <c r="G243" s="306"/>
      <c r="H243" s="309">
        <v>47.677</v>
      </c>
      <c r="I243" s="310"/>
      <c r="J243" s="306"/>
      <c r="K243" s="306"/>
      <c r="L243" s="311"/>
      <c r="M243" s="312"/>
      <c r="N243" s="313"/>
      <c r="O243" s="313"/>
      <c r="P243" s="313"/>
      <c r="Q243" s="313"/>
      <c r="R243" s="313"/>
      <c r="S243" s="313"/>
      <c r="T243" s="314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T243" s="315" t="s">
        <v>229</v>
      </c>
      <c r="AU243" s="315" t="s">
        <v>86</v>
      </c>
      <c r="AV243" s="16" t="s">
        <v>107</v>
      </c>
      <c r="AW243" s="16" t="s">
        <v>32</v>
      </c>
      <c r="AX243" s="16" t="s">
        <v>76</v>
      </c>
      <c r="AY243" s="315" t="s">
        <v>222</v>
      </c>
    </row>
    <row r="244" s="15" customFormat="1">
      <c r="A244" s="15"/>
      <c r="B244" s="280"/>
      <c r="C244" s="281"/>
      <c r="D244" s="260" t="s">
        <v>229</v>
      </c>
      <c r="E244" s="282" t="s">
        <v>1</v>
      </c>
      <c r="F244" s="283" t="s">
        <v>232</v>
      </c>
      <c r="G244" s="281"/>
      <c r="H244" s="284">
        <v>89.587000000000003</v>
      </c>
      <c r="I244" s="285"/>
      <c r="J244" s="281"/>
      <c r="K244" s="281"/>
      <c r="L244" s="286"/>
      <c r="M244" s="287"/>
      <c r="N244" s="288"/>
      <c r="O244" s="288"/>
      <c r="P244" s="288"/>
      <c r="Q244" s="288"/>
      <c r="R244" s="288"/>
      <c r="S244" s="288"/>
      <c r="T244" s="289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90" t="s">
        <v>229</v>
      </c>
      <c r="AU244" s="290" t="s">
        <v>86</v>
      </c>
      <c r="AV244" s="15" t="s">
        <v>228</v>
      </c>
      <c r="AW244" s="15" t="s">
        <v>32</v>
      </c>
      <c r="AX244" s="15" t="s">
        <v>84</v>
      </c>
      <c r="AY244" s="290" t="s">
        <v>222</v>
      </c>
    </row>
    <row r="245" s="2" customFormat="1" ht="16.5" customHeight="1">
      <c r="A245" s="39"/>
      <c r="B245" s="40"/>
      <c r="C245" s="244" t="s">
        <v>257</v>
      </c>
      <c r="D245" s="244" t="s">
        <v>224</v>
      </c>
      <c r="E245" s="245" t="s">
        <v>2659</v>
      </c>
      <c r="F245" s="246" t="s">
        <v>2660</v>
      </c>
      <c r="G245" s="247" t="s">
        <v>227</v>
      </c>
      <c r="H245" s="248">
        <v>569.23000000000002</v>
      </c>
      <c r="I245" s="249"/>
      <c r="J245" s="250">
        <f>ROUND(I245*H245,2)</f>
        <v>0</v>
      </c>
      <c r="K245" s="251"/>
      <c r="L245" s="45"/>
      <c r="M245" s="252" t="s">
        <v>1</v>
      </c>
      <c r="N245" s="253" t="s">
        <v>41</v>
      </c>
      <c r="O245" s="92"/>
      <c r="P245" s="254">
        <f>O245*H245</f>
        <v>0</v>
      </c>
      <c r="Q245" s="254">
        <v>0</v>
      </c>
      <c r="R245" s="254">
        <f>Q245*H245</f>
        <v>0</v>
      </c>
      <c r="S245" s="254">
        <v>0</v>
      </c>
      <c r="T245" s="255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56" t="s">
        <v>228</v>
      </c>
      <c r="AT245" s="256" t="s">
        <v>224</v>
      </c>
      <c r="AU245" s="256" t="s">
        <v>86</v>
      </c>
      <c r="AY245" s="18" t="s">
        <v>222</v>
      </c>
      <c r="BE245" s="257">
        <f>IF(N245="základní",J245,0)</f>
        <v>0</v>
      </c>
      <c r="BF245" s="257">
        <f>IF(N245="snížená",J245,0)</f>
        <v>0</v>
      </c>
      <c r="BG245" s="257">
        <f>IF(N245="zákl. přenesená",J245,0)</f>
        <v>0</v>
      </c>
      <c r="BH245" s="257">
        <f>IF(N245="sníž. přenesená",J245,0)</f>
        <v>0</v>
      </c>
      <c r="BI245" s="257">
        <f>IF(N245="nulová",J245,0)</f>
        <v>0</v>
      </c>
      <c r="BJ245" s="18" t="s">
        <v>84</v>
      </c>
      <c r="BK245" s="257">
        <f>ROUND(I245*H245,2)</f>
        <v>0</v>
      </c>
      <c r="BL245" s="18" t="s">
        <v>228</v>
      </c>
      <c r="BM245" s="256" t="s">
        <v>284</v>
      </c>
    </row>
    <row r="246" s="13" customFormat="1">
      <c r="A246" s="13"/>
      <c r="B246" s="258"/>
      <c r="C246" s="259"/>
      <c r="D246" s="260" t="s">
        <v>229</v>
      </c>
      <c r="E246" s="261" t="s">
        <v>1</v>
      </c>
      <c r="F246" s="262" t="s">
        <v>2661</v>
      </c>
      <c r="G246" s="259"/>
      <c r="H246" s="261" t="s">
        <v>1</v>
      </c>
      <c r="I246" s="263"/>
      <c r="J246" s="259"/>
      <c r="K246" s="259"/>
      <c r="L246" s="264"/>
      <c r="M246" s="265"/>
      <c r="N246" s="266"/>
      <c r="O246" s="266"/>
      <c r="P246" s="266"/>
      <c r="Q246" s="266"/>
      <c r="R246" s="266"/>
      <c r="S246" s="266"/>
      <c r="T246" s="267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68" t="s">
        <v>229</v>
      </c>
      <c r="AU246" s="268" t="s">
        <v>86</v>
      </c>
      <c r="AV246" s="13" t="s">
        <v>84</v>
      </c>
      <c r="AW246" s="13" t="s">
        <v>32</v>
      </c>
      <c r="AX246" s="13" t="s">
        <v>76</v>
      </c>
      <c r="AY246" s="268" t="s">
        <v>222</v>
      </c>
    </row>
    <row r="247" s="13" customFormat="1">
      <c r="A247" s="13"/>
      <c r="B247" s="258"/>
      <c r="C247" s="259"/>
      <c r="D247" s="260" t="s">
        <v>229</v>
      </c>
      <c r="E247" s="261" t="s">
        <v>1</v>
      </c>
      <c r="F247" s="262" t="s">
        <v>2628</v>
      </c>
      <c r="G247" s="259"/>
      <c r="H247" s="261" t="s">
        <v>1</v>
      </c>
      <c r="I247" s="263"/>
      <c r="J247" s="259"/>
      <c r="K247" s="259"/>
      <c r="L247" s="264"/>
      <c r="M247" s="265"/>
      <c r="N247" s="266"/>
      <c r="O247" s="266"/>
      <c r="P247" s="266"/>
      <c r="Q247" s="266"/>
      <c r="R247" s="266"/>
      <c r="S247" s="266"/>
      <c r="T247" s="267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68" t="s">
        <v>229</v>
      </c>
      <c r="AU247" s="268" t="s">
        <v>86</v>
      </c>
      <c r="AV247" s="13" t="s">
        <v>84</v>
      </c>
      <c r="AW247" s="13" t="s">
        <v>32</v>
      </c>
      <c r="AX247" s="13" t="s">
        <v>76</v>
      </c>
      <c r="AY247" s="268" t="s">
        <v>222</v>
      </c>
    </row>
    <row r="248" s="14" customFormat="1">
      <c r="A248" s="14"/>
      <c r="B248" s="269"/>
      <c r="C248" s="270"/>
      <c r="D248" s="260" t="s">
        <v>229</v>
      </c>
      <c r="E248" s="271" t="s">
        <v>1</v>
      </c>
      <c r="F248" s="272" t="s">
        <v>2662</v>
      </c>
      <c r="G248" s="270"/>
      <c r="H248" s="273">
        <v>63.140000000000001</v>
      </c>
      <c r="I248" s="274"/>
      <c r="J248" s="270"/>
      <c r="K248" s="270"/>
      <c r="L248" s="275"/>
      <c r="M248" s="276"/>
      <c r="N248" s="277"/>
      <c r="O248" s="277"/>
      <c r="P248" s="277"/>
      <c r="Q248" s="277"/>
      <c r="R248" s="277"/>
      <c r="S248" s="277"/>
      <c r="T248" s="278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79" t="s">
        <v>229</v>
      </c>
      <c r="AU248" s="279" t="s">
        <v>86</v>
      </c>
      <c r="AV248" s="14" t="s">
        <v>86</v>
      </c>
      <c r="AW248" s="14" t="s">
        <v>32</v>
      </c>
      <c r="AX248" s="14" t="s">
        <v>76</v>
      </c>
      <c r="AY248" s="279" t="s">
        <v>222</v>
      </c>
    </row>
    <row r="249" s="14" customFormat="1">
      <c r="A249" s="14"/>
      <c r="B249" s="269"/>
      <c r="C249" s="270"/>
      <c r="D249" s="260" t="s">
        <v>229</v>
      </c>
      <c r="E249" s="271" t="s">
        <v>1</v>
      </c>
      <c r="F249" s="272" t="s">
        <v>2663</v>
      </c>
      <c r="G249" s="270"/>
      <c r="H249" s="273">
        <v>34.859999999999999</v>
      </c>
      <c r="I249" s="274"/>
      <c r="J249" s="270"/>
      <c r="K249" s="270"/>
      <c r="L249" s="275"/>
      <c r="M249" s="276"/>
      <c r="N249" s="277"/>
      <c r="O249" s="277"/>
      <c r="P249" s="277"/>
      <c r="Q249" s="277"/>
      <c r="R249" s="277"/>
      <c r="S249" s="277"/>
      <c r="T249" s="278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79" t="s">
        <v>229</v>
      </c>
      <c r="AU249" s="279" t="s">
        <v>86</v>
      </c>
      <c r="AV249" s="14" t="s">
        <v>86</v>
      </c>
      <c r="AW249" s="14" t="s">
        <v>32</v>
      </c>
      <c r="AX249" s="14" t="s">
        <v>76</v>
      </c>
      <c r="AY249" s="279" t="s">
        <v>222</v>
      </c>
    </row>
    <row r="250" s="13" customFormat="1">
      <c r="A250" s="13"/>
      <c r="B250" s="258"/>
      <c r="C250" s="259"/>
      <c r="D250" s="260" t="s">
        <v>229</v>
      </c>
      <c r="E250" s="261" t="s">
        <v>1</v>
      </c>
      <c r="F250" s="262" t="s">
        <v>2631</v>
      </c>
      <c r="G250" s="259"/>
      <c r="H250" s="261" t="s">
        <v>1</v>
      </c>
      <c r="I250" s="263"/>
      <c r="J250" s="259"/>
      <c r="K250" s="259"/>
      <c r="L250" s="264"/>
      <c r="M250" s="265"/>
      <c r="N250" s="266"/>
      <c r="O250" s="266"/>
      <c r="P250" s="266"/>
      <c r="Q250" s="266"/>
      <c r="R250" s="266"/>
      <c r="S250" s="266"/>
      <c r="T250" s="267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68" t="s">
        <v>229</v>
      </c>
      <c r="AU250" s="268" t="s">
        <v>86</v>
      </c>
      <c r="AV250" s="13" t="s">
        <v>84</v>
      </c>
      <c r="AW250" s="13" t="s">
        <v>32</v>
      </c>
      <c r="AX250" s="13" t="s">
        <v>76</v>
      </c>
      <c r="AY250" s="268" t="s">
        <v>222</v>
      </c>
    </row>
    <row r="251" s="14" customFormat="1">
      <c r="A251" s="14"/>
      <c r="B251" s="269"/>
      <c r="C251" s="270"/>
      <c r="D251" s="260" t="s">
        <v>229</v>
      </c>
      <c r="E251" s="271" t="s">
        <v>1</v>
      </c>
      <c r="F251" s="272" t="s">
        <v>2664</v>
      </c>
      <c r="G251" s="270"/>
      <c r="H251" s="273">
        <v>45.960000000000001</v>
      </c>
      <c r="I251" s="274"/>
      <c r="J251" s="270"/>
      <c r="K251" s="270"/>
      <c r="L251" s="275"/>
      <c r="M251" s="276"/>
      <c r="N251" s="277"/>
      <c r="O251" s="277"/>
      <c r="P251" s="277"/>
      <c r="Q251" s="277"/>
      <c r="R251" s="277"/>
      <c r="S251" s="277"/>
      <c r="T251" s="278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79" t="s">
        <v>229</v>
      </c>
      <c r="AU251" s="279" t="s">
        <v>86</v>
      </c>
      <c r="AV251" s="14" t="s">
        <v>86</v>
      </c>
      <c r="AW251" s="14" t="s">
        <v>32</v>
      </c>
      <c r="AX251" s="14" t="s">
        <v>76</v>
      </c>
      <c r="AY251" s="279" t="s">
        <v>222</v>
      </c>
    </row>
    <row r="252" s="14" customFormat="1">
      <c r="A252" s="14"/>
      <c r="B252" s="269"/>
      <c r="C252" s="270"/>
      <c r="D252" s="260" t="s">
        <v>229</v>
      </c>
      <c r="E252" s="271" t="s">
        <v>1</v>
      </c>
      <c r="F252" s="272" t="s">
        <v>2665</v>
      </c>
      <c r="G252" s="270"/>
      <c r="H252" s="273">
        <v>9.5199999999999996</v>
      </c>
      <c r="I252" s="274"/>
      <c r="J252" s="270"/>
      <c r="K252" s="270"/>
      <c r="L252" s="275"/>
      <c r="M252" s="276"/>
      <c r="N252" s="277"/>
      <c r="O252" s="277"/>
      <c r="P252" s="277"/>
      <c r="Q252" s="277"/>
      <c r="R252" s="277"/>
      <c r="S252" s="277"/>
      <c r="T252" s="278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79" t="s">
        <v>229</v>
      </c>
      <c r="AU252" s="279" t="s">
        <v>86</v>
      </c>
      <c r="AV252" s="14" t="s">
        <v>86</v>
      </c>
      <c r="AW252" s="14" t="s">
        <v>32</v>
      </c>
      <c r="AX252" s="14" t="s">
        <v>76</v>
      </c>
      <c r="AY252" s="279" t="s">
        <v>222</v>
      </c>
    </row>
    <row r="253" s="13" customFormat="1">
      <c r="A253" s="13"/>
      <c r="B253" s="258"/>
      <c r="C253" s="259"/>
      <c r="D253" s="260" t="s">
        <v>229</v>
      </c>
      <c r="E253" s="261" t="s">
        <v>1</v>
      </c>
      <c r="F253" s="262" t="s">
        <v>2634</v>
      </c>
      <c r="G253" s="259"/>
      <c r="H253" s="261" t="s">
        <v>1</v>
      </c>
      <c r="I253" s="263"/>
      <c r="J253" s="259"/>
      <c r="K253" s="259"/>
      <c r="L253" s="264"/>
      <c r="M253" s="265"/>
      <c r="N253" s="266"/>
      <c r="O253" s="266"/>
      <c r="P253" s="266"/>
      <c r="Q253" s="266"/>
      <c r="R253" s="266"/>
      <c r="S253" s="266"/>
      <c r="T253" s="267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68" t="s">
        <v>229</v>
      </c>
      <c r="AU253" s="268" t="s">
        <v>86</v>
      </c>
      <c r="AV253" s="13" t="s">
        <v>84</v>
      </c>
      <c r="AW253" s="13" t="s">
        <v>32</v>
      </c>
      <c r="AX253" s="13" t="s">
        <v>76</v>
      </c>
      <c r="AY253" s="268" t="s">
        <v>222</v>
      </c>
    </row>
    <row r="254" s="14" customFormat="1">
      <c r="A254" s="14"/>
      <c r="B254" s="269"/>
      <c r="C254" s="270"/>
      <c r="D254" s="260" t="s">
        <v>229</v>
      </c>
      <c r="E254" s="271" t="s">
        <v>1</v>
      </c>
      <c r="F254" s="272" t="s">
        <v>2666</v>
      </c>
      <c r="G254" s="270"/>
      <c r="H254" s="273">
        <v>67.549999999999997</v>
      </c>
      <c r="I254" s="274"/>
      <c r="J254" s="270"/>
      <c r="K254" s="270"/>
      <c r="L254" s="275"/>
      <c r="M254" s="276"/>
      <c r="N254" s="277"/>
      <c r="O254" s="277"/>
      <c r="P254" s="277"/>
      <c r="Q254" s="277"/>
      <c r="R254" s="277"/>
      <c r="S254" s="277"/>
      <c r="T254" s="278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79" t="s">
        <v>229</v>
      </c>
      <c r="AU254" s="279" t="s">
        <v>86</v>
      </c>
      <c r="AV254" s="14" t="s">
        <v>86</v>
      </c>
      <c r="AW254" s="14" t="s">
        <v>32</v>
      </c>
      <c r="AX254" s="14" t="s">
        <v>76</v>
      </c>
      <c r="AY254" s="279" t="s">
        <v>222</v>
      </c>
    </row>
    <row r="255" s="16" customFormat="1">
      <c r="A255" s="16"/>
      <c r="B255" s="305"/>
      <c r="C255" s="306"/>
      <c r="D255" s="260" t="s">
        <v>229</v>
      </c>
      <c r="E255" s="307" t="s">
        <v>1</v>
      </c>
      <c r="F255" s="308" t="s">
        <v>373</v>
      </c>
      <c r="G255" s="306"/>
      <c r="H255" s="309">
        <v>221.03</v>
      </c>
      <c r="I255" s="310"/>
      <c r="J255" s="306"/>
      <c r="K255" s="306"/>
      <c r="L255" s="311"/>
      <c r="M255" s="312"/>
      <c r="N255" s="313"/>
      <c r="O255" s="313"/>
      <c r="P255" s="313"/>
      <c r="Q255" s="313"/>
      <c r="R255" s="313"/>
      <c r="S255" s="313"/>
      <c r="T255" s="314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T255" s="315" t="s">
        <v>229</v>
      </c>
      <c r="AU255" s="315" t="s">
        <v>86</v>
      </c>
      <c r="AV255" s="16" t="s">
        <v>107</v>
      </c>
      <c r="AW255" s="16" t="s">
        <v>32</v>
      </c>
      <c r="AX255" s="16" t="s">
        <v>76</v>
      </c>
      <c r="AY255" s="315" t="s">
        <v>222</v>
      </c>
    </row>
    <row r="256" s="13" customFormat="1">
      <c r="A256" s="13"/>
      <c r="B256" s="258"/>
      <c r="C256" s="259"/>
      <c r="D256" s="260" t="s">
        <v>229</v>
      </c>
      <c r="E256" s="261" t="s">
        <v>1</v>
      </c>
      <c r="F256" s="262" t="s">
        <v>2568</v>
      </c>
      <c r="G256" s="259"/>
      <c r="H256" s="261" t="s">
        <v>1</v>
      </c>
      <c r="I256" s="263"/>
      <c r="J256" s="259"/>
      <c r="K256" s="259"/>
      <c r="L256" s="264"/>
      <c r="M256" s="265"/>
      <c r="N256" s="266"/>
      <c r="O256" s="266"/>
      <c r="P256" s="266"/>
      <c r="Q256" s="266"/>
      <c r="R256" s="266"/>
      <c r="S256" s="266"/>
      <c r="T256" s="267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68" t="s">
        <v>229</v>
      </c>
      <c r="AU256" s="268" t="s">
        <v>86</v>
      </c>
      <c r="AV256" s="13" t="s">
        <v>84</v>
      </c>
      <c r="AW256" s="13" t="s">
        <v>32</v>
      </c>
      <c r="AX256" s="13" t="s">
        <v>76</v>
      </c>
      <c r="AY256" s="268" t="s">
        <v>222</v>
      </c>
    </row>
    <row r="257" s="13" customFormat="1">
      <c r="A257" s="13"/>
      <c r="B257" s="258"/>
      <c r="C257" s="259"/>
      <c r="D257" s="260" t="s">
        <v>229</v>
      </c>
      <c r="E257" s="261" t="s">
        <v>1</v>
      </c>
      <c r="F257" s="262" t="s">
        <v>2636</v>
      </c>
      <c r="G257" s="259"/>
      <c r="H257" s="261" t="s">
        <v>1</v>
      </c>
      <c r="I257" s="263"/>
      <c r="J257" s="259"/>
      <c r="K257" s="259"/>
      <c r="L257" s="264"/>
      <c r="M257" s="265"/>
      <c r="N257" s="266"/>
      <c r="O257" s="266"/>
      <c r="P257" s="266"/>
      <c r="Q257" s="266"/>
      <c r="R257" s="266"/>
      <c r="S257" s="266"/>
      <c r="T257" s="267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68" t="s">
        <v>229</v>
      </c>
      <c r="AU257" s="268" t="s">
        <v>86</v>
      </c>
      <c r="AV257" s="13" t="s">
        <v>84</v>
      </c>
      <c r="AW257" s="13" t="s">
        <v>32</v>
      </c>
      <c r="AX257" s="13" t="s">
        <v>76</v>
      </c>
      <c r="AY257" s="268" t="s">
        <v>222</v>
      </c>
    </row>
    <row r="258" s="14" customFormat="1">
      <c r="A258" s="14"/>
      <c r="B258" s="269"/>
      <c r="C258" s="270"/>
      <c r="D258" s="260" t="s">
        <v>229</v>
      </c>
      <c r="E258" s="271" t="s">
        <v>1</v>
      </c>
      <c r="F258" s="272" t="s">
        <v>2667</v>
      </c>
      <c r="G258" s="270"/>
      <c r="H258" s="273">
        <v>85.680000000000007</v>
      </c>
      <c r="I258" s="274"/>
      <c r="J258" s="270"/>
      <c r="K258" s="270"/>
      <c r="L258" s="275"/>
      <c r="M258" s="276"/>
      <c r="N258" s="277"/>
      <c r="O258" s="277"/>
      <c r="P258" s="277"/>
      <c r="Q258" s="277"/>
      <c r="R258" s="277"/>
      <c r="S258" s="277"/>
      <c r="T258" s="278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79" t="s">
        <v>229</v>
      </c>
      <c r="AU258" s="279" t="s">
        <v>86</v>
      </c>
      <c r="AV258" s="14" t="s">
        <v>86</v>
      </c>
      <c r="AW258" s="14" t="s">
        <v>32</v>
      </c>
      <c r="AX258" s="14" t="s">
        <v>76</v>
      </c>
      <c r="AY258" s="279" t="s">
        <v>222</v>
      </c>
    </row>
    <row r="259" s="14" customFormat="1">
      <c r="A259" s="14"/>
      <c r="B259" s="269"/>
      <c r="C259" s="270"/>
      <c r="D259" s="260" t="s">
        <v>229</v>
      </c>
      <c r="E259" s="271" t="s">
        <v>1</v>
      </c>
      <c r="F259" s="272" t="s">
        <v>2668</v>
      </c>
      <c r="G259" s="270"/>
      <c r="H259" s="273">
        <v>14.279999999999999</v>
      </c>
      <c r="I259" s="274"/>
      <c r="J259" s="270"/>
      <c r="K259" s="270"/>
      <c r="L259" s="275"/>
      <c r="M259" s="276"/>
      <c r="N259" s="277"/>
      <c r="O259" s="277"/>
      <c r="P259" s="277"/>
      <c r="Q259" s="277"/>
      <c r="R259" s="277"/>
      <c r="S259" s="277"/>
      <c r="T259" s="278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79" t="s">
        <v>229</v>
      </c>
      <c r="AU259" s="279" t="s">
        <v>86</v>
      </c>
      <c r="AV259" s="14" t="s">
        <v>86</v>
      </c>
      <c r="AW259" s="14" t="s">
        <v>32</v>
      </c>
      <c r="AX259" s="14" t="s">
        <v>76</v>
      </c>
      <c r="AY259" s="279" t="s">
        <v>222</v>
      </c>
    </row>
    <row r="260" s="14" customFormat="1">
      <c r="A260" s="14"/>
      <c r="B260" s="269"/>
      <c r="C260" s="270"/>
      <c r="D260" s="260" t="s">
        <v>229</v>
      </c>
      <c r="E260" s="271" t="s">
        <v>1</v>
      </c>
      <c r="F260" s="272" t="s">
        <v>2669</v>
      </c>
      <c r="G260" s="270"/>
      <c r="H260" s="273">
        <v>9.2400000000000002</v>
      </c>
      <c r="I260" s="274"/>
      <c r="J260" s="270"/>
      <c r="K260" s="270"/>
      <c r="L260" s="275"/>
      <c r="M260" s="276"/>
      <c r="N260" s="277"/>
      <c r="O260" s="277"/>
      <c r="P260" s="277"/>
      <c r="Q260" s="277"/>
      <c r="R260" s="277"/>
      <c r="S260" s="277"/>
      <c r="T260" s="278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79" t="s">
        <v>229</v>
      </c>
      <c r="AU260" s="279" t="s">
        <v>86</v>
      </c>
      <c r="AV260" s="14" t="s">
        <v>86</v>
      </c>
      <c r="AW260" s="14" t="s">
        <v>32</v>
      </c>
      <c r="AX260" s="14" t="s">
        <v>76</v>
      </c>
      <c r="AY260" s="279" t="s">
        <v>222</v>
      </c>
    </row>
    <row r="261" s="14" customFormat="1">
      <c r="A261" s="14"/>
      <c r="B261" s="269"/>
      <c r="C261" s="270"/>
      <c r="D261" s="260" t="s">
        <v>229</v>
      </c>
      <c r="E261" s="271" t="s">
        <v>1</v>
      </c>
      <c r="F261" s="272" t="s">
        <v>2670</v>
      </c>
      <c r="G261" s="270"/>
      <c r="H261" s="273">
        <v>18.059999999999999</v>
      </c>
      <c r="I261" s="274"/>
      <c r="J261" s="270"/>
      <c r="K261" s="270"/>
      <c r="L261" s="275"/>
      <c r="M261" s="276"/>
      <c r="N261" s="277"/>
      <c r="O261" s="277"/>
      <c r="P261" s="277"/>
      <c r="Q261" s="277"/>
      <c r="R261" s="277"/>
      <c r="S261" s="277"/>
      <c r="T261" s="278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79" t="s">
        <v>229</v>
      </c>
      <c r="AU261" s="279" t="s">
        <v>86</v>
      </c>
      <c r="AV261" s="14" t="s">
        <v>86</v>
      </c>
      <c r="AW261" s="14" t="s">
        <v>32</v>
      </c>
      <c r="AX261" s="14" t="s">
        <v>76</v>
      </c>
      <c r="AY261" s="279" t="s">
        <v>222</v>
      </c>
    </row>
    <row r="262" s="14" customFormat="1">
      <c r="A262" s="14"/>
      <c r="B262" s="269"/>
      <c r="C262" s="270"/>
      <c r="D262" s="260" t="s">
        <v>229</v>
      </c>
      <c r="E262" s="271" t="s">
        <v>1</v>
      </c>
      <c r="F262" s="272" t="s">
        <v>2671</v>
      </c>
      <c r="G262" s="270"/>
      <c r="H262" s="273">
        <v>2.1000000000000001</v>
      </c>
      <c r="I262" s="274"/>
      <c r="J262" s="270"/>
      <c r="K262" s="270"/>
      <c r="L262" s="275"/>
      <c r="M262" s="276"/>
      <c r="N262" s="277"/>
      <c r="O262" s="277"/>
      <c r="P262" s="277"/>
      <c r="Q262" s="277"/>
      <c r="R262" s="277"/>
      <c r="S262" s="277"/>
      <c r="T262" s="278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79" t="s">
        <v>229</v>
      </c>
      <c r="AU262" s="279" t="s">
        <v>86</v>
      </c>
      <c r="AV262" s="14" t="s">
        <v>86</v>
      </c>
      <c r="AW262" s="14" t="s">
        <v>32</v>
      </c>
      <c r="AX262" s="14" t="s">
        <v>76</v>
      </c>
      <c r="AY262" s="279" t="s">
        <v>222</v>
      </c>
    </row>
    <row r="263" s="14" customFormat="1">
      <c r="A263" s="14"/>
      <c r="B263" s="269"/>
      <c r="C263" s="270"/>
      <c r="D263" s="260" t="s">
        <v>229</v>
      </c>
      <c r="E263" s="271" t="s">
        <v>1</v>
      </c>
      <c r="F263" s="272" t="s">
        <v>2672</v>
      </c>
      <c r="G263" s="270"/>
      <c r="H263" s="273">
        <v>13.26</v>
      </c>
      <c r="I263" s="274"/>
      <c r="J263" s="270"/>
      <c r="K263" s="270"/>
      <c r="L263" s="275"/>
      <c r="M263" s="276"/>
      <c r="N263" s="277"/>
      <c r="O263" s="277"/>
      <c r="P263" s="277"/>
      <c r="Q263" s="277"/>
      <c r="R263" s="277"/>
      <c r="S263" s="277"/>
      <c r="T263" s="278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79" t="s">
        <v>229</v>
      </c>
      <c r="AU263" s="279" t="s">
        <v>86</v>
      </c>
      <c r="AV263" s="14" t="s">
        <v>86</v>
      </c>
      <c r="AW263" s="14" t="s">
        <v>32</v>
      </c>
      <c r="AX263" s="14" t="s">
        <v>76</v>
      </c>
      <c r="AY263" s="279" t="s">
        <v>222</v>
      </c>
    </row>
    <row r="264" s="14" customFormat="1">
      <c r="A264" s="14"/>
      <c r="B264" s="269"/>
      <c r="C264" s="270"/>
      <c r="D264" s="260" t="s">
        <v>229</v>
      </c>
      <c r="E264" s="271" t="s">
        <v>1</v>
      </c>
      <c r="F264" s="272" t="s">
        <v>2673</v>
      </c>
      <c r="G264" s="270"/>
      <c r="H264" s="273">
        <v>2.04</v>
      </c>
      <c r="I264" s="274"/>
      <c r="J264" s="270"/>
      <c r="K264" s="270"/>
      <c r="L264" s="275"/>
      <c r="M264" s="276"/>
      <c r="N264" s="277"/>
      <c r="O264" s="277"/>
      <c r="P264" s="277"/>
      <c r="Q264" s="277"/>
      <c r="R264" s="277"/>
      <c r="S264" s="277"/>
      <c r="T264" s="278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79" t="s">
        <v>229</v>
      </c>
      <c r="AU264" s="279" t="s">
        <v>86</v>
      </c>
      <c r="AV264" s="14" t="s">
        <v>86</v>
      </c>
      <c r="AW264" s="14" t="s">
        <v>32</v>
      </c>
      <c r="AX264" s="14" t="s">
        <v>76</v>
      </c>
      <c r="AY264" s="279" t="s">
        <v>222</v>
      </c>
    </row>
    <row r="265" s="14" customFormat="1">
      <c r="A265" s="14"/>
      <c r="B265" s="269"/>
      <c r="C265" s="270"/>
      <c r="D265" s="260" t="s">
        <v>229</v>
      </c>
      <c r="E265" s="271" t="s">
        <v>1</v>
      </c>
      <c r="F265" s="272" t="s">
        <v>2674</v>
      </c>
      <c r="G265" s="270"/>
      <c r="H265" s="273">
        <v>2.7200000000000002</v>
      </c>
      <c r="I265" s="274"/>
      <c r="J265" s="270"/>
      <c r="K265" s="270"/>
      <c r="L265" s="275"/>
      <c r="M265" s="276"/>
      <c r="N265" s="277"/>
      <c r="O265" s="277"/>
      <c r="P265" s="277"/>
      <c r="Q265" s="277"/>
      <c r="R265" s="277"/>
      <c r="S265" s="277"/>
      <c r="T265" s="278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79" t="s">
        <v>229</v>
      </c>
      <c r="AU265" s="279" t="s">
        <v>86</v>
      </c>
      <c r="AV265" s="14" t="s">
        <v>86</v>
      </c>
      <c r="AW265" s="14" t="s">
        <v>32</v>
      </c>
      <c r="AX265" s="14" t="s">
        <v>76</v>
      </c>
      <c r="AY265" s="279" t="s">
        <v>222</v>
      </c>
    </row>
    <row r="266" s="13" customFormat="1">
      <c r="A266" s="13"/>
      <c r="B266" s="258"/>
      <c r="C266" s="259"/>
      <c r="D266" s="260" t="s">
        <v>229</v>
      </c>
      <c r="E266" s="261" t="s">
        <v>1</v>
      </c>
      <c r="F266" s="262" t="s">
        <v>2645</v>
      </c>
      <c r="G266" s="259"/>
      <c r="H266" s="261" t="s">
        <v>1</v>
      </c>
      <c r="I266" s="263"/>
      <c r="J266" s="259"/>
      <c r="K266" s="259"/>
      <c r="L266" s="264"/>
      <c r="M266" s="265"/>
      <c r="N266" s="266"/>
      <c r="O266" s="266"/>
      <c r="P266" s="266"/>
      <c r="Q266" s="266"/>
      <c r="R266" s="266"/>
      <c r="S266" s="266"/>
      <c r="T266" s="267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68" t="s">
        <v>229</v>
      </c>
      <c r="AU266" s="268" t="s">
        <v>86</v>
      </c>
      <c r="AV266" s="13" t="s">
        <v>84</v>
      </c>
      <c r="AW266" s="13" t="s">
        <v>32</v>
      </c>
      <c r="AX266" s="13" t="s">
        <v>76</v>
      </c>
      <c r="AY266" s="268" t="s">
        <v>222</v>
      </c>
    </row>
    <row r="267" s="14" customFormat="1">
      <c r="A267" s="14"/>
      <c r="B267" s="269"/>
      <c r="C267" s="270"/>
      <c r="D267" s="260" t="s">
        <v>229</v>
      </c>
      <c r="E267" s="271" t="s">
        <v>1</v>
      </c>
      <c r="F267" s="272" t="s">
        <v>2675</v>
      </c>
      <c r="G267" s="270"/>
      <c r="H267" s="273">
        <v>80.640000000000001</v>
      </c>
      <c r="I267" s="274"/>
      <c r="J267" s="270"/>
      <c r="K267" s="270"/>
      <c r="L267" s="275"/>
      <c r="M267" s="276"/>
      <c r="N267" s="277"/>
      <c r="O267" s="277"/>
      <c r="P267" s="277"/>
      <c r="Q267" s="277"/>
      <c r="R267" s="277"/>
      <c r="S267" s="277"/>
      <c r="T267" s="278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79" t="s">
        <v>229</v>
      </c>
      <c r="AU267" s="279" t="s">
        <v>86</v>
      </c>
      <c r="AV267" s="14" t="s">
        <v>86</v>
      </c>
      <c r="AW267" s="14" t="s">
        <v>32</v>
      </c>
      <c r="AX267" s="14" t="s">
        <v>76</v>
      </c>
      <c r="AY267" s="279" t="s">
        <v>222</v>
      </c>
    </row>
    <row r="268" s="14" customFormat="1">
      <c r="A268" s="14"/>
      <c r="B268" s="269"/>
      <c r="C268" s="270"/>
      <c r="D268" s="260" t="s">
        <v>229</v>
      </c>
      <c r="E268" s="271" t="s">
        <v>1</v>
      </c>
      <c r="F268" s="272" t="s">
        <v>2676</v>
      </c>
      <c r="G268" s="270"/>
      <c r="H268" s="273">
        <v>9.6600000000000001</v>
      </c>
      <c r="I268" s="274"/>
      <c r="J268" s="270"/>
      <c r="K268" s="270"/>
      <c r="L268" s="275"/>
      <c r="M268" s="276"/>
      <c r="N268" s="277"/>
      <c r="O268" s="277"/>
      <c r="P268" s="277"/>
      <c r="Q268" s="277"/>
      <c r="R268" s="277"/>
      <c r="S268" s="277"/>
      <c r="T268" s="278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79" t="s">
        <v>229</v>
      </c>
      <c r="AU268" s="279" t="s">
        <v>86</v>
      </c>
      <c r="AV268" s="14" t="s">
        <v>86</v>
      </c>
      <c r="AW268" s="14" t="s">
        <v>32</v>
      </c>
      <c r="AX268" s="14" t="s">
        <v>76</v>
      </c>
      <c r="AY268" s="279" t="s">
        <v>222</v>
      </c>
    </row>
    <row r="269" s="14" customFormat="1">
      <c r="A269" s="14"/>
      <c r="B269" s="269"/>
      <c r="C269" s="270"/>
      <c r="D269" s="260" t="s">
        <v>229</v>
      </c>
      <c r="E269" s="271" t="s">
        <v>1</v>
      </c>
      <c r="F269" s="272" t="s">
        <v>2677</v>
      </c>
      <c r="G269" s="270"/>
      <c r="H269" s="273">
        <v>7.1399999999999997</v>
      </c>
      <c r="I269" s="274"/>
      <c r="J269" s="270"/>
      <c r="K269" s="270"/>
      <c r="L269" s="275"/>
      <c r="M269" s="276"/>
      <c r="N269" s="277"/>
      <c r="O269" s="277"/>
      <c r="P269" s="277"/>
      <c r="Q269" s="277"/>
      <c r="R269" s="277"/>
      <c r="S269" s="277"/>
      <c r="T269" s="278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79" t="s">
        <v>229</v>
      </c>
      <c r="AU269" s="279" t="s">
        <v>86</v>
      </c>
      <c r="AV269" s="14" t="s">
        <v>86</v>
      </c>
      <c r="AW269" s="14" t="s">
        <v>32</v>
      </c>
      <c r="AX269" s="14" t="s">
        <v>76</v>
      </c>
      <c r="AY269" s="279" t="s">
        <v>222</v>
      </c>
    </row>
    <row r="270" s="14" customFormat="1">
      <c r="A270" s="14"/>
      <c r="B270" s="269"/>
      <c r="C270" s="270"/>
      <c r="D270" s="260" t="s">
        <v>229</v>
      </c>
      <c r="E270" s="271" t="s">
        <v>1</v>
      </c>
      <c r="F270" s="272" t="s">
        <v>2678</v>
      </c>
      <c r="G270" s="270"/>
      <c r="H270" s="273">
        <v>2.9399999999999999</v>
      </c>
      <c r="I270" s="274"/>
      <c r="J270" s="270"/>
      <c r="K270" s="270"/>
      <c r="L270" s="275"/>
      <c r="M270" s="276"/>
      <c r="N270" s="277"/>
      <c r="O270" s="277"/>
      <c r="P270" s="277"/>
      <c r="Q270" s="277"/>
      <c r="R270" s="277"/>
      <c r="S270" s="277"/>
      <c r="T270" s="278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79" t="s">
        <v>229</v>
      </c>
      <c r="AU270" s="279" t="s">
        <v>86</v>
      </c>
      <c r="AV270" s="14" t="s">
        <v>86</v>
      </c>
      <c r="AW270" s="14" t="s">
        <v>32</v>
      </c>
      <c r="AX270" s="14" t="s">
        <v>76</v>
      </c>
      <c r="AY270" s="279" t="s">
        <v>222</v>
      </c>
    </row>
    <row r="271" s="14" customFormat="1">
      <c r="A271" s="14"/>
      <c r="B271" s="269"/>
      <c r="C271" s="270"/>
      <c r="D271" s="260" t="s">
        <v>229</v>
      </c>
      <c r="E271" s="271" t="s">
        <v>1</v>
      </c>
      <c r="F271" s="272" t="s">
        <v>2679</v>
      </c>
      <c r="G271" s="270"/>
      <c r="H271" s="273">
        <v>2.52</v>
      </c>
      <c r="I271" s="274"/>
      <c r="J271" s="270"/>
      <c r="K271" s="270"/>
      <c r="L271" s="275"/>
      <c r="M271" s="276"/>
      <c r="N271" s="277"/>
      <c r="O271" s="277"/>
      <c r="P271" s="277"/>
      <c r="Q271" s="277"/>
      <c r="R271" s="277"/>
      <c r="S271" s="277"/>
      <c r="T271" s="278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79" t="s">
        <v>229</v>
      </c>
      <c r="AU271" s="279" t="s">
        <v>86</v>
      </c>
      <c r="AV271" s="14" t="s">
        <v>86</v>
      </c>
      <c r="AW271" s="14" t="s">
        <v>32</v>
      </c>
      <c r="AX271" s="14" t="s">
        <v>76</v>
      </c>
      <c r="AY271" s="279" t="s">
        <v>222</v>
      </c>
    </row>
    <row r="272" s="14" customFormat="1">
      <c r="A272" s="14"/>
      <c r="B272" s="269"/>
      <c r="C272" s="270"/>
      <c r="D272" s="260" t="s">
        <v>229</v>
      </c>
      <c r="E272" s="271" t="s">
        <v>1</v>
      </c>
      <c r="F272" s="272" t="s">
        <v>2680</v>
      </c>
      <c r="G272" s="270"/>
      <c r="H272" s="273">
        <v>5.7800000000000002</v>
      </c>
      <c r="I272" s="274"/>
      <c r="J272" s="270"/>
      <c r="K272" s="270"/>
      <c r="L272" s="275"/>
      <c r="M272" s="276"/>
      <c r="N272" s="277"/>
      <c r="O272" s="277"/>
      <c r="P272" s="277"/>
      <c r="Q272" s="277"/>
      <c r="R272" s="277"/>
      <c r="S272" s="277"/>
      <c r="T272" s="278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79" t="s">
        <v>229</v>
      </c>
      <c r="AU272" s="279" t="s">
        <v>86</v>
      </c>
      <c r="AV272" s="14" t="s">
        <v>86</v>
      </c>
      <c r="AW272" s="14" t="s">
        <v>32</v>
      </c>
      <c r="AX272" s="14" t="s">
        <v>76</v>
      </c>
      <c r="AY272" s="279" t="s">
        <v>222</v>
      </c>
    </row>
    <row r="273" s="14" customFormat="1">
      <c r="A273" s="14"/>
      <c r="B273" s="269"/>
      <c r="C273" s="270"/>
      <c r="D273" s="260" t="s">
        <v>229</v>
      </c>
      <c r="E273" s="271" t="s">
        <v>1</v>
      </c>
      <c r="F273" s="272" t="s">
        <v>2681</v>
      </c>
      <c r="G273" s="270"/>
      <c r="H273" s="273">
        <v>0.68000000000000005</v>
      </c>
      <c r="I273" s="274"/>
      <c r="J273" s="270"/>
      <c r="K273" s="270"/>
      <c r="L273" s="275"/>
      <c r="M273" s="276"/>
      <c r="N273" s="277"/>
      <c r="O273" s="277"/>
      <c r="P273" s="277"/>
      <c r="Q273" s="277"/>
      <c r="R273" s="277"/>
      <c r="S273" s="277"/>
      <c r="T273" s="278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79" t="s">
        <v>229</v>
      </c>
      <c r="AU273" s="279" t="s">
        <v>86</v>
      </c>
      <c r="AV273" s="14" t="s">
        <v>86</v>
      </c>
      <c r="AW273" s="14" t="s">
        <v>32</v>
      </c>
      <c r="AX273" s="14" t="s">
        <v>76</v>
      </c>
      <c r="AY273" s="279" t="s">
        <v>222</v>
      </c>
    </row>
    <row r="274" s="14" customFormat="1">
      <c r="A274" s="14"/>
      <c r="B274" s="269"/>
      <c r="C274" s="270"/>
      <c r="D274" s="260" t="s">
        <v>229</v>
      </c>
      <c r="E274" s="271" t="s">
        <v>1</v>
      </c>
      <c r="F274" s="272" t="s">
        <v>2682</v>
      </c>
      <c r="G274" s="270"/>
      <c r="H274" s="273">
        <v>1.02</v>
      </c>
      <c r="I274" s="274"/>
      <c r="J274" s="270"/>
      <c r="K274" s="270"/>
      <c r="L274" s="275"/>
      <c r="M274" s="276"/>
      <c r="N274" s="277"/>
      <c r="O274" s="277"/>
      <c r="P274" s="277"/>
      <c r="Q274" s="277"/>
      <c r="R274" s="277"/>
      <c r="S274" s="277"/>
      <c r="T274" s="278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79" t="s">
        <v>229</v>
      </c>
      <c r="AU274" s="279" t="s">
        <v>86</v>
      </c>
      <c r="AV274" s="14" t="s">
        <v>86</v>
      </c>
      <c r="AW274" s="14" t="s">
        <v>32</v>
      </c>
      <c r="AX274" s="14" t="s">
        <v>76</v>
      </c>
      <c r="AY274" s="279" t="s">
        <v>222</v>
      </c>
    </row>
    <row r="275" s="13" customFormat="1">
      <c r="A275" s="13"/>
      <c r="B275" s="258"/>
      <c r="C275" s="259"/>
      <c r="D275" s="260" t="s">
        <v>229</v>
      </c>
      <c r="E275" s="261" t="s">
        <v>1</v>
      </c>
      <c r="F275" s="262" t="s">
        <v>2654</v>
      </c>
      <c r="G275" s="259"/>
      <c r="H275" s="261" t="s">
        <v>1</v>
      </c>
      <c r="I275" s="263"/>
      <c r="J275" s="259"/>
      <c r="K275" s="259"/>
      <c r="L275" s="264"/>
      <c r="M275" s="265"/>
      <c r="N275" s="266"/>
      <c r="O275" s="266"/>
      <c r="P275" s="266"/>
      <c r="Q275" s="266"/>
      <c r="R275" s="266"/>
      <c r="S275" s="266"/>
      <c r="T275" s="267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68" t="s">
        <v>229</v>
      </c>
      <c r="AU275" s="268" t="s">
        <v>86</v>
      </c>
      <c r="AV275" s="13" t="s">
        <v>84</v>
      </c>
      <c r="AW275" s="13" t="s">
        <v>32</v>
      </c>
      <c r="AX275" s="13" t="s">
        <v>76</v>
      </c>
      <c r="AY275" s="268" t="s">
        <v>222</v>
      </c>
    </row>
    <row r="276" s="14" customFormat="1">
      <c r="A276" s="14"/>
      <c r="B276" s="269"/>
      <c r="C276" s="270"/>
      <c r="D276" s="260" t="s">
        <v>229</v>
      </c>
      <c r="E276" s="271" t="s">
        <v>1</v>
      </c>
      <c r="F276" s="272" t="s">
        <v>2683</v>
      </c>
      <c r="G276" s="270"/>
      <c r="H276" s="273">
        <v>64.260000000000005</v>
      </c>
      <c r="I276" s="274"/>
      <c r="J276" s="270"/>
      <c r="K276" s="270"/>
      <c r="L276" s="275"/>
      <c r="M276" s="276"/>
      <c r="N276" s="277"/>
      <c r="O276" s="277"/>
      <c r="P276" s="277"/>
      <c r="Q276" s="277"/>
      <c r="R276" s="277"/>
      <c r="S276" s="277"/>
      <c r="T276" s="278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79" t="s">
        <v>229</v>
      </c>
      <c r="AU276" s="279" t="s">
        <v>86</v>
      </c>
      <c r="AV276" s="14" t="s">
        <v>86</v>
      </c>
      <c r="AW276" s="14" t="s">
        <v>32</v>
      </c>
      <c r="AX276" s="14" t="s">
        <v>76</v>
      </c>
      <c r="AY276" s="279" t="s">
        <v>222</v>
      </c>
    </row>
    <row r="277" s="14" customFormat="1">
      <c r="A277" s="14"/>
      <c r="B277" s="269"/>
      <c r="C277" s="270"/>
      <c r="D277" s="260" t="s">
        <v>229</v>
      </c>
      <c r="E277" s="271" t="s">
        <v>1</v>
      </c>
      <c r="F277" s="272" t="s">
        <v>2684</v>
      </c>
      <c r="G277" s="270"/>
      <c r="H277" s="273">
        <v>16.66</v>
      </c>
      <c r="I277" s="274"/>
      <c r="J277" s="270"/>
      <c r="K277" s="270"/>
      <c r="L277" s="275"/>
      <c r="M277" s="276"/>
      <c r="N277" s="277"/>
      <c r="O277" s="277"/>
      <c r="P277" s="277"/>
      <c r="Q277" s="277"/>
      <c r="R277" s="277"/>
      <c r="S277" s="277"/>
      <c r="T277" s="278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79" t="s">
        <v>229</v>
      </c>
      <c r="AU277" s="279" t="s">
        <v>86</v>
      </c>
      <c r="AV277" s="14" t="s">
        <v>86</v>
      </c>
      <c r="AW277" s="14" t="s">
        <v>32</v>
      </c>
      <c r="AX277" s="14" t="s">
        <v>76</v>
      </c>
      <c r="AY277" s="279" t="s">
        <v>222</v>
      </c>
    </row>
    <row r="278" s="14" customFormat="1">
      <c r="A278" s="14"/>
      <c r="B278" s="269"/>
      <c r="C278" s="270"/>
      <c r="D278" s="260" t="s">
        <v>229</v>
      </c>
      <c r="E278" s="271" t="s">
        <v>1</v>
      </c>
      <c r="F278" s="272" t="s">
        <v>2685</v>
      </c>
      <c r="G278" s="270"/>
      <c r="H278" s="273">
        <v>7.4800000000000004</v>
      </c>
      <c r="I278" s="274"/>
      <c r="J278" s="270"/>
      <c r="K278" s="270"/>
      <c r="L278" s="275"/>
      <c r="M278" s="276"/>
      <c r="N278" s="277"/>
      <c r="O278" s="277"/>
      <c r="P278" s="277"/>
      <c r="Q278" s="277"/>
      <c r="R278" s="277"/>
      <c r="S278" s="277"/>
      <c r="T278" s="278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79" t="s">
        <v>229</v>
      </c>
      <c r="AU278" s="279" t="s">
        <v>86</v>
      </c>
      <c r="AV278" s="14" t="s">
        <v>86</v>
      </c>
      <c r="AW278" s="14" t="s">
        <v>32</v>
      </c>
      <c r="AX278" s="14" t="s">
        <v>76</v>
      </c>
      <c r="AY278" s="279" t="s">
        <v>222</v>
      </c>
    </row>
    <row r="279" s="14" customFormat="1">
      <c r="A279" s="14"/>
      <c r="B279" s="269"/>
      <c r="C279" s="270"/>
      <c r="D279" s="260" t="s">
        <v>229</v>
      </c>
      <c r="E279" s="271" t="s">
        <v>1</v>
      </c>
      <c r="F279" s="272" t="s">
        <v>2673</v>
      </c>
      <c r="G279" s="270"/>
      <c r="H279" s="273">
        <v>2.04</v>
      </c>
      <c r="I279" s="274"/>
      <c r="J279" s="270"/>
      <c r="K279" s="270"/>
      <c r="L279" s="275"/>
      <c r="M279" s="276"/>
      <c r="N279" s="277"/>
      <c r="O279" s="277"/>
      <c r="P279" s="277"/>
      <c r="Q279" s="277"/>
      <c r="R279" s="277"/>
      <c r="S279" s="277"/>
      <c r="T279" s="278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79" t="s">
        <v>229</v>
      </c>
      <c r="AU279" s="279" t="s">
        <v>86</v>
      </c>
      <c r="AV279" s="14" t="s">
        <v>86</v>
      </c>
      <c r="AW279" s="14" t="s">
        <v>32</v>
      </c>
      <c r="AX279" s="14" t="s">
        <v>76</v>
      </c>
      <c r="AY279" s="279" t="s">
        <v>222</v>
      </c>
    </row>
    <row r="280" s="16" customFormat="1">
      <c r="A280" s="16"/>
      <c r="B280" s="305"/>
      <c r="C280" s="306"/>
      <c r="D280" s="260" t="s">
        <v>229</v>
      </c>
      <c r="E280" s="307" t="s">
        <v>1</v>
      </c>
      <c r="F280" s="308" t="s">
        <v>373</v>
      </c>
      <c r="G280" s="306"/>
      <c r="H280" s="309">
        <v>348.19999999999999</v>
      </c>
      <c r="I280" s="310"/>
      <c r="J280" s="306"/>
      <c r="K280" s="306"/>
      <c r="L280" s="311"/>
      <c r="M280" s="312"/>
      <c r="N280" s="313"/>
      <c r="O280" s="313"/>
      <c r="P280" s="313"/>
      <c r="Q280" s="313"/>
      <c r="R280" s="313"/>
      <c r="S280" s="313"/>
      <c r="T280" s="314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T280" s="315" t="s">
        <v>229</v>
      </c>
      <c r="AU280" s="315" t="s">
        <v>86</v>
      </c>
      <c r="AV280" s="16" t="s">
        <v>107</v>
      </c>
      <c r="AW280" s="16" t="s">
        <v>32</v>
      </c>
      <c r="AX280" s="16" t="s">
        <v>76</v>
      </c>
      <c r="AY280" s="315" t="s">
        <v>222</v>
      </c>
    </row>
    <row r="281" s="15" customFormat="1">
      <c r="A281" s="15"/>
      <c r="B281" s="280"/>
      <c r="C281" s="281"/>
      <c r="D281" s="260" t="s">
        <v>229</v>
      </c>
      <c r="E281" s="282" t="s">
        <v>1</v>
      </c>
      <c r="F281" s="283" t="s">
        <v>232</v>
      </c>
      <c r="G281" s="281"/>
      <c r="H281" s="284">
        <v>569.23000000000002</v>
      </c>
      <c r="I281" s="285"/>
      <c r="J281" s="281"/>
      <c r="K281" s="281"/>
      <c r="L281" s="286"/>
      <c r="M281" s="287"/>
      <c r="N281" s="288"/>
      <c r="O281" s="288"/>
      <c r="P281" s="288"/>
      <c r="Q281" s="288"/>
      <c r="R281" s="288"/>
      <c r="S281" s="288"/>
      <c r="T281" s="289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90" t="s">
        <v>229</v>
      </c>
      <c r="AU281" s="290" t="s">
        <v>86</v>
      </c>
      <c r="AV281" s="15" t="s">
        <v>228</v>
      </c>
      <c r="AW281" s="15" t="s">
        <v>32</v>
      </c>
      <c r="AX281" s="15" t="s">
        <v>84</v>
      </c>
      <c r="AY281" s="290" t="s">
        <v>222</v>
      </c>
    </row>
    <row r="282" s="2" customFormat="1" ht="16.5" customHeight="1">
      <c r="A282" s="39"/>
      <c r="B282" s="40"/>
      <c r="C282" s="244" t="s">
        <v>8</v>
      </c>
      <c r="D282" s="244" t="s">
        <v>224</v>
      </c>
      <c r="E282" s="245" t="s">
        <v>2686</v>
      </c>
      <c r="F282" s="246" t="s">
        <v>2687</v>
      </c>
      <c r="G282" s="247" t="s">
        <v>227</v>
      </c>
      <c r="H282" s="248">
        <v>569.23000000000002</v>
      </c>
      <c r="I282" s="249"/>
      <c r="J282" s="250">
        <f>ROUND(I282*H282,2)</f>
        <v>0</v>
      </c>
      <c r="K282" s="251"/>
      <c r="L282" s="45"/>
      <c r="M282" s="252" t="s">
        <v>1</v>
      </c>
      <c r="N282" s="253" t="s">
        <v>41</v>
      </c>
      <c r="O282" s="92"/>
      <c r="P282" s="254">
        <f>O282*H282</f>
        <v>0</v>
      </c>
      <c r="Q282" s="254">
        <v>0</v>
      </c>
      <c r="R282" s="254">
        <f>Q282*H282</f>
        <v>0</v>
      </c>
      <c r="S282" s="254">
        <v>0</v>
      </c>
      <c r="T282" s="255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56" t="s">
        <v>228</v>
      </c>
      <c r="AT282" s="256" t="s">
        <v>224</v>
      </c>
      <c r="AU282" s="256" t="s">
        <v>86</v>
      </c>
      <c r="AY282" s="18" t="s">
        <v>222</v>
      </c>
      <c r="BE282" s="257">
        <f>IF(N282="základní",J282,0)</f>
        <v>0</v>
      </c>
      <c r="BF282" s="257">
        <f>IF(N282="snížená",J282,0)</f>
        <v>0</v>
      </c>
      <c r="BG282" s="257">
        <f>IF(N282="zákl. přenesená",J282,0)</f>
        <v>0</v>
      </c>
      <c r="BH282" s="257">
        <f>IF(N282="sníž. přenesená",J282,0)</f>
        <v>0</v>
      </c>
      <c r="BI282" s="257">
        <f>IF(N282="nulová",J282,0)</f>
        <v>0</v>
      </c>
      <c r="BJ282" s="18" t="s">
        <v>84</v>
      </c>
      <c r="BK282" s="257">
        <f>ROUND(I282*H282,2)</f>
        <v>0</v>
      </c>
      <c r="BL282" s="18" t="s">
        <v>228</v>
      </c>
      <c r="BM282" s="256" t="s">
        <v>286</v>
      </c>
    </row>
    <row r="283" s="2" customFormat="1" ht="24.15" customHeight="1">
      <c r="A283" s="39"/>
      <c r="B283" s="40"/>
      <c r="C283" s="244" t="s">
        <v>260</v>
      </c>
      <c r="D283" s="244" t="s">
        <v>224</v>
      </c>
      <c r="E283" s="245" t="s">
        <v>2688</v>
      </c>
      <c r="F283" s="246" t="s">
        <v>2689</v>
      </c>
      <c r="G283" s="247" t="s">
        <v>283</v>
      </c>
      <c r="H283" s="248">
        <v>9.1400000000000006</v>
      </c>
      <c r="I283" s="249"/>
      <c r="J283" s="250">
        <f>ROUND(I283*H283,2)</f>
        <v>0</v>
      </c>
      <c r="K283" s="251"/>
      <c r="L283" s="45"/>
      <c r="M283" s="252" t="s">
        <v>1</v>
      </c>
      <c r="N283" s="253" t="s">
        <v>41</v>
      </c>
      <c r="O283" s="92"/>
      <c r="P283" s="254">
        <f>O283*H283</f>
        <v>0</v>
      </c>
      <c r="Q283" s="254">
        <v>0</v>
      </c>
      <c r="R283" s="254">
        <f>Q283*H283</f>
        <v>0</v>
      </c>
      <c r="S283" s="254">
        <v>0</v>
      </c>
      <c r="T283" s="255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56" t="s">
        <v>228</v>
      </c>
      <c r="AT283" s="256" t="s">
        <v>224</v>
      </c>
      <c r="AU283" s="256" t="s">
        <v>86</v>
      </c>
      <c r="AY283" s="18" t="s">
        <v>222</v>
      </c>
      <c r="BE283" s="257">
        <f>IF(N283="základní",J283,0)</f>
        <v>0</v>
      </c>
      <c r="BF283" s="257">
        <f>IF(N283="snížená",J283,0)</f>
        <v>0</v>
      </c>
      <c r="BG283" s="257">
        <f>IF(N283="zákl. přenesená",J283,0)</f>
        <v>0</v>
      </c>
      <c r="BH283" s="257">
        <f>IF(N283="sníž. přenesená",J283,0)</f>
        <v>0</v>
      </c>
      <c r="BI283" s="257">
        <f>IF(N283="nulová",J283,0)</f>
        <v>0</v>
      </c>
      <c r="BJ283" s="18" t="s">
        <v>84</v>
      </c>
      <c r="BK283" s="257">
        <f>ROUND(I283*H283,2)</f>
        <v>0</v>
      </c>
      <c r="BL283" s="18" t="s">
        <v>228</v>
      </c>
      <c r="BM283" s="256" t="s">
        <v>290</v>
      </c>
    </row>
    <row r="284" s="13" customFormat="1">
      <c r="A284" s="13"/>
      <c r="B284" s="258"/>
      <c r="C284" s="259"/>
      <c r="D284" s="260" t="s">
        <v>229</v>
      </c>
      <c r="E284" s="261" t="s">
        <v>1</v>
      </c>
      <c r="F284" s="262" t="s">
        <v>2661</v>
      </c>
      <c r="G284" s="259"/>
      <c r="H284" s="261" t="s">
        <v>1</v>
      </c>
      <c r="I284" s="263"/>
      <c r="J284" s="259"/>
      <c r="K284" s="259"/>
      <c r="L284" s="264"/>
      <c r="M284" s="265"/>
      <c r="N284" s="266"/>
      <c r="O284" s="266"/>
      <c r="P284" s="266"/>
      <c r="Q284" s="266"/>
      <c r="R284" s="266"/>
      <c r="S284" s="266"/>
      <c r="T284" s="267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68" t="s">
        <v>229</v>
      </c>
      <c r="AU284" s="268" t="s">
        <v>86</v>
      </c>
      <c r="AV284" s="13" t="s">
        <v>84</v>
      </c>
      <c r="AW284" s="13" t="s">
        <v>32</v>
      </c>
      <c r="AX284" s="13" t="s">
        <v>76</v>
      </c>
      <c r="AY284" s="268" t="s">
        <v>222</v>
      </c>
    </row>
    <row r="285" s="13" customFormat="1">
      <c r="A285" s="13"/>
      <c r="B285" s="258"/>
      <c r="C285" s="259"/>
      <c r="D285" s="260" t="s">
        <v>229</v>
      </c>
      <c r="E285" s="261" t="s">
        <v>1</v>
      </c>
      <c r="F285" s="262" t="s">
        <v>2628</v>
      </c>
      <c r="G285" s="259"/>
      <c r="H285" s="261" t="s">
        <v>1</v>
      </c>
      <c r="I285" s="263"/>
      <c r="J285" s="259"/>
      <c r="K285" s="259"/>
      <c r="L285" s="264"/>
      <c r="M285" s="265"/>
      <c r="N285" s="266"/>
      <c r="O285" s="266"/>
      <c r="P285" s="266"/>
      <c r="Q285" s="266"/>
      <c r="R285" s="266"/>
      <c r="S285" s="266"/>
      <c r="T285" s="267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68" t="s">
        <v>229</v>
      </c>
      <c r="AU285" s="268" t="s">
        <v>86</v>
      </c>
      <c r="AV285" s="13" t="s">
        <v>84</v>
      </c>
      <c r="AW285" s="13" t="s">
        <v>32</v>
      </c>
      <c r="AX285" s="13" t="s">
        <v>76</v>
      </c>
      <c r="AY285" s="268" t="s">
        <v>222</v>
      </c>
    </row>
    <row r="286" s="14" customFormat="1">
      <c r="A286" s="14"/>
      <c r="B286" s="269"/>
      <c r="C286" s="270"/>
      <c r="D286" s="260" t="s">
        <v>229</v>
      </c>
      <c r="E286" s="271" t="s">
        <v>1</v>
      </c>
      <c r="F286" s="272" t="s">
        <v>2690</v>
      </c>
      <c r="G286" s="270"/>
      <c r="H286" s="273">
        <v>0.45100000000000001</v>
      </c>
      <c r="I286" s="274"/>
      <c r="J286" s="270"/>
      <c r="K286" s="270"/>
      <c r="L286" s="275"/>
      <c r="M286" s="276"/>
      <c r="N286" s="277"/>
      <c r="O286" s="277"/>
      <c r="P286" s="277"/>
      <c r="Q286" s="277"/>
      <c r="R286" s="277"/>
      <c r="S286" s="277"/>
      <c r="T286" s="278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79" t="s">
        <v>229</v>
      </c>
      <c r="AU286" s="279" t="s">
        <v>86</v>
      </c>
      <c r="AV286" s="14" t="s">
        <v>86</v>
      </c>
      <c r="AW286" s="14" t="s">
        <v>32</v>
      </c>
      <c r="AX286" s="14" t="s">
        <v>76</v>
      </c>
      <c r="AY286" s="279" t="s">
        <v>222</v>
      </c>
    </row>
    <row r="287" s="14" customFormat="1">
      <c r="A287" s="14"/>
      <c r="B287" s="269"/>
      <c r="C287" s="270"/>
      <c r="D287" s="260" t="s">
        <v>229</v>
      </c>
      <c r="E287" s="271" t="s">
        <v>1</v>
      </c>
      <c r="F287" s="272" t="s">
        <v>2691</v>
      </c>
      <c r="G287" s="270"/>
      <c r="H287" s="273">
        <v>0.249</v>
      </c>
      <c r="I287" s="274"/>
      <c r="J287" s="270"/>
      <c r="K287" s="270"/>
      <c r="L287" s="275"/>
      <c r="M287" s="276"/>
      <c r="N287" s="277"/>
      <c r="O287" s="277"/>
      <c r="P287" s="277"/>
      <c r="Q287" s="277"/>
      <c r="R287" s="277"/>
      <c r="S287" s="277"/>
      <c r="T287" s="278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79" t="s">
        <v>229</v>
      </c>
      <c r="AU287" s="279" t="s">
        <v>86</v>
      </c>
      <c r="AV287" s="14" t="s">
        <v>86</v>
      </c>
      <c r="AW287" s="14" t="s">
        <v>32</v>
      </c>
      <c r="AX287" s="14" t="s">
        <v>76</v>
      </c>
      <c r="AY287" s="279" t="s">
        <v>222</v>
      </c>
    </row>
    <row r="288" s="13" customFormat="1">
      <c r="A288" s="13"/>
      <c r="B288" s="258"/>
      <c r="C288" s="259"/>
      <c r="D288" s="260" t="s">
        <v>229</v>
      </c>
      <c r="E288" s="261" t="s">
        <v>1</v>
      </c>
      <c r="F288" s="262" t="s">
        <v>2631</v>
      </c>
      <c r="G288" s="259"/>
      <c r="H288" s="261" t="s">
        <v>1</v>
      </c>
      <c r="I288" s="263"/>
      <c r="J288" s="259"/>
      <c r="K288" s="259"/>
      <c r="L288" s="264"/>
      <c r="M288" s="265"/>
      <c r="N288" s="266"/>
      <c r="O288" s="266"/>
      <c r="P288" s="266"/>
      <c r="Q288" s="266"/>
      <c r="R288" s="266"/>
      <c r="S288" s="266"/>
      <c r="T288" s="267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68" t="s">
        <v>229</v>
      </c>
      <c r="AU288" s="268" t="s">
        <v>86</v>
      </c>
      <c r="AV288" s="13" t="s">
        <v>84</v>
      </c>
      <c r="AW288" s="13" t="s">
        <v>32</v>
      </c>
      <c r="AX288" s="13" t="s">
        <v>76</v>
      </c>
      <c r="AY288" s="268" t="s">
        <v>222</v>
      </c>
    </row>
    <row r="289" s="13" customFormat="1">
      <c r="A289" s="13"/>
      <c r="B289" s="258"/>
      <c r="C289" s="259"/>
      <c r="D289" s="260" t="s">
        <v>229</v>
      </c>
      <c r="E289" s="261" t="s">
        <v>1</v>
      </c>
      <c r="F289" s="262" t="s">
        <v>2634</v>
      </c>
      <c r="G289" s="259"/>
      <c r="H289" s="261" t="s">
        <v>1</v>
      </c>
      <c r="I289" s="263"/>
      <c r="J289" s="259"/>
      <c r="K289" s="259"/>
      <c r="L289" s="264"/>
      <c r="M289" s="265"/>
      <c r="N289" s="266"/>
      <c r="O289" s="266"/>
      <c r="P289" s="266"/>
      <c r="Q289" s="266"/>
      <c r="R289" s="266"/>
      <c r="S289" s="266"/>
      <c r="T289" s="267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68" t="s">
        <v>229</v>
      </c>
      <c r="AU289" s="268" t="s">
        <v>86</v>
      </c>
      <c r="AV289" s="13" t="s">
        <v>84</v>
      </c>
      <c r="AW289" s="13" t="s">
        <v>32</v>
      </c>
      <c r="AX289" s="13" t="s">
        <v>76</v>
      </c>
      <c r="AY289" s="268" t="s">
        <v>222</v>
      </c>
    </row>
    <row r="290" s="14" customFormat="1">
      <c r="A290" s="14"/>
      <c r="B290" s="269"/>
      <c r="C290" s="270"/>
      <c r="D290" s="260" t="s">
        <v>229</v>
      </c>
      <c r="E290" s="271" t="s">
        <v>1</v>
      </c>
      <c r="F290" s="272" t="s">
        <v>2692</v>
      </c>
      <c r="G290" s="270"/>
      <c r="H290" s="273">
        <v>2.802</v>
      </c>
      <c r="I290" s="274"/>
      <c r="J290" s="270"/>
      <c r="K290" s="270"/>
      <c r="L290" s="275"/>
      <c r="M290" s="276"/>
      <c r="N290" s="277"/>
      <c r="O290" s="277"/>
      <c r="P290" s="277"/>
      <c r="Q290" s="277"/>
      <c r="R290" s="277"/>
      <c r="S290" s="277"/>
      <c r="T290" s="278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79" t="s">
        <v>229</v>
      </c>
      <c r="AU290" s="279" t="s">
        <v>86</v>
      </c>
      <c r="AV290" s="14" t="s">
        <v>86</v>
      </c>
      <c r="AW290" s="14" t="s">
        <v>32</v>
      </c>
      <c r="AX290" s="14" t="s">
        <v>76</v>
      </c>
      <c r="AY290" s="279" t="s">
        <v>222</v>
      </c>
    </row>
    <row r="291" s="16" customFormat="1">
      <c r="A291" s="16"/>
      <c r="B291" s="305"/>
      <c r="C291" s="306"/>
      <c r="D291" s="260" t="s">
        <v>229</v>
      </c>
      <c r="E291" s="307" t="s">
        <v>1</v>
      </c>
      <c r="F291" s="308" t="s">
        <v>373</v>
      </c>
      <c r="G291" s="306"/>
      <c r="H291" s="309">
        <v>3.5019999999999998</v>
      </c>
      <c r="I291" s="310"/>
      <c r="J291" s="306"/>
      <c r="K291" s="306"/>
      <c r="L291" s="311"/>
      <c r="M291" s="312"/>
      <c r="N291" s="313"/>
      <c r="O291" s="313"/>
      <c r="P291" s="313"/>
      <c r="Q291" s="313"/>
      <c r="R291" s="313"/>
      <c r="S291" s="313"/>
      <c r="T291" s="314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T291" s="315" t="s">
        <v>229</v>
      </c>
      <c r="AU291" s="315" t="s">
        <v>86</v>
      </c>
      <c r="AV291" s="16" t="s">
        <v>107</v>
      </c>
      <c r="AW291" s="16" t="s">
        <v>32</v>
      </c>
      <c r="AX291" s="16" t="s">
        <v>76</v>
      </c>
      <c r="AY291" s="315" t="s">
        <v>222</v>
      </c>
    </row>
    <row r="292" s="13" customFormat="1">
      <c r="A292" s="13"/>
      <c r="B292" s="258"/>
      <c r="C292" s="259"/>
      <c r="D292" s="260" t="s">
        <v>229</v>
      </c>
      <c r="E292" s="261" t="s">
        <v>1</v>
      </c>
      <c r="F292" s="262" t="s">
        <v>2568</v>
      </c>
      <c r="G292" s="259"/>
      <c r="H292" s="261" t="s">
        <v>1</v>
      </c>
      <c r="I292" s="263"/>
      <c r="J292" s="259"/>
      <c r="K292" s="259"/>
      <c r="L292" s="264"/>
      <c r="M292" s="265"/>
      <c r="N292" s="266"/>
      <c r="O292" s="266"/>
      <c r="P292" s="266"/>
      <c r="Q292" s="266"/>
      <c r="R292" s="266"/>
      <c r="S292" s="266"/>
      <c r="T292" s="267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68" t="s">
        <v>229</v>
      </c>
      <c r="AU292" s="268" t="s">
        <v>86</v>
      </c>
      <c r="AV292" s="13" t="s">
        <v>84</v>
      </c>
      <c r="AW292" s="13" t="s">
        <v>32</v>
      </c>
      <c r="AX292" s="13" t="s">
        <v>76</v>
      </c>
      <c r="AY292" s="268" t="s">
        <v>222</v>
      </c>
    </row>
    <row r="293" s="14" customFormat="1">
      <c r="A293" s="14"/>
      <c r="B293" s="269"/>
      <c r="C293" s="270"/>
      <c r="D293" s="260" t="s">
        <v>229</v>
      </c>
      <c r="E293" s="271" t="s">
        <v>1</v>
      </c>
      <c r="F293" s="272" t="s">
        <v>2693</v>
      </c>
      <c r="G293" s="270"/>
      <c r="H293" s="273">
        <v>1.6799999999999999</v>
      </c>
      <c r="I293" s="274"/>
      <c r="J293" s="270"/>
      <c r="K293" s="270"/>
      <c r="L293" s="275"/>
      <c r="M293" s="276"/>
      <c r="N293" s="277"/>
      <c r="O293" s="277"/>
      <c r="P293" s="277"/>
      <c r="Q293" s="277"/>
      <c r="R293" s="277"/>
      <c r="S293" s="277"/>
      <c r="T293" s="278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79" t="s">
        <v>229</v>
      </c>
      <c r="AU293" s="279" t="s">
        <v>86</v>
      </c>
      <c r="AV293" s="14" t="s">
        <v>86</v>
      </c>
      <c r="AW293" s="14" t="s">
        <v>32</v>
      </c>
      <c r="AX293" s="14" t="s">
        <v>76</v>
      </c>
      <c r="AY293" s="279" t="s">
        <v>222</v>
      </c>
    </row>
    <row r="294" s="14" customFormat="1">
      <c r="A294" s="14"/>
      <c r="B294" s="269"/>
      <c r="C294" s="270"/>
      <c r="D294" s="260" t="s">
        <v>229</v>
      </c>
      <c r="E294" s="271" t="s">
        <v>1</v>
      </c>
      <c r="F294" s="272" t="s">
        <v>2694</v>
      </c>
      <c r="G294" s="270"/>
      <c r="H294" s="273">
        <v>1.2649999999999999</v>
      </c>
      <c r="I294" s="274"/>
      <c r="J294" s="270"/>
      <c r="K294" s="270"/>
      <c r="L294" s="275"/>
      <c r="M294" s="276"/>
      <c r="N294" s="277"/>
      <c r="O294" s="277"/>
      <c r="P294" s="277"/>
      <c r="Q294" s="277"/>
      <c r="R294" s="277"/>
      <c r="S294" s="277"/>
      <c r="T294" s="278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79" t="s">
        <v>229</v>
      </c>
      <c r="AU294" s="279" t="s">
        <v>86</v>
      </c>
      <c r="AV294" s="14" t="s">
        <v>86</v>
      </c>
      <c r="AW294" s="14" t="s">
        <v>32</v>
      </c>
      <c r="AX294" s="14" t="s">
        <v>76</v>
      </c>
      <c r="AY294" s="279" t="s">
        <v>222</v>
      </c>
    </row>
    <row r="295" s="14" customFormat="1">
      <c r="A295" s="14"/>
      <c r="B295" s="269"/>
      <c r="C295" s="270"/>
      <c r="D295" s="260" t="s">
        <v>229</v>
      </c>
      <c r="E295" s="271" t="s">
        <v>1</v>
      </c>
      <c r="F295" s="272" t="s">
        <v>2695</v>
      </c>
      <c r="G295" s="270"/>
      <c r="H295" s="273">
        <v>1.1699999999999999</v>
      </c>
      <c r="I295" s="274"/>
      <c r="J295" s="270"/>
      <c r="K295" s="270"/>
      <c r="L295" s="275"/>
      <c r="M295" s="276"/>
      <c r="N295" s="277"/>
      <c r="O295" s="277"/>
      <c r="P295" s="277"/>
      <c r="Q295" s="277"/>
      <c r="R295" s="277"/>
      <c r="S295" s="277"/>
      <c r="T295" s="278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79" t="s">
        <v>229</v>
      </c>
      <c r="AU295" s="279" t="s">
        <v>86</v>
      </c>
      <c r="AV295" s="14" t="s">
        <v>86</v>
      </c>
      <c r="AW295" s="14" t="s">
        <v>32</v>
      </c>
      <c r="AX295" s="14" t="s">
        <v>76</v>
      </c>
      <c r="AY295" s="279" t="s">
        <v>222</v>
      </c>
    </row>
    <row r="296" s="16" customFormat="1">
      <c r="A296" s="16"/>
      <c r="B296" s="305"/>
      <c r="C296" s="306"/>
      <c r="D296" s="260" t="s">
        <v>229</v>
      </c>
      <c r="E296" s="307" t="s">
        <v>1</v>
      </c>
      <c r="F296" s="308" t="s">
        <v>373</v>
      </c>
      <c r="G296" s="306"/>
      <c r="H296" s="309">
        <v>4.1150000000000002</v>
      </c>
      <c r="I296" s="310"/>
      <c r="J296" s="306"/>
      <c r="K296" s="306"/>
      <c r="L296" s="311"/>
      <c r="M296" s="312"/>
      <c r="N296" s="313"/>
      <c r="O296" s="313"/>
      <c r="P296" s="313"/>
      <c r="Q296" s="313"/>
      <c r="R296" s="313"/>
      <c r="S296" s="313"/>
      <c r="T296" s="314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T296" s="315" t="s">
        <v>229</v>
      </c>
      <c r="AU296" s="315" t="s">
        <v>86</v>
      </c>
      <c r="AV296" s="16" t="s">
        <v>107</v>
      </c>
      <c r="AW296" s="16" t="s">
        <v>32</v>
      </c>
      <c r="AX296" s="16" t="s">
        <v>76</v>
      </c>
      <c r="AY296" s="315" t="s">
        <v>222</v>
      </c>
    </row>
    <row r="297" s="14" customFormat="1">
      <c r="A297" s="14"/>
      <c r="B297" s="269"/>
      <c r="C297" s="270"/>
      <c r="D297" s="260" t="s">
        <v>229</v>
      </c>
      <c r="E297" s="271" t="s">
        <v>1</v>
      </c>
      <c r="F297" s="272" t="s">
        <v>2696</v>
      </c>
      <c r="G297" s="270"/>
      <c r="H297" s="273">
        <v>1.5229999999999999</v>
      </c>
      <c r="I297" s="274"/>
      <c r="J297" s="270"/>
      <c r="K297" s="270"/>
      <c r="L297" s="275"/>
      <c r="M297" s="276"/>
      <c r="N297" s="277"/>
      <c r="O297" s="277"/>
      <c r="P297" s="277"/>
      <c r="Q297" s="277"/>
      <c r="R297" s="277"/>
      <c r="S297" s="277"/>
      <c r="T297" s="278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79" t="s">
        <v>229</v>
      </c>
      <c r="AU297" s="279" t="s">
        <v>86</v>
      </c>
      <c r="AV297" s="14" t="s">
        <v>86</v>
      </c>
      <c r="AW297" s="14" t="s">
        <v>32</v>
      </c>
      <c r="AX297" s="14" t="s">
        <v>76</v>
      </c>
      <c r="AY297" s="279" t="s">
        <v>222</v>
      </c>
    </row>
    <row r="298" s="15" customFormat="1">
      <c r="A298" s="15"/>
      <c r="B298" s="280"/>
      <c r="C298" s="281"/>
      <c r="D298" s="260" t="s">
        <v>229</v>
      </c>
      <c r="E298" s="282" t="s">
        <v>1</v>
      </c>
      <c r="F298" s="283" t="s">
        <v>232</v>
      </c>
      <c r="G298" s="281"/>
      <c r="H298" s="284">
        <v>9.1400000000000006</v>
      </c>
      <c r="I298" s="285"/>
      <c r="J298" s="281"/>
      <c r="K298" s="281"/>
      <c r="L298" s="286"/>
      <c r="M298" s="287"/>
      <c r="N298" s="288"/>
      <c r="O298" s="288"/>
      <c r="P298" s="288"/>
      <c r="Q298" s="288"/>
      <c r="R298" s="288"/>
      <c r="S298" s="288"/>
      <c r="T298" s="289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90" t="s">
        <v>229</v>
      </c>
      <c r="AU298" s="290" t="s">
        <v>86</v>
      </c>
      <c r="AV298" s="15" t="s">
        <v>228</v>
      </c>
      <c r="AW298" s="15" t="s">
        <v>32</v>
      </c>
      <c r="AX298" s="15" t="s">
        <v>84</v>
      </c>
      <c r="AY298" s="290" t="s">
        <v>222</v>
      </c>
    </row>
    <row r="299" s="12" customFormat="1" ht="22.8" customHeight="1">
      <c r="A299" s="12"/>
      <c r="B299" s="228"/>
      <c r="C299" s="229"/>
      <c r="D299" s="230" t="s">
        <v>75</v>
      </c>
      <c r="E299" s="242" t="s">
        <v>237</v>
      </c>
      <c r="F299" s="242" t="s">
        <v>488</v>
      </c>
      <c r="G299" s="229"/>
      <c r="H299" s="229"/>
      <c r="I299" s="232"/>
      <c r="J299" s="243">
        <f>BK299</f>
        <v>0</v>
      </c>
      <c r="K299" s="229"/>
      <c r="L299" s="234"/>
      <c r="M299" s="235"/>
      <c r="N299" s="236"/>
      <c r="O299" s="236"/>
      <c r="P299" s="237">
        <f>SUM(P300:P313)</f>
        <v>0</v>
      </c>
      <c r="Q299" s="236"/>
      <c r="R299" s="237">
        <f>SUM(R300:R313)</f>
        <v>0</v>
      </c>
      <c r="S299" s="236"/>
      <c r="T299" s="238">
        <f>SUM(T300:T313)</f>
        <v>0</v>
      </c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R299" s="239" t="s">
        <v>84</v>
      </c>
      <c r="AT299" s="240" t="s">
        <v>75</v>
      </c>
      <c r="AU299" s="240" t="s">
        <v>84</v>
      </c>
      <c r="AY299" s="239" t="s">
        <v>222</v>
      </c>
      <c r="BK299" s="241">
        <f>SUM(BK300:BK313)</f>
        <v>0</v>
      </c>
    </row>
    <row r="300" s="2" customFormat="1" ht="24.15" customHeight="1">
      <c r="A300" s="39"/>
      <c r="B300" s="40"/>
      <c r="C300" s="244" t="s">
        <v>291</v>
      </c>
      <c r="D300" s="244" t="s">
        <v>224</v>
      </c>
      <c r="E300" s="245" t="s">
        <v>2697</v>
      </c>
      <c r="F300" s="246" t="s">
        <v>2698</v>
      </c>
      <c r="G300" s="247" t="s">
        <v>227</v>
      </c>
      <c r="H300" s="248">
        <v>46.350000000000001</v>
      </c>
      <c r="I300" s="249"/>
      <c r="J300" s="250">
        <f>ROUND(I300*H300,2)</f>
        <v>0</v>
      </c>
      <c r="K300" s="251"/>
      <c r="L300" s="45"/>
      <c r="M300" s="252" t="s">
        <v>1</v>
      </c>
      <c r="N300" s="253" t="s">
        <v>41</v>
      </c>
      <c r="O300" s="92"/>
      <c r="P300" s="254">
        <f>O300*H300</f>
        <v>0</v>
      </c>
      <c r="Q300" s="254">
        <v>0</v>
      </c>
      <c r="R300" s="254">
        <f>Q300*H300</f>
        <v>0</v>
      </c>
      <c r="S300" s="254">
        <v>0</v>
      </c>
      <c r="T300" s="255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56" t="s">
        <v>228</v>
      </c>
      <c r="AT300" s="256" t="s">
        <v>224</v>
      </c>
      <c r="AU300" s="256" t="s">
        <v>86</v>
      </c>
      <c r="AY300" s="18" t="s">
        <v>222</v>
      </c>
      <c r="BE300" s="257">
        <f>IF(N300="základní",J300,0)</f>
        <v>0</v>
      </c>
      <c r="BF300" s="257">
        <f>IF(N300="snížená",J300,0)</f>
        <v>0</v>
      </c>
      <c r="BG300" s="257">
        <f>IF(N300="zákl. přenesená",J300,0)</f>
        <v>0</v>
      </c>
      <c r="BH300" s="257">
        <f>IF(N300="sníž. přenesená",J300,0)</f>
        <v>0</v>
      </c>
      <c r="BI300" s="257">
        <f>IF(N300="nulová",J300,0)</f>
        <v>0</v>
      </c>
      <c r="BJ300" s="18" t="s">
        <v>84</v>
      </c>
      <c r="BK300" s="257">
        <f>ROUND(I300*H300,2)</f>
        <v>0</v>
      </c>
      <c r="BL300" s="18" t="s">
        <v>228</v>
      </c>
      <c r="BM300" s="256" t="s">
        <v>292</v>
      </c>
    </row>
    <row r="301" s="13" customFormat="1">
      <c r="A301" s="13"/>
      <c r="B301" s="258"/>
      <c r="C301" s="259"/>
      <c r="D301" s="260" t="s">
        <v>229</v>
      </c>
      <c r="E301" s="261" t="s">
        <v>1</v>
      </c>
      <c r="F301" s="262" t="s">
        <v>2699</v>
      </c>
      <c r="G301" s="259"/>
      <c r="H301" s="261" t="s">
        <v>1</v>
      </c>
      <c r="I301" s="263"/>
      <c r="J301" s="259"/>
      <c r="K301" s="259"/>
      <c r="L301" s="264"/>
      <c r="M301" s="265"/>
      <c r="N301" s="266"/>
      <c r="O301" s="266"/>
      <c r="P301" s="266"/>
      <c r="Q301" s="266"/>
      <c r="R301" s="266"/>
      <c r="S301" s="266"/>
      <c r="T301" s="267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68" t="s">
        <v>229</v>
      </c>
      <c r="AU301" s="268" t="s">
        <v>86</v>
      </c>
      <c r="AV301" s="13" t="s">
        <v>84</v>
      </c>
      <c r="AW301" s="13" t="s">
        <v>32</v>
      </c>
      <c r="AX301" s="13" t="s">
        <v>76</v>
      </c>
      <c r="AY301" s="268" t="s">
        <v>222</v>
      </c>
    </row>
    <row r="302" s="13" customFormat="1">
      <c r="A302" s="13"/>
      <c r="B302" s="258"/>
      <c r="C302" s="259"/>
      <c r="D302" s="260" t="s">
        <v>229</v>
      </c>
      <c r="E302" s="261" t="s">
        <v>1</v>
      </c>
      <c r="F302" s="262" t="s">
        <v>2700</v>
      </c>
      <c r="G302" s="259"/>
      <c r="H302" s="261" t="s">
        <v>1</v>
      </c>
      <c r="I302" s="263"/>
      <c r="J302" s="259"/>
      <c r="K302" s="259"/>
      <c r="L302" s="264"/>
      <c r="M302" s="265"/>
      <c r="N302" s="266"/>
      <c r="O302" s="266"/>
      <c r="P302" s="266"/>
      <c r="Q302" s="266"/>
      <c r="R302" s="266"/>
      <c r="S302" s="266"/>
      <c r="T302" s="267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68" t="s">
        <v>229</v>
      </c>
      <c r="AU302" s="268" t="s">
        <v>86</v>
      </c>
      <c r="AV302" s="13" t="s">
        <v>84</v>
      </c>
      <c r="AW302" s="13" t="s">
        <v>32</v>
      </c>
      <c r="AX302" s="13" t="s">
        <v>76</v>
      </c>
      <c r="AY302" s="268" t="s">
        <v>222</v>
      </c>
    </row>
    <row r="303" s="14" customFormat="1">
      <c r="A303" s="14"/>
      <c r="B303" s="269"/>
      <c r="C303" s="270"/>
      <c r="D303" s="260" t="s">
        <v>229</v>
      </c>
      <c r="E303" s="271" t="s">
        <v>1</v>
      </c>
      <c r="F303" s="272" t="s">
        <v>2701</v>
      </c>
      <c r="G303" s="270"/>
      <c r="H303" s="273">
        <v>18.850000000000001</v>
      </c>
      <c r="I303" s="274"/>
      <c r="J303" s="270"/>
      <c r="K303" s="270"/>
      <c r="L303" s="275"/>
      <c r="M303" s="276"/>
      <c r="N303" s="277"/>
      <c r="O303" s="277"/>
      <c r="P303" s="277"/>
      <c r="Q303" s="277"/>
      <c r="R303" s="277"/>
      <c r="S303" s="277"/>
      <c r="T303" s="278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79" t="s">
        <v>229</v>
      </c>
      <c r="AU303" s="279" t="s">
        <v>86</v>
      </c>
      <c r="AV303" s="14" t="s">
        <v>86</v>
      </c>
      <c r="AW303" s="14" t="s">
        <v>32</v>
      </c>
      <c r="AX303" s="14" t="s">
        <v>76</v>
      </c>
      <c r="AY303" s="279" t="s">
        <v>222</v>
      </c>
    </row>
    <row r="304" s="14" customFormat="1">
      <c r="A304" s="14"/>
      <c r="B304" s="269"/>
      <c r="C304" s="270"/>
      <c r="D304" s="260" t="s">
        <v>229</v>
      </c>
      <c r="E304" s="271" t="s">
        <v>1</v>
      </c>
      <c r="F304" s="272" t="s">
        <v>2702</v>
      </c>
      <c r="G304" s="270"/>
      <c r="H304" s="273">
        <v>13.550000000000001</v>
      </c>
      <c r="I304" s="274"/>
      <c r="J304" s="270"/>
      <c r="K304" s="270"/>
      <c r="L304" s="275"/>
      <c r="M304" s="276"/>
      <c r="N304" s="277"/>
      <c r="O304" s="277"/>
      <c r="P304" s="277"/>
      <c r="Q304" s="277"/>
      <c r="R304" s="277"/>
      <c r="S304" s="277"/>
      <c r="T304" s="278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79" t="s">
        <v>229</v>
      </c>
      <c r="AU304" s="279" t="s">
        <v>86</v>
      </c>
      <c r="AV304" s="14" t="s">
        <v>86</v>
      </c>
      <c r="AW304" s="14" t="s">
        <v>32</v>
      </c>
      <c r="AX304" s="14" t="s">
        <v>76</v>
      </c>
      <c r="AY304" s="279" t="s">
        <v>222</v>
      </c>
    </row>
    <row r="305" s="14" customFormat="1">
      <c r="A305" s="14"/>
      <c r="B305" s="269"/>
      <c r="C305" s="270"/>
      <c r="D305" s="260" t="s">
        <v>229</v>
      </c>
      <c r="E305" s="271" t="s">
        <v>1</v>
      </c>
      <c r="F305" s="272" t="s">
        <v>2703</v>
      </c>
      <c r="G305" s="270"/>
      <c r="H305" s="273">
        <v>13.949999999999999</v>
      </c>
      <c r="I305" s="274"/>
      <c r="J305" s="270"/>
      <c r="K305" s="270"/>
      <c r="L305" s="275"/>
      <c r="M305" s="276"/>
      <c r="N305" s="277"/>
      <c r="O305" s="277"/>
      <c r="P305" s="277"/>
      <c r="Q305" s="277"/>
      <c r="R305" s="277"/>
      <c r="S305" s="277"/>
      <c r="T305" s="278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79" t="s">
        <v>229</v>
      </c>
      <c r="AU305" s="279" t="s">
        <v>86</v>
      </c>
      <c r="AV305" s="14" t="s">
        <v>86</v>
      </c>
      <c r="AW305" s="14" t="s">
        <v>32</v>
      </c>
      <c r="AX305" s="14" t="s">
        <v>76</v>
      </c>
      <c r="AY305" s="279" t="s">
        <v>222</v>
      </c>
    </row>
    <row r="306" s="15" customFormat="1">
      <c r="A306" s="15"/>
      <c r="B306" s="280"/>
      <c r="C306" s="281"/>
      <c r="D306" s="260" t="s">
        <v>229</v>
      </c>
      <c r="E306" s="282" t="s">
        <v>1</v>
      </c>
      <c r="F306" s="283" t="s">
        <v>232</v>
      </c>
      <c r="G306" s="281"/>
      <c r="H306" s="284">
        <v>46.350000000000001</v>
      </c>
      <c r="I306" s="285"/>
      <c r="J306" s="281"/>
      <c r="K306" s="281"/>
      <c r="L306" s="286"/>
      <c r="M306" s="287"/>
      <c r="N306" s="288"/>
      <c r="O306" s="288"/>
      <c r="P306" s="288"/>
      <c r="Q306" s="288"/>
      <c r="R306" s="288"/>
      <c r="S306" s="288"/>
      <c r="T306" s="289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90" t="s">
        <v>229</v>
      </c>
      <c r="AU306" s="290" t="s">
        <v>86</v>
      </c>
      <c r="AV306" s="15" t="s">
        <v>228</v>
      </c>
      <c r="AW306" s="15" t="s">
        <v>32</v>
      </c>
      <c r="AX306" s="15" t="s">
        <v>84</v>
      </c>
      <c r="AY306" s="290" t="s">
        <v>222</v>
      </c>
    </row>
    <row r="307" s="2" customFormat="1" ht="24.15" customHeight="1">
      <c r="A307" s="39"/>
      <c r="B307" s="40"/>
      <c r="C307" s="244" t="s">
        <v>265</v>
      </c>
      <c r="D307" s="244" t="s">
        <v>224</v>
      </c>
      <c r="E307" s="245" t="s">
        <v>2704</v>
      </c>
      <c r="F307" s="246" t="s">
        <v>2705</v>
      </c>
      <c r="G307" s="247" t="s">
        <v>227</v>
      </c>
      <c r="H307" s="248">
        <v>69.525000000000006</v>
      </c>
      <c r="I307" s="249"/>
      <c r="J307" s="250">
        <f>ROUND(I307*H307,2)</f>
        <v>0</v>
      </c>
      <c r="K307" s="251"/>
      <c r="L307" s="45"/>
      <c r="M307" s="252" t="s">
        <v>1</v>
      </c>
      <c r="N307" s="253" t="s">
        <v>41</v>
      </c>
      <c r="O307" s="92"/>
      <c r="P307" s="254">
        <f>O307*H307</f>
        <v>0</v>
      </c>
      <c r="Q307" s="254">
        <v>0</v>
      </c>
      <c r="R307" s="254">
        <f>Q307*H307</f>
        <v>0</v>
      </c>
      <c r="S307" s="254">
        <v>0</v>
      </c>
      <c r="T307" s="255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56" t="s">
        <v>228</v>
      </c>
      <c r="AT307" s="256" t="s">
        <v>224</v>
      </c>
      <c r="AU307" s="256" t="s">
        <v>86</v>
      </c>
      <c r="AY307" s="18" t="s">
        <v>222</v>
      </c>
      <c r="BE307" s="257">
        <f>IF(N307="základní",J307,0)</f>
        <v>0</v>
      </c>
      <c r="BF307" s="257">
        <f>IF(N307="snížená",J307,0)</f>
        <v>0</v>
      </c>
      <c r="BG307" s="257">
        <f>IF(N307="zákl. přenesená",J307,0)</f>
        <v>0</v>
      </c>
      <c r="BH307" s="257">
        <f>IF(N307="sníž. přenesená",J307,0)</f>
        <v>0</v>
      </c>
      <c r="BI307" s="257">
        <f>IF(N307="nulová",J307,0)</f>
        <v>0</v>
      </c>
      <c r="BJ307" s="18" t="s">
        <v>84</v>
      </c>
      <c r="BK307" s="257">
        <f>ROUND(I307*H307,2)</f>
        <v>0</v>
      </c>
      <c r="BL307" s="18" t="s">
        <v>228</v>
      </c>
      <c r="BM307" s="256" t="s">
        <v>295</v>
      </c>
    </row>
    <row r="308" s="13" customFormat="1">
      <c r="A308" s="13"/>
      <c r="B308" s="258"/>
      <c r="C308" s="259"/>
      <c r="D308" s="260" t="s">
        <v>229</v>
      </c>
      <c r="E308" s="261" t="s">
        <v>1</v>
      </c>
      <c r="F308" s="262" t="s">
        <v>2699</v>
      </c>
      <c r="G308" s="259"/>
      <c r="H308" s="261" t="s">
        <v>1</v>
      </c>
      <c r="I308" s="263"/>
      <c r="J308" s="259"/>
      <c r="K308" s="259"/>
      <c r="L308" s="264"/>
      <c r="M308" s="265"/>
      <c r="N308" s="266"/>
      <c r="O308" s="266"/>
      <c r="P308" s="266"/>
      <c r="Q308" s="266"/>
      <c r="R308" s="266"/>
      <c r="S308" s="266"/>
      <c r="T308" s="267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68" t="s">
        <v>229</v>
      </c>
      <c r="AU308" s="268" t="s">
        <v>86</v>
      </c>
      <c r="AV308" s="13" t="s">
        <v>84</v>
      </c>
      <c r="AW308" s="13" t="s">
        <v>32</v>
      </c>
      <c r="AX308" s="13" t="s">
        <v>76</v>
      </c>
      <c r="AY308" s="268" t="s">
        <v>222</v>
      </c>
    </row>
    <row r="309" s="13" customFormat="1">
      <c r="A309" s="13"/>
      <c r="B309" s="258"/>
      <c r="C309" s="259"/>
      <c r="D309" s="260" t="s">
        <v>229</v>
      </c>
      <c r="E309" s="261" t="s">
        <v>1</v>
      </c>
      <c r="F309" s="262" t="s">
        <v>2700</v>
      </c>
      <c r="G309" s="259"/>
      <c r="H309" s="261" t="s">
        <v>1</v>
      </c>
      <c r="I309" s="263"/>
      <c r="J309" s="259"/>
      <c r="K309" s="259"/>
      <c r="L309" s="264"/>
      <c r="M309" s="265"/>
      <c r="N309" s="266"/>
      <c r="O309" s="266"/>
      <c r="P309" s="266"/>
      <c r="Q309" s="266"/>
      <c r="R309" s="266"/>
      <c r="S309" s="266"/>
      <c r="T309" s="267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68" t="s">
        <v>229</v>
      </c>
      <c r="AU309" s="268" t="s">
        <v>86</v>
      </c>
      <c r="AV309" s="13" t="s">
        <v>84</v>
      </c>
      <c r="AW309" s="13" t="s">
        <v>32</v>
      </c>
      <c r="AX309" s="13" t="s">
        <v>76</v>
      </c>
      <c r="AY309" s="268" t="s">
        <v>222</v>
      </c>
    </row>
    <row r="310" s="14" customFormat="1">
      <c r="A310" s="14"/>
      <c r="B310" s="269"/>
      <c r="C310" s="270"/>
      <c r="D310" s="260" t="s">
        <v>229</v>
      </c>
      <c r="E310" s="271" t="s">
        <v>1</v>
      </c>
      <c r="F310" s="272" t="s">
        <v>2706</v>
      </c>
      <c r="G310" s="270"/>
      <c r="H310" s="273">
        <v>28.274999999999999</v>
      </c>
      <c r="I310" s="274"/>
      <c r="J310" s="270"/>
      <c r="K310" s="270"/>
      <c r="L310" s="275"/>
      <c r="M310" s="276"/>
      <c r="N310" s="277"/>
      <c r="O310" s="277"/>
      <c r="P310" s="277"/>
      <c r="Q310" s="277"/>
      <c r="R310" s="277"/>
      <c r="S310" s="277"/>
      <c r="T310" s="278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79" t="s">
        <v>229</v>
      </c>
      <c r="AU310" s="279" t="s">
        <v>86</v>
      </c>
      <c r="AV310" s="14" t="s">
        <v>86</v>
      </c>
      <c r="AW310" s="14" t="s">
        <v>32</v>
      </c>
      <c r="AX310" s="14" t="s">
        <v>76</v>
      </c>
      <c r="AY310" s="279" t="s">
        <v>222</v>
      </c>
    </row>
    <row r="311" s="14" customFormat="1">
      <c r="A311" s="14"/>
      <c r="B311" s="269"/>
      <c r="C311" s="270"/>
      <c r="D311" s="260" t="s">
        <v>229</v>
      </c>
      <c r="E311" s="271" t="s">
        <v>1</v>
      </c>
      <c r="F311" s="272" t="s">
        <v>2707</v>
      </c>
      <c r="G311" s="270"/>
      <c r="H311" s="273">
        <v>20.324999999999999</v>
      </c>
      <c r="I311" s="274"/>
      <c r="J311" s="270"/>
      <c r="K311" s="270"/>
      <c r="L311" s="275"/>
      <c r="M311" s="276"/>
      <c r="N311" s="277"/>
      <c r="O311" s="277"/>
      <c r="P311" s="277"/>
      <c r="Q311" s="277"/>
      <c r="R311" s="277"/>
      <c r="S311" s="277"/>
      <c r="T311" s="278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79" t="s">
        <v>229</v>
      </c>
      <c r="AU311" s="279" t="s">
        <v>86</v>
      </c>
      <c r="AV311" s="14" t="s">
        <v>86</v>
      </c>
      <c r="AW311" s="14" t="s">
        <v>32</v>
      </c>
      <c r="AX311" s="14" t="s">
        <v>76</v>
      </c>
      <c r="AY311" s="279" t="s">
        <v>222</v>
      </c>
    </row>
    <row r="312" s="14" customFormat="1">
      <c r="A312" s="14"/>
      <c r="B312" s="269"/>
      <c r="C312" s="270"/>
      <c r="D312" s="260" t="s">
        <v>229</v>
      </c>
      <c r="E312" s="271" t="s">
        <v>1</v>
      </c>
      <c r="F312" s="272" t="s">
        <v>2708</v>
      </c>
      <c r="G312" s="270"/>
      <c r="H312" s="273">
        <v>20.925000000000001</v>
      </c>
      <c r="I312" s="274"/>
      <c r="J312" s="270"/>
      <c r="K312" s="270"/>
      <c r="L312" s="275"/>
      <c r="M312" s="276"/>
      <c r="N312" s="277"/>
      <c r="O312" s="277"/>
      <c r="P312" s="277"/>
      <c r="Q312" s="277"/>
      <c r="R312" s="277"/>
      <c r="S312" s="277"/>
      <c r="T312" s="278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79" t="s">
        <v>229</v>
      </c>
      <c r="AU312" s="279" t="s">
        <v>86</v>
      </c>
      <c r="AV312" s="14" t="s">
        <v>86</v>
      </c>
      <c r="AW312" s="14" t="s">
        <v>32</v>
      </c>
      <c r="AX312" s="14" t="s">
        <v>76</v>
      </c>
      <c r="AY312" s="279" t="s">
        <v>222</v>
      </c>
    </row>
    <row r="313" s="15" customFormat="1">
      <c r="A313" s="15"/>
      <c r="B313" s="280"/>
      <c r="C313" s="281"/>
      <c r="D313" s="260" t="s">
        <v>229</v>
      </c>
      <c r="E313" s="282" t="s">
        <v>1</v>
      </c>
      <c r="F313" s="283" t="s">
        <v>232</v>
      </c>
      <c r="G313" s="281"/>
      <c r="H313" s="284">
        <v>69.525000000000006</v>
      </c>
      <c r="I313" s="285"/>
      <c r="J313" s="281"/>
      <c r="K313" s="281"/>
      <c r="L313" s="286"/>
      <c r="M313" s="287"/>
      <c r="N313" s="288"/>
      <c r="O313" s="288"/>
      <c r="P313" s="288"/>
      <c r="Q313" s="288"/>
      <c r="R313" s="288"/>
      <c r="S313" s="288"/>
      <c r="T313" s="289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90" t="s">
        <v>229</v>
      </c>
      <c r="AU313" s="290" t="s">
        <v>86</v>
      </c>
      <c r="AV313" s="15" t="s">
        <v>228</v>
      </c>
      <c r="AW313" s="15" t="s">
        <v>32</v>
      </c>
      <c r="AX313" s="15" t="s">
        <v>84</v>
      </c>
      <c r="AY313" s="290" t="s">
        <v>222</v>
      </c>
    </row>
    <row r="314" s="12" customFormat="1" ht="22.8" customHeight="1">
      <c r="A314" s="12"/>
      <c r="B314" s="228"/>
      <c r="C314" s="229"/>
      <c r="D314" s="230" t="s">
        <v>75</v>
      </c>
      <c r="E314" s="242" t="s">
        <v>262</v>
      </c>
      <c r="F314" s="242" t="s">
        <v>680</v>
      </c>
      <c r="G314" s="229"/>
      <c r="H314" s="229"/>
      <c r="I314" s="232"/>
      <c r="J314" s="243">
        <f>BK314</f>
        <v>0</v>
      </c>
      <c r="K314" s="229"/>
      <c r="L314" s="234"/>
      <c r="M314" s="235"/>
      <c r="N314" s="236"/>
      <c r="O314" s="236"/>
      <c r="P314" s="237">
        <f>SUM(P315:P420)</f>
        <v>0</v>
      </c>
      <c r="Q314" s="236"/>
      <c r="R314" s="237">
        <f>SUM(R315:R420)</f>
        <v>0</v>
      </c>
      <c r="S314" s="236"/>
      <c r="T314" s="238">
        <f>SUM(T315:T420)</f>
        <v>0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R314" s="239" t="s">
        <v>84</v>
      </c>
      <c r="AT314" s="240" t="s">
        <v>75</v>
      </c>
      <c r="AU314" s="240" t="s">
        <v>84</v>
      </c>
      <c r="AY314" s="239" t="s">
        <v>222</v>
      </c>
      <c r="BK314" s="241">
        <f>SUM(BK315:BK420)</f>
        <v>0</v>
      </c>
    </row>
    <row r="315" s="2" customFormat="1" ht="24.15" customHeight="1">
      <c r="A315" s="39"/>
      <c r="B315" s="40"/>
      <c r="C315" s="244" t="s">
        <v>297</v>
      </c>
      <c r="D315" s="244" t="s">
        <v>224</v>
      </c>
      <c r="E315" s="245" t="s">
        <v>841</v>
      </c>
      <c r="F315" s="246" t="s">
        <v>2709</v>
      </c>
      <c r="G315" s="247" t="s">
        <v>241</v>
      </c>
      <c r="H315" s="248">
        <v>1.9099999999999999</v>
      </c>
      <c r="I315" s="249"/>
      <c r="J315" s="250">
        <f>ROUND(I315*H315,2)</f>
        <v>0</v>
      </c>
      <c r="K315" s="251"/>
      <c r="L315" s="45"/>
      <c r="M315" s="252" t="s">
        <v>1</v>
      </c>
      <c r="N315" s="253" t="s">
        <v>41</v>
      </c>
      <c r="O315" s="92"/>
      <c r="P315" s="254">
        <f>O315*H315</f>
        <v>0</v>
      </c>
      <c r="Q315" s="254">
        <v>0</v>
      </c>
      <c r="R315" s="254">
        <f>Q315*H315</f>
        <v>0</v>
      </c>
      <c r="S315" s="254">
        <v>0</v>
      </c>
      <c r="T315" s="255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56" t="s">
        <v>228</v>
      </c>
      <c r="AT315" s="256" t="s">
        <v>224</v>
      </c>
      <c r="AU315" s="256" t="s">
        <v>86</v>
      </c>
      <c r="AY315" s="18" t="s">
        <v>222</v>
      </c>
      <c r="BE315" s="257">
        <f>IF(N315="základní",J315,0)</f>
        <v>0</v>
      </c>
      <c r="BF315" s="257">
        <f>IF(N315="snížená",J315,0)</f>
        <v>0</v>
      </c>
      <c r="BG315" s="257">
        <f>IF(N315="zákl. přenesená",J315,0)</f>
        <v>0</v>
      </c>
      <c r="BH315" s="257">
        <f>IF(N315="sníž. přenesená",J315,0)</f>
        <v>0</v>
      </c>
      <c r="BI315" s="257">
        <f>IF(N315="nulová",J315,0)</f>
        <v>0</v>
      </c>
      <c r="BJ315" s="18" t="s">
        <v>84</v>
      </c>
      <c r="BK315" s="257">
        <f>ROUND(I315*H315,2)</f>
        <v>0</v>
      </c>
      <c r="BL315" s="18" t="s">
        <v>228</v>
      </c>
      <c r="BM315" s="256" t="s">
        <v>298</v>
      </c>
    </row>
    <row r="316" s="13" customFormat="1">
      <c r="A316" s="13"/>
      <c r="B316" s="258"/>
      <c r="C316" s="259"/>
      <c r="D316" s="260" t="s">
        <v>229</v>
      </c>
      <c r="E316" s="261" t="s">
        <v>1</v>
      </c>
      <c r="F316" s="262" t="s">
        <v>2568</v>
      </c>
      <c r="G316" s="259"/>
      <c r="H316" s="261" t="s">
        <v>1</v>
      </c>
      <c r="I316" s="263"/>
      <c r="J316" s="259"/>
      <c r="K316" s="259"/>
      <c r="L316" s="264"/>
      <c r="M316" s="265"/>
      <c r="N316" s="266"/>
      <c r="O316" s="266"/>
      <c r="P316" s="266"/>
      <c r="Q316" s="266"/>
      <c r="R316" s="266"/>
      <c r="S316" s="266"/>
      <c r="T316" s="267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68" t="s">
        <v>229</v>
      </c>
      <c r="AU316" s="268" t="s">
        <v>86</v>
      </c>
      <c r="AV316" s="13" t="s">
        <v>84</v>
      </c>
      <c r="AW316" s="13" t="s">
        <v>32</v>
      </c>
      <c r="AX316" s="13" t="s">
        <v>76</v>
      </c>
      <c r="AY316" s="268" t="s">
        <v>222</v>
      </c>
    </row>
    <row r="317" s="13" customFormat="1">
      <c r="A317" s="13"/>
      <c r="B317" s="258"/>
      <c r="C317" s="259"/>
      <c r="D317" s="260" t="s">
        <v>229</v>
      </c>
      <c r="E317" s="261" t="s">
        <v>1</v>
      </c>
      <c r="F317" s="262" t="s">
        <v>831</v>
      </c>
      <c r="G317" s="259"/>
      <c r="H317" s="261" t="s">
        <v>1</v>
      </c>
      <c r="I317" s="263"/>
      <c r="J317" s="259"/>
      <c r="K317" s="259"/>
      <c r="L317" s="264"/>
      <c r="M317" s="265"/>
      <c r="N317" s="266"/>
      <c r="O317" s="266"/>
      <c r="P317" s="266"/>
      <c r="Q317" s="266"/>
      <c r="R317" s="266"/>
      <c r="S317" s="266"/>
      <c r="T317" s="267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68" t="s">
        <v>229</v>
      </c>
      <c r="AU317" s="268" t="s">
        <v>86</v>
      </c>
      <c r="AV317" s="13" t="s">
        <v>84</v>
      </c>
      <c r="AW317" s="13" t="s">
        <v>32</v>
      </c>
      <c r="AX317" s="13" t="s">
        <v>76</v>
      </c>
      <c r="AY317" s="268" t="s">
        <v>222</v>
      </c>
    </row>
    <row r="318" s="14" customFormat="1">
      <c r="A318" s="14"/>
      <c r="B318" s="269"/>
      <c r="C318" s="270"/>
      <c r="D318" s="260" t="s">
        <v>229</v>
      </c>
      <c r="E318" s="271" t="s">
        <v>1</v>
      </c>
      <c r="F318" s="272" t="s">
        <v>2710</v>
      </c>
      <c r="G318" s="270"/>
      <c r="H318" s="273">
        <v>0.25</v>
      </c>
      <c r="I318" s="274"/>
      <c r="J318" s="270"/>
      <c r="K318" s="270"/>
      <c r="L318" s="275"/>
      <c r="M318" s="276"/>
      <c r="N318" s="277"/>
      <c r="O318" s="277"/>
      <c r="P318" s="277"/>
      <c r="Q318" s="277"/>
      <c r="R318" s="277"/>
      <c r="S318" s="277"/>
      <c r="T318" s="278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79" t="s">
        <v>229</v>
      </c>
      <c r="AU318" s="279" t="s">
        <v>86</v>
      </c>
      <c r="AV318" s="14" t="s">
        <v>86</v>
      </c>
      <c r="AW318" s="14" t="s">
        <v>32</v>
      </c>
      <c r="AX318" s="14" t="s">
        <v>76</v>
      </c>
      <c r="AY318" s="279" t="s">
        <v>222</v>
      </c>
    </row>
    <row r="319" s="13" customFormat="1">
      <c r="A319" s="13"/>
      <c r="B319" s="258"/>
      <c r="C319" s="259"/>
      <c r="D319" s="260" t="s">
        <v>229</v>
      </c>
      <c r="E319" s="261" t="s">
        <v>1</v>
      </c>
      <c r="F319" s="262" t="s">
        <v>835</v>
      </c>
      <c r="G319" s="259"/>
      <c r="H319" s="261" t="s">
        <v>1</v>
      </c>
      <c r="I319" s="263"/>
      <c r="J319" s="259"/>
      <c r="K319" s="259"/>
      <c r="L319" s="264"/>
      <c r="M319" s="265"/>
      <c r="N319" s="266"/>
      <c r="O319" s="266"/>
      <c r="P319" s="266"/>
      <c r="Q319" s="266"/>
      <c r="R319" s="266"/>
      <c r="S319" s="266"/>
      <c r="T319" s="267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68" t="s">
        <v>229</v>
      </c>
      <c r="AU319" s="268" t="s">
        <v>86</v>
      </c>
      <c r="AV319" s="13" t="s">
        <v>84</v>
      </c>
      <c r="AW319" s="13" t="s">
        <v>32</v>
      </c>
      <c r="AX319" s="13" t="s">
        <v>76</v>
      </c>
      <c r="AY319" s="268" t="s">
        <v>222</v>
      </c>
    </row>
    <row r="320" s="14" customFormat="1">
      <c r="A320" s="14"/>
      <c r="B320" s="269"/>
      <c r="C320" s="270"/>
      <c r="D320" s="260" t="s">
        <v>229</v>
      </c>
      <c r="E320" s="271" t="s">
        <v>1</v>
      </c>
      <c r="F320" s="272" t="s">
        <v>2711</v>
      </c>
      <c r="G320" s="270"/>
      <c r="H320" s="273">
        <v>0.70699999999999996</v>
      </c>
      <c r="I320" s="274"/>
      <c r="J320" s="270"/>
      <c r="K320" s="270"/>
      <c r="L320" s="275"/>
      <c r="M320" s="276"/>
      <c r="N320" s="277"/>
      <c r="O320" s="277"/>
      <c r="P320" s="277"/>
      <c r="Q320" s="277"/>
      <c r="R320" s="277"/>
      <c r="S320" s="277"/>
      <c r="T320" s="278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79" t="s">
        <v>229</v>
      </c>
      <c r="AU320" s="279" t="s">
        <v>86</v>
      </c>
      <c r="AV320" s="14" t="s">
        <v>86</v>
      </c>
      <c r="AW320" s="14" t="s">
        <v>32</v>
      </c>
      <c r="AX320" s="14" t="s">
        <v>76</v>
      </c>
      <c r="AY320" s="279" t="s">
        <v>222</v>
      </c>
    </row>
    <row r="321" s="13" customFormat="1">
      <c r="A321" s="13"/>
      <c r="B321" s="258"/>
      <c r="C321" s="259"/>
      <c r="D321" s="260" t="s">
        <v>229</v>
      </c>
      <c r="E321" s="261" t="s">
        <v>1</v>
      </c>
      <c r="F321" s="262" t="s">
        <v>837</v>
      </c>
      <c r="G321" s="259"/>
      <c r="H321" s="261" t="s">
        <v>1</v>
      </c>
      <c r="I321" s="263"/>
      <c r="J321" s="259"/>
      <c r="K321" s="259"/>
      <c r="L321" s="264"/>
      <c r="M321" s="265"/>
      <c r="N321" s="266"/>
      <c r="O321" s="266"/>
      <c r="P321" s="266"/>
      <c r="Q321" s="266"/>
      <c r="R321" s="266"/>
      <c r="S321" s="266"/>
      <c r="T321" s="267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68" t="s">
        <v>229</v>
      </c>
      <c r="AU321" s="268" t="s">
        <v>86</v>
      </c>
      <c r="AV321" s="13" t="s">
        <v>84</v>
      </c>
      <c r="AW321" s="13" t="s">
        <v>32</v>
      </c>
      <c r="AX321" s="13" t="s">
        <v>76</v>
      </c>
      <c r="AY321" s="268" t="s">
        <v>222</v>
      </c>
    </row>
    <row r="322" s="14" customFormat="1">
      <c r="A322" s="14"/>
      <c r="B322" s="269"/>
      <c r="C322" s="270"/>
      <c r="D322" s="260" t="s">
        <v>229</v>
      </c>
      <c r="E322" s="271" t="s">
        <v>1</v>
      </c>
      <c r="F322" s="272" t="s">
        <v>2712</v>
      </c>
      <c r="G322" s="270"/>
      <c r="H322" s="273">
        <v>0.47799999999999998</v>
      </c>
      <c r="I322" s="274"/>
      <c r="J322" s="270"/>
      <c r="K322" s="270"/>
      <c r="L322" s="275"/>
      <c r="M322" s="276"/>
      <c r="N322" s="277"/>
      <c r="O322" s="277"/>
      <c r="P322" s="277"/>
      <c r="Q322" s="277"/>
      <c r="R322" s="277"/>
      <c r="S322" s="277"/>
      <c r="T322" s="278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79" t="s">
        <v>229</v>
      </c>
      <c r="AU322" s="279" t="s">
        <v>86</v>
      </c>
      <c r="AV322" s="14" t="s">
        <v>86</v>
      </c>
      <c r="AW322" s="14" t="s">
        <v>32</v>
      </c>
      <c r="AX322" s="14" t="s">
        <v>76</v>
      </c>
      <c r="AY322" s="279" t="s">
        <v>222</v>
      </c>
    </row>
    <row r="323" s="14" customFormat="1">
      <c r="A323" s="14"/>
      <c r="B323" s="269"/>
      <c r="C323" s="270"/>
      <c r="D323" s="260" t="s">
        <v>229</v>
      </c>
      <c r="E323" s="271" t="s">
        <v>1</v>
      </c>
      <c r="F323" s="272" t="s">
        <v>2713</v>
      </c>
      <c r="G323" s="270"/>
      <c r="H323" s="273">
        <v>0.47499999999999998</v>
      </c>
      <c r="I323" s="274"/>
      <c r="J323" s="270"/>
      <c r="K323" s="270"/>
      <c r="L323" s="275"/>
      <c r="M323" s="276"/>
      <c r="N323" s="277"/>
      <c r="O323" s="277"/>
      <c r="P323" s="277"/>
      <c r="Q323" s="277"/>
      <c r="R323" s="277"/>
      <c r="S323" s="277"/>
      <c r="T323" s="278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79" t="s">
        <v>229</v>
      </c>
      <c r="AU323" s="279" t="s">
        <v>86</v>
      </c>
      <c r="AV323" s="14" t="s">
        <v>86</v>
      </c>
      <c r="AW323" s="14" t="s">
        <v>32</v>
      </c>
      <c r="AX323" s="14" t="s">
        <v>76</v>
      </c>
      <c r="AY323" s="279" t="s">
        <v>222</v>
      </c>
    </row>
    <row r="324" s="15" customFormat="1">
      <c r="A324" s="15"/>
      <c r="B324" s="280"/>
      <c r="C324" s="281"/>
      <c r="D324" s="260" t="s">
        <v>229</v>
      </c>
      <c r="E324" s="282" t="s">
        <v>1</v>
      </c>
      <c r="F324" s="283" t="s">
        <v>232</v>
      </c>
      <c r="G324" s="281"/>
      <c r="H324" s="284">
        <v>1.9099999999999999</v>
      </c>
      <c r="I324" s="285"/>
      <c r="J324" s="281"/>
      <c r="K324" s="281"/>
      <c r="L324" s="286"/>
      <c r="M324" s="287"/>
      <c r="N324" s="288"/>
      <c r="O324" s="288"/>
      <c r="P324" s="288"/>
      <c r="Q324" s="288"/>
      <c r="R324" s="288"/>
      <c r="S324" s="288"/>
      <c r="T324" s="289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90" t="s">
        <v>229</v>
      </c>
      <c r="AU324" s="290" t="s">
        <v>86</v>
      </c>
      <c r="AV324" s="15" t="s">
        <v>228</v>
      </c>
      <c r="AW324" s="15" t="s">
        <v>32</v>
      </c>
      <c r="AX324" s="15" t="s">
        <v>84</v>
      </c>
      <c r="AY324" s="290" t="s">
        <v>222</v>
      </c>
    </row>
    <row r="325" s="2" customFormat="1" ht="24.15" customHeight="1">
      <c r="A325" s="39"/>
      <c r="B325" s="40"/>
      <c r="C325" s="244" t="s">
        <v>271</v>
      </c>
      <c r="D325" s="244" t="s">
        <v>224</v>
      </c>
      <c r="E325" s="245" t="s">
        <v>2714</v>
      </c>
      <c r="F325" s="246" t="s">
        <v>2715</v>
      </c>
      <c r="G325" s="247" t="s">
        <v>353</v>
      </c>
      <c r="H325" s="248">
        <v>1976</v>
      </c>
      <c r="I325" s="249"/>
      <c r="J325" s="250">
        <f>ROUND(I325*H325,2)</f>
        <v>0</v>
      </c>
      <c r="K325" s="251"/>
      <c r="L325" s="45"/>
      <c r="M325" s="252" t="s">
        <v>1</v>
      </c>
      <c r="N325" s="253" t="s">
        <v>41</v>
      </c>
      <c r="O325" s="92"/>
      <c r="P325" s="254">
        <f>O325*H325</f>
        <v>0</v>
      </c>
      <c r="Q325" s="254">
        <v>0</v>
      </c>
      <c r="R325" s="254">
        <f>Q325*H325</f>
        <v>0</v>
      </c>
      <c r="S325" s="254">
        <v>0</v>
      </c>
      <c r="T325" s="255">
        <f>S325*H325</f>
        <v>0</v>
      </c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R325" s="256" t="s">
        <v>228</v>
      </c>
      <c r="AT325" s="256" t="s">
        <v>224</v>
      </c>
      <c r="AU325" s="256" t="s">
        <v>86</v>
      </c>
      <c r="AY325" s="18" t="s">
        <v>222</v>
      </c>
      <c r="BE325" s="257">
        <f>IF(N325="základní",J325,0)</f>
        <v>0</v>
      </c>
      <c r="BF325" s="257">
        <f>IF(N325="snížená",J325,0)</f>
        <v>0</v>
      </c>
      <c r="BG325" s="257">
        <f>IF(N325="zákl. přenesená",J325,0)</f>
        <v>0</v>
      </c>
      <c r="BH325" s="257">
        <f>IF(N325="sníž. přenesená",J325,0)</f>
        <v>0</v>
      </c>
      <c r="BI325" s="257">
        <f>IF(N325="nulová",J325,0)</f>
        <v>0</v>
      </c>
      <c r="BJ325" s="18" t="s">
        <v>84</v>
      </c>
      <c r="BK325" s="257">
        <f>ROUND(I325*H325,2)</f>
        <v>0</v>
      </c>
      <c r="BL325" s="18" t="s">
        <v>228</v>
      </c>
      <c r="BM325" s="256" t="s">
        <v>303</v>
      </c>
    </row>
    <row r="326" s="14" customFormat="1">
      <c r="A326" s="14"/>
      <c r="B326" s="269"/>
      <c r="C326" s="270"/>
      <c r="D326" s="260" t="s">
        <v>229</v>
      </c>
      <c r="E326" s="271" t="s">
        <v>1</v>
      </c>
      <c r="F326" s="272" t="s">
        <v>2716</v>
      </c>
      <c r="G326" s="270"/>
      <c r="H326" s="273">
        <v>12</v>
      </c>
      <c r="I326" s="274"/>
      <c r="J326" s="270"/>
      <c r="K326" s="270"/>
      <c r="L326" s="275"/>
      <c r="M326" s="276"/>
      <c r="N326" s="277"/>
      <c r="O326" s="277"/>
      <c r="P326" s="277"/>
      <c r="Q326" s="277"/>
      <c r="R326" s="277"/>
      <c r="S326" s="277"/>
      <c r="T326" s="278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79" t="s">
        <v>229</v>
      </c>
      <c r="AU326" s="279" t="s">
        <v>86</v>
      </c>
      <c r="AV326" s="14" t="s">
        <v>86</v>
      </c>
      <c r="AW326" s="14" t="s">
        <v>32</v>
      </c>
      <c r="AX326" s="14" t="s">
        <v>76</v>
      </c>
      <c r="AY326" s="279" t="s">
        <v>222</v>
      </c>
    </row>
    <row r="327" s="16" customFormat="1">
      <c r="A327" s="16"/>
      <c r="B327" s="305"/>
      <c r="C327" s="306"/>
      <c r="D327" s="260" t="s">
        <v>229</v>
      </c>
      <c r="E327" s="307" t="s">
        <v>1</v>
      </c>
      <c r="F327" s="308" t="s">
        <v>373</v>
      </c>
      <c r="G327" s="306"/>
      <c r="H327" s="309">
        <v>12</v>
      </c>
      <c r="I327" s="310"/>
      <c r="J327" s="306"/>
      <c r="K327" s="306"/>
      <c r="L327" s="311"/>
      <c r="M327" s="312"/>
      <c r="N327" s="313"/>
      <c r="O327" s="313"/>
      <c r="P327" s="313"/>
      <c r="Q327" s="313"/>
      <c r="R327" s="313"/>
      <c r="S327" s="313"/>
      <c r="T327" s="314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T327" s="315" t="s">
        <v>229</v>
      </c>
      <c r="AU327" s="315" t="s">
        <v>86</v>
      </c>
      <c r="AV327" s="16" t="s">
        <v>107</v>
      </c>
      <c r="AW327" s="16" t="s">
        <v>32</v>
      </c>
      <c r="AX327" s="16" t="s">
        <v>76</v>
      </c>
      <c r="AY327" s="315" t="s">
        <v>222</v>
      </c>
    </row>
    <row r="328" s="13" customFormat="1">
      <c r="A328" s="13"/>
      <c r="B328" s="258"/>
      <c r="C328" s="259"/>
      <c r="D328" s="260" t="s">
        <v>229</v>
      </c>
      <c r="E328" s="261" t="s">
        <v>1</v>
      </c>
      <c r="F328" s="262" t="s">
        <v>2699</v>
      </c>
      <c r="G328" s="259"/>
      <c r="H328" s="261" t="s">
        <v>1</v>
      </c>
      <c r="I328" s="263"/>
      <c r="J328" s="259"/>
      <c r="K328" s="259"/>
      <c r="L328" s="264"/>
      <c r="M328" s="265"/>
      <c r="N328" s="266"/>
      <c r="O328" s="266"/>
      <c r="P328" s="266"/>
      <c r="Q328" s="266"/>
      <c r="R328" s="266"/>
      <c r="S328" s="266"/>
      <c r="T328" s="267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68" t="s">
        <v>229</v>
      </c>
      <c r="AU328" s="268" t="s">
        <v>86</v>
      </c>
      <c r="AV328" s="13" t="s">
        <v>84</v>
      </c>
      <c r="AW328" s="13" t="s">
        <v>32</v>
      </c>
      <c r="AX328" s="13" t="s">
        <v>76</v>
      </c>
      <c r="AY328" s="268" t="s">
        <v>222</v>
      </c>
    </row>
    <row r="329" s="14" customFormat="1">
      <c r="A329" s="14"/>
      <c r="B329" s="269"/>
      <c r="C329" s="270"/>
      <c r="D329" s="260" t="s">
        <v>229</v>
      </c>
      <c r="E329" s="271" t="s">
        <v>1</v>
      </c>
      <c r="F329" s="272" t="s">
        <v>2717</v>
      </c>
      <c r="G329" s="270"/>
      <c r="H329" s="273">
        <v>754</v>
      </c>
      <c r="I329" s="274"/>
      <c r="J329" s="270"/>
      <c r="K329" s="270"/>
      <c r="L329" s="275"/>
      <c r="M329" s="276"/>
      <c r="N329" s="277"/>
      <c r="O329" s="277"/>
      <c r="P329" s="277"/>
      <c r="Q329" s="277"/>
      <c r="R329" s="277"/>
      <c r="S329" s="277"/>
      <c r="T329" s="278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79" t="s">
        <v>229</v>
      </c>
      <c r="AU329" s="279" t="s">
        <v>86</v>
      </c>
      <c r="AV329" s="14" t="s">
        <v>86</v>
      </c>
      <c r="AW329" s="14" t="s">
        <v>32</v>
      </c>
      <c r="AX329" s="14" t="s">
        <v>76</v>
      </c>
      <c r="AY329" s="279" t="s">
        <v>222</v>
      </c>
    </row>
    <row r="330" s="14" customFormat="1">
      <c r="A330" s="14"/>
      <c r="B330" s="269"/>
      <c r="C330" s="270"/>
      <c r="D330" s="260" t="s">
        <v>229</v>
      </c>
      <c r="E330" s="271" t="s">
        <v>1</v>
      </c>
      <c r="F330" s="272" t="s">
        <v>2718</v>
      </c>
      <c r="G330" s="270"/>
      <c r="H330" s="273">
        <v>542</v>
      </c>
      <c r="I330" s="274"/>
      <c r="J330" s="270"/>
      <c r="K330" s="270"/>
      <c r="L330" s="275"/>
      <c r="M330" s="276"/>
      <c r="N330" s="277"/>
      <c r="O330" s="277"/>
      <c r="P330" s="277"/>
      <c r="Q330" s="277"/>
      <c r="R330" s="277"/>
      <c r="S330" s="277"/>
      <c r="T330" s="278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79" t="s">
        <v>229</v>
      </c>
      <c r="AU330" s="279" t="s">
        <v>86</v>
      </c>
      <c r="AV330" s="14" t="s">
        <v>86</v>
      </c>
      <c r="AW330" s="14" t="s">
        <v>32</v>
      </c>
      <c r="AX330" s="14" t="s">
        <v>76</v>
      </c>
      <c r="AY330" s="279" t="s">
        <v>222</v>
      </c>
    </row>
    <row r="331" s="14" customFormat="1">
      <c r="A331" s="14"/>
      <c r="B331" s="269"/>
      <c r="C331" s="270"/>
      <c r="D331" s="260" t="s">
        <v>229</v>
      </c>
      <c r="E331" s="271" t="s">
        <v>1</v>
      </c>
      <c r="F331" s="272" t="s">
        <v>2719</v>
      </c>
      <c r="G331" s="270"/>
      <c r="H331" s="273">
        <v>558</v>
      </c>
      <c r="I331" s="274"/>
      <c r="J331" s="270"/>
      <c r="K331" s="270"/>
      <c r="L331" s="275"/>
      <c r="M331" s="276"/>
      <c r="N331" s="277"/>
      <c r="O331" s="277"/>
      <c r="P331" s="277"/>
      <c r="Q331" s="277"/>
      <c r="R331" s="277"/>
      <c r="S331" s="277"/>
      <c r="T331" s="278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79" t="s">
        <v>229</v>
      </c>
      <c r="AU331" s="279" t="s">
        <v>86</v>
      </c>
      <c r="AV331" s="14" t="s">
        <v>86</v>
      </c>
      <c r="AW331" s="14" t="s">
        <v>32</v>
      </c>
      <c r="AX331" s="14" t="s">
        <v>76</v>
      </c>
      <c r="AY331" s="279" t="s">
        <v>222</v>
      </c>
    </row>
    <row r="332" s="14" customFormat="1">
      <c r="A332" s="14"/>
      <c r="B332" s="269"/>
      <c r="C332" s="270"/>
      <c r="D332" s="260" t="s">
        <v>229</v>
      </c>
      <c r="E332" s="271" t="s">
        <v>1</v>
      </c>
      <c r="F332" s="272" t="s">
        <v>2720</v>
      </c>
      <c r="G332" s="270"/>
      <c r="H332" s="273">
        <v>18</v>
      </c>
      <c r="I332" s="274"/>
      <c r="J332" s="270"/>
      <c r="K332" s="270"/>
      <c r="L332" s="275"/>
      <c r="M332" s="276"/>
      <c r="N332" s="277"/>
      <c r="O332" s="277"/>
      <c r="P332" s="277"/>
      <c r="Q332" s="277"/>
      <c r="R332" s="277"/>
      <c r="S332" s="277"/>
      <c r="T332" s="278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79" t="s">
        <v>229</v>
      </c>
      <c r="AU332" s="279" t="s">
        <v>86</v>
      </c>
      <c r="AV332" s="14" t="s">
        <v>86</v>
      </c>
      <c r="AW332" s="14" t="s">
        <v>32</v>
      </c>
      <c r="AX332" s="14" t="s">
        <v>76</v>
      </c>
      <c r="AY332" s="279" t="s">
        <v>222</v>
      </c>
    </row>
    <row r="333" s="14" customFormat="1">
      <c r="A333" s="14"/>
      <c r="B333" s="269"/>
      <c r="C333" s="270"/>
      <c r="D333" s="260" t="s">
        <v>229</v>
      </c>
      <c r="E333" s="271" t="s">
        <v>1</v>
      </c>
      <c r="F333" s="272" t="s">
        <v>2721</v>
      </c>
      <c r="G333" s="270"/>
      <c r="H333" s="273">
        <v>2</v>
      </c>
      <c r="I333" s="274"/>
      <c r="J333" s="270"/>
      <c r="K333" s="270"/>
      <c r="L333" s="275"/>
      <c r="M333" s="276"/>
      <c r="N333" s="277"/>
      <c r="O333" s="277"/>
      <c r="P333" s="277"/>
      <c r="Q333" s="277"/>
      <c r="R333" s="277"/>
      <c r="S333" s="277"/>
      <c r="T333" s="278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79" t="s">
        <v>229</v>
      </c>
      <c r="AU333" s="279" t="s">
        <v>86</v>
      </c>
      <c r="AV333" s="14" t="s">
        <v>86</v>
      </c>
      <c r="AW333" s="14" t="s">
        <v>32</v>
      </c>
      <c r="AX333" s="14" t="s">
        <v>76</v>
      </c>
      <c r="AY333" s="279" t="s">
        <v>222</v>
      </c>
    </row>
    <row r="334" s="14" customFormat="1">
      <c r="A334" s="14"/>
      <c r="B334" s="269"/>
      <c r="C334" s="270"/>
      <c r="D334" s="260" t="s">
        <v>229</v>
      </c>
      <c r="E334" s="271" t="s">
        <v>1</v>
      </c>
      <c r="F334" s="272" t="s">
        <v>2722</v>
      </c>
      <c r="G334" s="270"/>
      <c r="H334" s="273">
        <v>44</v>
      </c>
      <c r="I334" s="274"/>
      <c r="J334" s="270"/>
      <c r="K334" s="270"/>
      <c r="L334" s="275"/>
      <c r="M334" s="276"/>
      <c r="N334" s="277"/>
      <c r="O334" s="277"/>
      <c r="P334" s="277"/>
      <c r="Q334" s="277"/>
      <c r="R334" s="277"/>
      <c r="S334" s="277"/>
      <c r="T334" s="278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79" t="s">
        <v>229</v>
      </c>
      <c r="AU334" s="279" t="s">
        <v>86</v>
      </c>
      <c r="AV334" s="14" t="s">
        <v>86</v>
      </c>
      <c r="AW334" s="14" t="s">
        <v>32</v>
      </c>
      <c r="AX334" s="14" t="s">
        <v>76</v>
      </c>
      <c r="AY334" s="279" t="s">
        <v>222</v>
      </c>
    </row>
    <row r="335" s="16" customFormat="1">
      <c r="A335" s="16"/>
      <c r="B335" s="305"/>
      <c r="C335" s="306"/>
      <c r="D335" s="260" t="s">
        <v>229</v>
      </c>
      <c r="E335" s="307" t="s">
        <v>1</v>
      </c>
      <c r="F335" s="308" t="s">
        <v>373</v>
      </c>
      <c r="G335" s="306"/>
      <c r="H335" s="309">
        <v>1918</v>
      </c>
      <c r="I335" s="310"/>
      <c r="J335" s="306"/>
      <c r="K335" s="306"/>
      <c r="L335" s="311"/>
      <c r="M335" s="312"/>
      <c r="N335" s="313"/>
      <c r="O335" s="313"/>
      <c r="P335" s="313"/>
      <c r="Q335" s="313"/>
      <c r="R335" s="313"/>
      <c r="S335" s="313"/>
      <c r="T335" s="314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T335" s="315" t="s">
        <v>229</v>
      </c>
      <c r="AU335" s="315" t="s">
        <v>86</v>
      </c>
      <c r="AV335" s="16" t="s">
        <v>107</v>
      </c>
      <c r="AW335" s="16" t="s">
        <v>32</v>
      </c>
      <c r="AX335" s="16" t="s">
        <v>76</v>
      </c>
      <c r="AY335" s="315" t="s">
        <v>222</v>
      </c>
    </row>
    <row r="336" s="14" customFormat="1">
      <c r="A336" s="14"/>
      <c r="B336" s="269"/>
      <c r="C336" s="270"/>
      <c r="D336" s="260" t="s">
        <v>229</v>
      </c>
      <c r="E336" s="271" t="s">
        <v>1</v>
      </c>
      <c r="F336" s="272" t="s">
        <v>2723</v>
      </c>
      <c r="G336" s="270"/>
      <c r="H336" s="273">
        <v>34</v>
      </c>
      <c r="I336" s="274"/>
      <c r="J336" s="270"/>
      <c r="K336" s="270"/>
      <c r="L336" s="275"/>
      <c r="M336" s="276"/>
      <c r="N336" s="277"/>
      <c r="O336" s="277"/>
      <c r="P336" s="277"/>
      <c r="Q336" s="277"/>
      <c r="R336" s="277"/>
      <c r="S336" s="277"/>
      <c r="T336" s="278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79" t="s">
        <v>229</v>
      </c>
      <c r="AU336" s="279" t="s">
        <v>86</v>
      </c>
      <c r="AV336" s="14" t="s">
        <v>86</v>
      </c>
      <c r="AW336" s="14" t="s">
        <v>32</v>
      </c>
      <c r="AX336" s="14" t="s">
        <v>76</v>
      </c>
      <c r="AY336" s="279" t="s">
        <v>222</v>
      </c>
    </row>
    <row r="337" s="14" customFormat="1">
      <c r="A337" s="14"/>
      <c r="B337" s="269"/>
      <c r="C337" s="270"/>
      <c r="D337" s="260" t="s">
        <v>229</v>
      </c>
      <c r="E337" s="271" t="s">
        <v>1</v>
      </c>
      <c r="F337" s="272" t="s">
        <v>2724</v>
      </c>
      <c r="G337" s="270"/>
      <c r="H337" s="273">
        <v>12</v>
      </c>
      <c r="I337" s="274"/>
      <c r="J337" s="270"/>
      <c r="K337" s="270"/>
      <c r="L337" s="275"/>
      <c r="M337" s="276"/>
      <c r="N337" s="277"/>
      <c r="O337" s="277"/>
      <c r="P337" s="277"/>
      <c r="Q337" s="277"/>
      <c r="R337" s="277"/>
      <c r="S337" s="277"/>
      <c r="T337" s="278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79" t="s">
        <v>229</v>
      </c>
      <c r="AU337" s="279" t="s">
        <v>86</v>
      </c>
      <c r="AV337" s="14" t="s">
        <v>86</v>
      </c>
      <c r="AW337" s="14" t="s">
        <v>32</v>
      </c>
      <c r="AX337" s="14" t="s">
        <v>76</v>
      </c>
      <c r="AY337" s="279" t="s">
        <v>222</v>
      </c>
    </row>
    <row r="338" s="15" customFormat="1">
      <c r="A338" s="15"/>
      <c r="B338" s="280"/>
      <c r="C338" s="281"/>
      <c r="D338" s="260" t="s">
        <v>229</v>
      </c>
      <c r="E338" s="282" t="s">
        <v>1</v>
      </c>
      <c r="F338" s="283" t="s">
        <v>232</v>
      </c>
      <c r="G338" s="281"/>
      <c r="H338" s="284">
        <v>1976</v>
      </c>
      <c r="I338" s="285"/>
      <c r="J338" s="281"/>
      <c r="K338" s="281"/>
      <c r="L338" s="286"/>
      <c r="M338" s="287"/>
      <c r="N338" s="288"/>
      <c r="O338" s="288"/>
      <c r="P338" s="288"/>
      <c r="Q338" s="288"/>
      <c r="R338" s="288"/>
      <c r="S338" s="288"/>
      <c r="T338" s="289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T338" s="290" t="s">
        <v>229</v>
      </c>
      <c r="AU338" s="290" t="s">
        <v>86</v>
      </c>
      <c r="AV338" s="15" t="s">
        <v>228</v>
      </c>
      <c r="AW338" s="15" t="s">
        <v>32</v>
      </c>
      <c r="AX338" s="15" t="s">
        <v>84</v>
      </c>
      <c r="AY338" s="290" t="s">
        <v>222</v>
      </c>
    </row>
    <row r="339" s="2" customFormat="1" ht="24.15" customHeight="1">
      <c r="A339" s="39"/>
      <c r="B339" s="40"/>
      <c r="C339" s="244" t="s">
        <v>7</v>
      </c>
      <c r="D339" s="244" t="s">
        <v>224</v>
      </c>
      <c r="E339" s="245" t="s">
        <v>897</v>
      </c>
      <c r="F339" s="246" t="s">
        <v>898</v>
      </c>
      <c r="G339" s="247" t="s">
        <v>438</v>
      </c>
      <c r="H339" s="248">
        <v>25.25</v>
      </c>
      <c r="I339" s="249"/>
      <c r="J339" s="250">
        <f>ROUND(I339*H339,2)</f>
        <v>0</v>
      </c>
      <c r="K339" s="251"/>
      <c r="L339" s="45"/>
      <c r="M339" s="252" t="s">
        <v>1</v>
      </c>
      <c r="N339" s="253" t="s">
        <v>41</v>
      </c>
      <c r="O339" s="92"/>
      <c r="P339" s="254">
        <f>O339*H339</f>
        <v>0</v>
      </c>
      <c r="Q339" s="254">
        <v>0</v>
      </c>
      <c r="R339" s="254">
        <f>Q339*H339</f>
        <v>0</v>
      </c>
      <c r="S339" s="254">
        <v>0</v>
      </c>
      <c r="T339" s="255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56" t="s">
        <v>228</v>
      </c>
      <c r="AT339" s="256" t="s">
        <v>224</v>
      </c>
      <c r="AU339" s="256" t="s">
        <v>86</v>
      </c>
      <c r="AY339" s="18" t="s">
        <v>222</v>
      </c>
      <c r="BE339" s="257">
        <f>IF(N339="základní",J339,0)</f>
        <v>0</v>
      </c>
      <c r="BF339" s="257">
        <f>IF(N339="snížená",J339,0)</f>
        <v>0</v>
      </c>
      <c r="BG339" s="257">
        <f>IF(N339="zákl. přenesená",J339,0)</f>
        <v>0</v>
      </c>
      <c r="BH339" s="257">
        <f>IF(N339="sníž. přenesená",J339,0)</f>
        <v>0</v>
      </c>
      <c r="BI339" s="257">
        <f>IF(N339="nulová",J339,0)</f>
        <v>0</v>
      </c>
      <c r="BJ339" s="18" t="s">
        <v>84</v>
      </c>
      <c r="BK339" s="257">
        <f>ROUND(I339*H339,2)</f>
        <v>0</v>
      </c>
      <c r="BL339" s="18" t="s">
        <v>228</v>
      </c>
      <c r="BM339" s="256" t="s">
        <v>308</v>
      </c>
    </row>
    <row r="340" s="14" customFormat="1">
      <c r="A340" s="14"/>
      <c r="B340" s="269"/>
      <c r="C340" s="270"/>
      <c r="D340" s="260" t="s">
        <v>229</v>
      </c>
      <c r="E340" s="271" t="s">
        <v>1</v>
      </c>
      <c r="F340" s="272" t="s">
        <v>2725</v>
      </c>
      <c r="G340" s="270"/>
      <c r="H340" s="273">
        <v>5</v>
      </c>
      <c r="I340" s="274"/>
      <c r="J340" s="270"/>
      <c r="K340" s="270"/>
      <c r="L340" s="275"/>
      <c r="M340" s="276"/>
      <c r="N340" s="277"/>
      <c r="O340" s="277"/>
      <c r="P340" s="277"/>
      <c r="Q340" s="277"/>
      <c r="R340" s="277"/>
      <c r="S340" s="277"/>
      <c r="T340" s="278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79" t="s">
        <v>229</v>
      </c>
      <c r="AU340" s="279" t="s">
        <v>86</v>
      </c>
      <c r="AV340" s="14" t="s">
        <v>86</v>
      </c>
      <c r="AW340" s="14" t="s">
        <v>32</v>
      </c>
      <c r="AX340" s="14" t="s">
        <v>76</v>
      </c>
      <c r="AY340" s="279" t="s">
        <v>222</v>
      </c>
    </row>
    <row r="341" s="13" customFormat="1">
      <c r="A341" s="13"/>
      <c r="B341" s="258"/>
      <c r="C341" s="259"/>
      <c r="D341" s="260" t="s">
        <v>229</v>
      </c>
      <c r="E341" s="261" t="s">
        <v>1</v>
      </c>
      <c r="F341" s="262" t="s">
        <v>2568</v>
      </c>
      <c r="G341" s="259"/>
      <c r="H341" s="261" t="s">
        <v>1</v>
      </c>
      <c r="I341" s="263"/>
      <c r="J341" s="259"/>
      <c r="K341" s="259"/>
      <c r="L341" s="264"/>
      <c r="M341" s="265"/>
      <c r="N341" s="266"/>
      <c r="O341" s="266"/>
      <c r="P341" s="266"/>
      <c r="Q341" s="266"/>
      <c r="R341" s="266"/>
      <c r="S341" s="266"/>
      <c r="T341" s="267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68" t="s">
        <v>229</v>
      </c>
      <c r="AU341" s="268" t="s">
        <v>86</v>
      </c>
      <c r="AV341" s="13" t="s">
        <v>84</v>
      </c>
      <c r="AW341" s="13" t="s">
        <v>32</v>
      </c>
      <c r="AX341" s="13" t="s">
        <v>76</v>
      </c>
      <c r="AY341" s="268" t="s">
        <v>222</v>
      </c>
    </row>
    <row r="342" s="14" customFormat="1">
      <c r="A342" s="14"/>
      <c r="B342" s="269"/>
      <c r="C342" s="270"/>
      <c r="D342" s="260" t="s">
        <v>229</v>
      </c>
      <c r="E342" s="271" t="s">
        <v>1</v>
      </c>
      <c r="F342" s="272" t="s">
        <v>2726</v>
      </c>
      <c r="G342" s="270"/>
      <c r="H342" s="273">
        <v>20.25</v>
      </c>
      <c r="I342" s="274"/>
      <c r="J342" s="270"/>
      <c r="K342" s="270"/>
      <c r="L342" s="275"/>
      <c r="M342" s="276"/>
      <c r="N342" s="277"/>
      <c r="O342" s="277"/>
      <c r="P342" s="277"/>
      <c r="Q342" s="277"/>
      <c r="R342" s="277"/>
      <c r="S342" s="277"/>
      <c r="T342" s="278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79" t="s">
        <v>229</v>
      </c>
      <c r="AU342" s="279" t="s">
        <v>86</v>
      </c>
      <c r="AV342" s="14" t="s">
        <v>86</v>
      </c>
      <c r="AW342" s="14" t="s">
        <v>32</v>
      </c>
      <c r="AX342" s="14" t="s">
        <v>76</v>
      </c>
      <c r="AY342" s="279" t="s">
        <v>222</v>
      </c>
    </row>
    <row r="343" s="15" customFormat="1">
      <c r="A343" s="15"/>
      <c r="B343" s="280"/>
      <c r="C343" s="281"/>
      <c r="D343" s="260" t="s">
        <v>229</v>
      </c>
      <c r="E343" s="282" t="s">
        <v>1</v>
      </c>
      <c r="F343" s="283" t="s">
        <v>232</v>
      </c>
      <c r="G343" s="281"/>
      <c r="H343" s="284">
        <v>25.25</v>
      </c>
      <c r="I343" s="285"/>
      <c r="J343" s="281"/>
      <c r="K343" s="281"/>
      <c r="L343" s="286"/>
      <c r="M343" s="287"/>
      <c r="N343" s="288"/>
      <c r="O343" s="288"/>
      <c r="P343" s="288"/>
      <c r="Q343" s="288"/>
      <c r="R343" s="288"/>
      <c r="S343" s="288"/>
      <c r="T343" s="289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90" t="s">
        <v>229</v>
      </c>
      <c r="AU343" s="290" t="s">
        <v>86</v>
      </c>
      <c r="AV343" s="15" t="s">
        <v>228</v>
      </c>
      <c r="AW343" s="15" t="s">
        <v>32</v>
      </c>
      <c r="AX343" s="15" t="s">
        <v>84</v>
      </c>
      <c r="AY343" s="290" t="s">
        <v>222</v>
      </c>
    </row>
    <row r="344" s="2" customFormat="1" ht="24.15" customHeight="1">
      <c r="A344" s="39"/>
      <c r="B344" s="40"/>
      <c r="C344" s="244" t="s">
        <v>273</v>
      </c>
      <c r="D344" s="244" t="s">
        <v>224</v>
      </c>
      <c r="E344" s="245" t="s">
        <v>904</v>
      </c>
      <c r="F344" s="246" t="s">
        <v>905</v>
      </c>
      <c r="G344" s="247" t="s">
        <v>438</v>
      </c>
      <c r="H344" s="248">
        <v>10.5</v>
      </c>
      <c r="I344" s="249"/>
      <c r="J344" s="250">
        <f>ROUND(I344*H344,2)</f>
        <v>0</v>
      </c>
      <c r="K344" s="251"/>
      <c r="L344" s="45"/>
      <c r="M344" s="252" t="s">
        <v>1</v>
      </c>
      <c r="N344" s="253" t="s">
        <v>41</v>
      </c>
      <c r="O344" s="92"/>
      <c r="P344" s="254">
        <f>O344*H344</f>
        <v>0</v>
      </c>
      <c r="Q344" s="254">
        <v>0</v>
      </c>
      <c r="R344" s="254">
        <f>Q344*H344</f>
        <v>0</v>
      </c>
      <c r="S344" s="254">
        <v>0</v>
      </c>
      <c r="T344" s="255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56" t="s">
        <v>228</v>
      </c>
      <c r="AT344" s="256" t="s">
        <v>224</v>
      </c>
      <c r="AU344" s="256" t="s">
        <v>86</v>
      </c>
      <c r="AY344" s="18" t="s">
        <v>222</v>
      </c>
      <c r="BE344" s="257">
        <f>IF(N344="základní",J344,0)</f>
        <v>0</v>
      </c>
      <c r="BF344" s="257">
        <f>IF(N344="snížená",J344,0)</f>
        <v>0</v>
      </c>
      <c r="BG344" s="257">
        <f>IF(N344="zákl. přenesená",J344,0)</f>
        <v>0</v>
      </c>
      <c r="BH344" s="257">
        <f>IF(N344="sníž. přenesená",J344,0)</f>
        <v>0</v>
      </c>
      <c r="BI344" s="257">
        <f>IF(N344="nulová",J344,0)</f>
        <v>0</v>
      </c>
      <c r="BJ344" s="18" t="s">
        <v>84</v>
      </c>
      <c r="BK344" s="257">
        <f>ROUND(I344*H344,2)</f>
        <v>0</v>
      </c>
      <c r="BL344" s="18" t="s">
        <v>228</v>
      </c>
      <c r="BM344" s="256" t="s">
        <v>312</v>
      </c>
    </row>
    <row r="345" s="14" customFormat="1">
      <c r="A345" s="14"/>
      <c r="B345" s="269"/>
      <c r="C345" s="270"/>
      <c r="D345" s="260" t="s">
        <v>229</v>
      </c>
      <c r="E345" s="271" t="s">
        <v>1</v>
      </c>
      <c r="F345" s="272" t="s">
        <v>2727</v>
      </c>
      <c r="G345" s="270"/>
      <c r="H345" s="273">
        <v>2.25</v>
      </c>
      <c r="I345" s="274"/>
      <c r="J345" s="270"/>
      <c r="K345" s="270"/>
      <c r="L345" s="275"/>
      <c r="M345" s="276"/>
      <c r="N345" s="277"/>
      <c r="O345" s="277"/>
      <c r="P345" s="277"/>
      <c r="Q345" s="277"/>
      <c r="R345" s="277"/>
      <c r="S345" s="277"/>
      <c r="T345" s="278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79" t="s">
        <v>229</v>
      </c>
      <c r="AU345" s="279" t="s">
        <v>86</v>
      </c>
      <c r="AV345" s="14" t="s">
        <v>86</v>
      </c>
      <c r="AW345" s="14" t="s">
        <v>32</v>
      </c>
      <c r="AX345" s="14" t="s">
        <v>76</v>
      </c>
      <c r="AY345" s="279" t="s">
        <v>222</v>
      </c>
    </row>
    <row r="346" s="13" customFormat="1">
      <c r="A346" s="13"/>
      <c r="B346" s="258"/>
      <c r="C346" s="259"/>
      <c r="D346" s="260" t="s">
        <v>229</v>
      </c>
      <c r="E346" s="261" t="s">
        <v>1</v>
      </c>
      <c r="F346" s="262" t="s">
        <v>2568</v>
      </c>
      <c r="G346" s="259"/>
      <c r="H346" s="261" t="s">
        <v>1</v>
      </c>
      <c r="I346" s="263"/>
      <c r="J346" s="259"/>
      <c r="K346" s="259"/>
      <c r="L346" s="264"/>
      <c r="M346" s="265"/>
      <c r="N346" s="266"/>
      <c r="O346" s="266"/>
      <c r="P346" s="266"/>
      <c r="Q346" s="266"/>
      <c r="R346" s="266"/>
      <c r="S346" s="266"/>
      <c r="T346" s="267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68" t="s">
        <v>229</v>
      </c>
      <c r="AU346" s="268" t="s">
        <v>86</v>
      </c>
      <c r="AV346" s="13" t="s">
        <v>84</v>
      </c>
      <c r="AW346" s="13" t="s">
        <v>32</v>
      </c>
      <c r="AX346" s="13" t="s">
        <v>76</v>
      </c>
      <c r="AY346" s="268" t="s">
        <v>222</v>
      </c>
    </row>
    <row r="347" s="14" customFormat="1">
      <c r="A347" s="14"/>
      <c r="B347" s="269"/>
      <c r="C347" s="270"/>
      <c r="D347" s="260" t="s">
        <v>229</v>
      </c>
      <c r="E347" s="271" t="s">
        <v>1</v>
      </c>
      <c r="F347" s="272" t="s">
        <v>2728</v>
      </c>
      <c r="G347" s="270"/>
      <c r="H347" s="273">
        <v>8.25</v>
      </c>
      <c r="I347" s="274"/>
      <c r="J347" s="270"/>
      <c r="K347" s="270"/>
      <c r="L347" s="275"/>
      <c r="M347" s="276"/>
      <c r="N347" s="277"/>
      <c r="O347" s="277"/>
      <c r="P347" s="277"/>
      <c r="Q347" s="277"/>
      <c r="R347" s="277"/>
      <c r="S347" s="277"/>
      <c r="T347" s="278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79" t="s">
        <v>229</v>
      </c>
      <c r="AU347" s="279" t="s">
        <v>86</v>
      </c>
      <c r="AV347" s="14" t="s">
        <v>86</v>
      </c>
      <c r="AW347" s="14" t="s">
        <v>32</v>
      </c>
      <c r="AX347" s="14" t="s">
        <v>76</v>
      </c>
      <c r="AY347" s="279" t="s">
        <v>222</v>
      </c>
    </row>
    <row r="348" s="15" customFormat="1">
      <c r="A348" s="15"/>
      <c r="B348" s="280"/>
      <c r="C348" s="281"/>
      <c r="D348" s="260" t="s">
        <v>229</v>
      </c>
      <c r="E348" s="282" t="s">
        <v>1</v>
      </c>
      <c r="F348" s="283" t="s">
        <v>232</v>
      </c>
      <c r="G348" s="281"/>
      <c r="H348" s="284">
        <v>10.5</v>
      </c>
      <c r="I348" s="285"/>
      <c r="J348" s="281"/>
      <c r="K348" s="281"/>
      <c r="L348" s="286"/>
      <c r="M348" s="287"/>
      <c r="N348" s="288"/>
      <c r="O348" s="288"/>
      <c r="P348" s="288"/>
      <c r="Q348" s="288"/>
      <c r="R348" s="288"/>
      <c r="S348" s="288"/>
      <c r="T348" s="289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T348" s="290" t="s">
        <v>229</v>
      </c>
      <c r="AU348" s="290" t="s">
        <v>86</v>
      </c>
      <c r="AV348" s="15" t="s">
        <v>228</v>
      </c>
      <c r="AW348" s="15" t="s">
        <v>32</v>
      </c>
      <c r="AX348" s="15" t="s">
        <v>84</v>
      </c>
      <c r="AY348" s="290" t="s">
        <v>222</v>
      </c>
    </row>
    <row r="349" s="2" customFormat="1" ht="24.15" customHeight="1">
      <c r="A349" s="39"/>
      <c r="B349" s="40"/>
      <c r="C349" s="244" t="s">
        <v>314</v>
      </c>
      <c r="D349" s="244" t="s">
        <v>224</v>
      </c>
      <c r="E349" s="245" t="s">
        <v>915</v>
      </c>
      <c r="F349" s="246" t="s">
        <v>916</v>
      </c>
      <c r="G349" s="247" t="s">
        <v>438</v>
      </c>
      <c r="H349" s="248">
        <v>2.75</v>
      </c>
      <c r="I349" s="249"/>
      <c r="J349" s="250">
        <f>ROUND(I349*H349,2)</f>
        <v>0</v>
      </c>
      <c r="K349" s="251"/>
      <c r="L349" s="45"/>
      <c r="M349" s="252" t="s">
        <v>1</v>
      </c>
      <c r="N349" s="253" t="s">
        <v>41</v>
      </c>
      <c r="O349" s="92"/>
      <c r="P349" s="254">
        <f>O349*H349</f>
        <v>0</v>
      </c>
      <c r="Q349" s="254">
        <v>0</v>
      </c>
      <c r="R349" s="254">
        <f>Q349*H349</f>
        <v>0</v>
      </c>
      <c r="S349" s="254">
        <v>0</v>
      </c>
      <c r="T349" s="255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56" t="s">
        <v>228</v>
      </c>
      <c r="AT349" s="256" t="s">
        <v>224</v>
      </c>
      <c r="AU349" s="256" t="s">
        <v>86</v>
      </c>
      <c r="AY349" s="18" t="s">
        <v>222</v>
      </c>
      <c r="BE349" s="257">
        <f>IF(N349="základní",J349,0)</f>
        <v>0</v>
      </c>
      <c r="BF349" s="257">
        <f>IF(N349="snížená",J349,0)</f>
        <v>0</v>
      </c>
      <c r="BG349" s="257">
        <f>IF(N349="zákl. přenesená",J349,0)</f>
        <v>0</v>
      </c>
      <c r="BH349" s="257">
        <f>IF(N349="sníž. přenesená",J349,0)</f>
        <v>0</v>
      </c>
      <c r="BI349" s="257">
        <f>IF(N349="nulová",J349,0)</f>
        <v>0</v>
      </c>
      <c r="BJ349" s="18" t="s">
        <v>84</v>
      </c>
      <c r="BK349" s="257">
        <f>ROUND(I349*H349,2)</f>
        <v>0</v>
      </c>
      <c r="BL349" s="18" t="s">
        <v>228</v>
      </c>
      <c r="BM349" s="256" t="s">
        <v>317</v>
      </c>
    </row>
    <row r="350" s="14" customFormat="1">
      <c r="A350" s="14"/>
      <c r="B350" s="269"/>
      <c r="C350" s="270"/>
      <c r="D350" s="260" t="s">
        <v>229</v>
      </c>
      <c r="E350" s="271" t="s">
        <v>1</v>
      </c>
      <c r="F350" s="272" t="s">
        <v>2729</v>
      </c>
      <c r="G350" s="270"/>
      <c r="H350" s="273">
        <v>0.25</v>
      </c>
      <c r="I350" s="274"/>
      <c r="J350" s="270"/>
      <c r="K350" s="270"/>
      <c r="L350" s="275"/>
      <c r="M350" s="276"/>
      <c r="N350" s="277"/>
      <c r="O350" s="277"/>
      <c r="P350" s="277"/>
      <c r="Q350" s="277"/>
      <c r="R350" s="277"/>
      <c r="S350" s="277"/>
      <c r="T350" s="278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79" t="s">
        <v>229</v>
      </c>
      <c r="AU350" s="279" t="s">
        <v>86</v>
      </c>
      <c r="AV350" s="14" t="s">
        <v>86</v>
      </c>
      <c r="AW350" s="14" t="s">
        <v>32</v>
      </c>
      <c r="AX350" s="14" t="s">
        <v>76</v>
      </c>
      <c r="AY350" s="279" t="s">
        <v>222</v>
      </c>
    </row>
    <row r="351" s="13" customFormat="1">
      <c r="A351" s="13"/>
      <c r="B351" s="258"/>
      <c r="C351" s="259"/>
      <c r="D351" s="260" t="s">
        <v>229</v>
      </c>
      <c r="E351" s="261" t="s">
        <v>1</v>
      </c>
      <c r="F351" s="262" t="s">
        <v>2568</v>
      </c>
      <c r="G351" s="259"/>
      <c r="H351" s="261" t="s">
        <v>1</v>
      </c>
      <c r="I351" s="263"/>
      <c r="J351" s="259"/>
      <c r="K351" s="259"/>
      <c r="L351" s="264"/>
      <c r="M351" s="265"/>
      <c r="N351" s="266"/>
      <c r="O351" s="266"/>
      <c r="P351" s="266"/>
      <c r="Q351" s="266"/>
      <c r="R351" s="266"/>
      <c r="S351" s="266"/>
      <c r="T351" s="267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68" t="s">
        <v>229</v>
      </c>
      <c r="AU351" s="268" t="s">
        <v>86</v>
      </c>
      <c r="AV351" s="13" t="s">
        <v>84</v>
      </c>
      <c r="AW351" s="13" t="s">
        <v>32</v>
      </c>
      <c r="AX351" s="13" t="s">
        <v>76</v>
      </c>
      <c r="AY351" s="268" t="s">
        <v>222</v>
      </c>
    </row>
    <row r="352" s="14" customFormat="1">
      <c r="A352" s="14"/>
      <c r="B352" s="269"/>
      <c r="C352" s="270"/>
      <c r="D352" s="260" t="s">
        <v>229</v>
      </c>
      <c r="E352" s="271" t="s">
        <v>1</v>
      </c>
      <c r="F352" s="272" t="s">
        <v>2730</v>
      </c>
      <c r="G352" s="270"/>
      <c r="H352" s="273">
        <v>2.5</v>
      </c>
      <c r="I352" s="274"/>
      <c r="J352" s="270"/>
      <c r="K352" s="270"/>
      <c r="L352" s="275"/>
      <c r="M352" s="276"/>
      <c r="N352" s="277"/>
      <c r="O352" s="277"/>
      <c r="P352" s="277"/>
      <c r="Q352" s="277"/>
      <c r="R352" s="277"/>
      <c r="S352" s="277"/>
      <c r="T352" s="278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79" t="s">
        <v>229</v>
      </c>
      <c r="AU352" s="279" t="s">
        <v>86</v>
      </c>
      <c r="AV352" s="14" t="s">
        <v>86</v>
      </c>
      <c r="AW352" s="14" t="s">
        <v>32</v>
      </c>
      <c r="AX352" s="14" t="s">
        <v>76</v>
      </c>
      <c r="AY352" s="279" t="s">
        <v>222</v>
      </c>
    </row>
    <row r="353" s="15" customFormat="1">
      <c r="A353" s="15"/>
      <c r="B353" s="280"/>
      <c r="C353" s="281"/>
      <c r="D353" s="260" t="s">
        <v>229</v>
      </c>
      <c r="E353" s="282" t="s">
        <v>1</v>
      </c>
      <c r="F353" s="283" t="s">
        <v>232</v>
      </c>
      <c r="G353" s="281"/>
      <c r="H353" s="284">
        <v>2.75</v>
      </c>
      <c r="I353" s="285"/>
      <c r="J353" s="281"/>
      <c r="K353" s="281"/>
      <c r="L353" s="286"/>
      <c r="M353" s="287"/>
      <c r="N353" s="288"/>
      <c r="O353" s="288"/>
      <c r="P353" s="288"/>
      <c r="Q353" s="288"/>
      <c r="R353" s="288"/>
      <c r="S353" s="288"/>
      <c r="T353" s="289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90" t="s">
        <v>229</v>
      </c>
      <c r="AU353" s="290" t="s">
        <v>86</v>
      </c>
      <c r="AV353" s="15" t="s">
        <v>228</v>
      </c>
      <c r="AW353" s="15" t="s">
        <v>32</v>
      </c>
      <c r="AX353" s="15" t="s">
        <v>84</v>
      </c>
      <c r="AY353" s="290" t="s">
        <v>222</v>
      </c>
    </row>
    <row r="354" s="2" customFormat="1" ht="24.15" customHeight="1">
      <c r="A354" s="39"/>
      <c r="B354" s="40"/>
      <c r="C354" s="244" t="s">
        <v>276</v>
      </c>
      <c r="D354" s="244" t="s">
        <v>224</v>
      </c>
      <c r="E354" s="245" t="s">
        <v>921</v>
      </c>
      <c r="F354" s="246" t="s">
        <v>922</v>
      </c>
      <c r="G354" s="247" t="s">
        <v>438</v>
      </c>
      <c r="H354" s="248">
        <v>2</v>
      </c>
      <c r="I354" s="249"/>
      <c r="J354" s="250">
        <f>ROUND(I354*H354,2)</f>
        <v>0</v>
      </c>
      <c r="K354" s="251"/>
      <c r="L354" s="45"/>
      <c r="M354" s="252" t="s">
        <v>1</v>
      </c>
      <c r="N354" s="253" t="s">
        <v>41</v>
      </c>
      <c r="O354" s="92"/>
      <c r="P354" s="254">
        <f>O354*H354</f>
        <v>0</v>
      </c>
      <c r="Q354" s="254">
        <v>0</v>
      </c>
      <c r="R354" s="254">
        <f>Q354*H354</f>
        <v>0</v>
      </c>
      <c r="S354" s="254">
        <v>0</v>
      </c>
      <c r="T354" s="255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56" t="s">
        <v>228</v>
      </c>
      <c r="AT354" s="256" t="s">
        <v>224</v>
      </c>
      <c r="AU354" s="256" t="s">
        <v>86</v>
      </c>
      <c r="AY354" s="18" t="s">
        <v>222</v>
      </c>
      <c r="BE354" s="257">
        <f>IF(N354="základní",J354,0)</f>
        <v>0</v>
      </c>
      <c r="BF354" s="257">
        <f>IF(N354="snížená",J354,0)</f>
        <v>0</v>
      </c>
      <c r="BG354" s="257">
        <f>IF(N354="zákl. přenesená",J354,0)</f>
        <v>0</v>
      </c>
      <c r="BH354" s="257">
        <f>IF(N354="sníž. přenesená",J354,0)</f>
        <v>0</v>
      </c>
      <c r="BI354" s="257">
        <f>IF(N354="nulová",J354,0)</f>
        <v>0</v>
      </c>
      <c r="BJ354" s="18" t="s">
        <v>84</v>
      </c>
      <c r="BK354" s="257">
        <f>ROUND(I354*H354,2)</f>
        <v>0</v>
      </c>
      <c r="BL354" s="18" t="s">
        <v>228</v>
      </c>
      <c r="BM354" s="256" t="s">
        <v>321</v>
      </c>
    </row>
    <row r="355" s="14" customFormat="1">
      <c r="A355" s="14"/>
      <c r="B355" s="269"/>
      <c r="C355" s="270"/>
      <c r="D355" s="260" t="s">
        <v>229</v>
      </c>
      <c r="E355" s="271" t="s">
        <v>1</v>
      </c>
      <c r="F355" s="272" t="s">
        <v>2731</v>
      </c>
      <c r="G355" s="270"/>
      <c r="H355" s="273">
        <v>0.5</v>
      </c>
      <c r="I355" s="274"/>
      <c r="J355" s="270"/>
      <c r="K355" s="270"/>
      <c r="L355" s="275"/>
      <c r="M355" s="276"/>
      <c r="N355" s="277"/>
      <c r="O355" s="277"/>
      <c r="P355" s="277"/>
      <c r="Q355" s="277"/>
      <c r="R355" s="277"/>
      <c r="S355" s="277"/>
      <c r="T355" s="278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79" t="s">
        <v>229</v>
      </c>
      <c r="AU355" s="279" t="s">
        <v>86</v>
      </c>
      <c r="AV355" s="14" t="s">
        <v>86</v>
      </c>
      <c r="AW355" s="14" t="s">
        <v>32</v>
      </c>
      <c r="AX355" s="14" t="s">
        <v>76</v>
      </c>
      <c r="AY355" s="279" t="s">
        <v>222</v>
      </c>
    </row>
    <row r="356" s="13" customFormat="1">
      <c r="A356" s="13"/>
      <c r="B356" s="258"/>
      <c r="C356" s="259"/>
      <c r="D356" s="260" t="s">
        <v>229</v>
      </c>
      <c r="E356" s="261" t="s">
        <v>1</v>
      </c>
      <c r="F356" s="262" t="s">
        <v>2568</v>
      </c>
      <c r="G356" s="259"/>
      <c r="H356" s="261" t="s">
        <v>1</v>
      </c>
      <c r="I356" s="263"/>
      <c r="J356" s="259"/>
      <c r="K356" s="259"/>
      <c r="L356" s="264"/>
      <c r="M356" s="265"/>
      <c r="N356" s="266"/>
      <c r="O356" s="266"/>
      <c r="P356" s="266"/>
      <c r="Q356" s="266"/>
      <c r="R356" s="266"/>
      <c r="S356" s="266"/>
      <c r="T356" s="267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68" t="s">
        <v>229</v>
      </c>
      <c r="AU356" s="268" t="s">
        <v>86</v>
      </c>
      <c r="AV356" s="13" t="s">
        <v>84</v>
      </c>
      <c r="AW356" s="13" t="s">
        <v>32</v>
      </c>
      <c r="AX356" s="13" t="s">
        <v>76</v>
      </c>
      <c r="AY356" s="268" t="s">
        <v>222</v>
      </c>
    </row>
    <row r="357" s="14" customFormat="1">
      <c r="A357" s="14"/>
      <c r="B357" s="269"/>
      <c r="C357" s="270"/>
      <c r="D357" s="260" t="s">
        <v>229</v>
      </c>
      <c r="E357" s="271" t="s">
        <v>1</v>
      </c>
      <c r="F357" s="272" t="s">
        <v>2732</v>
      </c>
      <c r="G357" s="270"/>
      <c r="H357" s="273">
        <v>1.5</v>
      </c>
      <c r="I357" s="274"/>
      <c r="J357" s="270"/>
      <c r="K357" s="270"/>
      <c r="L357" s="275"/>
      <c r="M357" s="276"/>
      <c r="N357" s="277"/>
      <c r="O357" s="277"/>
      <c r="P357" s="277"/>
      <c r="Q357" s="277"/>
      <c r="R357" s="277"/>
      <c r="S357" s="277"/>
      <c r="T357" s="278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79" t="s">
        <v>229</v>
      </c>
      <c r="AU357" s="279" t="s">
        <v>86</v>
      </c>
      <c r="AV357" s="14" t="s">
        <v>86</v>
      </c>
      <c r="AW357" s="14" t="s">
        <v>32</v>
      </c>
      <c r="AX357" s="14" t="s">
        <v>76</v>
      </c>
      <c r="AY357" s="279" t="s">
        <v>222</v>
      </c>
    </row>
    <row r="358" s="15" customFormat="1">
      <c r="A358" s="15"/>
      <c r="B358" s="280"/>
      <c r="C358" s="281"/>
      <c r="D358" s="260" t="s">
        <v>229</v>
      </c>
      <c r="E358" s="282" t="s">
        <v>1</v>
      </c>
      <c r="F358" s="283" t="s">
        <v>232</v>
      </c>
      <c r="G358" s="281"/>
      <c r="H358" s="284">
        <v>2</v>
      </c>
      <c r="I358" s="285"/>
      <c r="J358" s="281"/>
      <c r="K358" s="281"/>
      <c r="L358" s="286"/>
      <c r="M358" s="287"/>
      <c r="N358" s="288"/>
      <c r="O358" s="288"/>
      <c r="P358" s="288"/>
      <c r="Q358" s="288"/>
      <c r="R358" s="288"/>
      <c r="S358" s="288"/>
      <c r="T358" s="289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90" t="s">
        <v>229</v>
      </c>
      <c r="AU358" s="290" t="s">
        <v>86</v>
      </c>
      <c r="AV358" s="15" t="s">
        <v>228</v>
      </c>
      <c r="AW358" s="15" t="s">
        <v>32</v>
      </c>
      <c r="AX358" s="15" t="s">
        <v>84</v>
      </c>
      <c r="AY358" s="290" t="s">
        <v>222</v>
      </c>
    </row>
    <row r="359" s="2" customFormat="1" ht="24.15" customHeight="1">
      <c r="A359" s="39"/>
      <c r="B359" s="40"/>
      <c r="C359" s="244" t="s">
        <v>323</v>
      </c>
      <c r="D359" s="244" t="s">
        <v>224</v>
      </c>
      <c r="E359" s="245" t="s">
        <v>926</v>
      </c>
      <c r="F359" s="246" t="s">
        <v>927</v>
      </c>
      <c r="G359" s="247" t="s">
        <v>438</v>
      </c>
      <c r="H359" s="248">
        <v>2</v>
      </c>
      <c r="I359" s="249"/>
      <c r="J359" s="250">
        <f>ROUND(I359*H359,2)</f>
        <v>0</v>
      </c>
      <c r="K359" s="251"/>
      <c r="L359" s="45"/>
      <c r="M359" s="252" t="s">
        <v>1</v>
      </c>
      <c r="N359" s="253" t="s">
        <v>41</v>
      </c>
      <c r="O359" s="92"/>
      <c r="P359" s="254">
        <f>O359*H359</f>
        <v>0</v>
      </c>
      <c r="Q359" s="254">
        <v>0</v>
      </c>
      <c r="R359" s="254">
        <f>Q359*H359</f>
        <v>0</v>
      </c>
      <c r="S359" s="254">
        <v>0</v>
      </c>
      <c r="T359" s="255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56" t="s">
        <v>228</v>
      </c>
      <c r="AT359" s="256" t="s">
        <v>224</v>
      </c>
      <c r="AU359" s="256" t="s">
        <v>86</v>
      </c>
      <c r="AY359" s="18" t="s">
        <v>222</v>
      </c>
      <c r="BE359" s="257">
        <f>IF(N359="základní",J359,0)</f>
        <v>0</v>
      </c>
      <c r="BF359" s="257">
        <f>IF(N359="snížená",J359,0)</f>
        <v>0</v>
      </c>
      <c r="BG359" s="257">
        <f>IF(N359="zákl. přenesená",J359,0)</f>
        <v>0</v>
      </c>
      <c r="BH359" s="257">
        <f>IF(N359="sníž. přenesená",J359,0)</f>
        <v>0</v>
      </c>
      <c r="BI359" s="257">
        <f>IF(N359="nulová",J359,0)</f>
        <v>0</v>
      </c>
      <c r="BJ359" s="18" t="s">
        <v>84</v>
      </c>
      <c r="BK359" s="257">
        <f>ROUND(I359*H359,2)</f>
        <v>0</v>
      </c>
      <c r="BL359" s="18" t="s">
        <v>228</v>
      </c>
      <c r="BM359" s="256" t="s">
        <v>326</v>
      </c>
    </row>
    <row r="360" s="14" customFormat="1">
      <c r="A360" s="14"/>
      <c r="B360" s="269"/>
      <c r="C360" s="270"/>
      <c r="D360" s="260" t="s">
        <v>229</v>
      </c>
      <c r="E360" s="271" t="s">
        <v>1</v>
      </c>
      <c r="F360" s="272" t="s">
        <v>2733</v>
      </c>
      <c r="G360" s="270"/>
      <c r="H360" s="273">
        <v>0.25</v>
      </c>
      <c r="I360" s="274"/>
      <c r="J360" s="270"/>
      <c r="K360" s="270"/>
      <c r="L360" s="275"/>
      <c r="M360" s="276"/>
      <c r="N360" s="277"/>
      <c r="O360" s="277"/>
      <c r="P360" s="277"/>
      <c r="Q360" s="277"/>
      <c r="R360" s="277"/>
      <c r="S360" s="277"/>
      <c r="T360" s="278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79" t="s">
        <v>229</v>
      </c>
      <c r="AU360" s="279" t="s">
        <v>86</v>
      </c>
      <c r="AV360" s="14" t="s">
        <v>86</v>
      </c>
      <c r="AW360" s="14" t="s">
        <v>32</v>
      </c>
      <c r="AX360" s="14" t="s">
        <v>76</v>
      </c>
      <c r="AY360" s="279" t="s">
        <v>222</v>
      </c>
    </row>
    <row r="361" s="13" customFormat="1">
      <c r="A361" s="13"/>
      <c r="B361" s="258"/>
      <c r="C361" s="259"/>
      <c r="D361" s="260" t="s">
        <v>229</v>
      </c>
      <c r="E361" s="261" t="s">
        <v>1</v>
      </c>
      <c r="F361" s="262" t="s">
        <v>2568</v>
      </c>
      <c r="G361" s="259"/>
      <c r="H361" s="261" t="s">
        <v>1</v>
      </c>
      <c r="I361" s="263"/>
      <c r="J361" s="259"/>
      <c r="K361" s="259"/>
      <c r="L361" s="264"/>
      <c r="M361" s="265"/>
      <c r="N361" s="266"/>
      <c r="O361" s="266"/>
      <c r="P361" s="266"/>
      <c r="Q361" s="266"/>
      <c r="R361" s="266"/>
      <c r="S361" s="266"/>
      <c r="T361" s="267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68" t="s">
        <v>229</v>
      </c>
      <c r="AU361" s="268" t="s">
        <v>86</v>
      </c>
      <c r="AV361" s="13" t="s">
        <v>84</v>
      </c>
      <c r="AW361" s="13" t="s">
        <v>32</v>
      </c>
      <c r="AX361" s="13" t="s">
        <v>76</v>
      </c>
      <c r="AY361" s="268" t="s">
        <v>222</v>
      </c>
    </row>
    <row r="362" s="14" customFormat="1">
      <c r="A362" s="14"/>
      <c r="B362" s="269"/>
      <c r="C362" s="270"/>
      <c r="D362" s="260" t="s">
        <v>229</v>
      </c>
      <c r="E362" s="271" t="s">
        <v>1</v>
      </c>
      <c r="F362" s="272" t="s">
        <v>2734</v>
      </c>
      <c r="G362" s="270"/>
      <c r="H362" s="273">
        <v>1.75</v>
      </c>
      <c r="I362" s="274"/>
      <c r="J362" s="270"/>
      <c r="K362" s="270"/>
      <c r="L362" s="275"/>
      <c r="M362" s="276"/>
      <c r="N362" s="277"/>
      <c r="O362" s="277"/>
      <c r="P362" s="277"/>
      <c r="Q362" s="277"/>
      <c r="R362" s="277"/>
      <c r="S362" s="277"/>
      <c r="T362" s="278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79" t="s">
        <v>229</v>
      </c>
      <c r="AU362" s="279" t="s">
        <v>86</v>
      </c>
      <c r="AV362" s="14" t="s">
        <v>86</v>
      </c>
      <c r="AW362" s="14" t="s">
        <v>32</v>
      </c>
      <c r="AX362" s="14" t="s">
        <v>76</v>
      </c>
      <c r="AY362" s="279" t="s">
        <v>222</v>
      </c>
    </row>
    <row r="363" s="15" customFormat="1">
      <c r="A363" s="15"/>
      <c r="B363" s="280"/>
      <c r="C363" s="281"/>
      <c r="D363" s="260" t="s">
        <v>229</v>
      </c>
      <c r="E363" s="282" t="s">
        <v>1</v>
      </c>
      <c r="F363" s="283" t="s">
        <v>232</v>
      </c>
      <c r="G363" s="281"/>
      <c r="H363" s="284">
        <v>2</v>
      </c>
      <c r="I363" s="285"/>
      <c r="J363" s="281"/>
      <c r="K363" s="281"/>
      <c r="L363" s="286"/>
      <c r="M363" s="287"/>
      <c r="N363" s="288"/>
      <c r="O363" s="288"/>
      <c r="P363" s="288"/>
      <c r="Q363" s="288"/>
      <c r="R363" s="288"/>
      <c r="S363" s="288"/>
      <c r="T363" s="289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90" t="s">
        <v>229</v>
      </c>
      <c r="AU363" s="290" t="s">
        <v>86</v>
      </c>
      <c r="AV363" s="15" t="s">
        <v>228</v>
      </c>
      <c r="AW363" s="15" t="s">
        <v>32</v>
      </c>
      <c r="AX363" s="15" t="s">
        <v>84</v>
      </c>
      <c r="AY363" s="290" t="s">
        <v>222</v>
      </c>
    </row>
    <row r="364" s="2" customFormat="1" ht="24.15" customHeight="1">
      <c r="A364" s="39"/>
      <c r="B364" s="40"/>
      <c r="C364" s="244" t="s">
        <v>279</v>
      </c>
      <c r="D364" s="244" t="s">
        <v>224</v>
      </c>
      <c r="E364" s="245" t="s">
        <v>931</v>
      </c>
      <c r="F364" s="246" t="s">
        <v>932</v>
      </c>
      <c r="G364" s="247" t="s">
        <v>438</v>
      </c>
      <c r="H364" s="248">
        <v>0.25</v>
      </c>
      <c r="I364" s="249"/>
      <c r="J364" s="250">
        <f>ROUND(I364*H364,2)</f>
        <v>0</v>
      </c>
      <c r="K364" s="251"/>
      <c r="L364" s="45"/>
      <c r="M364" s="252" t="s">
        <v>1</v>
      </c>
      <c r="N364" s="253" t="s">
        <v>41</v>
      </c>
      <c r="O364" s="92"/>
      <c r="P364" s="254">
        <f>O364*H364</f>
        <v>0</v>
      </c>
      <c r="Q364" s="254">
        <v>0</v>
      </c>
      <c r="R364" s="254">
        <f>Q364*H364</f>
        <v>0</v>
      </c>
      <c r="S364" s="254">
        <v>0</v>
      </c>
      <c r="T364" s="255">
        <f>S364*H364</f>
        <v>0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56" t="s">
        <v>228</v>
      </c>
      <c r="AT364" s="256" t="s">
        <v>224</v>
      </c>
      <c r="AU364" s="256" t="s">
        <v>86</v>
      </c>
      <c r="AY364" s="18" t="s">
        <v>222</v>
      </c>
      <c r="BE364" s="257">
        <f>IF(N364="základní",J364,0)</f>
        <v>0</v>
      </c>
      <c r="BF364" s="257">
        <f>IF(N364="snížená",J364,0)</f>
        <v>0</v>
      </c>
      <c r="BG364" s="257">
        <f>IF(N364="zákl. přenesená",J364,0)</f>
        <v>0</v>
      </c>
      <c r="BH364" s="257">
        <f>IF(N364="sníž. přenesená",J364,0)</f>
        <v>0</v>
      </c>
      <c r="BI364" s="257">
        <f>IF(N364="nulová",J364,0)</f>
        <v>0</v>
      </c>
      <c r="BJ364" s="18" t="s">
        <v>84</v>
      </c>
      <c r="BK364" s="257">
        <f>ROUND(I364*H364,2)</f>
        <v>0</v>
      </c>
      <c r="BL364" s="18" t="s">
        <v>228</v>
      </c>
      <c r="BM364" s="256" t="s">
        <v>330</v>
      </c>
    </row>
    <row r="365" s="14" customFormat="1">
      <c r="A365" s="14"/>
      <c r="B365" s="269"/>
      <c r="C365" s="270"/>
      <c r="D365" s="260" t="s">
        <v>229</v>
      </c>
      <c r="E365" s="271" t="s">
        <v>1</v>
      </c>
      <c r="F365" s="272" t="s">
        <v>2733</v>
      </c>
      <c r="G365" s="270"/>
      <c r="H365" s="273">
        <v>0.25</v>
      </c>
      <c r="I365" s="274"/>
      <c r="J365" s="270"/>
      <c r="K365" s="270"/>
      <c r="L365" s="275"/>
      <c r="M365" s="276"/>
      <c r="N365" s="277"/>
      <c r="O365" s="277"/>
      <c r="P365" s="277"/>
      <c r="Q365" s="277"/>
      <c r="R365" s="277"/>
      <c r="S365" s="277"/>
      <c r="T365" s="278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79" t="s">
        <v>229</v>
      </c>
      <c r="AU365" s="279" t="s">
        <v>86</v>
      </c>
      <c r="AV365" s="14" t="s">
        <v>86</v>
      </c>
      <c r="AW365" s="14" t="s">
        <v>32</v>
      </c>
      <c r="AX365" s="14" t="s">
        <v>76</v>
      </c>
      <c r="AY365" s="279" t="s">
        <v>222</v>
      </c>
    </row>
    <row r="366" s="15" customFormat="1">
      <c r="A366" s="15"/>
      <c r="B366" s="280"/>
      <c r="C366" s="281"/>
      <c r="D366" s="260" t="s">
        <v>229</v>
      </c>
      <c r="E366" s="282" t="s">
        <v>1</v>
      </c>
      <c r="F366" s="283" t="s">
        <v>232</v>
      </c>
      <c r="G366" s="281"/>
      <c r="H366" s="284">
        <v>0.25</v>
      </c>
      <c r="I366" s="285"/>
      <c r="J366" s="281"/>
      <c r="K366" s="281"/>
      <c r="L366" s="286"/>
      <c r="M366" s="287"/>
      <c r="N366" s="288"/>
      <c r="O366" s="288"/>
      <c r="P366" s="288"/>
      <c r="Q366" s="288"/>
      <c r="R366" s="288"/>
      <c r="S366" s="288"/>
      <c r="T366" s="289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T366" s="290" t="s">
        <v>229</v>
      </c>
      <c r="AU366" s="290" t="s">
        <v>86</v>
      </c>
      <c r="AV366" s="15" t="s">
        <v>228</v>
      </c>
      <c r="AW366" s="15" t="s">
        <v>32</v>
      </c>
      <c r="AX366" s="15" t="s">
        <v>84</v>
      </c>
      <c r="AY366" s="290" t="s">
        <v>222</v>
      </c>
    </row>
    <row r="367" s="2" customFormat="1" ht="24.15" customHeight="1">
      <c r="A367" s="39"/>
      <c r="B367" s="40"/>
      <c r="C367" s="244" t="s">
        <v>331</v>
      </c>
      <c r="D367" s="244" t="s">
        <v>224</v>
      </c>
      <c r="E367" s="245" t="s">
        <v>2735</v>
      </c>
      <c r="F367" s="246" t="s">
        <v>2736</v>
      </c>
      <c r="G367" s="247" t="s">
        <v>438</v>
      </c>
      <c r="H367" s="248">
        <v>2.25</v>
      </c>
      <c r="I367" s="249"/>
      <c r="J367" s="250">
        <f>ROUND(I367*H367,2)</f>
        <v>0</v>
      </c>
      <c r="K367" s="251"/>
      <c r="L367" s="45"/>
      <c r="M367" s="252" t="s">
        <v>1</v>
      </c>
      <c r="N367" s="253" t="s">
        <v>41</v>
      </c>
      <c r="O367" s="92"/>
      <c r="P367" s="254">
        <f>O367*H367</f>
        <v>0</v>
      </c>
      <c r="Q367" s="254">
        <v>0</v>
      </c>
      <c r="R367" s="254">
        <f>Q367*H367</f>
        <v>0</v>
      </c>
      <c r="S367" s="254">
        <v>0</v>
      </c>
      <c r="T367" s="255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56" t="s">
        <v>228</v>
      </c>
      <c r="AT367" s="256" t="s">
        <v>224</v>
      </c>
      <c r="AU367" s="256" t="s">
        <v>86</v>
      </c>
      <c r="AY367" s="18" t="s">
        <v>222</v>
      </c>
      <c r="BE367" s="257">
        <f>IF(N367="základní",J367,0)</f>
        <v>0</v>
      </c>
      <c r="BF367" s="257">
        <f>IF(N367="snížená",J367,0)</f>
        <v>0</v>
      </c>
      <c r="BG367" s="257">
        <f>IF(N367="zákl. přenesená",J367,0)</f>
        <v>0</v>
      </c>
      <c r="BH367" s="257">
        <f>IF(N367="sníž. přenesená",J367,0)</f>
        <v>0</v>
      </c>
      <c r="BI367" s="257">
        <f>IF(N367="nulová",J367,0)</f>
        <v>0</v>
      </c>
      <c r="BJ367" s="18" t="s">
        <v>84</v>
      </c>
      <c r="BK367" s="257">
        <f>ROUND(I367*H367,2)</f>
        <v>0</v>
      </c>
      <c r="BL367" s="18" t="s">
        <v>228</v>
      </c>
      <c r="BM367" s="256" t="s">
        <v>334</v>
      </c>
    </row>
    <row r="368" s="14" customFormat="1">
      <c r="A368" s="14"/>
      <c r="B368" s="269"/>
      <c r="C368" s="270"/>
      <c r="D368" s="260" t="s">
        <v>229</v>
      </c>
      <c r="E368" s="271" t="s">
        <v>1</v>
      </c>
      <c r="F368" s="272" t="s">
        <v>2733</v>
      </c>
      <c r="G368" s="270"/>
      <c r="H368" s="273">
        <v>0.25</v>
      </c>
      <c r="I368" s="274"/>
      <c r="J368" s="270"/>
      <c r="K368" s="270"/>
      <c r="L368" s="275"/>
      <c r="M368" s="276"/>
      <c r="N368" s="277"/>
      <c r="O368" s="277"/>
      <c r="P368" s="277"/>
      <c r="Q368" s="277"/>
      <c r="R368" s="277"/>
      <c r="S368" s="277"/>
      <c r="T368" s="278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79" t="s">
        <v>229</v>
      </c>
      <c r="AU368" s="279" t="s">
        <v>86</v>
      </c>
      <c r="AV368" s="14" t="s">
        <v>86</v>
      </c>
      <c r="AW368" s="14" t="s">
        <v>32</v>
      </c>
      <c r="AX368" s="14" t="s">
        <v>76</v>
      </c>
      <c r="AY368" s="279" t="s">
        <v>222</v>
      </c>
    </row>
    <row r="369" s="13" customFormat="1">
      <c r="A369" s="13"/>
      <c r="B369" s="258"/>
      <c r="C369" s="259"/>
      <c r="D369" s="260" t="s">
        <v>229</v>
      </c>
      <c r="E369" s="261" t="s">
        <v>1</v>
      </c>
      <c r="F369" s="262" t="s">
        <v>2568</v>
      </c>
      <c r="G369" s="259"/>
      <c r="H369" s="261" t="s">
        <v>1</v>
      </c>
      <c r="I369" s="263"/>
      <c r="J369" s="259"/>
      <c r="K369" s="259"/>
      <c r="L369" s="264"/>
      <c r="M369" s="265"/>
      <c r="N369" s="266"/>
      <c r="O369" s="266"/>
      <c r="P369" s="266"/>
      <c r="Q369" s="266"/>
      <c r="R369" s="266"/>
      <c r="S369" s="266"/>
      <c r="T369" s="267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68" t="s">
        <v>229</v>
      </c>
      <c r="AU369" s="268" t="s">
        <v>86</v>
      </c>
      <c r="AV369" s="13" t="s">
        <v>84</v>
      </c>
      <c r="AW369" s="13" t="s">
        <v>32</v>
      </c>
      <c r="AX369" s="13" t="s">
        <v>76</v>
      </c>
      <c r="AY369" s="268" t="s">
        <v>222</v>
      </c>
    </row>
    <row r="370" s="14" customFormat="1">
      <c r="A370" s="14"/>
      <c r="B370" s="269"/>
      <c r="C370" s="270"/>
      <c r="D370" s="260" t="s">
        <v>229</v>
      </c>
      <c r="E370" s="271" t="s">
        <v>1</v>
      </c>
      <c r="F370" s="272" t="s">
        <v>2737</v>
      </c>
      <c r="G370" s="270"/>
      <c r="H370" s="273">
        <v>2</v>
      </c>
      <c r="I370" s="274"/>
      <c r="J370" s="270"/>
      <c r="K370" s="270"/>
      <c r="L370" s="275"/>
      <c r="M370" s="276"/>
      <c r="N370" s="277"/>
      <c r="O370" s="277"/>
      <c r="P370" s="277"/>
      <c r="Q370" s="277"/>
      <c r="R370" s="277"/>
      <c r="S370" s="277"/>
      <c r="T370" s="278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79" t="s">
        <v>229</v>
      </c>
      <c r="AU370" s="279" t="s">
        <v>86</v>
      </c>
      <c r="AV370" s="14" t="s">
        <v>86</v>
      </c>
      <c r="AW370" s="14" t="s">
        <v>32</v>
      </c>
      <c r="AX370" s="14" t="s">
        <v>76</v>
      </c>
      <c r="AY370" s="279" t="s">
        <v>222</v>
      </c>
    </row>
    <row r="371" s="15" customFormat="1">
      <c r="A371" s="15"/>
      <c r="B371" s="280"/>
      <c r="C371" s="281"/>
      <c r="D371" s="260" t="s">
        <v>229</v>
      </c>
      <c r="E371" s="282" t="s">
        <v>1</v>
      </c>
      <c r="F371" s="283" t="s">
        <v>232</v>
      </c>
      <c r="G371" s="281"/>
      <c r="H371" s="284">
        <v>2.25</v>
      </c>
      <c r="I371" s="285"/>
      <c r="J371" s="281"/>
      <c r="K371" s="281"/>
      <c r="L371" s="286"/>
      <c r="M371" s="287"/>
      <c r="N371" s="288"/>
      <c r="O371" s="288"/>
      <c r="P371" s="288"/>
      <c r="Q371" s="288"/>
      <c r="R371" s="288"/>
      <c r="S371" s="288"/>
      <c r="T371" s="289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T371" s="290" t="s">
        <v>229</v>
      </c>
      <c r="AU371" s="290" t="s">
        <v>86</v>
      </c>
      <c r="AV371" s="15" t="s">
        <v>228</v>
      </c>
      <c r="AW371" s="15" t="s">
        <v>32</v>
      </c>
      <c r="AX371" s="15" t="s">
        <v>84</v>
      </c>
      <c r="AY371" s="290" t="s">
        <v>222</v>
      </c>
    </row>
    <row r="372" s="2" customFormat="1" ht="24.15" customHeight="1">
      <c r="A372" s="39"/>
      <c r="B372" s="40"/>
      <c r="C372" s="244" t="s">
        <v>284</v>
      </c>
      <c r="D372" s="244" t="s">
        <v>224</v>
      </c>
      <c r="E372" s="245" t="s">
        <v>2738</v>
      </c>
      <c r="F372" s="246" t="s">
        <v>2739</v>
      </c>
      <c r="G372" s="247" t="s">
        <v>438</v>
      </c>
      <c r="H372" s="248">
        <v>0.5</v>
      </c>
      <c r="I372" s="249"/>
      <c r="J372" s="250">
        <f>ROUND(I372*H372,2)</f>
        <v>0</v>
      </c>
      <c r="K372" s="251"/>
      <c r="L372" s="45"/>
      <c r="M372" s="252" t="s">
        <v>1</v>
      </c>
      <c r="N372" s="253" t="s">
        <v>41</v>
      </c>
      <c r="O372" s="92"/>
      <c r="P372" s="254">
        <f>O372*H372</f>
        <v>0</v>
      </c>
      <c r="Q372" s="254">
        <v>0</v>
      </c>
      <c r="R372" s="254">
        <f>Q372*H372</f>
        <v>0</v>
      </c>
      <c r="S372" s="254">
        <v>0</v>
      </c>
      <c r="T372" s="255">
        <f>S372*H372</f>
        <v>0</v>
      </c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R372" s="256" t="s">
        <v>228</v>
      </c>
      <c r="AT372" s="256" t="s">
        <v>224</v>
      </c>
      <c r="AU372" s="256" t="s">
        <v>86</v>
      </c>
      <c r="AY372" s="18" t="s">
        <v>222</v>
      </c>
      <c r="BE372" s="257">
        <f>IF(N372="základní",J372,0)</f>
        <v>0</v>
      </c>
      <c r="BF372" s="257">
        <f>IF(N372="snížená",J372,0)</f>
        <v>0</v>
      </c>
      <c r="BG372" s="257">
        <f>IF(N372="zákl. přenesená",J372,0)</f>
        <v>0</v>
      </c>
      <c r="BH372" s="257">
        <f>IF(N372="sníž. přenesená",J372,0)</f>
        <v>0</v>
      </c>
      <c r="BI372" s="257">
        <f>IF(N372="nulová",J372,0)</f>
        <v>0</v>
      </c>
      <c r="BJ372" s="18" t="s">
        <v>84</v>
      </c>
      <c r="BK372" s="257">
        <f>ROUND(I372*H372,2)</f>
        <v>0</v>
      </c>
      <c r="BL372" s="18" t="s">
        <v>228</v>
      </c>
      <c r="BM372" s="256" t="s">
        <v>338</v>
      </c>
    </row>
    <row r="373" s="14" customFormat="1">
      <c r="A373" s="14"/>
      <c r="B373" s="269"/>
      <c r="C373" s="270"/>
      <c r="D373" s="260" t="s">
        <v>229</v>
      </c>
      <c r="E373" s="271" t="s">
        <v>1</v>
      </c>
      <c r="F373" s="272" t="s">
        <v>2733</v>
      </c>
      <c r="G373" s="270"/>
      <c r="H373" s="273">
        <v>0.25</v>
      </c>
      <c r="I373" s="274"/>
      <c r="J373" s="270"/>
      <c r="K373" s="270"/>
      <c r="L373" s="275"/>
      <c r="M373" s="276"/>
      <c r="N373" s="277"/>
      <c r="O373" s="277"/>
      <c r="P373" s="277"/>
      <c r="Q373" s="277"/>
      <c r="R373" s="277"/>
      <c r="S373" s="277"/>
      <c r="T373" s="278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79" t="s">
        <v>229</v>
      </c>
      <c r="AU373" s="279" t="s">
        <v>86</v>
      </c>
      <c r="AV373" s="14" t="s">
        <v>86</v>
      </c>
      <c r="AW373" s="14" t="s">
        <v>32</v>
      </c>
      <c r="AX373" s="14" t="s">
        <v>76</v>
      </c>
      <c r="AY373" s="279" t="s">
        <v>222</v>
      </c>
    </row>
    <row r="374" s="13" customFormat="1">
      <c r="A374" s="13"/>
      <c r="B374" s="258"/>
      <c r="C374" s="259"/>
      <c r="D374" s="260" t="s">
        <v>229</v>
      </c>
      <c r="E374" s="261" t="s">
        <v>1</v>
      </c>
      <c r="F374" s="262" t="s">
        <v>2568</v>
      </c>
      <c r="G374" s="259"/>
      <c r="H374" s="261" t="s">
        <v>1</v>
      </c>
      <c r="I374" s="263"/>
      <c r="J374" s="259"/>
      <c r="K374" s="259"/>
      <c r="L374" s="264"/>
      <c r="M374" s="265"/>
      <c r="N374" s="266"/>
      <c r="O374" s="266"/>
      <c r="P374" s="266"/>
      <c r="Q374" s="266"/>
      <c r="R374" s="266"/>
      <c r="S374" s="266"/>
      <c r="T374" s="267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68" t="s">
        <v>229</v>
      </c>
      <c r="AU374" s="268" t="s">
        <v>86</v>
      </c>
      <c r="AV374" s="13" t="s">
        <v>84</v>
      </c>
      <c r="AW374" s="13" t="s">
        <v>32</v>
      </c>
      <c r="AX374" s="13" t="s">
        <v>76</v>
      </c>
      <c r="AY374" s="268" t="s">
        <v>222</v>
      </c>
    </row>
    <row r="375" s="14" customFormat="1">
      <c r="A375" s="14"/>
      <c r="B375" s="269"/>
      <c r="C375" s="270"/>
      <c r="D375" s="260" t="s">
        <v>229</v>
      </c>
      <c r="E375" s="271" t="s">
        <v>1</v>
      </c>
      <c r="F375" s="272" t="s">
        <v>2740</v>
      </c>
      <c r="G375" s="270"/>
      <c r="H375" s="273">
        <v>0.25</v>
      </c>
      <c r="I375" s="274"/>
      <c r="J375" s="270"/>
      <c r="K375" s="270"/>
      <c r="L375" s="275"/>
      <c r="M375" s="276"/>
      <c r="N375" s="277"/>
      <c r="O375" s="277"/>
      <c r="P375" s="277"/>
      <c r="Q375" s="277"/>
      <c r="R375" s="277"/>
      <c r="S375" s="277"/>
      <c r="T375" s="278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79" t="s">
        <v>229</v>
      </c>
      <c r="AU375" s="279" t="s">
        <v>86</v>
      </c>
      <c r="AV375" s="14" t="s">
        <v>86</v>
      </c>
      <c r="AW375" s="14" t="s">
        <v>32</v>
      </c>
      <c r="AX375" s="14" t="s">
        <v>76</v>
      </c>
      <c r="AY375" s="279" t="s">
        <v>222</v>
      </c>
    </row>
    <row r="376" s="15" customFormat="1">
      <c r="A376" s="15"/>
      <c r="B376" s="280"/>
      <c r="C376" s="281"/>
      <c r="D376" s="260" t="s">
        <v>229</v>
      </c>
      <c r="E376" s="282" t="s">
        <v>1</v>
      </c>
      <c r="F376" s="283" t="s">
        <v>232</v>
      </c>
      <c r="G376" s="281"/>
      <c r="H376" s="284">
        <v>0.5</v>
      </c>
      <c r="I376" s="285"/>
      <c r="J376" s="281"/>
      <c r="K376" s="281"/>
      <c r="L376" s="286"/>
      <c r="M376" s="287"/>
      <c r="N376" s="288"/>
      <c r="O376" s="288"/>
      <c r="P376" s="288"/>
      <c r="Q376" s="288"/>
      <c r="R376" s="288"/>
      <c r="S376" s="288"/>
      <c r="T376" s="289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T376" s="290" t="s">
        <v>229</v>
      </c>
      <c r="AU376" s="290" t="s">
        <v>86</v>
      </c>
      <c r="AV376" s="15" t="s">
        <v>228</v>
      </c>
      <c r="AW376" s="15" t="s">
        <v>32</v>
      </c>
      <c r="AX376" s="15" t="s">
        <v>84</v>
      </c>
      <c r="AY376" s="290" t="s">
        <v>222</v>
      </c>
    </row>
    <row r="377" s="2" customFormat="1" ht="21.75" customHeight="1">
      <c r="A377" s="39"/>
      <c r="B377" s="40"/>
      <c r="C377" s="244" t="s">
        <v>340</v>
      </c>
      <c r="D377" s="244" t="s">
        <v>224</v>
      </c>
      <c r="E377" s="245" t="s">
        <v>2741</v>
      </c>
      <c r="F377" s="246" t="s">
        <v>2742</v>
      </c>
      <c r="G377" s="247" t="s">
        <v>227</v>
      </c>
      <c r="H377" s="248">
        <v>800.28499999999997</v>
      </c>
      <c r="I377" s="249"/>
      <c r="J377" s="250">
        <f>ROUND(I377*H377,2)</f>
        <v>0</v>
      </c>
      <c r="K377" s="251"/>
      <c r="L377" s="45"/>
      <c r="M377" s="252" t="s">
        <v>1</v>
      </c>
      <c r="N377" s="253" t="s">
        <v>41</v>
      </c>
      <c r="O377" s="92"/>
      <c r="P377" s="254">
        <f>O377*H377</f>
        <v>0</v>
      </c>
      <c r="Q377" s="254">
        <v>0</v>
      </c>
      <c r="R377" s="254">
        <f>Q377*H377</f>
        <v>0</v>
      </c>
      <c r="S377" s="254">
        <v>0</v>
      </c>
      <c r="T377" s="255">
        <f>S377*H377</f>
        <v>0</v>
      </c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R377" s="256" t="s">
        <v>228</v>
      </c>
      <c r="AT377" s="256" t="s">
        <v>224</v>
      </c>
      <c r="AU377" s="256" t="s">
        <v>86</v>
      </c>
      <c r="AY377" s="18" t="s">
        <v>222</v>
      </c>
      <c r="BE377" s="257">
        <f>IF(N377="základní",J377,0)</f>
        <v>0</v>
      </c>
      <c r="BF377" s="257">
        <f>IF(N377="snížená",J377,0)</f>
        <v>0</v>
      </c>
      <c r="BG377" s="257">
        <f>IF(N377="zákl. přenesená",J377,0)</f>
        <v>0</v>
      </c>
      <c r="BH377" s="257">
        <f>IF(N377="sníž. přenesená",J377,0)</f>
        <v>0</v>
      </c>
      <c r="BI377" s="257">
        <f>IF(N377="nulová",J377,0)</f>
        <v>0</v>
      </c>
      <c r="BJ377" s="18" t="s">
        <v>84</v>
      </c>
      <c r="BK377" s="257">
        <f>ROUND(I377*H377,2)</f>
        <v>0</v>
      </c>
      <c r="BL377" s="18" t="s">
        <v>228</v>
      </c>
      <c r="BM377" s="256" t="s">
        <v>343</v>
      </c>
    </row>
    <row r="378" s="13" customFormat="1">
      <c r="A378" s="13"/>
      <c r="B378" s="258"/>
      <c r="C378" s="259"/>
      <c r="D378" s="260" t="s">
        <v>229</v>
      </c>
      <c r="E378" s="261" t="s">
        <v>1</v>
      </c>
      <c r="F378" s="262" t="s">
        <v>2588</v>
      </c>
      <c r="G378" s="259"/>
      <c r="H378" s="261" t="s">
        <v>1</v>
      </c>
      <c r="I378" s="263"/>
      <c r="J378" s="259"/>
      <c r="K378" s="259"/>
      <c r="L378" s="264"/>
      <c r="M378" s="265"/>
      <c r="N378" s="266"/>
      <c r="O378" s="266"/>
      <c r="P378" s="266"/>
      <c r="Q378" s="266"/>
      <c r="R378" s="266"/>
      <c r="S378" s="266"/>
      <c r="T378" s="267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68" t="s">
        <v>229</v>
      </c>
      <c r="AU378" s="268" t="s">
        <v>86</v>
      </c>
      <c r="AV378" s="13" t="s">
        <v>84</v>
      </c>
      <c r="AW378" s="13" t="s">
        <v>32</v>
      </c>
      <c r="AX378" s="13" t="s">
        <v>76</v>
      </c>
      <c r="AY378" s="268" t="s">
        <v>222</v>
      </c>
    </row>
    <row r="379" s="14" customFormat="1">
      <c r="A379" s="14"/>
      <c r="B379" s="269"/>
      <c r="C379" s="270"/>
      <c r="D379" s="260" t="s">
        <v>229</v>
      </c>
      <c r="E379" s="271" t="s">
        <v>1</v>
      </c>
      <c r="F379" s="272" t="s">
        <v>2601</v>
      </c>
      <c r="G379" s="270"/>
      <c r="H379" s="273">
        <v>521.63999999999999</v>
      </c>
      <c r="I379" s="274"/>
      <c r="J379" s="270"/>
      <c r="K379" s="270"/>
      <c r="L379" s="275"/>
      <c r="M379" s="276"/>
      <c r="N379" s="277"/>
      <c r="O379" s="277"/>
      <c r="P379" s="277"/>
      <c r="Q379" s="277"/>
      <c r="R379" s="277"/>
      <c r="S379" s="277"/>
      <c r="T379" s="278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79" t="s">
        <v>229</v>
      </c>
      <c r="AU379" s="279" t="s">
        <v>86</v>
      </c>
      <c r="AV379" s="14" t="s">
        <v>86</v>
      </c>
      <c r="AW379" s="14" t="s">
        <v>32</v>
      </c>
      <c r="AX379" s="14" t="s">
        <v>76</v>
      </c>
      <c r="AY379" s="279" t="s">
        <v>222</v>
      </c>
    </row>
    <row r="380" s="14" customFormat="1">
      <c r="A380" s="14"/>
      <c r="B380" s="269"/>
      <c r="C380" s="270"/>
      <c r="D380" s="260" t="s">
        <v>229</v>
      </c>
      <c r="E380" s="271" t="s">
        <v>1</v>
      </c>
      <c r="F380" s="272" t="s">
        <v>2602</v>
      </c>
      <c r="G380" s="270"/>
      <c r="H380" s="273">
        <v>101.545</v>
      </c>
      <c r="I380" s="274"/>
      <c r="J380" s="270"/>
      <c r="K380" s="270"/>
      <c r="L380" s="275"/>
      <c r="M380" s="276"/>
      <c r="N380" s="277"/>
      <c r="O380" s="277"/>
      <c r="P380" s="277"/>
      <c r="Q380" s="277"/>
      <c r="R380" s="277"/>
      <c r="S380" s="277"/>
      <c r="T380" s="278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79" t="s">
        <v>229</v>
      </c>
      <c r="AU380" s="279" t="s">
        <v>86</v>
      </c>
      <c r="AV380" s="14" t="s">
        <v>86</v>
      </c>
      <c r="AW380" s="14" t="s">
        <v>32</v>
      </c>
      <c r="AX380" s="14" t="s">
        <v>76</v>
      </c>
      <c r="AY380" s="279" t="s">
        <v>222</v>
      </c>
    </row>
    <row r="381" s="14" customFormat="1">
      <c r="A381" s="14"/>
      <c r="B381" s="269"/>
      <c r="C381" s="270"/>
      <c r="D381" s="260" t="s">
        <v>229</v>
      </c>
      <c r="E381" s="271" t="s">
        <v>1</v>
      </c>
      <c r="F381" s="272" t="s">
        <v>2603</v>
      </c>
      <c r="G381" s="270"/>
      <c r="H381" s="273">
        <v>177.09999999999999</v>
      </c>
      <c r="I381" s="274"/>
      <c r="J381" s="270"/>
      <c r="K381" s="270"/>
      <c r="L381" s="275"/>
      <c r="M381" s="276"/>
      <c r="N381" s="277"/>
      <c r="O381" s="277"/>
      <c r="P381" s="277"/>
      <c r="Q381" s="277"/>
      <c r="R381" s="277"/>
      <c r="S381" s="277"/>
      <c r="T381" s="278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79" t="s">
        <v>229</v>
      </c>
      <c r="AU381" s="279" t="s">
        <v>86</v>
      </c>
      <c r="AV381" s="14" t="s">
        <v>86</v>
      </c>
      <c r="AW381" s="14" t="s">
        <v>32</v>
      </c>
      <c r="AX381" s="14" t="s">
        <v>76</v>
      </c>
      <c r="AY381" s="279" t="s">
        <v>222</v>
      </c>
    </row>
    <row r="382" s="15" customFormat="1">
      <c r="A382" s="15"/>
      <c r="B382" s="280"/>
      <c r="C382" s="281"/>
      <c r="D382" s="260" t="s">
        <v>229</v>
      </c>
      <c r="E382" s="282" t="s">
        <v>1</v>
      </c>
      <c r="F382" s="283" t="s">
        <v>232</v>
      </c>
      <c r="G382" s="281"/>
      <c r="H382" s="284">
        <v>800.28499999999997</v>
      </c>
      <c r="I382" s="285"/>
      <c r="J382" s="281"/>
      <c r="K382" s="281"/>
      <c r="L382" s="286"/>
      <c r="M382" s="287"/>
      <c r="N382" s="288"/>
      <c r="O382" s="288"/>
      <c r="P382" s="288"/>
      <c r="Q382" s="288"/>
      <c r="R382" s="288"/>
      <c r="S382" s="288"/>
      <c r="T382" s="289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T382" s="290" t="s">
        <v>229</v>
      </c>
      <c r="AU382" s="290" t="s">
        <v>86</v>
      </c>
      <c r="AV382" s="15" t="s">
        <v>228</v>
      </c>
      <c r="AW382" s="15" t="s">
        <v>32</v>
      </c>
      <c r="AX382" s="15" t="s">
        <v>84</v>
      </c>
      <c r="AY382" s="290" t="s">
        <v>222</v>
      </c>
    </row>
    <row r="383" s="2" customFormat="1" ht="24.15" customHeight="1">
      <c r="A383" s="39"/>
      <c r="B383" s="40"/>
      <c r="C383" s="244" t="s">
        <v>286</v>
      </c>
      <c r="D383" s="244" t="s">
        <v>224</v>
      </c>
      <c r="E383" s="245" t="s">
        <v>2743</v>
      </c>
      <c r="F383" s="246" t="s">
        <v>2744</v>
      </c>
      <c r="G383" s="247" t="s">
        <v>438</v>
      </c>
      <c r="H383" s="248">
        <v>464.55000000000001</v>
      </c>
      <c r="I383" s="249"/>
      <c r="J383" s="250">
        <f>ROUND(I383*H383,2)</f>
        <v>0</v>
      </c>
      <c r="K383" s="251"/>
      <c r="L383" s="45"/>
      <c r="M383" s="252" t="s">
        <v>1</v>
      </c>
      <c r="N383" s="253" t="s">
        <v>41</v>
      </c>
      <c r="O383" s="92"/>
      <c r="P383" s="254">
        <f>O383*H383</f>
        <v>0</v>
      </c>
      <c r="Q383" s="254">
        <v>0</v>
      </c>
      <c r="R383" s="254">
        <f>Q383*H383</f>
        <v>0</v>
      </c>
      <c r="S383" s="254">
        <v>0</v>
      </c>
      <c r="T383" s="255">
        <f>S383*H383</f>
        <v>0</v>
      </c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R383" s="256" t="s">
        <v>228</v>
      </c>
      <c r="AT383" s="256" t="s">
        <v>224</v>
      </c>
      <c r="AU383" s="256" t="s">
        <v>86</v>
      </c>
      <c r="AY383" s="18" t="s">
        <v>222</v>
      </c>
      <c r="BE383" s="257">
        <f>IF(N383="základní",J383,0)</f>
        <v>0</v>
      </c>
      <c r="BF383" s="257">
        <f>IF(N383="snížená",J383,0)</f>
        <v>0</v>
      </c>
      <c r="BG383" s="257">
        <f>IF(N383="zákl. přenesená",J383,0)</f>
        <v>0</v>
      </c>
      <c r="BH383" s="257">
        <f>IF(N383="sníž. přenesená",J383,0)</f>
        <v>0</v>
      </c>
      <c r="BI383" s="257">
        <f>IF(N383="nulová",J383,0)</f>
        <v>0</v>
      </c>
      <c r="BJ383" s="18" t="s">
        <v>84</v>
      </c>
      <c r="BK383" s="257">
        <f>ROUND(I383*H383,2)</f>
        <v>0</v>
      </c>
      <c r="BL383" s="18" t="s">
        <v>228</v>
      </c>
      <c r="BM383" s="256" t="s">
        <v>347</v>
      </c>
    </row>
    <row r="384" s="13" customFormat="1">
      <c r="A384" s="13"/>
      <c r="B384" s="258"/>
      <c r="C384" s="259"/>
      <c r="D384" s="260" t="s">
        <v>229</v>
      </c>
      <c r="E384" s="261" t="s">
        <v>1</v>
      </c>
      <c r="F384" s="262" t="s">
        <v>2588</v>
      </c>
      <c r="G384" s="259"/>
      <c r="H384" s="261" t="s">
        <v>1</v>
      </c>
      <c r="I384" s="263"/>
      <c r="J384" s="259"/>
      <c r="K384" s="259"/>
      <c r="L384" s="264"/>
      <c r="M384" s="265"/>
      <c r="N384" s="266"/>
      <c r="O384" s="266"/>
      <c r="P384" s="266"/>
      <c r="Q384" s="266"/>
      <c r="R384" s="266"/>
      <c r="S384" s="266"/>
      <c r="T384" s="267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68" t="s">
        <v>229</v>
      </c>
      <c r="AU384" s="268" t="s">
        <v>86</v>
      </c>
      <c r="AV384" s="13" t="s">
        <v>84</v>
      </c>
      <c r="AW384" s="13" t="s">
        <v>32</v>
      </c>
      <c r="AX384" s="13" t="s">
        <v>76</v>
      </c>
      <c r="AY384" s="268" t="s">
        <v>222</v>
      </c>
    </row>
    <row r="385" s="13" customFormat="1">
      <c r="A385" s="13"/>
      <c r="B385" s="258"/>
      <c r="C385" s="259"/>
      <c r="D385" s="260" t="s">
        <v>229</v>
      </c>
      <c r="E385" s="261" t="s">
        <v>1</v>
      </c>
      <c r="F385" s="262" t="s">
        <v>2745</v>
      </c>
      <c r="G385" s="259"/>
      <c r="H385" s="261" t="s">
        <v>1</v>
      </c>
      <c r="I385" s="263"/>
      <c r="J385" s="259"/>
      <c r="K385" s="259"/>
      <c r="L385" s="264"/>
      <c r="M385" s="265"/>
      <c r="N385" s="266"/>
      <c r="O385" s="266"/>
      <c r="P385" s="266"/>
      <c r="Q385" s="266"/>
      <c r="R385" s="266"/>
      <c r="S385" s="266"/>
      <c r="T385" s="267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68" t="s">
        <v>229</v>
      </c>
      <c r="AU385" s="268" t="s">
        <v>86</v>
      </c>
      <c r="AV385" s="13" t="s">
        <v>84</v>
      </c>
      <c r="AW385" s="13" t="s">
        <v>32</v>
      </c>
      <c r="AX385" s="13" t="s">
        <v>76</v>
      </c>
      <c r="AY385" s="268" t="s">
        <v>222</v>
      </c>
    </row>
    <row r="386" s="14" customFormat="1">
      <c r="A386" s="14"/>
      <c r="B386" s="269"/>
      <c r="C386" s="270"/>
      <c r="D386" s="260" t="s">
        <v>229</v>
      </c>
      <c r="E386" s="271" t="s">
        <v>1</v>
      </c>
      <c r="F386" s="272" t="s">
        <v>2746</v>
      </c>
      <c r="G386" s="270"/>
      <c r="H386" s="273">
        <v>303.60000000000002</v>
      </c>
      <c r="I386" s="274"/>
      <c r="J386" s="270"/>
      <c r="K386" s="270"/>
      <c r="L386" s="275"/>
      <c r="M386" s="276"/>
      <c r="N386" s="277"/>
      <c r="O386" s="277"/>
      <c r="P386" s="277"/>
      <c r="Q386" s="277"/>
      <c r="R386" s="277"/>
      <c r="S386" s="277"/>
      <c r="T386" s="278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79" t="s">
        <v>229</v>
      </c>
      <c r="AU386" s="279" t="s">
        <v>86</v>
      </c>
      <c r="AV386" s="14" t="s">
        <v>86</v>
      </c>
      <c r="AW386" s="14" t="s">
        <v>32</v>
      </c>
      <c r="AX386" s="14" t="s">
        <v>76</v>
      </c>
      <c r="AY386" s="279" t="s">
        <v>222</v>
      </c>
    </row>
    <row r="387" s="14" customFormat="1">
      <c r="A387" s="14"/>
      <c r="B387" s="269"/>
      <c r="C387" s="270"/>
      <c r="D387" s="260" t="s">
        <v>229</v>
      </c>
      <c r="E387" s="271" t="s">
        <v>1</v>
      </c>
      <c r="F387" s="272" t="s">
        <v>2747</v>
      </c>
      <c r="G387" s="270"/>
      <c r="H387" s="273">
        <v>51.75</v>
      </c>
      <c r="I387" s="274"/>
      <c r="J387" s="270"/>
      <c r="K387" s="270"/>
      <c r="L387" s="275"/>
      <c r="M387" s="276"/>
      <c r="N387" s="277"/>
      <c r="O387" s="277"/>
      <c r="P387" s="277"/>
      <c r="Q387" s="277"/>
      <c r="R387" s="277"/>
      <c r="S387" s="277"/>
      <c r="T387" s="278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79" t="s">
        <v>229</v>
      </c>
      <c r="AU387" s="279" t="s">
        <v>86</v>
      </c>
      <c r="AV387" s="14" t="s">
        <v>86</v>
      </c>
      <c r="AW387" s="14" t="s">
        <v>32</v>
      </c>
      <c r="AX387" s="14" t="s">
        <v>76</v>
      </c>
      <c r="AY387" s="279" t="s">
        <v>222</v>
      </c>
    </row>
    <row r="388" s="14" customFormat="1">
      <c r="A388" s="14"/>
      <c r="B388" s="269"/>
      <c r="C388" s="270"/>
      <c r="D388" s="260" t="s">
        <v>229</v>
      </c>
      <c r="E388" s="271" t="s">
        <v>1</v>
      </c>
      <c r="F388" s="272" t="s">
        <v>2748</v>
      </c>
      <c r="G388" s="270"/>
      <c r="H388" s="273">
        <v>109.2</v>
      </c>
      <c r="I388" s="274"/>
      <c r="J388" s="270"/>
      <c r="K388" s="270"/>
      <c r="L388" s="275"/>
      <c r="M388" s="276"/>
      <c r="N388" s="277"/>
      <c r="O388" s="277"/>
      <c r="P388" s="277"/>
      <c r="Q388" s="277"/>
      <c r="R388" s="277"/>
      <c r="S388" s="277"/>
      <c r="T388" s="278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79" t="s">
        <v>229</v>
      </c>
      <c r="AU388" s="279" t="s">
        <v>86</v>
      </c>
      <c r="AV388" s="14" t="s">
        <v>86</v>
      </c>
      <c r="AW388" s="14" t="s">
        <v>32</v>
      </c>
      <c r="AX388" s="14" t="s">
        <v>76</v>
      </c>
      <c r="AY388" s="279" t="s">
        <v>222</v>
      </c>
    </row>
    <row r="389" s="15" customFormat="1">
      <c r="A389" s="15"/>
      <c r="B389" s="280"/>
      <c r="C389" s="281"/>
      <c r="D389" s="260" t="s">
        <v>229</v>
      </c>
      <c r="E389" s="282" t="s">
        <v>1</v>
      </c>
      <c r="F389" s="283" t="s">
        <v>232</v>
      </c>
      <c r="G389" s="281"/>
      <c r="H389" s="284">
        <v>464.55000000000001</v>
      </c>
      <c r="I389" s="285"/>
      <c r="J389" s="281"/>
      <c r="K389" s="281"/>
      <c r="L389" s="286"/>
      <c r="M389" s="287"/>
      <c r="N389" s="288"/>
      <c r="O389" s="288"/>
      <c r="P389" s="288"/>
      <c r="Q389" s="288"/>
      <c r="R389" s="288"/>
      <c r="S389" s="288"/>
      <c r="T389" s="289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T389" s="290" t="s">
        <v>229</v>
      </c>
      <c r="AU389" s="290" t="s">
        <v>86</v>
      </c>
      <c r="AV389" s="15" t="s">
        <v>228</v>
      </c>
      <c r="AW389" s="15" t="s">
        <v>32</v>
      </c>
      <c r="AX389" s="15" t="s">
        <v>84</v>
      </c>
      <c r="AY389" s="290" t="s">
        <v>222</v>
      </c>
    </row>
    <row r="390" s="2" customFormat="1" ht="16.5" customHeight="1">
      <c r="A390" s="39"/>
      <c r="B390" s="40"/>
      <c r="C390" s="294" t="s">
        <v>350</v>
      </c>
      <c r="D390" s="294" t="s">
        <v>300</v>
      </c>
      <c r="E390" s="295" t="s">
        <v>2749</v>
      </c>
      <c r="F390" s="296" t="s">
        <v>2750</v>
      </c>
      <c r="G390" s="297" t="s">
        <v>283</v>
      </c>
      <c r="H390" s="298">
        <v>0.14399999999999999</v>
      </c>
      <c r="I390" s="299"/>
      <c r="J390" s="300">
        <f>ROUND(I390*H390,2)</f>
        <v>0</v>
      </c>
      <c r="K390" s="301"/>
      <c r="L390" s="302"/>
      <c r="M390" s="303" t="s">
        <v>1</v>
      </c>
      <c r="N390" s="304" t="s">
        <v>41</v>
      </c>
      <c r="O390" s="92"/>
      <c r="P390" s="254">
        <f>O390*H390</f>
        <v>0</v>
      </c>
      <c r="Q390" s="254">
        <v>0</v>
      </c>
      <c r="R390" s="254">
        <f>Q390*H390</f>
        <v>0</v>
      </c>
      <c r="S390" s="254">
        <v>0</v>
      </c>
      <c r="T390" s="255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56" t="s">
        <v>242</v>
      </c>
      <c r="AT390" s="256" t="s">
        <v>300</v>
      </c>
      <c r="AU390" s="256" t="s">
        <v>86</v>
      </c>
      <c r="AY390" s="18" t="s">
        <v>222</v>
      </c>
      <c r="BE390" s="257">
        <f>IF(N390="základní",J390,0)</f>
        <v>0</v>
      </c>
      <c r="BF390" s="257">
        <f>IF(N390="snížená",J390,0)</f>
        <v>0</v>
      </c>
      <c r="BG390" s="257">
        <f>IF(N390="zákl. přenesená",J390,0)</f>
        <v>0</v>
      </c>
      <c r="BH390" s="257">
        <f>IF(N390="sníž. přenesená",J390,0)</f>
        <v>0</v>
      </c>
      <c r="BI390" s="257">
        <f>IF(N390="nulová",J390,0)</f>
        <v>0</v>
      </c>
      <c r="BJ390" s="18" t="s">
        <v>84</v>
      </c>
      <c r="BK390" s="257">
        <f>ROUND(I390*H390,2)</f>
        <v>0</v>
      </c>
      <c r="BL390" s="18" t="s">
        <v>228</v>
      </c>
      <c r="BM390" s="256" t="s">
        <v>354</v>
      </c>
    </row>
    <row r="391" s="13" customFormat="1">
      <c r="A391" s="13"/>
      <c r="B391" s="258"/>
      <c r="C391" s="259"/>
      <c r="D391" s="260" t="s">
        <v>229</v>
      </c>
      <c r="E391" s="261" t="s">
        <v>1</v>
      </c>
      <c r="F391" s="262" t="s">
        <v>2588</v>
      </c>
      <c r="G391" s="259"/>
      <c r="H391" s="261" t="s">
        <v>1</v>
      </c>
      <c r="I391" s="263"/>
      <c r="J391" s="259"/>
      <c r="K391" s="259"/>
      <c r="L391" s="264"/>
      <c r="M391" s="265"/>
      <c r="N391" s="266"/>
      <c r="O391" s="266"/>
      <c r="P391" s="266"/>
      <c r="Q391" s="266"/>
      <c r="R391" s="266"/>
      <c r="S391" s="266"/>
      <c r="T391" s="267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68" t="s">
        <v>229</v>
      </c>
      <c r="AU391" s="268" t="s">
        <v>86</v>
      </c>
      <c r="AV391" s="13" t="s">
        <v>84</v>
      </c>
      <c r="AW391" s="13" t="s">
        <v>32</v>
      </c>
      <c r="AX391" s="13" t="s">
        <v>76</v>
      </c>
      <c r="AY391" s="268" t="s">
        <v>222</v>
      </c>
    </row>
    <row r="392" s="13" customFormat="1">
      <c r="A392" s="13"/>
      <c r="B392" s="258"/>
      <c r="C392" s="259"/>
      <c r="D392" s="260" t="s">
        <v>229</v>
      </c>
      <c r="E392" s="261" t="s">
        <v>1</v>
      </c>
      <c r="F392" s="262" t="s">
        <v>2745</v>
      </c>
      <c r="G392" s="259"/>
      <c r="H392" s="261" t="s">
        <v>1</v>
      </c>
      <c r="I392" s="263"/>
      <c r="J392" s="259"/>
      <c r="K392" s="259"/>
      <c r="L392" s="264"/>
      <c r="M392" s="265"/>
      <c r="N392" s="266"/>
      <c r="O392" s="266"/>
      <c r="P392" s="266"/>
      <c r="Q392" s="266"/>
      <c r="R392" s="266"/>
      <c r="S392" s="266"/>
      <c r="T392" s="267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68" t="s">
        <v>229</v>
      </c>
      <c r="AU392" s="268" t="s">
        <v>86</v>
      </c>
      <c r="AV392" s="13" t="s">
        <v>84</v>
      </c>
      <c r="AW392" s="13" t="s">
        <v>32</v>
      </c>
      <c r="AX392" s="13" t="s">
        <v>76</v>
      </c>
      <c r="AY392" s="268" t="s">
        <v>222</v>
      </c>
    </row>
    <row r="393" s="14" customFormat="1">
      <c r="A393" s="14"/>
      <c r="B393" s="269"/>
      <c r="C393" s="270"/>
      <c r="D393" s="260" t="s">
        <v>229</v>
      </c>
      <c r="E393" s="271" t="s">
        <v>1</v>
      </c>
      <c r="F393" s="272" t="s">
        <v>2751</v>
      </c>
      <c r="G393" s="270"/>
      <c r="H393" s="273">
        <v>0.095000000000000001</v>
      </c>
      <c r="I393" s="274"/>
      <c r="J393" s="270"/>
      <c r="K393" s="270"/>
      <c r="L393" s="275"/>
      <c r="M393" s="276"/>
      <c r="N393" s="277"/>
      <c r="O393" s="277"/>
      <c r="P393" s="277"/>
      <c r="Q393" s="277"/>
      <c r="R393" s="277"/>
      <c r="S393" s="277"/>
      <c r="T393" s="278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79" t="s">
        <v>229</v>
      </c>
      <c r="AU393" s="279" t="s">
        <v>86</v>
      </c>
      <c r="AV393" s="14" t="s">
        <v>86</v>
      </c>
      <c r="AW393" s="14" t="s">
        <v>32</v>
      </c>
      <c r="AX393" s="14" t="s">
        <v>76</v>
      </c>
      <c r="AY393" s="279" t="s">
        <v>222</v>
      </c>
    </row>
    <row r="394" s="14" customFormat="1">
      <c r="A394" s="14"/>
      <c r="B394" s="269"/>
      <c r="C394" s="270"/>
      <c r="D394" s="260" t="s">
        <v>229</v>
      </c>
      <c r="E394" s="271" t="s">
        <v>1</v>
      </c>
      <c r="F394" s="272" t="s">
        <v>2752</v>
      </c>
      <c r="G394" s="270"/>
      <c r="H394" s="273">
        <v>0.016</v>
      </c>
      <c r="I394" s="274"/>
      <c r="J394" s="270"/>
      <c r="K394" s="270"/>
      <c r="L394" s="275"/>
      <c r="M394" s="276"/>
      <c r="N394" s="277"/>
      <c r="O394" s="277"/>
      <c r="P394" s="277"/>
      <c r="Q394" s="277"/>
      <c r="R394" s="277"/>
      <c r="S394" s="277"/>
      <c r="T394" s="278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79" t="s">
        <v>229</v>
      </c>
      <c r="AU394" s="279" t="s">
        <v>86</v>
      </c>
      <c r="AV394" s="14" t="s">
        <v>86</v>
      </c>
      <c r="AW394" s="14" t="s">
        <v>32</v>
      </c>
      <c r="AX394" s="14" t="s">
        <v>76</v>
      </c>
      <c r="AY394" s="279" t="s">
        <v>222</v>
      </c>
    </row>
    <row r="395" s="14" customFormat="1">
      <c r="A395" s="14"/>
      <c r="B395" s="269"/>
      <c r="C395" s="270"/>
      <c r="D395" s="260" t="s">
        <v>229</v>
      </c>
      <c r="E395" s="271" t="s">
        <v>1</v>
      </c>
      <c r="F395" s="272" t="s">
        <v>2753</v>
      </c>
      <c r="G395" s="270"/>
      <c r="H395" s="273">
        <v>0.033000000000000002</v>
      </c>
      <c r="I395" s="274"/>
      <c r="J395" s="270"/>
      <c r="K395" s="270"/>
      <c r="L395" s="275"/>
      <c r="M395" s="276"/>
      <c r="N395" s="277"/>
      <c r="O395" s="277"/>
      <c r="P395" s="277"/>
      <c r="Q395" s="277"/>
      <c r="R395" s="277"/>
      <c r="S395" s="277"/>
      <c r="T395" s="278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79" t="s">
        <v>229</v>
      </c>
      <c r="AU395" s="279" t="s">
        <v>86</v>
      </c>
      <c r="AV395" s="14" t="s">
        <v>86</v>
      </c>
      <c r="AW395" s="14" t="s">
        <v>32</v>
      </c>
      <c r="AX395" s="14" t="s">
        <v>76</v>
      </c>
      <c r="AY395" s="279" t="s">
        <v>222</v>
      </c>
    </row>
    <row r="396" s="15" customFormat="1">
      <c r="A396" s="15"/>
      <c r="B396" s="280"/>
      <c r="C396" s="281"/>
      <c r="D396" s="260" t="s">
        <v>229</v>
      </c>
      <c r="E396" s="282" t="s">
        <v>1</v>
      </c>
      <c r="F396" s="283" t="s">
        <v>232</v>
      </c>
      <c r="G396" s="281"/>
      <c r="H396" s="284">
        <v>0.14399999999999999</v>
      </c>
      <c r="I396" s="285"/>
      <c r="J396" s="281"/>
      <c r="K396" s="281"/>
      <c r="L396" s="286"/>
      <c r="M396" s="287"/>
      <c r="N396" s="288"/>
      <c r="O396" s="288"/>
      <c r="P396" s="288"/>
      <c r="Q396" s="288"/>
      <c r="R396" s="288"/>
      <c r="S396" s="288"/>
      <c r="T396" s="289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T396" s="290" t="s">
        <v>229</v>
      </c>
      <c r="AU396" s="290" t="s">
        <v>86</v>
      </c>
      <c r="AV396" s="15" t="s">
        <v>228</v>
      </c>
      <c r="AW396" s="15" t="s">
        <v>32</v>
      </c>
      <c r="AX396" s="15" t="s">
        <v>84</v>
      </c>
      <c r="AY396" s="290" t="s">
        <v>222</v>
      </c>
    </row>
    <row r="397" s="2" customFormat="1" ht="24.15" customHeight="1">
      <c r="A397" s="39"/>
      <c r="B397" s="40"/>
      <c r="C397" s="244" t="s">
        <v>290</v>
      </c>
      <c r="D397" s="244" t="s">
        <v>224</v>
      </c>
      <c r="E397" s="245" t="s">
        <v>2754</v>
      </c>
      <c r="F397" s="246" t="s">
        <v>2755</v>
      </c>
      <c r="G397" s="247" t="s">
        <v>438</v>
      </c>
      <c r="H397" s="248">
        <v>264.89999999999998</v>
      </c>
      <c r="I397" s="249"/>
      <c r="J397" s="250">
        <f>ROUND(I397*H397,2)</f>
        <v>0</v>
      </c>
      <c r="K397" s="251"/>
      <c r="L397" s="45"/>
      <c r="M397" s="252" t="s">
        <v>1</v>
      </c>
      <c r="N397" s="253" t="s">
        <v>41</v>
      </c>
      <c r="O397" s="92"/>
      <c r="P397" s="254">
        <f>O397*H397</f>
        <v>0</v>
      </c>
      <c r="Q397" s="254">
        <v>0</v>
      </c>
      <c r="R397" s="254">
        <f>Q397*H397</f>
        <v>0</v>
      </c>
      <c r="S397" s="254">
        <v>0</v>
      </c>
      <c r="T397" s="255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56" t="s">
        <v>228</v>
      </c>
      <c r="AT397" s="256" t="s">
        <v>224</v>
      </c>
      <c r="AU397" s="256" t="s">
        <v>86</v>
      </c>
      <c r="AY397" s="18" t="s">
        <v>222</v>
      </c>
      <c r="BE397" s="257">
        <f>IF(N397="základní",J397,0)</f>
        <v>0</v>
      </c>
      <c r="BF397" s="257">
        <f>IF(N397="snížená",J397,0)</f>
        <v>0</v>
      </c>
      <c r="BG397" s="257">
        <f>IF(N397="zákl. přenesená",J397,0)</f>
        <v>0</v>
      </c>
      <c r="BH397" s="257">
        <f>IF(N397="sníž. přenesená",J397,0)</f>
        <v>0</v>
      </c>
      <c r="BI397" s="257">
        <f>IF(N397="nulová",J397,0)</f>
        <v>0</v>
      </c>
      <c r="BJ397" s="18" t="s">
        <v>84</v>
      </c>
      <c r="BK397" s="257">
        <f>ROUND(I397*H397,2)</f>
        <v>0</v>
      </c>
      <c r="BL397" s="18" t="s">
        <v>228</v>
      </c>
      <c r="BM397" s="256" t="s">
        <v>360</v>
      </c>
    </row>
    <row r="398" s="13" customFormat="1">
      <c r="A398" s="13"/>
      <c r="B398" s="258"/>
      <c r="C398" s="259"/>
      <c r="D398" s="260" t="s">
        <v>229</v>
      </c>
      <c r="E398" s="261" t="s">
        <v>1</v>
      </c>
      <c r="F398" s="262" t="s">
        <v>2588</v>
      </c>
      <c r="G398" s="259"/>
      <c r="H398" s="261" t="s">
        <v>1</v>
      </c>
      <c r="I398" s="263"/>
      <c r="J398" s="259"/>
      <c r="K398" s="259"/>
      <c r="L398" s="264"/>
      <c r="M398" s="265"/>
      <c r="N398" s="266"/>
      <c r="O398" s="266"/>
      <c r="P398" s="266"/>
      <c r="Q398" s="266"/>
      <c r="R398" s="266"/>
      <c r="S398" s="266"/>
      <c r="T398" s="267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68" t="s">
        <v>229</v>
      </c>
      <c r="AU398" s="268" t="s">
        <v>86</v>
      </c>
      <c r="AV398" s="13" t="s">
        <v>84</v>
      </c>
      <c r="AW398" s="13" t="s">
        <v>32</v>
      </c>
      <c r="AX398" s="13" t="s">
        <v>76</v>
      </c>
      <c r="AY398" s="268" t="s">
        <v>222</v>
      </c>
    </row>
    <row r="399" s="13" customFormat="1">
      <c r="A399" s="13"/>
      <c r="B399" s="258"/>
      <c r="C399" s="259"/>
      <c r="D399" s="260" t="s">
        <v>229</v>
      </c>
      <c r="E399" s="261" t="s">
        <v>1</v>
      </c>
      <c r="F399" s="262" t="s">
        <v>2756</v>
      </c>
      <c r="G399" s="259"/>
      <c r="H399" s="261" t="s">
        <v>1</v>
      </c>
      <c r="I399" s="263"/>
      <c r="J399" s="259"/>
      <c r="K399" s="259"/>
      <c r="L399" s="264"/>
      <c r="M399" s="265"/>
      <c r="N399" s="266"/>
      <c r="O399" s="266"/>
      <c r="P399" s="266"/>
      <c r="Q399" s="266"/>
      <c r="R399" s="266"/>
      <c r="S399" s="266"/>
      <c r="T399" s="267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68" t="s">
        <v>229</v>
      </c>
      <c r="AU399" s="268" t="s">
        <v>86</v>
      </c>
      <c r="AV399" s="13" t="s">
        <v>84</v>
      </c>
      <c r="AW399" s="13" t="s">
        <v>32</v>
      </c>
      <c r="AX399" s="13" t="s">
        <v>76</v>
      </c>
      <c r="AY399" s="268" t="s">
        <v>222</v>
      </c>
    </row>
    <row r="400" s="14" customFormat="1">
      <c r="A400" s="14"/>
      <c r="B400" s="269"/>
      <c r="C400" s="270"/>
      <c r="D400" s="260" t="s">
        <v>229</v>
      </c>
      <c r="E400" s="271" t="s">
        <v>1</v>
      </c>
      <c r="F400" s="272" t="s">
        <v>2757</v>
      </c>
      <c r="G400" s="270"/>
      <c r="H400" s="273">
        <v>90.900000000000006</v>
      </c>
      <c r="I400" s="274"/>
      <c r="J400" s="270"/>
      <c r="K400" s="270"/>
      <c r="L400" s="275"/>
      <c r="M400" s="276"/>
      <c r="N400" s="277"/>
      <c r="O400" s="277"/>
      <c r="P400" s="277"/>
      <c r="Q400" s="277"/>
      <c r="R400" s="277"/>
      <c r="S400" s="277"/>
      <c r="T400" s="278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79" t="s">
        <v>229</v>
      </c>
      <c r="AU400" s="279" t="s">
        <v>86</v>
      </c>
      <c r="AV400" s="14" t="s">
        <v>86</v>
      </c>
      <c r="AW400" s="14" t="s">
        <v>32</v>
      </c>
      <c r="AX400" s="14" t="s">
        <v>76</v>
      </c>
      <c r="AY400" s="279" t="s">
        <v>222</v>
      </c>
    </row>
    <row r="401" s="14" customFormat="1">
      <c r="A401" s="14"/>
      <c r="B401" s="269"/>
      <c r="C401" s="270"/>
      <c r="D401" s="260" t="s">
        <v>229</v>
      </c>
      <c r="E401" s="271" t="s">
        <v>1</v>
      </c>
      <c r="F401" s="272" t="s">
        <v>2758</v>
      </c>
      <c r="G401" s="270"/>
      <c r="H401" s="273">
        <v>50.399999999999999</v>
      </c>
      <c r="I401" s="274"/>
      <c r="J401" s="270"/>
      <c r="K401" s="270"/>
      <c r="L401" s="275"/>
      <c r="M401" s="276"/>
      <c r="N401" s="277"/>
      <c r="O401" s="277"/>
      <c r="P401" s="277"/>
      <c r="Q401" s="277"/>
      <c r="R401" s="277"/>
      <c r="S401" s="277"/>
      <c r="T401" s="278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79" t="s">
        <v>229</v>
      </c>
      <c r="AU401" s="279" t="s">
        <v>86</v>
      </c>
      <c r="AV401" s="14" t="s">
        <v>86</v>
      </c>
      <c r="AW401" s="14" t="s">
        <v>32</v>
      </c>
      <c r="AX401" s="14" t="s">
        <v>76</v>
      </c>
      <c r="AY401" s="279" t="s">
        <v>222</v>
      </c>
    </row>
    <row r="402" s="13" customFormat="1">
      <c r="A402" s="13"/>
      <c r="B402" s="258"/>
      <c r="C402" s="259"/>
      <c r="D402" s="260" t="s">
        <v>229</v>
      </c>
      <c r="E402" s="261" t="s">
        <v>1</v>
      </c>
      <c r="F402" s="262" t="s">
        <v>2759</v>
      </c>
      <c r="G402" s="259"/>
      <c r="H402" s="261" t="s">
        <v>1</v>
      </c>
      <c r="I402" s="263"/>
      <c r="J402" s="259"/>
      <c r="K402" s="259"/>
      <c r="L402" s="264"/>
      <c r="M402" s="265"/>
      <c r="N402" s="266"/>
      <c r="O402" s="266"/>
      <c r="P402" s="266"/>
      <c r="Q402" s="266"/>
      <c r="R402" s="266"/>
      <c r="S402" s="266"/>
      <c r="T402" s="267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68" t="s">
        <v>229</v>
      </c>
      <c r="AU402" s="268" t="s">
        <v>86</v>
      </c>
      <c r="AV402" s="13" t="s">
        <v>84</v>
      </c>
      <c r="AW402" s="13" t="s">
        <v>32</v>
      </c>
      <c r="AX402" s="13" t="s">
        <v>76</v>
      </c>
      <c r="AY402" s="268" t="s">
        <v>222</v>
      </c>
    </row>
    <row r="403" s="14" customFormat="1">
      <c r="A403" s="14"/>
      <c r="B403" s="269"/>
      <c r="C403" s="270"/>
      <c r="D403" s="260" t="s">
        <v>229</v>
      </c>
      <c r="E403" s="271" t="s">
        <v>1</v>
      </c>
      <c r="F403" s="272" t="s">
        <v>2760</v>
      </c>
      <c r="G403" s="270"/>
      <c r="H403" s="273">
        <v>98.400000000000006</v>
      </c>
      <c r="I403" s="274"/>
      <c r="J403" s="270"/>
      <c r="K403" s="270"/>
      <c r="L403" s="275"/>
      <c r="M403" s="276"/>
      <c r="N403" s="277"/>
      <c r="O403" s="277"/>
      <c r="P403" s="277"/>
      <c r="Q403" s="277"/>
      <c r="R403" s="277"/>
      <c r="S403" s="277"/>
      <c r="T403" s="278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79" t="s">
        <v>229</v>
      </c>
      <c r="AU403" s="279" t="s">
        <v>86</v>
      </c>
      <c r="AV403" s="14" t="s">
        <v>86</v>
      </c>
      <c r="AW403" s="14" t="s">
        <v>32</v>
      </c>
      <c r="AX403" s="14" t="s">
        <v>76</v>
      </c>
      <c r="AY403" s="279" t="s">
        <v>222</v>
      </c>
    </row>
    <row r="404" s="13" customFormat="1">
      <c r="A404" s="13"/>
      <c r="B404" s="258"/>
      <c r="C404" s="259"/>
      <c r="D404" s="260" t="s">
        <v>229</v>
      </c>
      <c r="E404" s="261" t="s">
        <v>1</v>
      </c>
      <c r="F404" s="262" t="s">
        <v>2761</v>
      </c>
      <c r="G404" s="259"/>
      <c r="H404" s="261" t="s">
        <v>1</v>
      </c>
      <c r="I404" s="263"/>
      <c r="J404" s="259"/>
      <c r="K404" s="259"/>
      <c r="L404" s="264"/>
      <c r="M404" s="265"/>
      <c r="N404" s="266"/>
      <c r="O404" s="266"/>
      <c r="P404" s="266"/>
      <c r="Q404" s="266"/>
      <c r="R404" s="266"/>
      <c r="S404" s="266"/>
      <c r="T404" s="267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68" t="s">
        <v>229</v>
      </c>
      <c r="AU404" s="268" t="s">
        <v>86</v>
      </c>
      <c r="AV404" s="13" t="s">
        <v>84</v>
      </c>
      <c r="AW404" s="13" t="s">
        <v>32</v>
      </c>
      <c r="AX404" s="13" t="s">
        <v>76</v>
      </c>
      <c r="AY404" s="268" t="s">
        <v>222</v>
      </c>
    </row>
    <row r="405" s="14" customFormat="1">
      <c r="A405" s="14"/>
      <c r="B405" s="269"/>
      <c r="C405" s="270"/>
      <c r="D405" s="260" t="s">
        <v>229</v>
      </c>
      <c r="E405" s="271" t="s">
        <v>1</v>
      </c>
      <c r="F405" s="272" t="s">
        <v>2762</v>
      </c>
      <c r="G405" s="270"/>
      <c r="H405" s="273">
        <v>25.199999999999999</v>
      </c>
      <c r="I405" s="274"/>
      <c r="J405" s="270"/>
      <c r="K405" s="270"/>
      <c r="L405" s="275"/>
      <c r="M405" s="276"/>
      <c r="N405" s="277"/>
      <c r="O405" s="277"/>
      <c r="P405" s="277"/>
      <c r="Q405" s="277"/>
      <c r="R405" s="277"/>
      <c r="S405" s="277"/>
      <c r="T405" s="278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79" t="s">
        <v>229</v>
      </c>
      <c r="AU405" s="279" t="s">
        <v>86</v>
      </c>
      <c r="AV405" s="14" t="s">
        <v>86</v>
      </c>
      <c r="AW405" s="14" t="s">
        <v>32</v>
      </c>
      <c r="AX405" s="14" t="s">
        <v>76</v>
      </c>
      <c r="AY405" s="279" t="s">
        <v>222</v>
      </c>
    </row>
    <row r="406" s="15" customFormat="1">
      <c r="A406" s="15"/>
      <c r="B406" s="280"/>
      <c r="C406" s="281"/>
      <c r="D406" s="260" t="s">
        <v>229</v>
      </c>
      <c r="E406" s="282" t="s">
        <v>1</v>
      </c>
      <c r="F406" s="283" t="s">
        <v>232</v>
      </c>
      <c r="G406" s="281"/>
      <c r="H406" s="284">
        <v>264.89999999999998</v>
      </c>
      <c r="I406" s="285"/>
      <c r="J406" s="281"/>
      <c r="K406" s="281"/>
      <c r="L406" s="286"/>
      <c r="M406" s="287"/>
      <c r="N406" s="288"/>
      <c r="O406" s="288"/>
      <c r="P406" s="288"/>
      <c r="Q406" s="288"/>
      <c r="R406" s="288"/>
      <c r="S406" s="288"/>
      <c r="T406" s="289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T406" s="290" t="s">
        <v>229</v>
      </c>
      <c r="AU406" s="290" t="s">
        <v>86</v>
      </c>
      <c r="AV406" s="15" t="s">
        <v>228</v>
      </c>
      <c r="AW406" s="15" t="s">
        <v>32</v>
      </c>
      <c r="AX406" s="15" t="s">
        <v>84</v>
      </c>
      <c r="AY406" s="290" t="s">
        <v>222</v>
      </c>
    </row>
    <row r="407" s="2" customFormat="1" ht="16.5" customHeight="1">
      <c r="A407" s="39"/>
      <c r="B407" s="40"/>
      <c r="C407" s="294" t="s">
        <v>364</v>
      </c>
      <c r="D407" s="294" t="s">
        <v>300</v>
      </c>
      <c r="E407" s="295" t="s">
        <v>2763</v>
      </c>
      <c r="F407" s="296" t="s">
        <v>2764</v>
      </c>
      <c r="G407" s="297" t="s">
        <v>283</v>
      </c>
      <c r="H407" s="298">
        <v>0.59599999999999997</v>
      </c>
      <c r="I407" s="299"/>
      <c r="J407" s="300">
        <f>ROUND(I407*H407,2)</f>
        <v>0</v>
      </c>
      <c r="K407" s="301"/>
      <c r="L407" s="302"/>
      <c r="M407" s="303" t="s">
        <v>1</v>
      </c>
      <c r="N407" s="304" t="s">
        <v>41</v>
      </c>
      <c r="O407" s="92"/>
      <c r="P407" s="254">
        <f>O407*H407</f>
        <v>0</v>
      </c>
      <c r="Q407" s="254">
        <v>0</v>
      </c>
      <c r="R407" s="254">
        <f>Q407*H407</f>
        <v>0</v>
      </c>
      <c r="S407" s="254">
        <v>0</v>
      </c>
      <c r="T407" s="255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56" t="s">
        <v>242</v>
      </c>
      <c r="AT407" s="256" t="s">
        <v>300</v>
      </c>
      <c r="AU407" s="256" t="s">
        <v>86</v>
      </c>
      <c r="AY407" s="18" t="s">
        <v>222</v>
      </c>
      <c r="BE407" s="257">
        <f>IF(N407="základní",J407,0)</f>
        <v>0</v>
      </c>
      <c r="BF407" s="257">
        <f>IF(N407="snížená",J407,0)</f>
        <v>0</v>
      </c>
      <c r="BG407" s="257">
        <f>IF(N407="zákl. přenesená",J407,0)</f>
        <v>0</v>
      </c>
      <c r="BH407" s="257">
        <f>IF(N407="sníž. přenesená",J407,0)</f>
        <v>0</v>
      </c>
      <c r="BI407" s="257">
        <f>IF(N407="nulová",J407,0)</f>
        <v>0</v>
      </c>
      <c r="BJ407" s="18" t="s">
        <v>84</v>
      </c>
      <c r="BK407" s="257">
        <f>ROUND(I407*H407,2)</f>
        <v>0</v>
      </c>
      <c r="BL407" s="18" t="s">
        <v>228</v>
      </c>
      <c r="BM407" s="256" t="s">
        <v>367</v>
      </c>
    </row>
    <row r="408" s="13" customFormat="1">
      <c r="A408" s="13"/>
      <c r="B408" s="258"/>
      <c r="C408" s="259"/>
      <c r="D408" s="260" t="s">
        <v>229</v>
      </c>
      <c r="E408" s="261" t="s">
        <v>1</v>
      </c>
      <c r="F408" s="262" t="s">
        <v>2588</v>
      </c>
      <c r="G408" s="259"/>
      <c r="H408" s="261" t="s">
        <v>1</v>
      </c>
      <c r="I408" s="263"/>
      <c r="J408" s="259"/>
      <c r="K408" s="259"/>
      <c r="L408" s="264"/>
      <c r="M408" s="265"/>
      <c r="N408" s="266"/>
      <c r="O408" s="266"/>
      <c r="P408" s="266"/>
      <c r="Q408" s="266"/>
      <c r="R408" s="266"/>
      <c r="S408" s="266"/>
      <c r="T408" s="267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68" t="s">
        <v>229</v>
      </c>
      <c r="AU408" s="268" t="s">
        <v>86</v>
      </c>
      <c r="AV408" s="13" t="s">
        <v>84</v>
      </c>
      <c r="AW408" s="13" t="s">
        <v>32</v>
      </c>
      <c r="AX408" s="13" t="s">
        <v>76</v>
      </c>
      <c r="AY408" s="268" t="s">
        <v>222</v>
      </c>
    </row>
    <row r="409" s="13" customFormat="1">
      <c r="A409" s="13"/>
      <c r="B409" s="258"/>
      <c r="C409" s="259"/>
      <c r="D409" s="260" t="s">
        <v>229</v>
      </c>
      <c r="E409" s="261" t="s">
        <v>1</v>
      </c>
      <c r="F409" s="262" t="s">
        <v>2756</v>
      </c>
      <c r="G409" s="259"/>
      <c r="H409" s="261" t="s">
        <v>1</v>
      </c>
      <c r="I409" s="263"/>
      <c r="J409" s="259"/>
      <c r="K409" s="259"/>
      <c r="L409" s="264"/>
      <c r="M409" s="265"/>
      <c r="N409" s="266"/>
      <c r="O409" s="266"/>
      <c r="P409" s="266"/>
      <c r="Q409" s="266"/>
      <c r="R409" s="266"/>
      <c r="S409" s="266"/>
      <c r="T409" s="267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68" t="s">
        <v>229</v>
      </c>
      <c r="AU409" s="268" t="s">
        <v>86</v>
      </c>
      <c r="AV409" s="13" t="s">
        <v>84</v>
      </c>
      <c r="AW409" s="13" t="s">
        <v>32</v>
      </c>
      <c r="AX409" s="13" t="s">
        <v>76</v>
      </c>
      <c r="AY409" s="268" t="s">
        <v>222</v>
      </c>
    </row>
    <row r="410" s="14" customFormat="1">
      <c r="A410" s="14"/>
      <c r="B410" s="269"/>
      <c r="C410" s="270"/>
      <c r="D410" s="260" t="s">
        <v>229</v>
      </c>
      <c r="E410" s="271" t="s">
        <v>1</v>
      </c>
      <c r="F410" s="272" t="s">
        <v>2765</v>
      </c>
      <c r="G410" s="270"/>
      <c r="H410" s="273">
        <v>0.223</v>
      </c>
      <c r="I410" s="274"/>
      <c r="J410" s="270"/>
      <c r="K410" s="270"/>
      <c r="L410" s="275"/>
      <c r="M410" s="276"/>
      <c r="N410" s="277"/>
      <c r="O410" s="277"/>
      <c r="P410" s="277"/>
      <c r="Q410" s="277"/>
      <c r="R410" s="277"/>
      <c r="S410" s="277"/>
      <c r="T410" s="278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79" t="s">
        <v>229</v>
      </c>
      <c r="AU410" s="279" t="s">
        <v>86</v>
      </c>
      <c r="AV410" s="14" t="s">
        <v>86</v>
      </c>
      <c r="AW410" s="14" t="s">
        <v>32</v>
      </c>
      <c r="AX410" s="14" t="s">
        <v>76</v>
      </c>
      <c r="AY410" s="279" t="s">
        <v>222</v>
      </c>
    </row>
    <row r="411" s="14" customFormat="1">
      <c r="A411" s="14"/>
      <c r="B411" s="269"/>
      <c r="C411" s="270"/>
      <c r="D411" s="260" t="s">
        <v>229</v>
      </c>
      <c r="E411" s="271" t="s">
        <v>1</v>
      </c>
      <c r="F411" s="272" t="s">
        <v>2766</v>
      </c>
      <c r="G411" s="270"/>
      <c r="H411" s="273">
        <v>0.125</v>
      </c>
      <c r="I411" s="274"/>
      <c r="J411" s="270"/>
      <c r="K411" s="270"/>
      <c r="L411" s="275"/>
      <c r="M411" s="276"/>
      <c r="N411" s="277"/>
      <c r="O411" s="277"/>
      <c r="P411" s="277"/>
      <c r="Q411" s="277"/>
      <c r="R411" s="277"/>
      <c r="S411" s="277"/>
      <c r="T411" s="278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79" t="s">
        <v>229</v>
      </c>
      <c r="AU411" s="279" t="s">
        <v>86</v>
      </c>
      <c r="AV411" s="14" t="s">
        <v>86</v>
      </c>
      <c r="AW411" s="14" t="s">
        <v>32</v>
      </c>
      <c r="AX411" s="14" t="s">
        <v>76</v>
      </c>
      <c r="AY411" s="279" t="s">
        <v>222</v>
      </c>
    </row>
    <row r="412" s="13" customFormat="1">
      <c r="A412" s="13"/>
      <c r="B412" s="258"/>
      <c r="C412" s="259"/>
      <c r="D412" s="260" t="s">
        <v>229</v>
      </c>
      <c r="E412" s="261" t="s">
        <v>1</v>
      </c>
      <c r="F412" s="262" t="s">
        <v>2759</v>
      </c>
      <c r="G412" s="259"/>
      <c r="H412" s="261" t="s">
        <v>1</v>
      </c>
      <c r="I412" s="263"/>
      <c r="J412" s="259"/>
      <c r="K412" s="259"/>
      <c r="L412" s="264"/>
      <c r="M412" s="265"/>
      <c r="N412" s="266"/>
      <c r="O412" s="266"/>
      <c r="P412" s="266"/>
      <c r="Q412" s="266"/>
      <c r="R412" s="266"/>
      <c r="S412" s="266"/>
      <c r="T412" s="267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68" t="s">
        <v>229</v>
      </c>
      <c r="AU412" s="268" t="s">
        <v>86</v>
      </c>
      <c r="AV412" s="13" t="s">
        <v>84</v>
      </c>
      <c r="AW412" s="13" t="s">
        <v>32</v>
      </c>
      <c r="AX412" s="13" t="s">
        <v>76</v>
      </c>
      <c r="AY412" s="268" t="s">
        <v>222</v>
      </c>
    </row>
    <row r="413" s="14" customFormat="1">
      <c r="A413" s="14"/>
      <c r="B413" s="269"/>
      <c r="C413" s="270"/>
      <c r="D413" s="260" t="s">
        <v>229</v>
      </c>
      <c r="E413" s="271" t="s">
        <v>1</v>
      </c>
      <c r="F413" s="272" t="s">
        <v>2767</v>
      </c>
      <c r="G413" s="270"/>
      <c r="H413" s="273">
        <v>0.23999999999999999</v>
      </c>
      <c r="I413" s="274"/>
      <c r="J413" s="270"/>
      <c r="K413" s="270"/>
      <c r="L413" s="275"/>
      <c r="M413" s="276"/>
      <c r="N413" s="277"/>
      <c r="O413" s="277"/>
      <c r="P413" s="277"/>
      <c r="Q413" s="277"/>
      <c r="R413" s="277"/>
      <c r="S413" s="277"/>
      <c r="T413" s="278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79" t="s">
        <v>229</v>
      </c>
      <c r="AU413" s="279" t="s">
        <v>86</v>
      </c>
      <c r="AV413" s="14" t="s">
        <v>86</v>
      </c>
      <c r="AW413" s="14" t="s">
        <v>32</v>
      </c>
      <c r="AX413" s="14" t="s">
        <v>76</v>
      </c>
      <c r="AY413" s="279" t="s">
        <v>222</v>
      </c>
    </row>
    <row r="414" s="13" customFormat="1">
      <c r="A414" s="13"/>
      <c r="B414" s="258"/>
      <c r="C414" s="259"/>
      <c r="D414" s="260" t="s">
        <v>229</v>
      </c>
      <c r="E414" s="261" t="s">
        <v>1</v>
      </c>
      <c r="F414" s="262" t="s">
        <v>2761</v>
      </c>
      <c r="G414" s="259"/>
      <c r="H414" s="261" t="s">
        <v>1</v>
      </c>
      <c r="I414" s="263"/>
      <c r="J414" s="259"/>
      <c r="K414" s="259"/>
      <c r="L414" s="264"/>
      <c r="M414" s="265"/>
      <c r="N414" s="266"/>
      <c r="O414" s="266"/>
      <c r="P414" s="266"/>
      <c r="Q414" s="266"/>
      <c r="R414" s="266"/>
      <c r="S414" s="266"/>
      <c r="T414" s="267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68" t="s">
        <v>229</v>
      </c>
      <c r="AU414" s="268" t="s">
        <v>86</v>
      </c>
      <c r="AV414" s="13" t="s">
        <v>84</v>
      </c>
      <c r="AW414" s="13" t="s">
        <v>32</v>
      </c>
      <c r="AX414" s="13" t="s">
        <v>76</v>
      </c>
      <c r="AY414" s="268" t="s">
        <v>222</v>
      </c>
    </row>
    <row r="415" s="14" customFormat="1">
      <c r="A415" s="14"/>
      <c r="B415" s="269"/>
      <c r="C415" s="270"/>
      <c r="D415" s="260" t="s">
        <v>229</v>
      </c>
      <c r="E415" s="271" t="s">
        <v>1</v>
      </c>
      <c r="F415" s="272" t="s">
        <v>2768</v>
      </c>
      <c r="G415" s="270"/>
      <c r="H415" s="273">
        <v>0.0080000000000000002</v>
      </c>
      <c r="I415" s="274"/>
      <c r="J415" s="270"/>
      <c r="K415" s="270"/>
      <c r="L415" s="275"/>
      <c r="M415" s="276"/>
      <c r="N415" s="277"/>
      <c r="O415" s="277"/>
      <c r="P415" s="277"/>
      <c r="Q415" s="277"/>
      <c r="R415" s="277"/>
      <c r="S415" s="277"/>
      <c r="T415" s="278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79" t="s">
        <v>229</v>
      </c>
      <c r="AU415" s="279" t="s">
        <v>86</v>
      </c>
      <c r="AV415" s="14" t="s">
        <v>86</v>
      </c>
      <c r="AW415" s="14" t="s">
        <v>32</v>
      </c>
      <c r="AX415" s="14" t="s">
        <v>76</v>
      </c>
      <c r="AY415" s="279" t="s">
        <v>222</v>
      </c>
    </row>
    <row r="416" s="15" customFormat="1">
      <c r="A416" s="15"/>
      <c r="B416" s="280"/>
      <c r="C416" s="281"/>
      <c r="D416" s="260" t="s">
        <v>229</v>
      </c>
      <c r="E416" s="282" t="s">
        <v>1</v>
      </c>
      <c r="F416" s="283" t="s">
        <v>232</v>
      </c>
      <c r="G416" s="281"/>
      <c r="H416" s="284">
        <v>0.59599999999999997</v>
      </c>
      <c r="I416" s="285"/>
      <c r="J416" s="281"/>
      <c r="K416" s="281"/>
      <c r="L416" s="286"/>
      <c r="M416" s="287"/>
      <c r="N416" s="288"/>
      <c r="O416" s="288"/>
      <c r="P416" s="288"/>
      <c r="Q416" s="288"/>
      <c r="R416" s="288"/>
      <c r="S416" s="288"/>
      <c r="T416" s="289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T416" s="290" t="s">
        <v>229</v>
      </c>
      <c r="AU416" s="290" t="s">
        <v>86</v>
      </c>
      <c r="AV416" s="15" t="s">
        <v>228</v>
      </c>
      <c r="AW416" s="15" t="s">
        <v>32</v>
      </c>
      <c r="AX416" s="15" t="s">
        <v>84</v>
      </c>
      <c r="AY416" s="290" t="s">
        <v>222</v>
      </c>
    </row>
    <row r="417" s="2" customFormat="1" ht="33" customHeight="1">
      <c r="A417" s="39"/>
      <c r="B417" s="40"/>
      <c r="C417" s="244" t="s">
        <v>292</v>
      </c>
      <c r="D417" s="244" t="s">
        <v>224</v>
      </c>
      <c r="E417" s="245" t="s">
        <v>2769</v>
      </c>
      <c r="F417" s="246" t="s">
        <v>2770</v>
      </c>
      <c r="G417" s="247" t="s">
        <v>438</v>
      </c>
      <c r="H417" s="248">
        <v>72</v>
      </c>
      <c r="I417" s="249"/>
      <c r="J417" s="250">
        <f>ROUND(I417*H417,2)</f>
        <v>0</v>
      </c>
      <c r="K417" s="251"/>
      <c r="L417" s="45"/>
      <c r="M417" s="252" t="s">
        <v>1</v>
      </c>
      <c r="N417" s="253" t="s">
        <v>41</v>
      </c>
      <c r="O417" s="92"/>
      <c r="P417" s="254">
        <f>O417*H417</f>
        <v>0</v>
      </c>
      <c r="Q417" s="254">
        <v>0</v>
      </c>
      <c r="R417" s="254">
        <f>Q417*H417</f>
        <v>0</v>
      </c>
      <c r="S417" s="254">
        <v>0</v>
      </c>
      <c r="T417" s="255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56" t="s">
        <v>228</v>
      </c>
      <c r="AT417" s="256" t="s">
        <v>224</v>
      </c>
      <c r="AU417" s="256" t="s">
        <v>86</v>
      </c>
      <c r="AY417" s="18" t="s">
        <v>222</v>
      </c>
      <c r="BE417" s="257">
        <f>IF(N417="základní",J417,0)</f>
        <v>0</v>
      </c>
      <c r="BF417" s="257">
        <f>IF(N417="snížená",J417,0)</f>
        <v>0</v>
      </c>
      <c r="BG417" s="257">
        <f>IF(N417="zákl. přenesená",J417,0)</f>
        <v>0</v>
      </c>
      <c r="BH417" s="257">
        <f>IF(N417="sníž. přenesená",J417,0)</f>
        <v>0</v>
      </c>
      <c r="BI417" s="257">
        <f>IF(N417="nulová",J417,0)</f>
        <v>0</v>
      </c>
      <c r="BJ417" s="18" t="s">
        <v>84</v>
      </c>
      <c r="BK417" s="257">
        <f>ROUND(I417*H417,2)</f>
        <v>0</v>
      </c>
      <c r="BL417" s="18" t="s">
        <v>228</v>
      </c>
      <c r="BM417" s="256" t="s">
        <v>370</v>
      </c>
    </row>
    <row r="418" s="2" customFormat="1">
      <c r="A418" s="39"/>
      <c r="B418" s="40"/>
      <c r="C418" s="41"/>
      <c r="D418" s="260" t="s">
        <v>266</v>
      </c>
      <c r="E418" s="41"/>
      <c r="F418" s="291" t="s">
        <v>2771</v>
      </c>
      <c r="G418" s="41"/>
      <c r="H418" s="41"/>
      <c r="I418" s="211"/>
      <c r="J418" s="41"/>
      <c r="K418" s="41"/>
      <c r="L418" s="45"/>
      <c r="M418" s="292"/>
      <c r="N418" s="293"/>
      <c r="O418" s="92"/>
      <c r="P418" s="92"/>
      <c r="Q418" s="92"/>
      <c r="R418" s="92"/>
      <c r="S418" s="92"/>
      <c r="T418" s="93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T418" s="18" t="s">
        <v>266</v>
      </c>
      <c r="AU418" s="18" t="s">
        <v>86</v>
      </c>
    </row>
    <row r="419" s="14" customFormat="1">
      <c r="A419" s="14"/>
      <c r="B419" s="269"/>
      <c r="C419" s="270"/>
      <c r="D419" s="260" t="s">
        <v>229</v>
      </c>
      <c r="E419" s="271" t="s">
        <v>1</v>
      </c>
      <c r="F419" s="272" t="s">
        <v>2772</v>
      </c>
      <c r="G419" s="270"/>
      <c r="H419" s="273">
        <v>72</v>
      </c>
      <c r="I419" s="274"/>
      <c r="J419" s="270"/>
      <c r="K419" s="270"/>
      <c r="L419" s="275"/>
      <c r="M419" s="276"/>
      <c r="N419" s="277"/>
      <c r="O419" s="277"/>
      <c r="P419" s="277"/>
      <c r="Q419" s="277"/>
      <c r="R419" s="277"/>
      <c r="S419" s="277"/>
      <c r="T419" s="278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79" t="s">
        <v>229</v>
      </c>
      <c r="AU419" s="279" t="s">
        <v>86</v>
      </c>
      <c r="AV419" s="14" t="s">
        <v>86</v>
      </c>
      <c r="AW419" s="14" t="s">
        <v>32</v>
      </c>
      <c r="AX419" s="14" t="s">
        <v>76</v>
      </c>
      <c r="AY419" s="279" t="s">
        <v>222</v>
      </c>
    </row>
    <row r="420" s="15" customFormat="1">
      <c r="A420" s="15"/>
      <c r="B420" s="280"/>
      <c r="C420" s="281"/>
      <c r="D420" s="260" t="s">
        <v>229</v>
      </c>
      <c r="E420" s="282" t="s">
        <v>1</v>
      </c>
      <c r="F420" s="283" t="s">
        <v>232</v>
      </c>
      <c r="G420" s="281"/>
      <c r="H420" s="284">
        <v>72</v>
      </c>
      <c r="I420" s="285"/>
      <c r="J420" s="281"/>
      <c r="K420" s="281"/>
      <c r="L420" s="286"/>
      <c r="M420" s="287"/>
      <c r="N420" s="288"/>
      <c r="O420" s="288"/>
      <c r="P420" s="288"/>
      <c r="Q420" s="288"/>
      <c r="R420" s="288"/>
      <c r="S420" s="288"/>
      <c r="T420" s="289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90" t="s">
        <v>229</v>
      </c>
      <c r="AU420" s="290" t="s">
        <v>86</v>
      </c>
      <c r="AV420" s="15" t="s">
        <v>228</v>
      </c>
      <c r="AW420" s="15" t="s">
        <v>32</v>
      </c>
      <c r="AX420" s="15" t="s">
        <v>84</v>
      </c>
      <c r="AY420" s="290" t="s">
        <v>222</v>
      </c>
    </row>
    <row r="421" s="12" customFormat="1" ht="22.8" customHeight="1">
      <c r="A421" s="12"/>
      <c r="B421" s="228"/>
      <c r="C421" s="229"/>
      <c r="D421" s="230" t="s">
        <v>75</v>
      </c>
      <c r="E421" s="242" t="s">
        <v>972</v>
      </c>
      <c r="F421" s="242" t="s">
        <v>973</v>
      </c>
      <c r="G421" s="229"/>
      <c r="H421" s="229"/>
      <c r="I421" s="232"/>
      <c r="J421" s="243">
        <f>BK421</f>
        <v>0</v>
      </c>
      <c r="K421" s="229"/>
      <c r="L421" s="234"/>
      <c r="M421" s="235"/>
      <c r="N421" s="236"/>
      <c r="O421" s="236"/>
      <c r="P421" s="237">
        <f>SUM(P422:P434)</f>
        <v>0</v>
      </c>
      <c r="Q421" s="236"/>
      <c r="R421" s="237">
        <f>SUM(R422:R434)</f>
        <v>0</v>
      </c>
      <c r="S421" s="236"/>
      <c r="T421" s="238">
        <f>SUM(T422:T434)</f>
        <v>0</v>
      </c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R421" s="239" t="s">
        <v>84</v>
      </c>
      <c r="AT421" s="240" t="s">
        <v>75</v>
      </c>
      <c r="AU421" s="240" t="s">
        <v>84</v>
      </c>
      <c r="AY421" s="239" t="s">
        <v>222</v>
      </c>
      <c r="BK421" s="241">
        <f>SUM(BK422:BK434)</f>
        <v>0</v>
      </c>
    </row>
    <row r="422" s="2" customFormat="1" ht="33" customHeight="1">
      <c r="A422" s="39"/>
      <c r="B422" s="40"/>
      <c r="C422" s="244" t="s">
        <v>375</v>
      </c>
      <c r="D422" s="244" t="s">
        <v>224</v>
      </c>
      <c r="E422" s="245" t="s">
        <v>975</v>
      </c>
      <c r="F422" s="246" t="s">
        <v>976</v>
      </c>
      <c r="G422" s="247" t="s">
        <v>283</v>
      </c>
      <c r="H422" s="248">
        <v>65.201999999999998</v>
      </c>
      <c r="I422" s="249"/>
      <c r="J422" s="250">
        <f>ROUND(I422*H422,2)</f>
        <v>0</v>
      </c>
      <c r="K422" s="251"/>
      <c r="L422" s="45"/>
      <c r="M422" s="252" t="s">
        <v>1</v>
      </c>
      <c r="N422" s="253" t="s">
        <v>41</v>
      </c>
      <c r="O422" s="92"/>
      <c r="P422" s="254">
        <f>O422*H422</f>
        <v>0</v>
      </c>
      <c r="Q422" s="254">
        <v>0</v>
      </c>
      <c r="R422" s="254">
        <f>Q422*H422</f>
        <v>0</v>
      </c>
      <c r="S422" s="254">
        <v>0</v>
      </c>
      <c r="T422" s="255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56" t="s">
        <v>228</v>
      </c>
      <c r="AT422" s="256" t="s">
        <v>224</v>
      </c>
      <c r="AU422" s="256" t="s">
        <v>86</v>
      </c>
      <c r="AY422" s="18" t="s">
        <v>222</v>
      </c>
      <c r="BE422" s="257">
        <f>IF(N422="základní",J422,0)</f>
        <v>0</v>
      </c>
      <c r="BF422" s="257">
        <f>IF(N422="snížená",J422,0)</f>
        <v>0</v>
      </c>
      <c r="BG422" s="257">
        <f>IF(N422="zákl. přenesená",J422,0)</f>
        <v>0</v>
      </c>
      <c r="BH422" s="257">
        <f>IF(N422="sníž. přenesená",J422,0)</f>
        <v>0</v>
      </c>
      <c r="BI422" s="257">
        <f>IF(N422="nulová",J422,0)</f>
        <v>0</v>
      </c>
      <c r="BJ422" s="18" t="s">
        <v>84</v>
      </c>
      <c r="BK422" s="257">
        <f>ROUND(I422*H422,2)</f>
        <v>0</v>
      </c>
      <c r="BL422" s="18" t="s">
        <v>228</v>
      </c>
      <c r="BM422" s="256" t="s">
        <v>378</v>
      </c>
    </row>
    <row r="423" s="14" customFormat="1">
      <c r="A423" s="14"/>
      <c r="B423" s="269"/>
      <c r="C423" s="270"/>
      <c r="D423" s="260" t="s">
        <v>229</v>
      </c>
      <c r="E423" s="271" t="s">
        <v>1</v>
      </c>
      <c r="F423" s="272" t="s">
        <v>2773</v>
      </c>
      <c r="G423" s="270"/>
      <c r="H423" s="273">
        <v>65.201999999999998</v>
      </c>
      <c r="I423" s="274"/>
      <c r="J423" s="270"/>
      <c r="K423" s="270"/>
      <c r="L423" s="275"/>
      <c r="M423" s="276"/>
      <c r="N423" s="277"/>
      <c r="O423" s="277"/>
      <c r="P423" s="277"/>
      <c r="Q423" s="277"/>
      <c r="R423" s="277"/>
      <c r="S423" s="277"/>
      <c r="T423" s="278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79" t="s">
        <v>229</v>
      </c>
      <c r="AU423" s="279" t="s">
        <v>86</v>
      </c>
      <c r="AV423" s="14" t="s">
        <v>86</v>
      </c>
      <c r="AW423" s="14" t="s">
        <v>32</v>
      </c>
      <c r="AX423" s="14" t="s">
        <v>76</v>
      </c>
      <c r="AY423" s="279" t="s">
        <v>222</v>
      </c>
    </row>
    <row r="424" s="15" customFormat="1">
      <c r="A424" s="15"/>
      <c r="B424" s="280"/>
      <c r="C424" s="281"/>
      <c r="D424" s="260" t="s">
        <v>229</v>
      </c>
      <c r="E424" s="282" t="s">
        <v>1</v>
      </c>
      <c r="F424" s="283" t="s">
        <v>232</v>
      </c>
      <c r="G424" s="281"/>
      <c r="H424" s="284">
        <v>65.201999999999998</v>
      </c>
      <c r="I424" s="285"/>
      <c r="J424" s="281"/>
      <c r="K424" s="281"/>
      <c r="L424" s="286"/>
      <c r="M424" s="287"/>
      <c r="N424" s="288"/>
      <c r="O424" s="288"/>
      <c r="P424" s="288"/>
      <c r="Q424" s="288"/>
      <c r="R424" s="288"/>
      <c r="S424" s="288"/>
      <c r="T424" s="289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T424" s="290" t="s">
        <v>229</v>
      </c>
      <c r="AU424" s="290" t="s">
        <v>86</v>
      </c>
      <c r="AV424" s="15" t="s">
        <v>228</v>
      </c>
      <c r="AW424" s="15" t="s">
        <v>32</v>
      </c>
      <c r="AX424" s="15" t="s">
        <v>84</v>
      </c>
      <c r="AY424" s="290" t="s">
        <v>222</v>
      </c>
    </row>
    <row r="425" s="2" customFormat="1" ht="24.15" customHeight="1">
      <c r="A425" s="39"/>
      <c r="B425" s="40"/>
      <c r="C425" s="244" t="s">
        <v>295</v>
      </c>
      <c r="D425" s="244" t="s">
        <v>224</v>
      </c>
      <c r="E425" s="245" t="s">
        <v>979</v>
      </c>
      <c r="F425" s="246" t="s">
        <v>980</v>
      </c>
      <c r="G425" s="247" t="s">
        <v>283</v>
      </c>
      <c r="H425" s="248">
        <v>16.300999999999998</v>
      </c>
      <c r="I425" s="249"/>
      <c r="J425" s="250">
        <f>ROUND(I425*H425,2)</f>
        <v>0</v>
      </c>
      <c r="K425" s="251"/>
      <c r="L425" s="45"/>
      <c r="M425" s="252" t="s">
        <v>1</v>
      </c>
      <c r="N425" s="253" t="s">
        <v>41</v>
      </c>
      <c r="O425" s="92"/>
      <c r="P425" s="254">
        <f>O425*H425</f>
        <v>0</v>
      </c>
      <c r="Q425" s="254">
        <v>0</v>
      </c>
      <c r="R425" s="254">
        <f>Q425*H425</f>
        <v>0</v>
      </c>
      <c r="S425" s="254">
        <v>0</v>
      </c>
      <c r="T425" s="255">
        <f>S425*H425</f>
        <v>0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56" t="s">
        <v>228</v>
      </c>
      <c r="AT425" s="256" t="s">
        <v>224</v>
      </c>
      <c r="AU425" s="256" t="s">
        <v>86</v>
      </c>
      <c r="AY425" s="18" t="s">
        <v>222</v>
      </c>
      <c r="BE425" s="257">
        <f>IF(N425="základní",J425,0)</f>
        <v>0</v>
      </c>
      <c r="BF425" s="257">
        <f>IF(N425="snížená",J425,0)</f>
        <v>0</v>
      </c>
      <c r="BG425" s="257">
        <f>IF(N425="zákl. přenesená",J425,0)</f>
        <v>0</v>
      </c>
      <c r="BH425" s="257">
        <f>IF(N425="sníž. přenesená",J425,0)</f>
        <v>0</v>
      </c>
      <c r="BI425" s="257">
        <f>IF(N425="nulová",J425,0)</f>
        <v>0</v>
      </c>
      <c r="BJ425" s="18" t="s">
        <v>84</v>
      </c>
      <c r="BK425" s="257">
        <f>ROUND(I425*H425,2)</f>
        <v>0</v>
      </c>
      <c r="BL425" s="18" t="s">
        <v>228</v>
      </c>
      <c r="BM425" s="256" t="s">
        <v>382</v>
      </c>
    </row>
    <row r="426" s="14" customFormat="1">
      <c r="A426" s="14"/>
      <c r="B426" s="269"/>
      <c r="C426" s="270"/>
      <c r="D426" s="260" t="s">
        <v>229</v>
      </c>
      <c r="E426" s="271" t="s">
        <v>1</v>
      </c>
      <c r="F426" s="272" t="s">
        <v>2774</v>
      </c>
      <c r="G426" s="270"/>
      <c r="H426" s="273">
        <v>16.300999999999998</v>
      </c>
      <c r="I426" s="274"/>
      <c r="J426" s="270"/>
      <c r="K426" s="270"/>
      <c r="L426" s="275"/>
      <c r="M426" s="276"/>
      <c r="N426" s="277"/>
      <c r="O426" s="277"/>
      <c r="P426" s="277"/>
      <c r="Q426" s="277"/>
      <c r="R426" s="277"/>
      <c r="S426" s="277"/>
      <c r="T426" s="278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79" t="s">
        <v>229</v>
      </c>
      <c r="AU426" s="279" t="s">
        <v>86</v>
      </c>
      <c r="AV426" s="14" t="s">
        <v>86</v>
      </c>
      <c r="AW426" s="14" t="s">
        <v>32</v>
      </c>
      <c r="AX426" s="14" t="s">
        <v>76</v>
      </c>
      <c r="AY426" s="279" t="s">
        <v>222</v>
      </c>
    </row>
    <row r="427" s="15" customFormat="1">
      <c r="A427" s="15"/>
      <c r="B427" s="280"/>
      <c r="C427" s="281"/>
      <c r="D427" s="260" t="s">
        <v>229</v>
      </c>
      <c r="E427" s="282" t="s">
        <v>1</v>
      </c>
      <c r="F427" s="283" t="s">
        <v>232</v>
      </c>
      <c r="G427" s="281"/>
      <c r="H427" s="284">
        <v>16.300999999999998</v>
      </c>
      <c r="I427" s="285"/>
      <c r="J427" s="281"/>
      <c r="K427" s="281"/>
      <c r="L427" s="286"/>
      <c r="M427" s="287"/>
      <c r="N427" s="288"/>
      <c r="O427" s="288"/>
      <c r="P427" s="288"/>
      <c r="Q427" s="288"/>
      <c r="R427" s="288"/>
      <c r="S427" s="288"/>
      <c r="T427" s="289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90" t="s">
        <v>229</v>
      </c>
      <c r="AU427" s="290" t="s">
        <v>86</v>
      </c>
      <c r="AV427" s="15" t="s">
        <v>228</v>
      </c>
      <c r="AW427" s="15" t="s">
        <v>32</v>
      </c>
      <c r="AX427" s="15" t="s">
        <v>84</v>
      </c>
      <c r="AY427" s="290" t="s">
        <v>222</v>
      </c>
    </row>
    <row r="428" s="2" customFormat="1" ht="24.15" customHeight="1">
      <c r="A428" s="39"/>
      <c r="B428" s="40"/>
      <c r="C428" s="244" t="s">
        <v>383</v>
      </c>
      <c r="D428" s="244" t="s">
        <v>224</v>
      </c>
      <c r="E428" s="245" t="s">
        <v>984</v>
      </c>
      <c r="F428" s="246" t="s">
        <v>985</v>
      </c>
      <c r="G428" s="247" t="s">
        <v>283</v>
      </c>
      <c r="H428" s="248">
        <v>81.503</v>
      </c>
      <c r="I428" s="249"/>
      <c r="J428" s="250">
        <f>ROUND(I428*H428,2)</f>
        <v>0</v>
      </c>
      <c r="K428" s="251"/>
      <c r="L428" s="45"/>
      <c r="M428" s="252" t="s">
        <v>1</v>
      </c>
      <c r="N428" s="253" t="s">
        <v>41</v>
      </c>
      <c r="O428" s="92"/>
      <c r="P428" s="254">
        <f>O428*H428</f>
        <v>0</v>
      </c>
      <c r="Q428" s="254">
        <v>0</v>
      </c>
      <c r="R428" s="254">
        <f>Q428*H428</f>
        <v>0</v>
      </c>
      <c r="S428" s="254">
        <v>0</v>
      </c>
      <c r="T428" s="255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56" t="s">
        <v>228</v>
      </c>
      <c r="AT428" s="256" t="s">
        <v>224</v>
      </c>
      <c r="AU428" s="256" t="s">
        <v>86</v>
      </c>
      <c r="AY428" s="18" t="s">
        <v>222</v>
      </c>
      <c r="BE428" s="257">
        <f>IF(N428="základní",J428,0)</f>
        <v>0</v>
      </c>
      <c r="BF428" s="257">
        <f>IF(N428="snížená",J428,0)</f>
        <v>0</v>
      </c>
      <c r="BG428" s="257">
        <f>IF(N428="zákl. přenesená",J428,0)</f>
        <v>0</v>
      </c>
      <c r="BH428" s="257">
        <f>IF(N428="sníž. přenesená",J428,0)</f>
        <v>0</v>
      </c>
      <c r="BI428" s="257">
        <f>IF(N428="nulová",J428,0)</f>
        <v>0</v>
      </c>
      <c r="BJ428" s="18" t="s">
        <v>84</v>
      </c>
      <c r="BK428" s="257">
        <f>ROUND(I428*H428,2)</f>
        <v>0</v>
      </c>
      <c r="BL428" s="18" t="s">
        <v>228</v>
      </c>
      <c r="BM428" s="256" t="s">
        <v>386</v>
      </c>
    </row>
    <row r="429" s="2" customFormat="1">
      <c r="A429" s="39"/>
      <c r="B429" s="40"/>
      <c r="C429" s="41"/>
      <c r="D429" s="260" t="s">
        <v>266</v>
      </c>
      <c r="E429" s="41"/>
      <c r="F429" s="291" t="s">
        <v>987</v>
      </c>
      <c r="G429" s="41"/>
      <c r="H429" s="41"/>
      <c r="I429" s="211"/>
      <c r="J429" s="41"/>
      <c r="K429" s="41"/>
      <c r="L429" s="45"/>
      <c r="M429" s="292"/>
      <c r="N429" s="293"/>
      <c r="O429" s="92"/>
      <c r="P429" s="92"/>
      <c r="Q429" s="92"/>
      <c r="R429" s="92"/>
      <c r="S429" s="92"/>
      <c r="T429" s="93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T429" s="18" t="s">
        <v>266</v>
      </c>
      <c r="AU429" s="18" t="s">
        <v>86</v>
      </c>
    </row>
    <row r="430" s="2" customFormat="1" ht="24.15" customHeight="1">
      <c r="A430" s="39"/>
      <c r="B430" s="40"/>
      <c r="C430" s="244" t="s">
        <v>298</v>
      </c>
      <c r="D430" s="244" t="s">
        <v>224</v>
      </c>
      <c r="E430" s="245" t="s">
        <v>993</v>
      </c>
      <c r="F430" s="246" t="s">
        <v>994</v>
      </c>
      <c r="G430" s="247" t="s">
        <v>283</v>
      </c>
      <c r="H430" s="248">
        <v>81.503</v>
      </c>
      <c r="I430" s="249"/>
      <c r="J430" s="250">
        <f>ROUND(I430*H430,2)</f>
        <v>0</v>
      </c>
      <c r="K430" s="251"/>
      <c r="L430" s="45"/>
      <c r="M430" s="252" t="s">
        <v>1</v>
      </c>
      <c r="N430" s="253" t="s">
        <v>41</v>
      </c>
      <c r="O430" s="92"/>
      <c r="P430" s="254">
        <f>O430*H430</f>
        <v>0</v>
      </c>
      <c r="Q430" s="254">
        <v>0</v>
      </c>
      <c r="R430" s="254">
        <f>Q430*H430</f>
        <v>0</v>
      </c>
      <c r="S430" s="254">
        <v>0</v>
      </c>
      <c r="T430" s="255">
        <f>S430*H430</f>
        <v>0</v>
      </c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R430" s="256" t="s">
        <v>228</v>
      </c>
      <c r="AT430" s="256" t="s">
        <v>224</v>
      </c>
      <c r="AU430" s="256" t="s">
        <v>86</v>
      </c>
      <c r="AY430" s="18" t="s">
        <v>222</v>
      </c>
      <c r="BE430" s="257">
        <f>IF(N430="základní",J430,0)</f>
        <v>0</v>
      </c>
      <c r="BF430" s="257">
        <f>IF(N430="snížená",J430,0)</f>
        <v>0</v>
      </c>
      <c r="BG430" s="257">
        <f>IF(N430="zákl. přenesená",J430,0)</f>
        <v>0</v>
      </c>
      <c r="BH430" s="257">
        <f>IF(N430="sníž. přenesená",J430,0)</f>
        <v>0</v>
      </c>
      <c r="BI430" s="257">
        <f>IF(N430="nulová",J430,0)</f>
        <v>0</v>
      </c>
      <c r="BJ430" s="18" t="s">
        <v>84</v>
      </c>
      <c r="BK430" s="257">
        <f>ROUND(I430*H430,2)</f>
        <v>0</v>
      </c>
      <c r="BL430" s="18" t="s">
        <v>228</v>
      </c>
      <c r="BM430" s="256" t="s">
        <v>389</v>
      </c>
    </row>
    <row r="431" s="2" customFormat="1" ht="24.15" customHeight="1">
      <c r="A431" s="39"/>
      <c r="B431" s="40"/>
      <c r="C431" s="244" t="s">
        <v>390</v>
      </c>
      <c r="D431" s="244" t="s">
        <v>224</v>
      </c>
      <c r="E431" s="245" t="s">
        <v>996</v>
      </c>
      <c r="F431" s="246" t="s">
        <v>997</v>
      </c>
      <c r="G431" s="247" t="s">
        <v>283</v>
      </c>
      <c r="H431" s="248">
        <v>1630.06</v>
      </c>
      <c r="I431" s="249"/>
      <c r="J431" s="250">
        <f>ROUND(I431*H431,2)</f>
        <v>0</v>
      </c>
      <c r="K431" s="251"/>
      <c r="L431" s="45"/>
      <c r="M431" s="252" t="s">
        <v>1</v>
      </c>
      <c r="N431" s="253" t="s">
        <v>41</v>
      </c>
      <c r="O431" s="92"/>
      <c r="P431" s="254">
        <f>O431*H431</f>
        <v>0</v>
      </c>
      <c r="Q431" s="254">
        <v>0</v>
      </c>
      <c r="R431" s="254">
        <f>Q431*H431</f>
        <v>0</v>
      </c>
      <c r="S431" s="254">
        <v>0</v>
      </c>
      <c r="T431" s="255">
        <f>S431*H431</f>
        <v>0</v>
      </c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R431" s="256" t="s">
        <v>228</v>
      </c>
      <c r="AT431" s="256" t="s">
        <v>224</v>
      </c>
      <c r="AU431" s="256" t="s">
        <v>86</v>
      </c>
      <c r="AY431" s="18" t="s">
        <v>222</v>
      </c>
      <c r="BE431" s="257">
        <f>IF(N431="základní",J431,0)</f>
        <v>0</v>
      </c>
      <c r="BF431" s="257">
        <f>IF(N431="snížená",J431,0)</f>
        <v>0</v>
      </c>
      <c r="BG431" s="257">
        <f>IF(N431="zákl. přenesená",J431,0)</f>
        <v>0</v>
      </c>
      <c r="BH431" s="257">
        <f>IF(N431="sníž. přenesená",J431,0)</f>
        <v>0</v>
      </c>
      <c r="BI431" s="257">
        <f>IF(N431="nulová",J431,0)</f>
        <v>0</v>
      </c>
      <c r="BJ431" s="18" t="s">
        <v>84</v>
      </c>
      <c r="BK431" s="257">
        <f>ROUND(I431*H431,2)</f>
        <v>0</v>
      </c>
      <c r="BL431" s="18" t="s">
        <v>228</v>
      </c>
      <c r="BM431" s="256" t="s">
        <v>393</v>
      </c>
    </row>
    <row r="432" s="14" customFormat="1">
      <c r="A432" s="14"/>
      <c r="B432" s="269"/>
      <c r="C432" s="270"/>
      <c r="D432" s="260" t="s">
        <v>229</v>
      </c>
      <c r="E432" s="271" t="s">
        <v>1</v>
      </c>
      <c r="F432" s="272" t="s">
        <v>2775</v>
      </c>
      <c r="G432" s="270"/>
      <c r="H432" s="273">
        <v>1630.06</v>
      </c>
      <c r="I432" s="274"/>
      <c r="J432" s="270"/>
      <c r="K432" s="270"/>
      <c r="L432" s="275"/>
      <c r="M432" s="276"/>
      <c r="N432" s="277"/>
      <c r="O432" s="277"/>
      <c r="P432" s="277"/>
      <c r="Q432" s="277"/>
      <c r="R432" s="277"/>
      <c r="S432" s="277"/>
      <c r="T432" s="278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79" t="s">
        <v>229</v>
      </c>
      <c r="AU432" s="279" t="s">
        <v>86</v>
      </c>
      <c r="AV432" s="14" t="s">
        <v>86</v>
      </c>
      <c r="AW432" s="14" t="s">
        <v>32</v>
      </c>
      <c r="AX432" s="14" t="s">
        <v>76</v>
      </c>
      <c r="AY432" s="279" t="s">
        <v>222</v>
      </c>
    </row>
    <row r="433" s="15" customFormat="1">
      <c r="A433" s="15"/>
      <c r="B433" s="280"/>
      <c r="C433" s="281"/>
      <c r="D433" s="260" t="s">
        <v>229</v>
      </c>
      <c r="E433" s="282" t="s">
        <v>1</v>
      </c>
      <c r="F433" s="283" t="s">
        <v>232</v>
      </c>
      <c r="G433" s="281"/>
      <c r="H433" s="284">
        <v>1630.06</v>
      </c>
      <c r="I433" s="285"/>
      <c r="J433" s="281"/>
      <c r="K433" s="281"/>
      <c r="L433" s="286"/>
      <c r="M433" s="287"/>
      <c r="N433" s="288"/>
      <c r="O433" s="288"/>
      <c r="P433" s="288"/>
      <c r="Q433" s="288"/>
      <c r="R433" s="288"/>
      <c r="S433" s="288"/>
      <c r="T433" s="289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T433" s="290" t="s">
        <v>229</v>
      </c>
      <c r="AU433" s="290" t="s">
        <v>86</v>
      </c>
      <c r="AV433" s="15" t="s">
        <v>228</v>
      </c>
      <c r="AW433" s="15" t="s">
        <v>32</v>
      </c>
      <c r="AX433" s="15" t="s">
        <v>84</v>
      </c>
      <c r="AY433" s="290" t="s">
        <v>222</v>
      </c>
    </row>
    <row r="434" s="2" customFormat="1" ht="21.75" customHeight="1">
      <c r="A434" s="39"/>
      <c r="B434" s="40"/>
      <c r="C434" s="244" t="s">
        <v>303</v>
      </c>
      <c r="D434" s="244" t="s">
        <v>224</v>
      </c>
      <c r="E434" s="245" t="s">
        <v>1001</v>
      </c>
      <c r="F434" s="246" t="s">
        <v>1002</v>
      </c>
      <c r="G434" s="247" t="s">
        <v>283</v>
      </c>
      <c r="H434" s="248">
        <v>81.503</v>
      </c>
      <c r="I434" s="249"/>
      <c r="J434" s="250">
        <f>ROUND(I434*H434,2)</f>
        <v>0</v>
      </c>
      <c r="K434" s="251"/>
      <c r="L434" s="45"/>
      <c r="M434" s="252" t="s">
        <v>1</v>
      </c>
      <c r="N434" s="253" t="s">
        <v>41</v>
      </c>
      <c r="O434" s="92"/>
      <c r="P434" s="254">
        <f>O434*H434</f>
        <v>0</v>
      </c>
      <c r="Q434" s="254">
        <v>0</v>
      </c>
      <c r="R434" s="254">
        <f>Q434*H434</f>
        <v>0</v>
      </c>
      <c r="S434" s="254">
        <v>0</v>
      </c>
      <c r="T434" s="255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56" t="s">
        <v>228</v>
      </c>
      <c r="AT434" s="256" t="s">
        <v>224</v>
      </c>
      <c r="AU434" s="256" t="s">
        <v>86</v>
      </c>
      <c r="AY434" s="18" t="s">
        <v>222</v>
      </c>
      <c r="BE434" s="257">
        <f>IF(N434="základní",J434,0)</f>
        <v>0</v>
      </c>
      <c r="BF434" s="257">
        <f>IF(N434="snížená",J434,0)</f>
        <v>0</v>
      </c>
      <c r="BG434" s="257">
        <f>IF(N434="zákl. přenesená",J434,0)</f>
        <v>0</v>
      </c>
      <c r="BH434" s="257">
        <f>IF(N434="sníž. přenesená",J434,0)</f>
        <v>0</v>
      </c>
      <c r="BI434" s="257">
        <f>IF(N434="nulová",J434,0)</f>
        <v>0</v>
      </c>
      <c r="BJ434" s="18" t="s">
        <v>84</v>
      </c>
      <c r="BK434" s="257">
        <f>ROUND(I434*H434,2)</f>
        <v>0</v>
      </c>
      <c r="BL434" s="18" t="s">
        <v>228</v>
      </c>
      <c r="BM434" s="256" t="s">
        <v>402</v>
      </c>
    </row>
    <row r="435" s="12" customFormat="1" ht="25.92" customHeight="1">
      <c r="A435" s="12"/>
      <c r="B435" s="228"/>
      <c r="C435" s="229"/>
      <c r="D435" s="230" t="s">
        <v>75</v>
      </c>
      <c r="E435" s="231" t="s">
        <v>1018</v>
      </c>
      <c r="F435" s="231" t="s">
        <v>1019</v>
      </c>
      <c r="G435" s="229"/>
      <c r="H435" s="229"/>
      <c r="I435" s="232"/>
      <c r="J435" s="233">
        <f>BK435</f>
        <v>0</v>
      </c>
      <c r="K435" s="229"/>
      <c r="L435" s="234"/>
      <c r="M435" s="235"/>
      <c r="N435" s="236"/>
      <c r="O435" s="236"/>
      <c r="P435" s="237">
        <f>P436+P446+P467+P491</f>
        <v>0</v>
      </c>
      <c r="Q435" s="236"/>
      <c r="R435" s="237">
        <f>R436+R446+R467+R491</f>
        <v>0</v>
      </c>
      <c r="S435" s="236"/>
      <c r="T435" s="238">
        <f>T436+T446+T467+T491</f>
        <v>0</v>
      </c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R435" s="239" t="s">
        <v>86</v>
      </c>
      <c r="AT435" s="240" t="s">
        <v>75</v>
      </c>
      <c r="AU435" s="240" t="s">
        <v>76</v>
      </c>
      <c r="AY435" s="239" t="s">
        <v>222</v>
      </c>
      <c r="BK435" s="241">
        <f>BK436+BK446+BK467+BK491</f>
        <v>0</v>
      </c>
    </row>
    <row r="436" s="12" customFormat="1" ht="22.8" customHeight="1">
      <c r="A436" s="12"/>
      <c r="B436" s="228"/>
      <c r="C436" s="229"/>
      <c r="D436" s="230" t="s">
        <v>75</v>
      </c>
      <c r="E436" s="242" t="s">
        <v>1859</v>
      </c>
      <c r="F436" s="242" t="s">
        <v>2776</v>
      </c>
      <c r="G436" s="229"/>
      <c r="H436" s="229"/>
      <c r="I436" s="232"/>
      <c r="J436" s="243">
        <f>BK436</f>
        <v>0</v>
      </c>
      <c r="K436" s="229"/>
      <c r="L436" s="234"/>
      <c r="M436" s="235"/>
      <c r="N436" s="236"/>
      <c r="O436" s="236"/>
      <c r="P436" s="237">
        <f>SUM(P437:P445)</f>
        <v>0</v>
      </c>
      <c r="Q436" s="236"/>
      <c r="R436" s="237">
        <f>SUM(R437:R445)</f>
        <v>0</v>
      </c>
      <c r="S436" s="236"/>
      <c r="T436" s="238">
        <f>SUM(T437:T445)</f>
        <v>0</v>
      </c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R436" s="239" t="s">
        <v>86</v>
      </c>
      <c r="AT436" s="240" t="s">
        <v>75</v>
      </c>
      <c r="AU436" s="240" t="s">
        <v>84</v>
      </c>
      <c r="AY436" s="239" t="s">
        <v>222</v>
      </c>
      <c r="BK436" s="241">
        <f>SUM(BK437:BK445)</f>
        <v>0</v>
      </c>
    </row>
    <row r="437" s="2" customFormat="1" ht="24.15" customHeight="1">
      <c r="A437" s="39"/>
      <c r="B437" s="40"/>
      <c r="C437" s="244" t="s">
        <v>409</v>
      </c>
      <c r="D437" s="244" t="s">
        <v>224</v>
      </c>
      <c r="E437" s="245" t="s">
        <v>2777</v>
      </c>
      <c r="F437" s="246" t="s">
        <v>2778</v>
      </c>
      <c r="G437" s="247" t="s">
        <v>227</v>
      </c>
      <c r="H437" s="248">
        <v>21.100000000000001</v>
      </c>
      <c r="I437" s="249"/>
      <c r="J437" s="250">
        <f>ROUND(I437*H437,2)</f>
        <v>0</v>
      </c>
      <c r="K437" s="251"/>
      <c r="L437" s="45"/>
      <c r="M437" s="252" t="s">
        <v>1</v>
      </c>
      <c r="N437" s="253" t="s">
        <v>41</v>
      </c>
      <c r="O437" s="92"/>
      <c r="P437" s="254">
        <f>O437*H437</f>
        <v>0</v>
      </c>
      <c r="Q437" s="254">
        <v>0</v>
      </c>
      <c r="R437" s="254">
        <f>Q437*H437</f>
        <v>0</v>
      </c>
      <c r="S437" s="254">
        <v>0</v>
      </c>
      <c r="T437" s="255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56" t="s">
        <v>260</v>
      </c>
      <c r="AT437" s="256" t="s">
        <v>224</v>
      </c>
      <c r="AU437" s="256" t="s">
        <v>86</v>
      </c>
      <c r="AY437" s="18" t="s">
        <v>222</v>
      </c>
      <c r="BE437" s="257">
        <f>IF(N437="základní",J437,0)</f>
        <v>0</v>
      </c>
      <c r="BF437" s="257">
        <f>IF(N437="snížená",J437,0)</f>
        <v>0</v>
      </c>
      <c r="BG437" s="257">
        <f>IF(N437="zákl. přenesená",J437,0)</f>
        <v>0</v>
      </c>
      <c r="BH437" s="257">
        <f>IF(N437="sníž. přenesená",J437,0)</f>
        <v>0</v>
      </c>
      <c r="BI437" s="257">
        <f>IF(N437="nulová",J437,0)</f>
        <v>0</v>
      </c>
      <c r="BJ437" s="18" t="s">
        <v>84</v>
      </c>
      <c r="BK437" s="257">
        <f>ROUND(I437*H437,2)</f>
        <v>0</v>
      </c>
      <c r="BL437" s="18" t="s">
        <v>260</v>
      </c>
      <c r="BM437" s="256" t="s">
        <v>412</v>
      </c>
    </row>
    <row r="438" s="14" customFormat="1">
      <c r="A438" s="14"/>
      <c r="B438" s="269"/>
      <c r="C438" s="270"/>
      <c r="D438" s="260" t="s">
        <v>229</v>
      </c>
      <c r="E438" s="271" t="s">
        <v>1</v>
      </c>
      <c r="F438" s="272" t="s">
        <v>2779</v>
      </c>
      <c r="G438" s="270"/>
      <c r="H438" s="273">
        <v>6.4000000000000004</v>
      </c>
      <c r="I438" s="274"/>
      <c r="J438" s="270"/>
      <c r="K438" s="270"/>
      <c r="L438" s="275"/>
      <c r="M438" s="276"/>
      <c r="N438" s="277"/>
      <c r="O438" s="277"/>
      <c r="P438" s="277"/>
      <c r="Q438" s="277"/>
      <c r="R438" s="277"/>
      <c r="S438" s="277"/>
      <c r="T438" s="278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79" t="s">
        <v>229</v>
      </c>
      <c r="AU438" s="279" t="s">
        <v>86</v>
      </c>
      <c r="AV438" s="14" t="s">
        <v>86</v>
      </c>
      <c r="AW438" s="14" t="s">
        <v>32</v>
      </c>
      <c r="AX438" s="14" t="s">
        <v>76</v>
      </c>
      <c r="AY438" s="279" t="s">
        <v>222</v>
      </c>
    </row>
    <row r="439" s="14" customFormat="1">
      <c r="A439" s="14"/>
      <c r="B439" s="269"/>
      <c r="C439" s="270"/>
      <c r="D439" s="260" t="s">
        <v>229</v>
      </c>
      <c r="E439" s="271" t="s">
        <v>1</v>
      </c>
      <c r="F439" s="272" t="s">
        <v>2780</v>
      </c>
      <c r="G439" s="270"/>
      <c r="H439" s="273">
        <v>7.2000000000000002</v>
      </c>
      <c r="I439" s="274"/>
      <c r="J439" s="270"/>
      <c r="K439" s="270"/>
      <c r="L439" s="275"/>
      <c r="M439" s="276"/>
      <c r="N439" s="277"/>
      <c r="O439" s="277"/>
      <c r="P439" s="277"/>
      <c r="Q439" s="277"/>
      <c r="R439" s="277"/>
      <c r="S439" s="277"/>
      <c r="T439" s="278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79" t="s">
        <v>229</v>
      </c>
      <c r="AU439" s="279" t="s">
        <v>86</v>
      </c>
      <c r="AV439" s="14" t="s">
        <v>86</v>
      </c>
      <c r="AW439" s="14" t="s">
        <v>32</v>
      </c>
      <c r="AX439" s="14" t="s">
        <v>76</v>
      </c>
      <c r="AY439" s="279" t="s">
        <v>222</v>
      </c>
    </row>
    <row r="440" s="14" customFormat="1">
      <c r="A440" s="14"/>
      <c r="B440" s="269"/>
      <c r="C440" s="270"/>
      <c r="D440" s="260" t="s">
        <v>229</v>
      </c>
      <c r="E440" s="271" t="s">
        <v>1</v>
      </c>
      <c r="F440" s="272" t="s">
        <v>2781</v>
      </c>
      <c r="G440" s="270"/>
      <c r="H440" s="273">
        <v>7.5</v>
      </c>
      <c r="I440" s="274"/>
      <c r="J440" s="270"/>
      <c r="K440" s="270"/>
      <c r="L440" s="275"/>
      <c r="M440" s="276"/>
      <c r="N440" s="277"/>
      <c r="O440" s="277"/>
      <c r="P440" s="277"/>
      <c r="Q440" s="277"/>
      <c r="R440" s="277"/>
      <c r="S440" s="277"/>
      <c r="T440" s="278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79" t="s">
        <v>229</v>
      </c>
      <c r="AU440" s="279" t="s">
        <v>86</v>
      </c>
      <c r="AV440" s="14" t="s">
        <v>86</v>
      </c>
      <c r="AW440" s="14" t="s">
        <v>32</v>
      </c>
      <c r="AX440" s="14" t="s">
        <v>76</v>
      </c>
      <c r="AY440" s="279" t="s">
        <v>222</v>
      </c>
    </row>
    <row r="441" s="15" customFormat="1">
      <c r="A441" s="15"/>
      <c r="B441" s="280"/>
      <c r="C441" s="281"/>
      <c r="D441" s="260" t="s">
        <v>229</v>
      </c>
      <c r="E441" s="282" t="s">
        <v>1</v>
      </c>
      <c r="F441" s="283" t="s">
        <v>232</v>
      </c>
      <c r="G441" s="281"/>
      <c r="H441" s="284">
        <v>21.100000000000001</v>
      </c>
      <c r="I441" s="285"/>
      <c r="J441" s="281"/>
      <c r="K441" s="281"/>
      <c r="L441" s="286"/>
      <c r="M441" s="287"/>
      <c r="N441" s="288"/>
      <c r="O441" s="288"/>
      <c r="P441" s="288"/>
      <c r="Q441" s="288"/>
      <c r="R441" s="288"/>
      <c r="S441" s="288"/>
      <c r="T441" s="289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T441" s="290" t="s">
        <v>229</v>
      </c>
      <c r="AU441" s="290" t="s">
        <v>86</v>
      </c>
      <c r="AV441" s="15" t="s">
        <v>228</v>
      </c>
      <c r="AW441" s="15" t="s">
        <v>32</v>
      </c>
      <c r="AX441" s="15" t="s">
        <v>84</v>
      </c>
      <c r="AY441" s="290" t="s">
        <v>222</v>
      </c>
    </row>
    <row r="442" s="2" customFormat="1" ht="24.15" customHeight="1">
      <c r="A442" s="39"/>
      <c r="B442" s="40"/>
      <c r="C442" s="294" t="s">
        <v>308</v>
      </c>
      <c r="D442" s="294" t="s">
        <v>300</v>
      </c>
      <c r="E442" s="295" t="s">
        <v>2782</v>
      </c>
      <c r="F442" s="296" t="s">
        <v>2783</v>
      </c>
      <c r="G442" s="297" t="s">
        <v>227</v>
      </c>
      <c r="H442" s="298">
        <v>23.210000000000001</v>
      </c>
      <c r="I442" s="299"/>
      <c r="J442" s="300">
        <f>ROUND(I442*H442,2)</f>
        <v>0</v>
      </c>
      <c r="K442" s="301"/>
      <c r="L442" s="302"/>
      <c r="M442" s="303" t="s">
        <v>1</v>
      </c>
      <c r="N442" s="304" t="s">
        <v>41</v>
      </c>
      <c r="O442" s="92"/>
      <c r="P442" s="254">
        <f>O442*H442</f>
        <v>0</v>
      </c>
      <c r="Q442" s="254">
        <v>0</v>
      </c>
      <c r="R442" s="254">
        <f>Q442*H442</f>
        <v>0</v>
      </c>
      <c r="S442" s="254">
        <v>0</v>
      </c>
      <c r="T442" s="255">
        <f>S442*H442</f>
        <v>0</v>
      </c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R442" s="256" t="s">
        <v>290</v>
      </c>
      <c r="AT442" s="256" t="s">
        <v>300</v>
      </c>
      <c r="AU442" s="256" t="s">
        <v>86</v>
      </c>
      <c r="AY442" s="18" t="s">
        <v>222</v>
      </c>
      <c r="BE442" s="257">
        <f>IF(N442="základní",J442,0)</f>
        <v>0</v>
      </c>
      <c r="BF442" s="257">
        <f>IF(N442="snížená",J442,0)</f>
        <v>0</v>
      </c>
      <c r="BG442" s="257">
        <f>IF(N442="zákl. přenesená",J442,0)</f>
        <v>0</v>
      </c>
      <c r="BH442" s="257">
        <f>IF(N442="sníž. přenesená",J442,0)</f>
        <v>0</v>
      </c>
      <c r="BI442" s="257">
        <f>IF(N442="nulová",J442,0)</f>
        <v>0</v>
      </c>
      <c r="BJ442" s="18" t="s">
        <v>84</v>
      </c>
      <c r="BK442" s="257">
        <f>ROUND(I442*H442,2)</f>
        <v>0</v>
      </c>
      <c r="BL442" s="18" t="s">
        <v>260</v>
      </c>
      <c r="BM442" s="256" t="s">
        <v>416</v>
      </c>
    </row>
    <row r="443" s="14" customFormat="1">
      <c r="A443" s="14"/>
      <c r="B443" s="269"/>
      <c r="C443" s="270"/>
      <c r="D443" s="260" t="s">
        <v>229</v>
      </c>
      <c r="E443" s="271" t="s">
        <v>1</v>
      </c>
      <c r="F443" s="272" t="s">
        <v>2784</v>
      </c>
      <c r="G443" s="270"/>
      <c r="H443" s="273">
        <v>23.210000000000001</v>
      </c>
      <c r="I443" s="274"/>
      <c r="J443" s="270"/>
      <c r="K443" s="270"/>
      <c r="L443" s="275"/>
      <c r="M443" s="276"/>
      <c r="N443" s="277"/>
      <c r="O443" s="277"/>
      <c r="P443" s="277"/>
      <c r="Q443" s="277"/>
      <c r="R443" s="277"/>
      <c r="S443" s="277"/>
      <c r="T443" s="278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79" t="s">
        <v>229</v>
      </c>
      <c r="AU443" s="279" t="s">
        <v>86</v>
      </c>
      <c r="AV443" s="14" t="s">
        <v>86</v>
      </c>
      <c r="AW443" s="14" t="s">
        <v>32</v>
      </c>
      <c r="AX443" s="14" t="s">
        <v>76</v>
      </c>
      <c r="AY443" s="279" t="s">
        <v>222</v>
      </c>
    </row>
    <row r="444" s="15" customFormat="1">
      <c r="A444" s="15"/>
      <c r="B444" s="280"/>
      <c r="C444" s="281"/>
      <c r="D444" s="260" t="s">
        <v>229</v>
      </c>
      <c r="E444" s="282" t="s">
        <v>1</v>
      </c>
      <c r="F444" s="283" t="s">
        <v>232</v>
      </c>
      <c r="G444" s="281"/>
      <c r="H444" s="284">
        <v>23.210000000000001</v>
      </c>
      <c r="I444" s="285"/>
      <c r="J444" s="281"/>
      <c r="K444" s="281"/>
      <c r="L444" s="286"/>
      <c r="M444" s="287"/>
      <c r="N444" s="288"/>
      <c r="O444" s="288"/>
      <c r="P444" s="288"/>
      <c r="Q444" s="288"/>
      <c r="R444" s="288"/>
      <c r="S444" s="288"/>
      <c r="T444" s="289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90" t="s">
        <v>229</v>
      </c>
      <c r="AU444" s="290" t="s">
        <v>86</v>
      </c>
      <c r="AV444" s="15" t="s">
        <v>228</v>
      </c>
      <c r="AW444" s="15" t="s">
        <v>32</v>
      </c>
      <c r="AX444" s="15" t="s">
        <v>84</v>
      </c>
      <c r="AY444" s="290" t="s">
        <v>222</v>
      </c>
    </row>
    <row r="445" s="2" customFormat="1" ht="24.15" customHeight="1">
      <c r="A445" s="39"/>
      <c r="B445" s="40"/>
      <c r="C445" s="244" t="s">
        <v>418</v>
      </c>
      <c r="D445" s="244" t="s">
        <v>224</v>
      </c>
      <c r="E445" s="245" t="s">
        <v>2785</v>
      </c>
      <c r="F445" s="246" t="s">
        <v>2786</v>
      </c>
      <c r="G445" s="247" t="s">
        <v>1057</v>
      </c>
      <c r="H445" s="316"/>
      <c r="I445" s="249"/>
      <c r="J445" s="250">
        <f>ROUND(I445*H445,2)</f>
        <v>0</v>
      </c>
      <c r="K445" s="251"/>
      <c r="L445" s="45"/>
      <c r="M445" s="252" t="s">
        <v>1</v>
      </c>
      <c r="N445" s="253" t="s">
        <v>41</v>
      </c>
      <c r="O445" s="92"/>
      <c r="P445" s="254">
        <f>O445*H445</f>
        <v>0</v>
      </c>
      <c r="Q445" s="254">
        <v>0</v>
      </c>
      <c r="R445" s="254">
        <f>Q445*H445</f>
        <v>0</v>
      </c>
      <c r="S445" s="254">
        <v>0</v>
      </c>
      <c r="T445" s="255">
        <f>S445*H445</f>
        <v>0</v>
      </c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R445" s="256" t="s">
        <v>260</v>
      </c>
      <c r="AT445" s="256" t="s">
        <v>224</v>
      </c>
      <c r="AU445" s="256" t="s">
        <v>86</v>
      </c>
      <c r="AY445" s="18" t="s">
        <v>222</v>
      </c>
      <c r="BE445" s="257">
        <f>IF(N445="základní",J445,0)</f>
        <v>0</v>
      </c>
      <c r="BF445" s="257">
        <f>IF(N445="snížená",J445,0)</f>
        <v>0</v>
      </c>
      <c r="BG445" s="257">
        <f>IF(N445="zákl. přenesená",J445,0)</f>
        <v>0</v>
      </c>
      <c r="BH445" s="257">
        <f>IF(N445="sníž. přenesená",J445,0)</f>
        <v>0</v>
      </c>
      <c r="BI445" s="257">
        <f>IF(N445="nulová",J445,0)</f>
        <v>0</v>
      </c>
      <c r="BJ445" s="18" t="s">
        <v>84</v>
      </c>
      <c r="BK445" s="257">
        <f>ROUND(I445*H445,2)</f>
        <v>0</v>
      </c>
      <c r="BL445" s="18" t="s">
        <v>260</v>
      </c>
      <c r="BM445" s="256" t="s">
        <v>421</v>
      </c>
    </row>
    <row r="446" s="12" customFormat="1" ht="22.8" customHeight="1">
      <c r="A446" s="12"/>
      <c r="B446" s="228"/>
      <c r="C446" s="229"/>
      <c r="D446" s="230" t="s">
        <v>75</v>
      </c>
      <c r="E446" s="242" t="s">
        <v>1227</v>
      </c>
      <c r="F446" s="242" t="s">
        <v>1228</v>
      </c>
      <c r="G446" s="229"/>
      <c r="H446" s="229"/>
      <c r="I446" s="232"/>
      <c r="J446" s="243">
        <f>BK446</f>
        <v>0</v>
      </c>
      <c r="K446" s="229"/>
      <c r="L446" s="234"/>
      <c r="M446" s="235"/>
      <c r="N446" s="236"/>
      <c r="O446" s="236"/>
      <c r="P446" s="237">
        <f>SUM(P447:P466)</f>
        <v>0</v>
      </c>
      <c r="Q446" s="236"/>
      <c r="R446" s="237">
        <f>SUM(R447:R466)</f>
        <v>0</v>
      </c>
      <c r="S446" s="236"/>
      <c r="T446" s="238">
        <f>SUM(T447:T466)</f>
        <v>0</v>
      </c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R446" s="239" t="s">
        <v>86</v>
      </c>
      <c r="AT446" s="240" t="s">
        <v>75</v>
      </c>
      <c r="AU446" s="240" t="s">
        <v>84</v>
      </c>
      <c r="AY446" s="239" t="s">
        <v>222</v>
      </c>
      <c r="BK446" s="241">
        <f>SUM(BK447:BK466)</f>
        <v>0</v>
      </c>
    </row>
    <row r="447" s="2" customFormat="1" ht="16.5" customHeight="1">
      <c r="A447" s="39"/>
      <c r="B447" s="40"/>
      <c r="C447" s="244" t="s">
        <v>312</v>
      </c>
      <c r="D447" s="244" t="s">
        <v>224</v>
      </c>
      <c r="E447" s="245" t="s">
        <v>2787</v>
      </c>
      <c r="F447" s="246" t="s">
        <v>1231</v>
      </c>
      <c r="G447" s="247" t="s">
        <v>241</v>
      </c>
      <c r="H447" s="248">
        <v>9.2599999999999998</v>
      </c>
      <c r="I447" s="249"/>
      <c r="J447" s="250">
        <f>ROUND(I447*H447,2)</f>
        <v>0</v>
      </c>
      <c r="K447" s="251"/>
      <c r="L447" s="45"/>
      <c r="M447" s="252" t="s">
        <v>1</v>
      </c>
      <c r="N447" s="253" t="s">
        <v>41</v>
      </c>
      <c r="O447" s="92"/>
      <c r="P447" s="254">
        <f>O447*H447</f>
        <v>0</v>
      </c>
      <c r="Q447" s="254">
        <v>0</v>
      </c>
      <c r="R447" s="254">
        <f>Q447*H447</f>
        <v>0</v>
      </c>
      <c r="S447" s="254">
        <v>0</v>
      </c>
      <c r="T447" s="255">
        <f>S447*H447</f>
        <v>0</v>
      </c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R447" s="256" t="s">
        <v>260</v>
      </c>
      <c r="AT447" s="256" t="s">
        <v>224</v>
      </c>
      <c r="AU447" s="256" t="s">
        <v>86</v>
      </c>
      <c r="AY447" s="18" t="s">
        <v>222</v>
      </c>
      <c r="BE447" s="257">
        <f>IF(N447="základní",J447,0)</f>
        <v>0</v>
      </c>
      <c r="BF447" s="257">
        <f>IF(N447="snížená",J447,0)</f>
        <v>0</v>
      </c>
      <c r="BG447" s="257">
        <f>IF(N447="zákl. přenesená",J447,0)</f>
        <v>0</v>
      </c>
      <c r="BH447" s="257">
        <f>IF(N447="sníž. přenesená",J447,0)</f>
        <v>0</v>
      </c>
      <c r="BI447" s="257">
        <f>IF(N447="nulová",J447,0)</f>
        <v>0</v>
      </c>
      <c r="BJ447" s="18" t="s">
        <v>84</v>
      </c>
      <c r="BK447" s="257">
        <f>ROUND(I447*H447,2)</f>
        <v>0</v>
      </c>
      <c r="BL447" s="18" t="s">
        <v>260</v>
      </c>
      <c r="BM447" s="256" t="s">
        <v>428</v>
      </c>
    </row>
    <row r="448" s="2" customFormat="1">
      <c r="A448" s="39"/>
      <c r="B448" s="40"/>
      <c r="C448" s="41"/>
      <c r="D448" s="260" t="s">
        <v>266</v>
      </c>
      <c r="E448" s="41"/>
      <c r="F448" s="291" t="s">
        <v>1233</v>
      </c>
      <c r="G448" s="41"/>
      <c r="H448" s="41"/>
      <c r="I448" s="211"/>
      <c r="J448" s="41"/>
      <c r="K448" s="41"/>
      <c r="L448" s="45"/>
      <c r="M448" s="292"/>
      <c r="N448" s="293"/>
      <c r="O448" s="92"/>
      <c r="P448" s="92"/>
      <c r="Q448" s="92"/>
      <c r="R448" s="92"/>
      <c r="S448" s="92"/>
      <c r="T448" s="93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T448" s="18" t="s">
        <v>266</v>
      </c>
      <c r="AU448" s="18" t="s">
        <v>86</v>
      </c>
    </row>
    <row r="449" s="13" customFormat="1">
      <c r="A449" s="13"/>
      <c r="B449" s="258"/>
      <c r="C449" s="259"/>
      <c r="D449" s="260" t="s">
        <v>229</v>
      </c>
      <c r="E449" s="261" t="s">
        <v>1</v>
      </c>
      <c r="F449" s="262" t="s">
        <v>1234</v>
      </c>
      <c r="G449" s="259"/>
      <c r="H449" s="261" t="s">
        <v>1</v>
      </c>
      <c r="I449" s="263"/>
      <c r="J449" s="259"/>
      <c r="K449" s="259"/>
      <c r="L449" s="264"/>
      <c r="M449" s="265"/>
      <c r="N449" s="266"/>
      <c r="O449" s="266"/>
      <c r="P449" s="266"/>
      <c r="Q449" s="266"/>
      <c r="R449" s="266"/>
      <c r="S449" s="266"/>
      <c r="T449" s="267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68" t="s">
        <v>229</v>
      </c>
      <c r="AU449" s="268" t="s">
        <v>86</v>
      </c>
      <c r="AV449" s="13" t="s">
        <v>84</v>
      </c>
      <c r="AW449" s="13" t="s">
        <v>32</v>
      </c>
      <c r="AX449" s="13" t="s">
        <v>76</v>
      </c>
      <c r="AY449" s="268" t="s">
        <v>222</v>
      </c>
    </row>
    <row r="450" s="14" customFormat="1">
      <c r="A450" s="14"/>
      <c r="B450" s="269"/>
      <c r="C450" s="270"/>
      <c r="D450" s="260" t="s">
        <v>229</v>
      </c>
      <c r="E450" s="271" t="s">
        <v>1</v>
      </c>
      <c r="F450" s="272" t="s">
        <v>2788</v>
      </c>
      <c r="G450" s="270"/>
      <c r="H450" s="273">
        <v>1.5</v>
      </c>
      <c r="I450" s="274"/>
      <c r="J450" s="270"/>
      <c r="K450" s="270"/>
      <c r="L450" s="275"/>
      <c r="M450" s="276"/>
      <c r="N450" s="277"/>
      <c r="O450" s="277"/>
      <c r="P450" s="277"/>
      <c r="Q450" s="277"/>
      <c r="R450" s="277"/>
      <c r="S450" s="277"/>
      <c r="T450" s="278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79" t="s">
        <v>229</v>
      </c>
      <c r="AU450" s="279" t="s">
        <v>86</v>
      </c>
      <c r="AV450" s="14" t="s">
        <v>86</v>
      </c>
      <c r="AW450" s="14" t="s">
        <v>32</v>
      </c>
      <c r="AX450" s="14" t="s">
        <v>76</v>
      </c>
      <c r="AY450" s="279" t="s">
        <v>222</v>
      </c>
    </row>
    <row r="451" s="16" customFormat="1">
      <c r="A451" s="16"/>
      <c r="B451" s="305"/>
      <c r="C451" s="306"/>
      <c r="D451" s="260" t="s">
        <v>229</v>
      </c>
      <c r="E451" s="307" t="s">
        <v>1</v>
      </c>
      <c r="F451" s="308" t="s">
        <v>373</v>
      </c>
      <c r="G451" s="306"/>
      <c r="H451" s="309">
        <v>1.5</v>
      </c>
      <c r="I451" s="310"/>
      <c r="J451" s="306"/>
      <c r="K451" s="306"/>
      <c r="L451" s="311"/>
      <c r="M451" s="312"/>
      <c r="N451" s="313"/>
      <c r="O451" s="313"/>
      <c r="P451" s="313"/>
      <c r="Q451" s="313"/>
      <c r="R451" s="313"/>
      <c r="S451" s="313"/>
      <c r="T451" s="314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T451" s="315" t="s">
        <v>229</v>
      </c>
      <c r="AU451" s="315" t="s">
        <v>86</v>
      </c>
      <c r="AV451" s="16" t="s">
        <v>107</v>
      </c>
      <c r="AW451" s="16" t="s">
        <v>32</v>
      </c>
      <c r="AX451" s="16" t="s">
        <v>76</v>
      </c>
      <c r="AY451" s="315" t="s">
        <v>222</v>
      </c>
    </row>
    <row r="452" s="14" customFormat="1">
      <c r="A452" s="14"/>
      <c r="B452" s="269"/>
      <c r="C452" s="270"/>
      <c r="D452" s="260" t="s">
        <v>229</v>
      </c>
      <c r="E452" s="271" t="s">
        <v>1</v>
      </c>
      <c r="F452" s="272" t="s">
        <v>2789</v>
      </c>
      <c r="G452" s="270"/>
      <c r="H452" s="273">
        <v>2.29</v>
      </c>
      <c r="I452" s="274"/>
      <c r="J452" s="270"/>
      <c r="K452" s="270"/>
      <c r="L452" s="275"/>
      <c r="M452" s="276"/>
      <c r="N452" s="277"/>
      <c r="O452" s="277"/>
      <c r="P452" s="277"/>
      <c r="Q452" s="277"/>
      <c r="R452" s="277"/>
      <c r="S452" s="277"/>
      <c r="T452" s="278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79" t="s">
        <v>229</v>
      </c>
      <c r="AU452" s="279" t="s">
        <v>86</v>
      </c>
      <c r="AV452" s="14" t="s">
        <v>86</v>
      </c>
      <c r="AW452" s="14" t="s">
        <v>32</v>
      </c>
      <c r="AX452" s="14" t="s">
        <v>76</v>
      </c>
      <c r="AY452" s="279" t="s">
        <v>222</v>
      </c>
    </row>
    <row r="453" s="14" customFormat="1">
      <c r="A453" s="14"/>
      <c r="B453" s="269"/>
      <c r="C453" s="270"/>
      <c r="D453" s="260" t="s">
        <v>229</v>
      </c>
      <c r="E453" s="271" t="s">
        <v>1</v>
      </c>
      <c r="F453" s="272" t="s">
        <v>2790</v>
      </c>
      <c r="G453" s="270"/>
      <c r="H453" s="273">
        <v>2.6499999999999999</v>
      </c>
      <c r="I453" s="274"/>
      <c r="J453" s="270"/>
      <c r="K453" s="270"/>
      <c r="L453" s="275"/>
      <c r="M453" s="276"/>
      <c r="N453" s="277"/>
      <c r="O453" s="277"/>
      <c r="P453" s="277"/>
      <c r="Q453" s="277"/>
      <c r="R453" s="277"/>
      <c r="S453" s="277"/>
      <c r="T453" s="278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79" t="s">
        <v>229</v>
      </c>
      <c r="AU453" s="279" t="s">
        <v>86</v>
      </c>
      <c r="AV453" s="14" t="s">
        <v>86</v>
      </c>
      <c r="AW453" s="14" t="s">
        <v>32</v>
      </c>
      <c r="AX453" s="14" t="s">
        <v>76</v>
      </c>
      <c r="AY453" s="279" t="s">
        <v>222</v>
      </c>
    </row>
    <row r="454" s="14" customFormat="1">
      <c r="A454" s="14"/>
      <c r="B454" s="269"/>
      <c r="C454" s="270"/>
      <c r="D454" s="260" t="s">
        <v>229</v>
      </c>
      <c r="E454" s="271" t="s">
        <v>1</v>
      </c>
      <c r="F454" s="272" t="s">
        <v>2791</v>
      </c>
      <c r="G454" s="270"/>
      <c r="H454" s="273">
        <v>2.8199999999999998</v>
      </c>
      <c r="I454" s="274"/>
      <c r="J454" s="270"/>
      <c r="K454" s="270"/>
      <c r="L454" s="275"/>
      <c r="M454" s="276"/>
      <c r="N454" s="277"/>
      <c r="O454" s="277"/>
      <c r="P454" s="277"/>
      <c r="Q454" s="277"/>
      <c r="R454" s="277"/>
      <c r="S454" s="277"/>
      <c r="T454" s="278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79" t="s">
        <v>229</v>
      </c>
      <c r="AU454" s="279" t="s">
        <v>86</v>
      </c>
      <c r="AV454" s="14" t="s">
        <v>86</v>
      </c>
      <c r="AW454" s="14" t="s">
        <v>32</v>
      </c>
      <c r="AX454" s="14" t="s">
        <v>76</v>
      </c>
      <c r="AY454" s="279" t="s">
        <v>222</v>
      </c>
    </row>
    <row r="455" s="16" customFormat="1">
      <c r="A455" s="16"/>
      <c r="B455" s="305"/>
      <c r="C455" s="306"/>
      <c r="D455" s="260" t="s">
        <v>229</v>
      </c>
      <c r="E455" s="307" t="s">
        <v>1</v>
      </c>
      <c r="F455" s="308" t="s">
        <v>373</v>
      </c>
      <c r="G455" s="306"/>
      <c r="H455" s="309">
        <v>7.7599999999999998</v>
      </c>
      <c r="I455" s="310"/>
      <c r="J455" s="306"/>
      <c r="K455" s="306"/>
      <c r="L455" s="311"/>
      <c r="M455" s="312"/>
      <c r="N455" s="313"/>
      <c r="O455" s="313"/>
      <c r="P455" s="313"/>
      <c r="Q455" s="313"/>
      <c r="R455" s="313"/>
      <c r="S455" s="313"/>
      <c r="T455" s="314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T455" s="315" t="s">
        <v>229</v>
      </c>
      <c r="AU455" s="315" t="s">
        <v>86</v>
      </c>
      <c r="AV455" s="16" t="s">
        <v>107</v>
      </c>
      <c r="AW455" s="16" t="s">
        <v>32</v>
      </c>
      <c r="AX455" s="16" t="s">
        <v>76</v>
      </c>
      <c r="AY455" s="315" t="s">
        <v>222</v>
      </c>
    </row>
    <row r="456" s="15" customFormat="1">
      <c r="A456" s="15"/>
      <c r="B456" s="280"/>
      <c r="C456" s="281"/>
      <c r="D456" s="260" t="s">
        <v>229</v>
      </c>
      <c r="E456" s="282" t="s">
        <v>1</v>
      </c>
      <c r="F456" s="283" t="s">
        <v>232</v>
      </c>
      <c r="G456" s="281"/>
      <c r="H456" s="284">
        <v>9.2599999999999998</v>
      </c>
      <c r="I456" s="285"/>
      <c r="J456" s="281"/>
      <c r="K456" s="281"/>
      <c r="L456" s="286"/>
      <c r="M456" s="287"/>
      <c r="N456" s="288"/>
      <c r="O456" s="288"/>
      <c r="P456" s="288"/>
      <c r="Q456" s="288"/>
      <c r="R456" s="288"/>
      <c r="S456" s="288"/>
      <c r="T456" s="289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T456" s="290" t="s">
        <v>229</v>
      </c>
      <c r="AU456" s="290" t="s">
        <v>86</v>
      </c>
      <c r="AV456" s="15" t="s">
        <v>228</v>
      </c>
      <c r="AW456" s="15" t="s">
        <v>32</v>
      </c>
      <c r="AX456" s="15" t="s">
        <v>84</v>
      </c>
      <c r="AY456" s="290" t="s">
        <v>222</v>
      </c>
    </row>
    <row r="457" s="2" customFormat="1" ht="24.15" customHeight="1">
      <c r="A457" s="39"/>
      <c r="B457" s="40"/>
      <c r="C457" s="244" t="s">
        <v>435</v>
      </c>
      <c r="D457" s="244" t="s">
        <v>224</v>
      </c>
      <c r="E457" s="245" t="s">
        <v>2792</v>
      </c>
      <c r="F457" s="246" t="s">
        <v>2793</v>
      </c>
      <c r="G457" s="247" t="s">
        <v>227</v>
      </c>
      <c r="H457" s="248">
        <v>439</v>
      </c>
      <c r="I457" s="249"/>
      <c r="J457" s="250">
        <f>ROUND(I457*H457,2)</f>
        <v>0</v>
      </c>
      <c r="K457" s="251"/>
      <c r="L457" s="45"/>
      <c r="M457" s="252" t="s">
        <v>1</v>
      </c>
      <c r="N457" s="253" t="s">
        <v>41</v>
      </c>
      <c r="O457" s="92"/>
      <c r="P457" s="254">
        <f>O457*H457</f>
        <v>0</v>
      </c>
      <c r="Q457" s="254">
        <v>0</v>
      </c>
      <c r="R457" s="254">
        <f>Q457*H457</f>
        <v>0</v>
      </c>
      <c r="S457" s="254">
        <v>0</v>
      </c>
      <c r="T457" s="255">
        <f>S457*H457</f>
        <v>0</v>
      </c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R457" s="256" t="s">
        <v>260</v>
      </c>
      <c r="AT457" s="256" t="s">
        <v>224</v>
      </c>
      <c r="AU457" s="256" t="s">
        <v>86</v>
      </c>
      <c r="AY457" s="18" t="s">
        <v>222</v>
      </c>
      <c r="BE457" s="257">
        <f>IF(N457="základní",J457,0)</f>
        <v>0</v>
      </c>
      <c r="BF457" s="257">
        <f>IF(N457="snížená",J457,0)</f>
        <v>0</v>
      </c>
      <c r="BG457" s="257">
        <f>IF(N457="zákl. přenesená",J457,0)</f>
        <v>0</v>
      </c>
      <c r="BH457" s="257">
        <f>IF(N457="sníž. přenesená",J457,0)</f>
        <v>0</v>
      </c>
      <c r="BI457" s="257">
        <f>IF(N457="nulová",J457,0)</f>
        <v>0</v>
      </c>
      <c r="BJ457" s="18" t="s">
        <v>84</v>
      </c>
      <c r="BK457" s="257">
        <f>ROUND(I457*H457,2)</f>
        <v>0</v>
      </c>
      <c r="BL457" s="18" t="s">
        <v>260</v>
      </c>
      <c r="BM457" s="256" t="s">
        <v>439</v>
      </c>
    </row>
    <row r="458" s="13" customFormat="1">
      <c r="A458" s="13"/>
      <c r="B458" s="258"/>
      <c r="C458" s="259"/>
      <c r="D458" s="260" t="s">
        <v>229</v>
      </c>
      <c r="E458" s="261" t="s">
        <v>1</v>
      </c>
      <c r="F458" s="262" t="s">
        <v>2794</v>
      </c>
      <c r="G458" s="259"/>
      <c r="H458" s="261" t="s">
        <v>1</v>
      </c>
      <c r="I458" s="263"/>
      <c r="J458" s="259"/>
      <c r="K458" s="259"/>
      <c r="L458" s="264"/>
      <c r="M458" s="265"/>
      <c r="N458" s="266"/>
      <c r="O458" s="266"/>
      <c r="P458" s="266"/>
      <c r="Q458" s="266"/>
      <c r="R458" s="266"/>
      <c r="S458" s="266"/>
      <c r="T458" s="267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68" t="s">
        <v>229</v>
      </c>
      <c r="AU458" s="268" t="s">
        <v>86</v>
      </c>
      <c r="AV458" s="13" t="s">
        <v>84</v>
      </c>
      <c r="AW458" s="13" t="s">
        <v>32</v>
      </c>
      <c r="AX458" s="13" t="s">
        <v>76</v>
      </c>
      <c r="AY458" s="268" t="s">
        <v>222</v>
      </c>
    </row>
    <row r="459" s="14" customFormat="1">
      <c r="A459" s="14"/>
      <c r="B459" s="269"/>
      <c r="C459" s="270"/>
      <c r="D459" s="260" t="s">
        <v>229</v>
      </c>
      <c r="E459" s="271" t="s">
        <v>1</v>
      </c>
      <c r="F459" s="272" t="s">
        <v>2795</v>
      </c>
      <c r="G459" s="270"/>
      <c r="H459" s="273">
        <v>93</v>
      </c>
      <c r="I459" s="274"/>
      <c r="J459" s="270"/>
      <c r="K459" s="270"/>
      <c r="L459" s="275"/>
      <c r="M459" s="276"/>
      <c r="N459" s="277"/>
      <c r="O459" s="277"/>
      <c r="P459" s="277"/>
      <c r="Q459" s="277"/>
      <c r="R459" s="277"/>
      <c r="S459" s="277"/>
      <c r="T459" s="278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79" t="s">
        <v>229</v>
      </c>
      <c r="AU459" s="279" t="s">
        <v>86</v>
      </c>
      <c r="AV459" s="14" t="s">
        <v>86</v>
      </c>
      <c r="AW459" s="14" t="s">
        <v>32</v>
      </c>
      <c r="AX459" s="14" t="s">
        <v>76</v>
      </c>
      <c r="AY459" s="279" t="s">
        <v>222</v>
      </c>
    </row>
    <row r="460" s="16" customFormat="1">
      <c r="A460" s="16"/>
      <c r="B460" s="305"/>
      <c r="C460" s="306"/>
      <c r="D460" s="260" t="s">
        <v>229</v>
      </c>
      <c r="E460" s="307" t="s">
        <v>1</v>
      </c>
      <c r="F460" s="308" t="s">
        <v>373</v>
      </c>
      <c r="G460" s="306"/>
      <c r="H460" s="309">
        <v>93</v>
      </c>
      <c r="I460" s="310"/>
      <c r="J460" s="306"/>
      <c r="K460" s="306"/>
      <c r="L460" s="311"/>
      <c r="M460" s="312"/>
      <c r="N460" s="313"/>
      <c r="O460" s="313"/>
      <c r="P460" s="313"/>
      <c r="Q460" s="313"/>
      <c r="R460" s="313"/>
      <c r="S460" s="313"/>
      <c r="T460" s="314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T460" s="315" t="s">
        <v>229</v>
      </c>
      <c r="AU460" s="315" t="s">
        <v>86</v>
      </c>
      <c r="AV460" s="16" t="s">
        <v>107</v>
      </c>
      <c r="AW460" s="16" t="s">
        <v>32</v>
      </c>
      <c r="AX460" s="16" t="s">
        <v>76</v>
      </c>
      <c r="AY460" s="315" t="s">
        <v>222</v>
      </c>
    </row>
    <row r="461" s="14" customFormat="1">
      <c r="A461" s="14"/>
      <c r="B461" s="269"/>
      <c r="C461" s="270"/>
      <c r="D461" s="260" t="s">
        <v>229</v>
      </c>
      <c r="E461" s="271" t="s">
        <v>1</v>
      </c>
      <c r="F461" s="272" t="s">
        <v>2796</v>
      </c>
      <c r="G461" s="270"/>
      <c r="H461" s="273">
        <v>106</v>
      </c>
      <c r="I461" s="274"/>
      <c r="J461" s="270"/>
      <c r="K461" s="270"/>
      <c r="L461" s="275"/>
      <c r="M461" s="276"/>
      <c r="N461" s="277"/>
      <c r="O461" s="277"/>
      <c r="P461" s="277"/>
      <c r="Q461" s="277"/>
      <c r="R461" s="277"/>
      <c r="S461" s="277"/>
      <c r="T461" s="278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79" t="s">
        <v>229</v>
      </c>
      <c r="AU461" s="279" t="s">
        <v>86</v>
      </c>
      <c r="AV461" s="14" t="s">
        <v>86</v>
      </c>
      <c r="AW461" s="14" t="s">
        <v>32</v>
      </c>
      <c r="AX461" s="14" t="s">
        <v>76</v>
      </c>
      <c r="AY461" s="279" t="s">
        <v>222</v>
      </c>
    </row>
    <row r="462" s="14" customFormat="1">
      <c r="A462" s="14"/>
      <c r="B462" s="269"/>
      <c r="C462" s="270"/>
      <c r="D462" s="260" t="s">
        <v>229</v>
      </c>
      <c r="E462" s="271" t="s">
        <v>1</v>
      </c>
      <c r="F462" s="272" t="s">
        <v>2797</v>
      </c>
      <c r="G462" s="270"/>
      <c r="H462" s="273">
        <v>120</v>
      </c>
      <c r="I462" s="274"/>
      <c r="J462" s="270"/>
      <c r="K462" s="270"/>
      <c r="L462" s="275"/>
      <c r="M462" s="276"/>
      <c r="N462" s="277"/>
      <c r="O462" s="277"/>
      <c r="P462" s="277"/>
      <c r="Q462" s="277"/>
      <c r="R462" s="277"/>
      <c r="S462" s="277"/>
      <c r="T462" s="278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79" t="s">
        <v>229</v>
      </c>
      <c r="AU462" s="279" t="s">
        <v>86</v>
      </c>
      <c r="AV462" s="14" t="s">
        <v>86</v>
      </c>
      <c r="AW462" s="14" t="s">
        <v>32</v>
      </c>
      <c r="AX462" s="14" t="s">
        <v>76</v>
      </c>
      <c r="AY462" s="279" t="s">
        <v>222</v>
      </c>
    </row>
    <row r="463" s="14" customFormat="1">
      <c r="A463" s="14"/>
      <c r="B463" s="269"/>
      <c r="C463" s="270"/>
      <c r="D463" s="260" t="s">
        <v>229</v>
      </c>
      <c r="E463" s="271" t="s">
        <v>1</v>
      </c>
      <c r="F463" s="272" t="s">
        <v>2798</v>
      </c>
      <c r="G463" s="270"/>
      <c r="H463" s="273">
        <v>120</v>
      </c>
      <c r="I463" s="274"/>
      <c r="J463" s="270"/>
      <c r="K463" s="270"/>
      <c r="L463" s="275"/>
      <c r="M463" s="276"/>
      <c r="N463" s="277"/>
      <c r="O463" s="277"/>
      <c r="P463" s="277"/>
      <c r="Q463" s="277"/>
      <c r="R463" s="277"/>
      <c r="S463" s="277"/>
      <c r="T463" s="278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79" t="s">
        <v>229</v>
      </c>
      <c r="AU463" s="279" t="s">
        <v>86</v>
      </c>
      <c r="AV463" s="14" t="s">
        <v>86</v>
      </c>
      <c r="AW463" s="14" t="s">
        <v>32</v>
      </c>
      <c r="AX463" s="14" t="s">
        <v>76</v>
      </c>
      <c r="AY463" s="279" t="s">
        <v>222</v>
      </c>
    </row>
    <row r="464" s="16" customFormat="1">
      <c r="A464" s="16"/>
      <c r="B464" s="305"/>
      <c r="C464" s="306"/>
      <c r="D464" s="260" t="s">
        <v>229</v>
      </c>
      <c r="E464" s="307" t="s">
        <v>1</v>
      </c>
      <c r="F464" s="308" t="s">
        <v>373</v>
      </c>
      <c r="G464" s="306"/>
      <c r="H464" s="309">
        <v>346</v>
      </c>
      <c r="I464" s="310"/>
      <c r="J464" s="306"/>
      <c r="K464" s="306"/>
      <c r="L464" s="311"/>
      <c r="M464" s="312"/>
      <c r="N464" s="313"/>
      <c r="O464" s="313"/>
      <c r="P464" s="313"/>
      <c r="Q464" s="313"/>
      <c r="R464" s="313"/>
      <c r="S464" s="313"/>
      <c r="T464" s="314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T464" s="315" t="s">
        <v>229</v>
      </c>
      <c r="AU464" s="315" t="s">
        <v>86</v>
      </c>
      <c r="AV464" s="16" t="s">
        <v>107</v>
      </c>
      <c r="AW464" s="16" t="s">
        <v>32</v>
      </c>
      <c r="AX464" s="16" t="s">
        <v>76</v>
      </c>
      <c r="AY464" s="315" t="s">
        <v>222</v>
      </c>
    </row>
    <row r="465" s="15" customFormat="1">
      <c r="A465" s="15"/>
      <c r="B465" s="280"/>
      <c r="C465" s="281"/>
      <c r="D465" s="260" t="s">
        <v>229</v>
      </c>
      <c r="E465" s="282" t="s">
        <v>1</v>
      </c>
      <c r="F465" s="283" t="s">
        <v>232</v>
      </c>
      <c r="G465" s="281"/>
      <c r="H465" s="284">
        <v>439</v>
      </c>
      <c r="I465" s="285"/>
      <c r="J465" s="281"/>
      <c r="K465" s="281"/>
      <c r="L465" s="286"/>
      <c r="M465" s="287"/>
      <c r="N465" s="288"/>
      <c r="O465" s="288"/>
      <c r="P465" s="288"/>
      <c r="Q465" s="288"/>
      <c r="R465" s="288"/>
      <c r="S465" s="288"/>
      <c r="T465" s="289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T465" s="290" t="s">
        <v>229</v>
      </c>
      <c r="AU465" s="290" t="s">
        <v>86</v>
      </c>
      <c r="AV465" s="15" t="s">
        <v>228</v>
      </c>
      <c r="AW465" s="15" t="s">
        <v>32</v>
      </c>
      <c r="AX465" s="15" t="s">
        <v>84</v>
      </c>
      <c r="AY465" s="290" t="s">
        <v>222</v>
      </c>
    </row>
    <row r="466" s="2" customFormat="1" ht="16.5" customHeight="1">
      <c r="A466" s="39"/>
      <c r="B466" s="40"/>
      <c r="C466" s="244" t="s">
        <v>317</v>
      </c>
      <c r="D466" s="244" t="s">
        <v>224</v>
      </c>
      <c r="E466" s="245" t="s">
        <v>1351</v>
      </c>
      <c r="F466" s="246" t="s">
        <v>1352</v>
      </c>
      <c r="G466" s="247" t="s">
        <v>1057</v>
      </c>
      <c r="H466" s="316"/>
      <c r="I466" s="249"/>
      <c r="J466" s="250">
        <f>ROUND(I466*H466,2)</f>
        <v>0</v>
      </c>
      <c r="K466" s="251"/>
      <c r="L466" s="45"/>
      <c r="M466" s="252" t="s">
        <v>1</v>
      </c>
      <c r="N466" s="253" t="s">
        <v>41</v>
      </c>
      <c r="O466" s="92"/>
      <c r="P466" s="254">
        <f>O466*H466</f>
        <v>0</v>
      </c>
      <c r="Q466" s="254">
        <v>0</v>
      </c>
      <c r="R466" s="254">
        <f>Q466*H466</f>
        <v>0</v>
      </c>
      <c r="S466" s="254">
        <v>0</v>
      </c>
      <c r="T466" s="255">
        <f>S466*H466</f>
        <v>0</v>
      </c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R466" s="256" t="s">
        <v>260</v>
      </c>
      <c r="AT466" s="256" t="s">
        <v>224</v>
      </c>
      <c r="AU466" s="256" t="s">
        <v>86</v>
      </c>
      <c r="AY466" s="18" t="s">
        <v>222</v>
      </c>
      <c r="BE466" s="257">
        <f>IF(N466="základní",J466,0)</f>
        <v>0</v>
      </c>
      <c r="BF466" s="257">
        <f>IF(N466="snížená",J466,0)</f>
        <v>0</v>
      </c>
      <c r="BG466" s="257">
        <f>IF(N466="zákl. přenesená",J466,0)</f>
        <v>0</v>
      </c>
      <c r="BH466" s="257">
        <f>IF(N466="sníž. přenesená",J466,0)</f>
        <v>0</v>
      </c>
      <c r="BI466" s="257">
        <f>IF(N466="nulová",J466,0)</f>
        <v>0</v>
      </c>
      <c r="BJ466" s="18" t="s">
        <v>84</v>
      </c>
      <c r="BK466" s="257">
        <f>ROUND(I466*H466,2)</f>
        <v>0</v>
      </c>
      <c r="BL466" s="18" t="s">
        <v>260</v>
      </c>
      <c r="BM466" s="256" t="s">
        <v>442</v>
      </c>
    </row>
    <row r="467" s="12" customFormat="1" ht="22.8" customHeight="1">
      <c r="A467" s="12"/>
      <c r="B467" s="228"/>
      <c r="C467" s="229"/>
      <c r="D467" s="230" t="s">
        <v>75</v>
      </c>
      <c r="E467" s="242" t="s">
        <v>2009</v>
      </c>
      <c r="F467" s="242" t="s">
        <v>2010</v>
      </c>
      <c r="G467" s="229"/>
      <c r="H467" s="229"/>
      <c r="I467" s="232"/>
      <c r="J467" s="243">
        <f>BK467</f>
        <v>0</v>
      </c>
      <c r="K467" s="229"/>
      <c r="L467" s="234"/>
      <c r="M467" s="235"/>
      <c r="N467" s="236"/>
      <c r="O467" s="236"/>
      <c r="P467" s="237">
        <f>SUM(P468:P490)</f>
        <v>0</v>
      </c>
      <c r="Q467" s="236"/>
      <c r="R467" s="237">
        <f>SUM(R468:R490)</f>
        <v>0</v>
      </c>
      <c r="S467" s="236"/>
      <c r="T467" s="238">
        <f>SUM(T468:T490)</f>
        <v>0</v>
      </c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R467" s="239" t="s">
        <v>86</v>
      </c>
      <c r="AT467" s="240" t="s">
        <v>75</v>
      </c>
      <c r="AU467" s="240" t="s">
        <v>84</v>
      </c>
      <c r="AY467" s="239" t="s">
        <v>222</v>
      </c>
      <c r="BK467" s="241">
        <f>SUM(BK468:BK490)</f>
        <v>0</v>
      </c>
    </row>
    <row r="468" s="2" customFormat="1" ht="21.75" customHeight="1">
      <c r="A468" s="39"/>
      <c r="B468" s="40"/>
      <c r="C468" s="244" t="s">
        <v>443</v>
      </c>
      <c r="D468" s="244" t="s">
        <v>224</v>
      </c>
      <c r="E468" s="245" t="s">
        <v>2799</v>
      </c>
      <c r="F468" s="246" t="s">
        <v>2013</v>
      </c>
      <c r="G468" s="247" t="s">
        <v>337</v>
      </c>
      <c r="H468" s="248">
        <v>18670.498</v>
      </c>
      <c r="I468" s="249"/>
      <c r="J468" s="250">
        <f>ROUND(I468*H468,2)</f>
        <v>0</v>
      </c>
      <c r="K468" s="251"/>
      <c r="L468" s="45"/>
      <c r="M468" s="252" t="s">
        <v>1</v>
      </c>
      <c r="N468" s="253" t="s">
        <v>41</v>
      </c>
      <c r="O468" s="92"/>
      <c r="P468" s="254">
        <f>O468*H468</f>
        <v>0</v>
      </c>
      <c r="Q468" s="254">
        <v>0</v>
      </c>
      <c r="R468" s="254">
        <f>Q468*H468</f>
        <v>0</v>
      </c>
      <c r="S468" s="254">
        <v>0</v>
      </c>
      <c r="T468" s="255">
        <f>S468*H468</f>
        <v>0</v>
      </c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R468" s="256" t="s">
        <v>260</v>
      </c>
      <c r="AT468" s="256" t="s">
        <v>224</v>
      </c>
      <c r="AU468" s="256" t="s">
        <v>86</v>
      </c>
      <c r="AY468" s="18" t="s">
        <v>222</v>
      </c>
      <c r="BE468" s="257">
        <f>IF(N468="základní",J468,0)</f>
        <v>0</v>
      </c>
      <c r="BF468" s="257">
        <f>IF(N468="snížená",J468,0)</f>
        <v>0</v>
      </c>
      <c r="BG468" s="257">
        <f>IF(N468="zákl. přenesená",J468,0)</f>
        <v>0</v>
      </c>
      <c r="BH468" s="257">
        <f>IF(N468="sníž. přenesená",J468,0)</f>
        <v>0</v>
      </c>
      <c r="BI468" s="257">
        <f>IF(N468="nulová",J468,0)</f>
        <v>0</v>
      </c>
      <c r="BJ468" s="18" t="s">
        <v>84</v>
      </c>
      <c r="BK468" s="257">
        <f>ROUND(I468*H468,2)</f>
        <v>0</v>
      </c>
      <c r="BL468" s="18" t="s">
        <v>260</v>
      </c>
      <c r="BM468" s="256" t="s">
        <v>446</v>
      </c>
    </row>
    <row r="469" s="2" customFormat="1">
      <c r="A469" s="39"/>
      <c r="B469" s="40"/>
      <c r="C469" s="41"/>
      <c r="D469" s="260" t="s">
        <v>266</v>
      </c>
      <c r="E469" s="41"/>
      <c r="F469" s="291" t="s">
        <v>2015</v>
      </c>
      <c r="G469" s="41"/>
      <c r="H469" s="41"/>
      <c r="I469" s="211"/>
      <c r="J469" s="41"/>
      <c r="K469" s="41"/>
      <c r="L469" s="45"/>
      <c r="M469" s="292"/>
      <c r="N469" s="293"/>
      <c r="O469" s="92"/>
      <c r="P469" s="92"/>
      <c r="Q469" s="92"/>
      <c r="R469" s="92"/>
      <c r="S469" s="92"/>
      <c r="T469" s="93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T469" s="18" t="s">
        <v>266</v>
      </c>
      <c r="AU469" s="18" t="s">
        <v>86</v>
      </c>
    </row>
    <row r="470" s="13" customFormat="1">
      <c r="A470" s="13"/>
      <c r="B470" s="258"/>
      <c r="C470" s="259"/>
      <c r="D470" s="260" t="s">
        <v>229</v>
      </c>
      <c r="E470" s="261" t="s">
        <v>1</v>
      </c>
      <c r="F470" s="262" t="s">
        <v>809</v>
      </c>
      <c r="G470" s="259"/>
      <c r="H470" s="261" t="s">
        <v>1</v>
      </c>
      <c r="I470" s="263"/>
      <c r="J470" s="259"/>
      <c r="K470" s="259"/>
      <c r="L470" s="264"/>
      <c r="M470" s="265"/>
      <c r="N470" s="266"/>
      <c r="O470" s="266"/>
      <c r="P470" s="266"/>
      <c r="Q470" s="266"/>
      <c r="R470" s="266"/>
      <c r="S470" s="266"/>
      <c r="T470" s="267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68" t="s">
        <v>229</v>
      </c>
      <c r="AU470" s="268" t="s">
        <v>86</v>
      </c>
      <c r="AV470" s="13" t="s">
        <v>84</v>
      </c>
      <c r="AW470" s="13" t="s">
        <v>32</v>
      </c>
      <c r="AX470" s="13" t="s">
        <v>76</v>
      </c>
      <c r="AY470" s="268" t="s">
        <v>222</v>
      </c>
    </row>
    <row r="471" s="14" customFormat="1">
      <c r="A471" s="14"/>
      <c r="B471" s="269"/>
      <c r="C471" s="270"/>
      <c r="D471" s="260" t="s">
        <v>229</v>
      </c>
      <c r="E471" s="271" t="s">
        <v>1</v>
      </c>
      <c r="F471" s="272" t="s">
        <v>2800</v>
      </c>
      <c r="G471" s="270"/>
      <c r="H471" s="273">
        <v>334.38</v>
      </c>
      <c r="I471" s="274"/>
      <c r="J471" s="270"/>
      <c r="K471" s="270"/>
      <c r="L471" s="275"/>
      <c r="M471" s="276"/>
      <c r="N471" s="277"/>
      <c r="O471" s="277"/>
      <c r="P471" s="277"/>
      <c r="Q471" s="277"/>
      <c r="R471" s="277"/>
      <c r="S471" s="277"/>
      <c r="T471" s="278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79" t="s">
        <v>229</v>
      </c>
      <c r="AU471" s="279" t="s">
        <v>86</v>
      </c>
      <c r="AV471" s="14" t="s">
        <v>86</v>
      </c>
      <c r="AW471" s="14" t="s">
        <v>32</v>
      </c>
      <c r="AX471" s="14" t="s">
        <v>76</v>
      </c>
      <c r="AY471" s="279" t="s">
        <v>222</v>
      </c>
    </row>
    <row r="472" s="16" customFormat="1">
      <c r="A472" s="16"/>
      <c r="B472" s="305"/>
      <c r="C472" s="306"/>
      <c r="D472" s="260" t="s">
        <v>229</v>
      </c>
      <c r="E472" s="307" t="s">
        <v>1</v>
      </c>
      <c r="F472" s="308" t="s">
        <v>373</v>
      </c>
      <c r="G472" s="306"/>
      <c r="H472" s="309">
        <v>334.38</v>
      </c>
      <c r="I472" s="310"/>
      <c r="J472" s="306"/>
      <c r="K472" s="306"/>
      <c r="L472" s="311"/>
      <c r="M472" s="312"/>
      <c r="N472" s="313"/>
      <c r="O472" s="313"/>
      <c r="P472" s="313"/>
      <c r="Q472" s="313"/>
      <c r="R472" s="313"/>
      <c r="S472" s="313"/>
      <c r="T472" s="314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T472" s="315" t="s">
        <v>229</v>
      </c>
      <c r="AU472" s="315" t="s">
        <v>86</v>
      </c>
      <c r="AV472" s="16" t="s">
        <v>107</v>
      </c>
      <c r="AW472" s="16" t="s">
        <v>32</v>
      </c>
      <c r="AX472" s="16" t="s">
        <v>76</v>
      </c>
      <c r="AY472" s="315" t="s">
        <v>222</v>
      </c>
    </row>
    <row r="473" s="13" customFormat="1">
      <c r="A473" s="13"/>
      <c r="B473" s="258"/>
      <c r="C473" s="259"/>
      <c r="D473" s="260" t="s">
        <v>229</v>
      </c>
      <c r="E473" s="261" t="s">
        <v>1</v>
      </c>
      <c r="F473" s="262" t="s">
        <v>2568</v>
      </c>
      <c r="G473" s="259"/>
      <c r="H473" s="261" t="s">
        <v>1</v>
      </c>
      <c r="I473" s="263"/>
      <c r="J473" s="259"/>
      <c r="K473" s="259"/>
      <c r="L473" s="264"/>
      <c r="M473" s="265"/>
      <c r="N473" s="266"/>
      <c r="O473" s="266"/>
      <c r="P473" s="266"/>
      <c r="Q473" s="266"/>
      <c r="R473" s="266"/>
      <c r="S473" s="266"/>
      <c r="T473" s="267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68" t="s">
        <v>229</v>
      </c>
      <c r="AU473" s="268" t="s">
        <v>86</v>
      </c>
      <c r="AV473" s="13" t="s">
        <v>84</v>
      </c>
      <c r="AW473" s="13" t="s">
        <v>32</v>
      </c>
      <c r="AX473" s="13" t="s">
        <v>76</v>
      </c>
      <c r="AY473" s="268" t="s">
        <v>222</v>
      </c>
    </row>
    <row r="474" s="14" customFormat="1">
      <c r="A474" s="14"/>
      <c r="B474" s="269"/>
      <c r="C474" s="270"/>
      <c r="D474" s="260" t="s">
        <v>229</v>
      </c>
      <c r="E474" s="271" t="s">
        <v>1</v>
      </c>
      <c r="F474" s="272" t="s">
        <v>2801</v>
      </c>
      <c r="G474" s="270"/>
      <c r="H474" s="273">
        <v>3358.98</v>
      </c>
      <c r="I474" s="274"/>
      <c r="J474" s="270"/>
      <c r="K474" s="270"/>
      <c r="L474" s="275"/>
      <c r="M474" s="276"/>
      <c r="N474" s="277"/>
      <c r="O474" s="277"/>
      <c r="P474" s="277"/>
      <c r="Q474" s="277"/>
      <c r="R474" s="277"/>
      <c r="S474" s="277"/>
      <c r="T474" s="278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79" t="s">
        <v>229</v>
      </c>
      <c r="AU474" s="279" t="s">
        <v>86</v>
      </c>
      <c r="AV474" s="14" t="s">
        <v>86</v>
      </c>
      <c r="AW474" s="14" t="s">
        <v>32</v>
      </c>
      <c r="AX474" s="14" t="s">
        <v>76</v>
      </c>
      <c r="AY474" s="279" t="s">
        <v>222</v>
      </c>
    </row>
    <row r="475" s="14" customFormat="1">
      <c r="A475" s="14"/>
      <c r="B475" s="269"/>
      <c r="C475" s="270"/>
      <c r="D475" s="260" t="s">
        <v>229</v>
      </c>
      <c r="E475" s="271" t="s">
        <v>1</v>
      </c>
      <c r="F475" s="272" t="s">
        <v>2802</v>
      </c>
      <c r="G475" s="270"/>
      <c r="H475" s="273">
        <v>329.61000000000001</v>
      </c>
      <c r="I475" s="274"/>
      <c r="J475" s="270"/>
      <c r="K475" s="270"/>
      <c r="L475" s="275"/>
      <c r="M475" s="276"/>
      <c r="N475" s="277"/>
      <c r="O475" s="277"/>
      <c r="P475" s="277"/>
      <c r="Q475" s="277"/>
      <c r="R475" s="277"/>
      <c r="S475" s="277"/>
      <c r="T475" s="278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79" t="s">
        <v>229</v>
      </c>
      <c r="AU475" s="279" t="s">
        <v>86</v>
      </c>
      <c r="AV475" s="14" t="s">
        <v>86</v>
      </c>
      <c r="AW475" s="14" t="s">
        <v>32</v>
      </c>
      <c r="AX475" s="14" t="s">
        <v>76</v>
      </c>
      <c r="AY475" s="279" t="s">
        <v>222</v>
      </c>
    </row>
    <row r="476" s="14" customFormat="1">
      <c r="A476" s="14"/>
      <c r="B476" s="269"/>
      <c r="C476" s="270"/>
      <c r="D476" s="260" t="s">
        <v>229</v>
      </c>
      <c r="E476" s="271" t="s">
        <v>1</v>
      </c>
      <c r="F476" s="272" t="s">
        <v>2803</v>
      </c>
      <c r="G476" s="270"/>
      <c r="H476" s="273">
        <v>6233.5299999999997</v>
      </c>
      <c r="I476" s="274"/>
      <c r="J476" s="270"/>
      <c r="K476" s="270"/>
      <c r="L476" s="275"/>
      <c r="M476" s="276"/>
      <c r="N476" s="277"/>
      <c r="O476" s="277"/>
      <c r="P476" s="277"/>
      <c r="Q476" s="277"/>
      <c r="R476" s="277"/>
      <c r="S476" s="277"/>
      <c r="T476" s="278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79" t="s">
        <v>229</v>
      </c>
      <c r="AU476" s="279" t="s">
        <v>86</v>
      </c>
      <c r="AV476" s="14" t="s">
        <v>86</v>
      </c>
      <c r="AW476" s="14" t="s">
        <v>32</v>
      </c>
      <c r="AX476" s="14" t="s">
        <v>76</v>
      </c>
      <c r="AY476" s="279" t="s">
        <v>222</v>
      </c>
    </row>
    <row r="477" s="16" customFormat="1">
      <c r="A477" s="16"/>
      <c r="B477" s="305"/>
      <c r="C477" s="306"/>
      <c r="D477" s="260" t="s">
        <v>229</v>
      </c>
      <c r="E477" s="307" t="s">
        <v>1</v>
      </c>
      <c r="F477" s="308" t="s">
        <v>373</v>
      </c>
      <c r="G477" s="306"/>
      <c r="H477" s="309">
        <v>9922.1200000000008</v>
      </c>
      <c r="I477" s="310"/>
      <c r="J477" s="306"/>
      <c r="K477" s="306"/>
      <c r="L477" s="311"/>
      <c r="M477" s="312"/>
      <c r="N477" s="313"/>
      <c r="O477" s="313"/>
      <c r="P477" s="313"/>
      <c r="Q477" s="313"/>
      <c r="R477" s="313"/>
      <c r="S477" s="313"/>
      <c r="T477" s="314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T477" s="315" t="s">
        <v>229</v>
      </c>
      <c r="AU477" s="315" t="s">
        <v>86</v>
      </c>
      <c r="AV477" s="16" t="s">
        <v>107</v>
      </c>
      <c r="AW477" s="16" t="s">
        <v>32</v>
      </c>
      <c r="AX477" s="16" t="s">
        <v>76</v>
      </c>
      <c r="AY477" s="315" t="s">
        <v>222</v>
      </c>
    </row>
    <row r="478" s="14" customFormat="1">
      <c r="A478" s="14"/>
      <c r="B478" s="269"/>
      <c r="C478" s="270"/>
      <c r="D478" s="260" t="s">
        <v>229</v>
      </c>
      <c r="E478" s="271" t="s">
        <v>1</v>
      </c>
      <c r="F478" s="272" t="s">
        <v>2804</v>
      </c>
      <c r="G478" s="270"/>
      <c r="H478" s="273">
        <v>4174.8199999999997</v>
      </c>
      <c r="I478" s="274"/>
      <c r="J478" s="270"/>
      <c r="K478" s="270"/>
      <c r="L478" s="275"/>
      <c r="M478" s="276"/>
      <c r="N478" s="277"/>
      <c r="O478" s="277"/>
      <c r="P478" s="277"/>
      <c r="Q478" s="277"/>
      <c r="R478" s="277"/>
      <c r="S478" s="277"/>
      <c r="T478" s="278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79" t="s">
        <v>229</v>
      </c>
      <c r="AU478" s="279" t="s">
        <v>86</v>
      </c>
      <c r="AV478" s="14" t="s">
        <v>86</v>
      </c>
      <c r="AW478" s="14" t="s">
        <v>32</v>
      </c>
      <c r="AX478" s="14" t="s">
        <v>76</v>
      </c>
      <c r="AY478" s="279" t="s">
        <v>222</v>
      </c>
    </row>
    <row r="479" s="14" customFormat="1">
      <c r="A479" s="14"/>
      <c r="B479" s="269"/>
      <c r="C479" s="270"/>
      <c r="D479" s="260" t="s">
        <v>229</v>
      </c>
      <c r="E479" s="271" t="s">
        <v>1</v>
      </c>
      <c r="F479" s="272" t="s">
        <v>2805</v>
      </c>
      <c r="G479" s="270"/>
      <c r="H479" s="273">
        <v>1450</v>
      </c>
      <c r="I479" s="274"/>
      <c r="J479" s="270"/>
      <c r="K479" s="270"/>
      <c r="L479" s="275"/>
      <c r="M479" s="276"/>
      <c r="N479" s="277"/>
      <c r="O479" s="277"/>
      <c r="P479" s="277"/>
      <c r="Q479" s="277"/>
      <c r="R479" s="277"/>
      <c r="S479" s="277"/>
      <c r="T479" s="278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79" t="s">
        <v>229</v>
      </c>
      <c r="AU479" s="279" t="s">
        <v>86</v>
      </c>
      <c r="AV479" s="14" t="s">
        <v>86</v>
      </c>
      <c r="AW479" s="14" t="s">
        <v>32</v>
      </c>
      <c r="AX479" s="14" t="s">
        <v>76</v>
      </c>
      <c r="AY479" s="279" t="s">
        <v>222</v>
      </c>
    </row>
    <row r="480" s="14" customFormat="1">
      <c r="A480" s="14"/>
      <c r="B480" s="269"/>
      <c r="C480" s="270"/>
      <c r="D480" s="260" t="s">
        <v>229</v>
      </c>
      <c r="E480" s="271" t="s">
        <v>1</v>
      </c>
      <c r="F480" s="272" t="s">
        <v>2806</v>
      </c>
      <c r="G480" s="270"/>
      <c r="H480" s="273">
        <v>1091.8599999999999</v>
      </c>
      <c r="I480" s="274"/>
      <c r="J480" s="270"/>
      <c r="K480" s="270"/>
      <c r="L480" s="275"/>
      <c r="M480" s="276"/>
      <c r="N480" s="277"/>
      <c r="O480" s="277"/>
      <c r="P480" s="277"/>
      <c r="Q480" s="277"/>
      <c r="R480" s="277"/>
      <c r="S480" s="277"/>
      <c r="T480" s="278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79" t="s">
        <v>229</v>
      </c>
      <c r="AU480" s="279" t="s">
        <v>86</v>
      </c>
      <c r="AV480" s="14" t="s">
        <v>86</v>
      </c>
      <c r="AW480" s="14" t="s">
        <v>32</v>
      </c>
      <c r="AX480" s="14" t="s">
        <v>76</v>
      </c>
      <c r="AY480" s="279" t="s">
        <v>222</v>
      </c>
    </row>
    <row r="481" s="16" customFormat="1">
      <c r="A481" s="16"/>
      <c r="B481" s="305"/>
      <c r="C481" s="306"/>
      <c r="D481" s="260" t="s">
        <v>229</v>
      </c>
      <c r="E481" s="307" t="s">
        <v>1</v>
      </c>
      <c r="F481" s="308" t="s">
        <v>373</v>
      </c>
      <c r="G481" s="306"/>
      <c r="H481" s="309">
        <v>6716.6800000000003</v>
      </c>
      <c r="I481" s="310"/>
      <c r="J481" s="306"/>
      <c r="K481" s="306"/>
      <c r="L481" s="311"/>
      <c r="M481" s="312"/>
      <c r="N481" s="313"/>
      <c r="O481" s="313"/>
      <c r="P481" s="313"/>
      <c r="Q481" s="313"/>
      <c r="R481" s="313"/>
      <c r="S481" s="313"/>
      <c r="T481" s="314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T481" s="315" t="s">
        <v>229</v>
      </c>
      <c r="AU481" s="315" t="s">
        <v>86</v>
      </c>
      <c r="AV481" s="16" t="s">
        <v>107</v>
      </c>
      <c r="AW481" s="16" t="s">
        <v>32</v>
      </c>
      <c r="AX481" s="16" t="s">
        <v>76</v>
      </c>
      <c r="AY481" s="315" t="s">
        <v>222</v>
      </c>
    </row>
    <row r="482" s="14" customFormat="1">
      <c r="A482" s="14"/>
      <c r="B482" s="269"/>
      <c r="C482" s="270"/>
      <c r="D482" s="260" t="s">
        <v>229</v>
      </c>
      <c r="E482" s="271" t="s">
        <v>1</v>
      </c>
      <c r="F482" s="272" t="s">
        <v>2807</v>
      </c>
      <c r="G482" s="270"/>
      <c r="H482" s="273">
        <v>1697.318</v>
      </c>
      <c r="I482" s="274"/>
      <c r="J482" s="270"/>
      <c r="K482" s="270"/>
      <c r="L482" s="275"/>
      <c r="M482" s="276"/>
      <c r="N482" s="277"/>
      <c r="O482" s="277"/>
      <c r="P482" s="277"/>
      <c r="Q482" s="277"/>
      <c r="R482" s="277"/>
      <c r="S482" s="277"/>
      <c r="T482" s="278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79" t="s">
        <v>229</v>
      </c>
      <c r="AU482" s="279" t="s">
        <v>86</v>
      </c>
      <c r="AV482" s="14" t="s">
        <v>86</v>
      </c>
      <c r="AW482" s="14" t="s">
        <v>32</v>
      </c>
      <c r="AX482" s="14" t="s">
        <v>76</v>
      </c>
      <c r="AY482" s="279" t="s">
        <v>222</v>
      </c>
    </row>
    <row r="483" s="15" customFormat="1">
      <c r="A483" s="15"/>
      <c r="B483" s="280"/>
      <c r="C483" s="281"/>
      <c r="D483" s="260" t="s">
        <v>229</v>
      </c>
      <c r="E483" s="282" t="s">
        <v>1</v>
      </c>
      <c r="F483" s="283" t="s">
        <v>232</v>
      </c>
      <c r="G483" s="281"/>
      <c r="H483" s="284">
        <v>18670.498</v>
      </c>
      <c r="I483" s="285"/>
      <c r="J483" s="281"/>
      <c r="K483" s="281"/>
      <c r="L483" s="286"/>
      <c r="M483" s="287"/>
      <c r="N483" s="288"/>
      <c r="O483" s="288"/>
      <c r="P483" s="288"/>
      <c r="Q483" s="288"/>
      <c r="R483" s="288"/>
      <c r="S483" s="288"/>
      <c r="T483" s="289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T483" s="290" t="s">
        <v>229</v>
      </c>
      <c r="AU483" s="290" t="s">
        <v>86</v>
      </c>
      <c r="AV483" s="15" t="s">
        <v>228</v>
      </c>
      <c r="AW483" s="15" t="s">
        <v>32</v>
      </c>
      <c r="AX483" s="15" t="s">
        <v>84</v>
      </c>
      <c r="AY483" s="290" t="s">
        <v>222</v>
      </c>
    </row>
    <row r="484" s="2" customFormat="1" ht="24.15" customHeight="1">
      <c r="A484" s="39"/>
      <c r="B484" s="40"/>
      <c r="C484" s="244" t="s">
        <v>321</v>
      </c>
      <c r="D484" s="244" t="s">
        <v>224</v>
      </c>
      <c r="E484" s="245" t="s">
        <v>2808</v>
      </c>
      <c r="F484" s="246" t="s">
        <v>2809</v>
      </c>
      <c r="G484" s="247" t="s">
        <v>337</v>
      </c>
      <c r="H484" s="248">
        <v>482.89999999999998</v>
      </c>
      <c r="I484" s="249"/>
      <c r="J484" s="250">
        <f>ROUND(I484*H484,2)</f>
        <v>0</v>
      </c>
      <c r="K484" s="251"/>
      <c r="L484" s="45"/>
      <c r="M484" s="252" t="s">
        <v>1</v>
      </c>
      <c r="N484" s="253" t="s">
        <v>41</v>
      </c>
      <c r="O484" s="92"/>
      <c r="P484" s="254">
        <f>O484*H484</f>
        <v>0</v>
      </c>
      <c r="Q484" s="254">
        <v>0</v>
      </c>
      <c r="R484" s="254">
        <f>Q484*H484</f>
        <v>0</v>
      </c>
      <c r="S484" s="254">
        <v>0</v>
      </c>
      <c r="T484" s="255">
        <f>S484*H484</f>
        <v>0</v>
      </c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R484" s="256" t="s">
        <v>260</v>
      </c>
      <c r="AT484" s="256" t="s">
        <v>224</v>
      </c>
      <c r="AU484" s="256" t="s">
        <v>86</v>
      </c>
      <c r="AY484" s="18" t="s">
        <v>222</v>
      </c>
      <c r="BE484" s="257">
        <f>IF(N484="základní",J484,0)</f>
        <v>0</v>
      </c>
      <c r="BF484" s="257">
        <f>IF(N484="snížená",J484,0)</f>
        <v>0</v>
      </c>
      <c r="BG484" s="257">
        <f>IF(N484="zákl. přenesená",J484,0)</f>
        <v>0</v>
      </c>
      <c r="BH484" s="257">
        <f>IF(N484="sníž. přenesená",J484,0)</f>
        <v>0</v>
      </c>
      <c r="BI484" s="257">
        <f>IF(N484="nulová",J484,0)</f>
        <v>0</v>
      </c>
      <c r="BJ484" s="18" t="s">
        <v>84</v>
      </c>
      <c r="BK484" s="257">
        <f>ROUND(I484*H484,2)</f>
        <v>0</v>
      </c>
      <c r="BL484" s="18" t="s">
        <v>260</v>
      </c>
      <c r="BM484" s="256" t="s">
        <v>453</v>
      </c>
    </row>
    <row r="485" s="2" customFormat="1">
      <c r="A485" s="39"/>
      <c r="B485" s="40"/>
      <c r="C485" s="41"/>
      <c r="D485" s="260" t="s">
        <v>266</v>
      </c>
      <c r="E485" s="41"/>
      <c r="F485" s="291" t="s">
        <v>2810</v>
      </c>
      <c r="G485" s="41"/>
      <c r="H485" s="41"/>
      <c r="I485" s="211"/>
      <c r="J485" s="41"/>
      <c r="K485" s="41"/>
      <c r="L485" s="45"/>
      <c r="M485" s="292"/>
      <c r="N485" s="293"/>
      <c r="O485" s="92"/>
      <c r="P485" s="92"/>
      <c r="Q485" s="92"/>
      <c r="R485" s="92"/>
      <c r="S485" s="92"/>
      <c r="T485" s="93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T485" s="18" t="s">
        <v>266</v>
      </c>
      <c r="AU485" s="18" t="s">
        <v>86</v>
      </c>
    </row>
    <row r="486" s="13" customFormat="1">
      <c r="A486" s="13"/>
      <c r="B486" s="258"/>
      <c r="C486" s="259"/>
      <c r="D486" s="260" t="s">
        <v>229</v>
      </c>
      <c r="E486" s="261" t="s">
        <v>1</v>
      </c>
      <c r="F486" s="262" t="s">
        <v>809</v>
      </c>
      <c r="G486" s="259"/>
      <c r="H486" s="261" t="s">
        <v>1</v>
      </c>
      <c r="I486" s="263"/>
      <c r="J486" s="259"/>
      <c r="K486" s="259"/>
      <c r="L486" s="264"/>
      <c r="M486" s="265"/>
      <c r="N486" s="266"/>
      <c r="O486" s="266"/>
      <c r="P486" s="266"/>
      <c r="Q486" s="266"/>
      <c r="R486" s="266"/>
      <c r="S486" s="266"/>
      <c r="T486" s="267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68" t="s">
        <v>229</v>
      </c>
      <c r="AU486" s="268" t="s">
        <v>86</v>
      </c>
      <c r="AV486" s="13" t="s">
        <v>84</v>
      </c>
      <c r="AW486" s="13" t="s">
        <v>32</v>
      </c>
      <c r="AX486" s="13" t="s">
        <v>76</v>
      </c>
      <c r="AY486" s="268" t="s">
        <v>222</v>
      </c>
    </row>
    <row r="487" s="14" customFormat="1">
      <c r="A487" s="14"/>
      <c r="B487" s="269"/>
      <c r="C487" s="270"/>
      <c r="D487" s="260" t="s">
        <v>229</v>
      </c>
      <c r="E487" s="271" t="s">
        <v>1</v>
      </c>
      <c r="F487" s="272" t="s">
        <v>2811</v>
      </c>
      <c r="G487" s="270"/>
      <c r="H487" s="273">
        <v>439</v>
      </c>
      <c r="I487" s="274"/>
      <c r="J487" s="270"/>
      <c r="K487" s="270"/>
      <c r="L487" s="275"/>
      <c r="M487" s="276"/>
      <c r="N487" s="277"/>
      <c r="O487" s="277"/>
      <c r="P487" s="277"/>
      <c r="Q487" s="277"/>
      <c r="R487" s="277"/>
      <c r="S487" s="277"/>
      <c r="T487" s="278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79" t="s">
        <v>229</v>
      </c>
      <c r="AU487" s="279" t="s">
        <v>86</v>
      </c>
      <c r="AV487" s="14" t="s">
        <v>86</v>
      </c>
      <c r="AW487" s="14" t="s">
        <v>32</v>
      </c>
      <c r="AX487" s="14" t="s">
        <v>76</v>
      </c>
      <c r="AY487" s="279" t="s">
        <v>222</v>
      </c>
    </row>
    <row r="488" s="16" customFormat="1">
      <c r="A488" s="16"/>
      <c r="B488" s="305"/>
      <c r="C488" s="306"/>
      <c r="D488" s="260" t="s">
        <v>229</v>
      </c>
      <c r="E488" s="307" t="s">
        <v>1</v>
      </c>
      <c r="F488" s="308" t="s">
        <v>373</v>
      </c>
      <c r="G488" s="306"/>
      <c r="H488" s="309">
        <v>439</v>
      </c>
      <c r="I488" s="310"/>
      <c r="J488" s="306"/>
      <c r="K488" s="306"/>
      <c r="L488" s="311"/>
      <c r="M488" s="312"/>
      <c r="N488" s="313"/>
      <c r="O488" s="313"/>
      <c r="P488" s="313"/>
      <c r="Q488" s="313"/>
      <c r="R488" s="313"/>
      <c r="S488" s="313"/>
      <c r="T488" s="314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T488" s="315" t="s">
        <v>229</v>
      </c>
      <c r="AU488" s="315" t="s">
        <v>86</v>
      </c>
      <c r="AV488" s="16" t="s">
        <v>107</v>
      </c>
      <c r="AW488" s="16" t="s">
        <v>32</v>
      </c>
      <c r="AX488" s="16" t="s">
        <v>76</v>
      </c>
      <c r="AY488" s="315" t="s">
        <v>222</v>
      </c>
    </row>
    <row r="489" s="14" customFormat="1">
      <c r="A489" s="14"/>
      <c r="B489" s="269"/>
      <c r="C489" s="270"/>
      <c r="D489" s="260" t="s">
        <v>229</v>
      </c>
      <c r="E489" s="271" t="s">
        <v>1</v>
      </c>
      <c r="F489" s="272" t="s">
        <v>2812</v>
      </c>
      <c r="G489" s="270"/>
      <c r="H489" s="273">
        <v>43.899999999999999</v>
      </c>
      <c r="I489" s="274"/>
      <c r="J489" s="270"/>
      <c r="K489" s="270"/>
      <c r="L489" s="275"/>
      <c r="M489" s="276"/>
      <c r="N489" s="277"/>
      <c r="O489" s="277"/>
      <c r="P489" s="277"/>
      <c r="Q489" s="277"/>
      <c r="R489" s="277"/>
      <c r="S489" s="277"/>
      <c r="T489" s="278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79" t="s">
        <v>229</v>
      </c>
      <c r="AU489" s="279" t="s">
        <v>86</v>
      </c>
      <c r="AV489" s="14" t="s">
        <v>86</v>
      </c>
      <c r="AW489" s="14" t="s">
        <v>32</v>
      </c>
      <c r="AX489" s="14" t="s">
        <v>76</v>
      </c>
      <c r="AY489" s="279" t="s">
        <v>222</v>
      </c>
    </row>
    <row r="490" s="15" customFormat="1">
      <c r="A490" s="15"/>
      <c r="B490" s="280"/>
      <c r="C490" s="281"/>
      <c r="D490" s="260" t="s">
        <v>229</v>
      </c>
      <c r="E490" s="282" t="s">
        <v>1</v>
      </c>
      <c r="F490" s="283" t="s">
        <v>232</v>
      </c>
      <c r="G490" s="281"/>
      <c r="H490" s="284">
        <v>482.89999999999998</v>
      </c>
      <c r="I490" s="285"/>
      <c r="J490" s="281"/>
      <c r="K490" s="281"/>
      <c r="L490" s="286"/>
      <c r="M490" s="287"/>
      <c r="N490" s="288"/>
      <c r="O490" s="288"/>
      <c r="P490" s="288"/>
      <c r="Q490" s="288"/>
      <c r="R490" s="288"/>
      <c r="S490" s="288"/>
      <c r="T490" s="289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T490" s="290" t="s">
        <v>229</v>
      </c>
      <c r="AU490" s="290" t="s">
        <v>86</v>
      </c>
      <c r="AV490" s="15" t="s">
        <v>228</v>
      </c>
      <c r="AW490" s="15" t="s">
        <v>32</v>
      </c>
      <c r="AX490" s="15" t="s">
        <v>84</v>
      </c>
      <c r="AY490" s="290" t="s">
        <v>222</v>
      </c>
    </row>
    <row r="491" s="12" customFormat="1" ht="22.8" customHeight="1">
      <c r="A491" s="12"/>
      <c r="B491" s="228"/>
      <c r="C491" s="229"/>
      <c r="D491" s="230" t="s">
        <v>75</v>
      </c>
      <c r="E491" s="242" t="s">
        <v>1004</v>
      </c>
      <c r="F491" s="242" t="s">
        <v>1005</v>
      </c>
      <c r="G491" s="229"/>
      <c r="H491" s="229"/>
      <c r="I491" s="232"/>
      <c r="J491" s="243">
        <f>BK491</f>
        <v>0</v>
      </c>
      <c r="K491" s="229"/>
      <c r="L491" s="234"/>
      <c r="M491" s="235"/>
      <c r="N491" s="236"/>
      <c r="O491" s="236"/>
      <c r="P491" s="237">
        <f>SUM(P492:P500)</f>
        <v>0</v>
      </c>
      <c r="Q491" s="236"/>
      <c r="R491" s="237">
        <f>SUM(R492:R500)</f>
        <v>0</v>
      </c>
      <c r="S491" s="236"/>
      <c r="T491" s="238">
        <f>SUM(T492:T500)</f>
        <v>0</v>
      </c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R491" s="239" t="s">
        <v>84</v>
      </c>
      <c r="AT491" s="240" t="s">
        <v>75</v>
      </c>
      <c r="AU491" s="240" t="s">
        <v>84</v>
      </c>
      <c r="AY491" s="239" t="s">
        <v>222</v>
      </c>
      <c r="BK491" s="241">
        <f>SUM(BK492:BK500)</f>
        <v>0</v>
      </c>
    </row>
    <row r="492" s="2" customFormat="1" ht="16.5" customHeight="1">
      <c r="A492" s="39"/>
      <c r="B492" s="40"/>
      <c r="C492" s="244" t="s">
        <v>456</v>
      </c>
      <c r="D492" s="244" t="s">
        <v>224</v>
      </c>
      <c r="E492" s="245" t="s">
        <v>1006</v>
      </c>
      <c r="F492" s="246" t="s">
        <v>1007</v>
      </c>
      <c r="G492" s="247" t="s">
        <v>283</v>
      </c>
      <c r="H492" s="248">
        <v>316.149</v>
      </c>
      <c r="I492" s="249"/>
      <c r="J492" s="250">
        <f>ROUND(I492*H492,2)</f>
        <v>0</v>
      </c>
      <c r="K492" s="251"/>
      <c r="L492" s="45"/>
      <c r="M492" s="252" t="s">
        <v>1</v>
      </c>
      <c r="N492" s="253" t="s">
        <v>41</v>
      </c>
      <c r="O492" s="92"/>
      <c r="P492" s="254">
        <f>O492*H492</f>
        <v>0</v>
      </c>
      <c r="Q492" s="254">
        <v>0</v>
      </c>
      <c r="R492" s="254">
        <f>Q492*H492</f>
        <v>0</v>
      </c>
      <c r="S492" s="254">
        <v>0</v>
      </c>
      <c r="T492" s="255">
        <f>S492*H492</f>
        <v>0</v>
      </c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R492" s="256" t="s">
        <v>228</v>
      </c>
      <c r="AT492" s="256" t="s">
        <v>224</v>
      </c>
      <c r="AU492" s="256" t="s">
        <v>86</v>
      </c>
      <c r="AY492" s="18" t="s">
        <v>222</v>
      </c>
      <c r="BE492" s="257">
        <f>IF(N492="základní",J492,0)</f>
        <v>0</v>
      </c>
      <c r="BF492" s="257">
        <f>IF(N492="snížená",J492,0)</f>
        <v>0</v>
      </c>
      <c r="BG492" s="257">
        <f>IF(N492="zákl. přenesená",J492,0)</f>
        <v>0</v>
      </c>
      <c r="BH492" s="257">
        <f>IF(N492="sníž. přenesená",J492,0)</f>
        <v>0</v>
      </c>
      <c r="BI492" s="257">
        <f>IF(N492="nulová",J492,0)</f>
        <v>0</v>
      </c>
      <c r="BJ492" s="18" t="s">
        <v>84</v>
      </c>
      <c r="BK492" s="257">
        <f>ROUND(I492*H492,2)</f>
        <v>0</v>
      </c>
      <c r="BL492" s="18" t="s">
        <v>228</v>
      </c>
      <c r="BM492" s="256" t="s">
        <v>459</v>
      </c>
    </row>
    <row r="493" s="14" customFormat="1">
      <c r="A493" s="14"/>
      <c r="B493" s="269"/>
      <c r="C493" s="270"/>
      <c r="D493" s="260" t="s">
        <v>229</v>
      </c>
      <c r="E493" s="271" t="s">
        <v>1</v>
      </c>
      <c r="F493" s="272" t="s">
        <v>2813</v>
      </c>
      <c r="G493" s="270"/>
      <c r="H493" s="273">
        <v>316.149</v>
      </c>
      <c r="I493" s="274"/>
      <c r="J493" s="270"/>
      <c r="K493" s="270"/>
      <c r="L493" s="275"/>
      <c r="M493" s="276"/>
      <c r="N493" s="277"/>
      <c r="O493" s="277"/>
      <c r="P493" s="277"/>
      <c r="Q493" s="277"/>
      <c r="R493" s="277"/>
      <c r="S493" s="277"/>
      <c r="T493" s="278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79" t="s">
        <v>229</v>
      </c>
      <c r="AU493" s="279" t="s">
        <v>86</v>
      </c>
      <c r="AV493" s="14" t="s">
        <v>86</v>
      </c>
      <c r="AW493" s="14" t="s">
        <v>32</v>
      </c>
      <c r="AX493" s="14" t="s">
        <v>76</v>
      </c>
      <c r="AY493" s="279" t="s">
        <v>222</v>
      </c>
    </row>
    <row r="494" s="15" customFormat="1">
      <c r="A494" s="15"/>
      <c r="B494" s="280"/>
      <c r="C494" s="281"/>
      <c r="D494" s="260" t="s">
        <v>229</v>
      </c>
      <c r="E494" s="282" t="s">
        <v>1</v>
      </c>
      <c r="F494" s="283" t="s">
        <v>232</v>
      </c>
      <c r="G494" s="281"/>
      <c r="H494" s="284">
        <v>316.149</v>
      </c>
      <c r="I494" s="285"/>
      <c r="J494" s="281"/>
      <c r="K494" s="281"/>
      <c r="L494" s="286"/>
      <c r="M494" s="287"/>
      <c r="N494" s="288"/>
      <c r="O494" s="288"/>
      <c r="P494" s="288"/>
      <c r="Q494" s="288"/>
      <c r="R494" s="288"/>
      <c r="S494" s="288"/>
      <c r="T494" s="289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T494" s="290" t="s">
        <v>229</v>
      </c>
      <c r="AU494" s="290" t="s">
        <v>86</v>
      </c>
      <c r="AV494" s="15" t="s">
        <v>228</v>
      </c>
      <c r="AW494" s="15" t="s">
        <v>32</v>
      </c>
      <c r="AX494" s="15" t="s">
        <v>84</v>
      </c>
      <c r="AY494" s="290" t="s">
        <v>222</v>
      </c>
    </row>
    <row r="495" s="2" customFormat="1" ht="24.15" customHeight="1">
      <c r="A495" s="39"/>
      <c r="B495" s="40"/>
      <c r="C495" s="244" t="s">
        <v>326</v>
      </c>
      <c r="D495" s="244" t="s">
        <v>224</v>
      </c>
      <c r="E495" s="245" t="s">
        <v>1011</v>
      </c>
      <c r="F495" s="246" t="s">
        <v>1012</v>
      </c>
      <c r="G495" s="247" t="s">
        <v>283</v>
      </c>
      <c r="H495" s="248">
        <v>948.44600000000003</v>
      </c>
      <c r="I495" s="249"/>
      <c r="J495" s="250">
        <f>ROUND(I495*H495,2)</f>
        <v>0</v>
      </c>
      <c r="K495" s="251"/>
      <c r="L495" s="45"/>
      <c r="M495" s="252" t="s">
        <v>1</v>
      </c>
      <c r="N495" s="253" t="s">
        <v>41</v>
      </c>
      <c r="O495" s="92"/>
      <c r="P495" s="254">
        <f>O495*H495</f>
        <v>0</v>
      </c>
      <c r="Q495" s="254">
        <v>0</v>
      </c>
      <c r="R495" s="254">
        <f>Q495*H495</f>
        <v>0</v>
      </c>
      <c r="S495" s="254">
        <v>0</v>
      </c>
      <c r="T495" s="255">
        <f>S495*H495</f>
        <v>0</v>
      </c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R495" s="256" t="s">
        <v>228</v>
      </c>
      <c r="AT495" s="256" t="s">
        <v>224</v>
      </c>
      <c r="AU495" s="256" t="s">
        <v>86</v>
      </c>
      <c r="AY495" s="18" t="s">
        <v>222</v>
      </c>
      <c r="BE495" s="257">
        <f>IF(N495="základní",J495,0)</f>
        <v>0</v>
      </c>
      <c r="BF495" s="257">
        <f>IF(N495="snížená",J495,0)</f>
        <v>0</v>
      </c>
      <c r="BG495" s="257">
        <f>IF(N495="zákl. přenesená",J495,0)</f>
        <v>0</v>
      </c>
      <c r="BH495" s="257">
        <f>IF(N495="sníž. přenesená",J495,0)</f>
        <v>0</v>
      </c>
      <c r="BI495" s="257">
        <f>IF(N495="nulová",J495,0)</f>
        <v>0</v>
      </c>
      <c r="BJ495" s="18" t="s">
        <v>84</v>
      </c>
      <c r="BK495" s="257">
        <f>ROUND(I495*H495,2)</f>
        <v>0</v>
      </c>
      <c r="BL495" s="18" t="s">
        <v>228</v>
      </c>
      <c r="BM495" s="256" t="s">
        <v>463</v>
      </c>
    </row>
    <row r="496" s="14" customFormat="1">
      <c r="A496" s="14"/>
      <c r="B496" s="269"/>
      <c r="C496" s="270"/>
      <c r="D496" s="260" t="s">
        <v>229</v>
      </c>
      <c r="E496" s="271" t="s">
        <v>1</v>
      </c>
      <c r="F496" s="272" t="s">
        <v>2814</v>
      </c>
      <c r="G496" s="270"/>
      <c r="H496" s="273">
        <v>948.44600000000003</v>
      </c>
      <c r="I496" s="274"/>
      <c r="J496" s="270"/>
      <c r="K496" s="270"/>
      <c r="L496" s="275"/>
      <c r="M496" s="276"/>
      <c r="N496" s="277"/>
      <c r="O496" s="277"/>
      <c r="P496" s="277"/>
      <c r="Q496" s="277"/>
      <c r="R496" s="277"/>
      <c r="S496" s="277"/>
      <c r="T496" s="278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79" t="s">
        <v>229</v>
      </c>
      <c r="AU496" s="279" t="s">
        <v>86</v>
      </c>
      <c r="AV496" s="14" t="s">
        <v>86</v>
      </c>
      <c r="AW496" s="14" t="s">
        <v>32</v>
      </c>
      <c r="AX496" s="14" t="s">
        <v>76</v>
      </c>
      <c r="AY496" s="279" t="s">
        <v>222</v>
      </c>
    </row>
    <row r="497" s="15" customFormat="1">
      <c r="A497" s="15"/>
      <c r="B497" s="280"/>
      <c r="C497" s="281"/>
      <c r="D497" s="260" t="s">
        <v>229</v>
      </c>
      <c r="E497" s="282" t="s">
        <v>1</v>
      </c>
      <c r="F497" s="283" t="s">
        <v>232</v>
      </c>
      <c r="G497" s="281"/>
      <c r="H497" s="284">
        <v>948.44600000000003</v>
      </c>
      <c r="I497" s="285"/>
      <c r="J497" s="281"/>
      <c r="K497" s="281"/>
      <c r="L497" s="286"/>
      <c r="M497" s="287"/>
      <c r="N497" s="288"/>
      <c r="O497" s="288"/>
      <c r="P497" s="288"/>
      <c r="Q497" s="288"/>
      <c r="R497" s="288"/>
      <c r="S497" s="288"/>
      <c r="T497" s="289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T497" s="290" t="s">
        <v>229</v>
      </c>
      <c r="AU497" s="290" t="s">
        <v>86</v>
      </c>
      <c r="AV497" s="15" t="s">
        <v>228</v>
      </c>
      <c r="AW497" s="15" t="s">
        <v>32</v>
      </c>
      <c r="AX497" s="15" t="s">
        <v>84</v>
      </c>
      <c r="AY497" s="290" t="s">
        <v>222</v>
      </c>
    </row>
    <row r="498" s="2" customFormat="1" ht="16.5" customHeight="1">
      <c r="A498" s="39"/>
      <c r="B498" s="40"/>
      <c r="C498" s="244" t="s">
        <v>464</v>
      </c>
      <c r="D498" s="244" t="s">
        <v>224</v>
      </c>
      <c r="E498" s="245" t="s">
        <v>1015</v>
      </c>
      <c r="F498" s="246" t="s">
        <v>1016</v>
      </c>
      <c r="G498" s="247" t="s">
        <v>283</v>
      </c>
      <c r="H498" s="248">
        <v>316.149</v>
      </c>
      <c r="I498" s="249"/>
      <c r="J498" s="250">
        <f>ROUND(I498*H498,2)</f>
        <v>0</v>
      </c>
      <c r="K498" s="251"/>
      <c r="L498" s="45"/>
      <c r="M498" s="252" t="s">
        <v>1</v>
      </c>
      <c r="N498" s="253" t="s">
        <v>41</v>
      </c>
      <c r="O498" s="92"/>
      <c r="P498" s="254">
        <f>O498*H498</f>
        <v>0</v>
      </c>
      <c r="Q498" s="254">
        <v>0</v>
      </c>
      <c r="R498" s="254">
        <f>Q498*H498</f>
        <v>0</v>
      </c>
      <c r="S498" s="254">
        <v>0</v>
      </c>
      <c r="T498" s="255">
        <f>S498*H498</f>
        <v>0</v>
      </c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R498" s="256" t="s">
        <v>228</v>
      </c>
      <c r="AT498" s="256" t="s">
        <v>224</v>
      </c>
      <c r="AU498" s="256" t="s">
        <v>86</v>
      </c>
      <c r="AY498" s="18" t="s">
        <v>222</v>
      </c>
      <c r="BE498" s="257">
        <f>IF(N498="základní",J498,0)</f>
        <v>0</v>
      </c>
      <c r="BF498" s="257">
        <f>IF(N498="snížená",J498,0)</f>
        <v>0</v>
      </c>
      <c r="BG498" s="257">
        <f>IF(N498="zákl. přenesená",J498,0)</f>
        <v>0</v>
      </c>
      <c r="BH498" s="257">
        <f>IF(N498="sníž. přenesená",J498,0)</f>
        <v>0</v>
      </c>
      <c r="BI498" s="257">
        <f>IF(N498="nulová",J498,0)</f>
        <v>0</v>
      </c>
      <c r="BJ498" s="18" t="s">
        <v>84</v>
      </c>
      <c r="BK498" s="257">
        <f>ROUND(I498*H498,2)</f>
        <v>0</v>
      </c>
      <c r="BL498" s="18" t="s">
        <v>228</v>
      </c>
      <c r="BM498" s="256" t="s">
        <v>467</v>
      </c>
    </row>
    <row r="499" s="14" customFormat="1">
      <c r="A499" s="14"/>
      <c r="B499" s="269"/>
      <c r="C499" s="270"/>
      <c r="D499" s="260" t="s">
        <v>229</v>
      </c>
      <c r="E499" s="271" t="s">
        <v>1</v>
      </c>
      <c r="F499" s="272" t="s">
        <v>2813</v>
      </c>
      <c r="G499" s="270"/>
      <c r="H499" s="273">
        <v>316.149</v>
      </c>
      <c r="I499" s="274"/>
      <c r="J499" s="270"/>
      <c r="K499" s="270"/>
      <c r="L499" s="275"/>
      <c r="M499" s="276"/>
      <c r="N499" s="277"/>
      <c r="O499" s="277"/>
      <c r="P499" s="277"/>
      <c r="Q499" s="277"/>
      <c r="R499" s="277"/>
      <c r="S499" s="277"/>
      <c r="T499" s="278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79" t="s">
        <v>229</v>
      </c>
      <c r="AU499" s="279" t="s">
        <v>86</v>
      </c>
      <c r="AV499" s="14" t="s">
        <v>86</v>
      </c>
      <c r="AW499" s="14" t="s">
        <v>32</v>
      </c>
      <c r="AX499" s="14" t="s">
        <v>76</v>
      </c>
      <c r="AY499" s="279" t="s">
        <v>222</v>
      </c>
    </row>
    <row r="500" s="15" customFormat="1">
      <c r="A500" s="15"/>
      <c r="B500" s="280"/>
      <c r="C500" s="281"/>
      <c r="D500" s="260" t="s">
        <v>229</v>
      </c>
      <c r="E500" s="282" t="s">
        <v>1</v>
      </c>
      <c r="F500" s="283" t="s">
        <v>232</v>
      </c>
      <c r="G500" s="281"/>
      <c r="H500" s="284">
        <v>316.149</v>
      </c>
      <c r="I500" s="285"/>
      <c r="J500" s="281"/>
      <c r="K500" s="281"/>
      <c r="L500" s="286"/>
      <c r="M500" s="322"/>
      <c r="N500" s="323"/>
      <c r="O500" s="323"/>
      <c r="P500" s="323"/>
      <c r="Q500" s="323"/>
      <c r="R500" s="323"/>
      <c r="S500" s="323"/>
      <c r="T500" s="324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T500" s="290" t="s">
        <v>229</v>
      </c>
      <c r="AU500" s="290" t="s">
        <v>86</v>
      </c>
      <c r="AV500" s="15" t="s">
        <v>228</v>
      </c>
      <c r="AW500" s="15" t="s">
        <v>32</v>
      </c>
      <c r="AX500" s="15" t="s">
        <v>84</v>
      </c>
      <c r="AY500" s="290" t="s">
        <v>222</v>
      </c>
    </row>
    <row r="501" s="2" customFormat="1" ht="6.96" customHeight="1">
      <c r="A501" s="39"/>
      <c r="B501" s="67"/>
      <c r="C501" s="68"/>
      <c r="D501" s="68"/>
      <c r="E501" s="68"/>
      <c r="F501" s="68"/>
      <c r="G501" s="68"/>
      <c r="H501" s="68"/>
      <c r="I501" s="68"/>
      <c r="J501" s="68"/>
      <c r="K501" s="68"/>
      <c r="L501" s="45"/>
      <c r="M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</sheetData>
  <sheetProtection sheet="1" autoFilter="0" formatColumns="0" formatRows="0" objects="1" scenarios="1" spinCount="100000" saltValue="hUaLXJOlzpYtYT433PxW6AZAFkcHF9GIZYU+3Ewr8A9JARNBJQPxGu+dB7/08wwYsoH/vXa9wSMjwJ0ex6OI/g==" hashValue="rl9GxWd/e9IkzQDMU4BBZZBSfl/YmsdctjDbM0PT2lrm0ydX2JWIQ1KUw1OnxcuWWTDn+3X3jLtHKlSljcvGnQ==" algorithmName="SHA-512" password="9942"/>
  <autoFilter ref="C135:K500"/>
  <mergeCells count="14">
    <mergeCell ref="E7:H7"/>
    <mergeCell ref="E9:H9"/>
    <mergeCell ref="E18:H18"/>
    <mergeCell ref="E27:H27"/>
    <mergeCell ref="E85:H85"/>
    <mergeCell ref="E87:H87"/>
    <mergeCell ref="D110:F110"/>
    <mergeCell ref="D111:F111"/>
    <mergeCell ref="D112:F112"/>
    <mergeCell ref="D113:F113"/>
    <mergeCell ref="D114:F114"/>
    <mergeCell ref="E126:H126"/>
    <mergeCell ref="E128:H12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153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OU - STAVEBNÍ ÚPRAVY BUDOVY E, ČS.LEGIÍ 9, OSTRAVA</v>
      </c>
      <c r="F7" s="152"/>
      <c r="G7" s="152"/>
      <c r="H7" s="152"/>
      <c r="L7" s="21"/>
    </row>
    <row r="8" s="2" customFormat="1" ht="12" customHeight="1">
      <c r="A8" s="39"/>
      <c r="B8" s="45"/>
      <c r="C8" s="39"/>
      <c r="D8" s="152" t="s">
        <v>154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54" t="s">
        <v>2815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52" t="s">
        <v>18</v>
      </c>
      <c r="E11" s="39"/>
      <c r="F11" s="142" t="s">
        <v>1</v>
      </c>
      <c r="G11" s="39"/>
      <c r="H11" s="39"/>
      <c r="I11" s="152" t="s">
        <v>19</v>
      </c>
      <c r="J11" s="142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20</v>
      </c>
      <c r="E12" s="39"/>
      <c r="F12" s="142" t="s">
        <v>34</v>
      </c>
      <c r="G12" s="39"/>
      <c r="H12" s="39"/>
      <c r="I12" s="152" t="s">
        <v>22</v>
      </c>
      <c r="J12" s="155" t="str">
        <f>'Rekapitulace stavby'!AN8</f>
        <v>30. 3. 2022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24</v>
      </c>
      <c r="E14" s="39"/>
      <c r="F14" s="39"/>
      <c r="G14" s="39"/>
      <c r="H14" s="39"/>
      <c r="I14" s="152" t="s">
        <v>25</v>
      </c>
      <c r="J14" s="142" t="str">
        <f>IF('Rekapitulace stavby'!AN10="","",'Rekapitulace stavby'!AN10)</f>
        <v/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2" t="str">
        <f>IF('Rekapitulace stavby'!E11="","",'Rekapitulace stavby'!E11)</f>
        <v>Ostravská univerzita</v>
      </c>
      <c r="F15" s="39"/>
      <c r="G15" s="39"/>
      <c r="H15" s="39"/>
      <c r="I15" s="152" t="s">
        <v>27</v>
      </c>
      <c r="J15" s="142" t="str">
        <f>IF('Rekapitulace stavby'!AN11="","",'Rekapitulace stavby'!AN11)</f>
        <v/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52" t="s">
        <v>28</v>
      </c>
      <c r="E17" s="39"/>
      <c r="F17" s="39"/>
      <c r="G17" s="39"/>
      <c r="H17" s="39"/>
      <c r="I17" s="152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2"/>
      <c r="G18" s="142"/>
      <c r="H18" s="142"/>
      <c r="I18" s="152" t="s">
        <v>27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52" t="s">
        <v>30</v>
      </c>
      <c r="E20" s="39"/>
      <c r="F20" s="39"/>
      <c r="G20" s="39"/>
      <c r="H20" s="39"/>
      <c r="I20" s="152" t="s">
        <v>25</v>
      </c>
      <c r="J20" s="142" t="str">
        <f>IF('Rekapitulace stavby'!AN16="","",'Rekapitulace stavby'!AN16)</f>
        <v/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2" t="str">
        <f>IF('Rekapitulace stavby'!E17="","",'Rekapitulace stavby'!E17)</f>
        <v>MARPO s.r.o.</v>
      </c>
      <c r="F21" s="39"/>
      <c r="G21" s="39"/>
      <c r="H21" s="39"/>
      <c r="I21" s="152" t="s">
        <v>27</v>
      </c>
      <c r="J21" s="142" t="str">
        <f>IF('Rekapitulace stavby'!AN17="","",'Rekapitulace stavby'!AN17)</f>
        <v/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52" t="s">
        <v>33</v>
      </c>
      <c r="E23" s="39"/>
      <c r="F23" s="39"/>
      <c r="G23" s="39"/>
      <c r="H23" s="39"/>
      <c r="I23" s="152" t="s">
        <v>25</v>
      </c>
      <c r="J23" s="142" t="str">
        <f>IF('Rekapitulace stavby'!AN19="","",'Rekapitulace stavby'!AN19)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2" t="str">
        <f>IF('Rekapitulace stavby'!E20="","",'Rekapitulace stavby'!E20)</f>
        <v xml:space="preserve"> </v>
      </c>
      <c r="F24" s="39"/>
      <c r="G24" s="39"/>
      <c r="H24" s="39"/>
      <c r="I24" s="152" t="s">
        <v>27</v>
      </c>
      <c r="J24" s="142" t="str">
        <f>IF('Rekapitulace stavby'!AN20="","",'Rekapitulace stavby'!AN20)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52" t="s">
        <v>35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56"/>
      <c r="B27" s="157"/>
      <c r="C27" s="156"/>
      <c r="D27" s="156"/>
      <c r="E27" s="158" t="s">
        <v>1</v>
      </c>
      <c r="F27" s="158"/>
      <c r="G27" s="158"/>
      <c r="H27" s="158"/>
      <c r="I27" s="156"/>
      <c r="J27" s="156"/>
      <c r="K27" s="156"/>
      <c r="L27" s="159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60"/>
      <c r="E29" s="160"/>
      <c r="F29" s="160"/>
      <c r="G29" s="160"/>
      <c r="H29" s="160"/>
      <c r="I29" s="160"/>
      <c r="J29" s="160"/>
      <c r="K29" s="16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4.4" customHeight="1">
      <c r="A30" s="39"/>
      <c r="B30" s="45"/>
      <c r="C30" s="39"/>
      <c r="D30" s="142" t="s">
        <v>156</v>
      </c>
      <c r="E30" s="39"/>
      <c r="F30" s="39"/>
      <c r="G30" s="39"/>
      <c r="H30" s="39"/>
      <c r="I30" s="39"/>
      <c r="J30" s="161">
        <f>J96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14.4" customHeight="1">
      <c r="A31" s="39"/>
      <c r="B31" s="45"/>
      <c r="C31" s="39"/>
      <c r="D31" s="162" t="s">
        <v>157</v>
      </c>
      <c r="E31" s="39"/>
      <c r="F31" s="39"/>
      <c r="G31" s="39"/>
      <c r="H31" s="39"/>
      <c r="I31" s="39"/>
      <c r="J31" s="161">
        <f>J101</f>
        <v>0</v>
      </c>
      <c r="K31" s="3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3" t="s">
        <v>36</v>
      </c>
      <c r="E32" s="39"/>
      <c r="F32" s="39"/>
      <c r="G32" s="39"/>
      <c r="H32" s="39"/>
      <c r="I32" s="39"/>
      <c r="J32" s="164">
        <f>ROUND(J30 + J31,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5" t="s">
        <v>38</v>
      </c>
      <c r="G34" s="39"/>
      <c r="H34" s="39"/>
      <c r="I34" s="165" t="s">
        <v>37</v>
      </c>
      <c r="J34" s="165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6" t="s">
        <v>40</v>
      </c>
      <c r="E35" s="152" t="s">
        <v>41</v>
      </c>
      <c r="F35" s="167">
        <f>ROUND((SUM(BE101:BE108) + SUM(BE128:BE176)),  2)</f>
        <v>0</v>
      </c>
      <c r="G35" s="39"/>
      <c r="H35" s="39"/>
      <c r="I35" s="168">
        <v>0.20999999999999999</v>
      </c>
      <c r="J35" s="167">
        <f>ROUND(((SUM(BE101:BE108) + SUM(BE128:BE176))*I35),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7">
        <f>ROUND((SUM(BF101:BF108) + SUM(BF128:BF176)),  2)</f>
        <v>0</v>
      </c>
      <c r="G36" s="39"/>
      <c r="H36" s="39"/>
      <c r="I36" s="168">
        <v>0.14999999999999999</v>
      </c>
      <c r="J36" s="167">
        <f>ROUND(((SUM(BF101:BF108) + SUM(BF128:BF176))*I36),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7">
        <f>ROUND((SUM(BG101:BG108) + SUM(BG128:BG176)),  2)</f>
        <v>0</v>
      </c>
      <c r="G37" s="39"/>
      <c r="H37" s="39"/>
      <c r="I37" s="168">
        <v>0.20999999999999999</v>
      </c>
      <c r="J37" s="167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7">
        <f>ROUND((SUM(BH101:BH108) + SUM(BH128:BH176)),  2)</f>
        <v>0</v>
      </c>
      <c r="G38" s="39"/>
      <c r="H38" s="39"/>
      <c r="I38" s="168">
        <v>0.14999999999999999</v>
      </c>
      <c r="J38" s="167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7">
        <f>ROUND((SUM(BI101:BI108) + SUM(BI128:BI176)),  2)</f>
        <v>0</v>
      </c>
      <c r="G39" s="39"/>
      <c r="H39" s="39"/>
      <c r="I39" s="168">
        <v>0</v>
      </c>
      <c r="J39" s="167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9"/>
      <c r="D41" s="170" t="s">
        <v>46</v>
      </c>
      <c r="E41" s="171"/>
      <c r="F41" s="171"/>
      <c r="G41" s="172" t="s">
        <v>47</v>
      </c>
      <c r="H41" s="173" t="s">
        <v>48</v>
      </c>
      <c r="I41" s="171"/>
      <c r="J41" s="174">
        <f>SUM(J32:J39)</f>
        <v>0</v>
      </c>
      <c r="K41" s="175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6" t="s">
        <v>49</v>
      </c>
      <c r="E50" s="177"/>
      <c r="F50" s="177"/>
      <c r="G50" s="176" t="s">
        <v>50</v>
      </c>
      <c r="H50" s="177"/>
      <c r="I50" s="177"/>
      <c r="J50" s="177"/>
      <c r="K50" s="177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8" t="s">
        <v>51</v>
      </c>
      <c r="E61" s="179"/>
      <c r="F61" s="180" t="s">
        <v>52</v>
      </c>
      <c r="G61" s="178" t="s">
        <v>51</v>
      </c>
      <c r="H61" s="179"/>
      <c r="I61" s="179"/>
      <c r="J61" s="181" t="s">
        <v>52</v>
      </c>
      <c r="K61" s="179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6" t="s">
        <v>53</v>
      </c>
      <c r="E65" s="182"/>
      <c r="F65" s="182"/>
      <c r="G65" s="176" t="s">
        <v>54</v>
      </c>
      <c r="H65" s="182"/>
      <c r="I65" s="182"/>
      <c r="J65" s="182"/>
      <c r="K65" s="182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8" t="s">
        <v>51</v>
      </c>
      <c r="E76" s="179"/>
      <c r="F76" s="180" t="s">
        <v>52</v>
      </c>
      <c r="G76" s="178" t="s">
        <v>51</v>
      </c>
      <c r="H76" s="179"/>
      <c r="I76" s="179"/>
      <c r="J76" s="181" t="s">
        <v>52</v>
      </c>
      <c r="K76" s="179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5"/>
      <c r="C81" s="186"/>
      <c r="D81" s="186"/>
      <c r="E81" s="186"/>
      <c r="F81" s="186"/>
      <c r="G81" s="186"/>
      <c r="H81" s="186"/>
      <c r="I81" s="186"/>
      <c r="J81" s="186"/>
      <c r="K81" s="186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158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7" t="str">
        <f>E7</f>
        <v>OU - STAVEBNÍ ÚPRAVY BUDOVY E, ČS.LEGIÍ 9, OSTRAVA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154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D.1.3 - POŽÁRNĚ BEZPEČNOSTNÍ ŘEŠENÍ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 xml:space="preserve"> </v>
      </c>
      <c r="G89" s="41"/>
      <c r="H89" s="41"/>
      <c r="I89" s="33" t="s">
        <v>22</v>
      </c>
      <c r="J89" s="80" t="str">
        <f>IF(J12="","",J12)</f>
        <v>30. 3. 2022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Ostravská univerzita</v>
      </c>
      <c r="G91" s="41"/>
      <c r="H91" s="41"/>
      <c r="I91" s="33" t="s">
        <v>30</v>
      </c>
      <c r="J91" s="37" t="str">
        <f>E21</f>
        <v>MARPO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28</v>
      </c>
      <c r="D92" s="41"/>
      <c r="E92" s="41"/>
      <c r="F92" s="28" t="str">
        <f>IF(E18="","",E18)</f>
        <v>Vyplň údaj</v>
      </c>
      <c r="G92" s="41"/>
      <c r="H92" s="41"/>
      <c r="I92" s="33" t="s">
        <v>33</v>
      </c>
      <c r="J92" s="37" t="str">
        <f>E24</f>
        <v xml:space="preserve"> 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88" t="s">
        <v>159</v>
      </c>
      <c r="D94" s="189"/>
      <c r="E94" s="189"/>
      <c r="F94" s="189"/>
      <c r="G94" s="189"/>
      <c r="H94" s="189"/>
      <c r="I94" s="189"/>
      <c r="J94" s="190" t="s">
        <v>160</v>
      </c>
      <c r="K94" s="189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91" t="s">
        <v>161</v>
      </c>
      <c r="D96" s="41"/>
      <c r="E96" s="41"/>
      <c r="F96" s="41"/>
      <c r="G96" s="41"/>
      <c r="H96" s="41"/>
      <c r="I96" s="41"/>
      <c r="J96" s="111">
        <f>J128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162</v>
      </c>
    </row>
    <row r="97" s="9" customFormat="1" ht="24.96" customHeight="1">
      <c r="A97" s="9"/>
      <c r="B97" s="192"/>
      <c r="C97" s="193"/>
      <c r="D97" s="194" t="s">
        <v>193</v>
      </c>
      <c r="E97" s="195"/>
      <c r="F97" s="195"/>
      <c r="G97" s="195"/>
      <c r="H97" s="195"/>
      <c r="I97" s="195"/>
      <c r="J97" s="196">
        <f>J129</f>
        <v>0</v>
      </c>
      <c r="K97" s="193"/>
      <c r="L97" s="19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8"/>
      <c r="C98" s="134"/>
      <c r="D98" s="199" t="s">
        <v>2816</v>
      </c>
      <c r="E98" s="200"/>
      <c r="F98" s="200"/>
      <c r="G98" s="200"/>
      <c r="H98" s="200"/>
      <c r="I98" s="200"/>
      <c r="J98" s="201">
        <f>J130</f>
        <v>0</v>
      </c>
      <c r="K98" s="134"/>
      <c r="L98" s="202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6.96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29.28" customHeight="1">
      <c r="A101" s="39"/>
      <c r="B101" s="40"/>
      <c r="C101" s="191" t="s">
        <v>197</v>
      </c>
      <c r="D101" s="41"/>
      <c r="E101" s="41"/>
      <c r="F101" s="41"/>
      <c r="G101" s="41"/>
      <c r="H101" s="41"/>
      <c r="I101" s="41"/>
      <c r="J101" s="203">
        <f>ROUND(J102 + J103 + J104 + J105 + J106 + J107,2)</f>
        <v>0</v>
      </c>
      <c r="K101" s="41"/>
      <c r="L101" s="64"/>
      <c r="N101" s="204" t="s">
        <v>40</v>
      </c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18" customHeight="1">
      <c r="A102" s="39"/>
      <c r="B102" s="40"/>
      <c r="C102" s="41"/>
      <c r="D102" s="205" t="s">
        <v>198</v>
      </c>
      <c r="E102" s="206"/>
      <c r="F102" s="206"/>
      <c r="G102" s="41"/>
      <c r="H102" s="41"/>
      <c r="I102" s="41"/>
      <c r="J102" s="207">
        <v>0</v>
      </c>
      <c r="K102" s="41"/>
      <c r="L102" s="208"/>
      <c r="M102" s="209"/>
      <c r="N102" s="210" t="s">
        <v>41</v>
      </c>
      <c r="O102" s="209"/>
      <c r="P102" s="209"/>
      <c r="Q102" s="209"/>
      <c r="R102" s="209"/>
      <c r="S102" s="211"/>
      <c r="T102" s="211"/>
      <c r="U102" s="211"/>
      <c r="V102" s="211"/>
      <c r="W102" s="211"/>
      <c r="X102" s="211"/>
      <c r="Y102" s="211"/>
      <c r="Z102" s="211"/>
      <c r="AA102" s="211"/>
      <c r="AB102" s="211"/>
      <c r="AC102" s="211"/>
      <c r="AD102" s="211"/>
      <c r="AE102" s="211"/>
      <c r="AF102" s="209"/>
      <c r="AG102" s="209"/>
      <c r="AH102" s="209"/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12" t="s">
        <v>199</v>
      </c>
      <c r="AZ102" s="209"/>
      <c r="BA102" s="209"/>
      <c r="BB102" s="209"/>
      <c r="BC102" s="209"/>
      <c r="BD102" s="209"/>
      <c r="BE102" s="213">
        <f>IF(N102="základní",J102,0)</f>
        <v>0</v>
      </c>
      <c r="BF102" s="213">
        <f>IF(N102="snížená",J102,0)</f>
        <v>0</v>
      </c>
      <c r="BG102" s="213">
        <f>IF(N102="zákl. přenesená",J102,0)</f>
        <v>0</v>
      </c>
      <c r="BH102" s="213">
        <f>IF(N102="sníž. přenesená",J102,0)</f>
        <v>0</v>
      </c>
      <c r="BI102" s="213">
        <f>IF(N102="nulová",J102,0)</f>
        <v>0</v>
      </c>
      <c r="BJ102" s="212" t="s">
        <v>84</v>
      </c>
      <c r="BK102" s="209"/>
      <c r="BL102" s="209"/>
      <c r="BM102" s="209"/>
    </row>
    <row r="103" s="2" customFormat="1" ht="18" customHeight="1">
      <c r="A103" s="39"/>
      <c r="B103" s="40"/>
      <c r="C103" s="41"/>
      <c r="D103" s="205" t="s">
        <v>200</v>
      </c>
      <c r="E103" s="206"/>
      <c r="F103" s="206"/>
      <c r="G103" s="41"/>
      <c r="H103" s="41"/>
      <c r="I103" s="41"/>
      <c r="J103" s="207">
        <v>0</v>
      </c>
      <c r="K103" s="41"/>
      <c r="L103" s="208"/>
      <c r="M103" s="209"/>
      <c r="N103" s="210" t="s">
        <v>41</v>
      </c>
      <c r="O103" s="209"/>
      <c r="P103" s="209"/>
      <c r="Q103" s="209"/>
      <c r="R103" s="209"/>
      <c r="S103" s="211"/>
      <c r="T103" s="211"/>
      <c r="U103" s="211"/>
      <c r="V103" s="211"/>
      <c r="W103" s="211"/>
      <c r="X103" s="211"/>
      <c r="Y103" s="211"/>
      <c r="Z103" s="211"/>
      <c r="AA103" s="211"/>
      <c r="AB103" s="211"/>
      <c r="AC103" s="211"/>
      <c r="AD103" s="211"/>
      <c r="AE103" s="211"/>
      <c r="AF103" s="209"/>
      <c r="AG103" s="209"/>
      <c r="AH103" s="209"/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  <c r="AV103" s="209"/>
      <c r="AW103" s="209"/>
      <c r="AX103" s="209"/>
      <c r="AY103" s="212" t="s">
        <v>199</v>
      </c>
      <c r="AZ103" s="209"/>
      <c r="BA103" s="209"/>
      <c r="BB103" s="209"/>
      <c r="BC103" s="209"/>
      <c r="BD103" s="209"/>
      <c r="BE103" s="213">
        <f>IF(N103="základní",J103,0)</f>
        <v>0</v>
      </c>
      <c r="BF103" s="213">
        <f>IF(N103="snížená",J103,0)</f>
        <v>0</v>
      </c>
      <c r="BG103" s="213">
        <f>IF(N103="zákl. přenesená",J103,0)</f>
        <v>0</v>
      </c>
      <c r="BH103" s="213">
        <f>IF(N103="sníž. přenesená",J103,0)</f>
        <v>0</v>
      </c>
      <c r="BI103" s="213">
        <f>IF(N103="nulová",J103,0)</f>
        <v>0</v>
      </c>
      <c r="BJ103" s="212" t="s">
        <v>84</v>
      </c>
      <c r="BK103" s="209"/>
      <c r="BL103" s="209"/>
      <c r="BM103" s="209"/>
    </row>
    <row r="104" s="2" customFormat="1" ht="18" customHeight="1">
      <c r="A104" s="39"/>
      <c r="B104" s="40"/>
      <c r="C104" s="41"/>
      <c r="D104" s="205" t="s">
        <v>201</v>
      </c>
      <c r="E104" s="206"/>
      <c r="F104" s="206"/>
      <c r="G104" s="41"/>
      <c r="H104" s="41"/>
      <c r="I104" s="41"/>
      <c r="J104" s="207">
        <v>0</v>
      </c>
      <c r="K104" s="41"/>
      <c r="L104" s="208"/>
      <c r="M104" s="209"/>
      <c r="N104" s="210" t="s">
        <v>41</v>
      </c>
      <c r="O104" s="209"/>
      <c r="P104" s="209"/>
      <c r="Q104" s="209"/>
      <c r="R104" s="209"/>
      <c r="S104" s="211"/>
      <c r="T104" s="211"/>
      <c r="U104" s="211"/>
      <c r="V104" s="211"/>
      <c r="W104" s="211"/>
      <c r="X104" s="211"/>
      <c r="Y104" s="211"/>
      <c r="Z104" s="211"/>
      <c r="AA104" s="211"/>
      <c r="AB104" s="211"/>
      <c r="AC104" s="211"/>
      <c r="AD104" s="211"/>
      <c r="AE104" s="211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12" t="s">
        <v>199</v>
      </c>
      <c r="AZ104" s="209"/>
      <c r="BA104" s="209"/>
      <c r="BB104" s="209"/>
      <c r="BC104" s="209"/>
      <c r="BD104" s="209"/>
      <c r="BE104" s="213">
        <f>IF(N104="základní",J104,0)</f>
        <v>0</v>
      </c>
      <c r="BF104" s="213">
        <f>IF(N104="snížená",J104,0)</f>
        <v>0</v>
      </c>
      <c r="BG104" s="213">
        <f>IF(N104="zákl. přenesená",J104,0)</f>
        <v>0</v>
      </c>
      <c r="BH104" s="213">
        <f>IF(N104="sníž. přenesená",J104,0)</f>
        <v>0</v>
      </c>
      <c r="BI104" s="213">
        <f>IF(N104="nulová",J104,0)</f>
        <v>0</v>
      </c>
      <c r="BJ104" s="212" t="s">
        <v>84</v>
      </c>
      <c r="BK104" s="209"/>
      <c r="BL104" s="209"/>
      <c r="BM104" s="209"/>
    </row>
    <row r="105" s="2" customFormat="1" ht="18" customHeight="1">
      <c r="A105" s="39"/>
      <c r="B105" s="40"/>
      <c r="C105" s="41"/>
      <c r="D105" s="205" t="s">
        <v>202</v>
      </c>
      <c r="E105" s="206"/>
      <c r="F105" s="206"/>
      <c r="G105" s="41"/>
      <c r="H105" s="41"/>
      <c r="I105" s="41"/>
      <c r="J105" s="207">
        <v>0</v>
      </c>
      <c r="K105" s="41"/>
      <c r="L105" s="208"/>
      <c r="M105" s="209"/>
      <c r="N105" s="210" t="s">
        <v>41</v>
      </c>
      <c r="O105" s="209"/>
      <c r="P105" s="209"/>
      <c r="Q105" s="209"/>
      <c r="R105" s="209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12" t="s">
        <v>199</v>
      </c>
      <c r="AZ105" s="209"/>
      <c r="BA105" s="209"/>
      <c r="BB105" s="209"/>
      <c r="BC105" s="209"/>
      <c r="BD105" s="209"/>
      <c r="BE105" s="213">
        <f>IF(N105="základní",J105,0)</f>
        <v>0</v>
      </c>
      <c r="BF105" s="213">
        <f>IF(N105="snížená",J105,0)</f>
        <v>0</v>
      </c>
      <c r="BG105" s="213">
        <f>IF(N105="zákl. přenesená",J105,0)</f>
        <v>0</v>
      </c>
      <c r="BH105" s="213">
        <f>IF(N105="sníž. přenesená",J105,0)</f>
        <v>0</v>
      </c>
      <c r="BI105" s="213">
        <f>IF(N105="nulová",J105,0)</f>
        <v>0</v>
      </c>
      <c r="BJ105" s="212" t="s">
        <v>84</v>
      </c>
      <c r="BK105" s="209"/>
      <c r="BL105" s="209"/>
      <c r="BM105" s="209"/>
    </row>
    <row r="106" s="2" customFormat="1" ht="18" customHeight="1">
      <c r="A106" s="39"/>
      <c r="B106" s="40"/>
      <c r="C106" s="41"/>
      <c r="D106" s="205" t="s">
        <v>203</v>
      </c>
      <c r="E106" s="206"/>
      <c r="F106" s="206"/>
      <c r="G106" s="41"/>
      <c r="H106" s="41"/>
      <c r="I106" s="41"/>
      <c r="J106" s="207">
        <v>0</v>
      </c>
      <c r="K106" s="41"/>
      <c r="L106" s="208"/>
      <c r="M106" s="209"/>
      <c r="N106" s="210" t="s">
        <v>41</v>
      </c>
      <c r="O106" s="209"/>
      <c r="P106" s="209"/>
      <c r="Q106" s="209"/>
      <c r="R106" s="209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12" t="s">
        <v>199</v>
      </c>
      <c r="AZ106" s="209"/>
      <c r="BA106" s="209"/>
      <c r="BB106" s="209"/>
      <c r="BC106" s="209"/>
      <c r="BD106" s="209"/>
      <c r="BE106" s="213">
        <f>IF(N106="základní",J106,0)</f>
        <v>0</v>
      </c>
      <c r="BF106" s="213">
        <f>IF(N106="snížená",J106,0)</f>
        <v>0</v>
      </c>
      <c r="BG106" s="213">
        <f>IF(N106="zákl. přenesená",J106,0)</f>
        <v>0</v>
      </c>
      <c r="BH106" s="213">
        <f>IF(N106="sníž. přenesená",J106,0)</f>
        <v>0</v>
      </c>
      <c r="BI106" s="213">
        <f>IF(N106="nulová",J106,0)</f>
        <v>0</v>
      </c>
      <c r="BJ106" s="212" t="s">
        <v>84</v>
      </c>
      <c r="BK106" s="209"/>
      <c r="BL106" s="209"/>
      <c r="BM106" s="209"/>
    </row>
    <row r="107" s="2" customFormat="1" ht="18" customHeight="1">
      <c r="A107" s="39"/>
      <c r="B107" s="40"/>
      <c r="C107" s="41"/>
      <c r="D107" s="206" t="s">
        <v>204</v>
      </c>
      <c r="E107" s="41"/>
      <c r="F107" s="41"/>
      <c r="G107" s="41"/>
      <c r="H107" s="41"/>
      <c r="I107" s="41"/>
      <c r="J107" s="207">
        <f>ROUND(J30*T107,2)</f>
        <v>0</v>
      </c>
      <c r="K107" s="41"/>
      <c r="L107" s="208"/>
      <c r="M107" s="209"/>
      <c r="N107" s="210" t="s">
        <v>41</v>
      </c>
      <c r="O107" s="209"/>
      <c r="P107" s="209"/>
      <c r="Q107" s="209"/>
      <c r="R107" s="209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12" t="s">
        <v>205</v>
      </c>
      <c r="AZ107" s="209"/>
      <c r="BA107" s="209"/>
      <c r="BB107" s="209"/>
      <c r="BC107" s="209"/>
      <c r="BD107" s="209"/>
      <c r="BE107" s="213">
        <f>IF(N107="základní",J107,0)</f>
        <v>0</v>
      </c>
      <c r="BF107" s="213">
        <f>IF(N107="snížená",J107,0)</f>
        <v>0</v>
      </c>
      <c r="BG107" s="213">
        <f>IF(N107="zákl. přenesená",J107,0)</f>
        <v>0</v>
      </c>
      <c r="BH107" s="213">
        <f>IF(N107="sníž. přenesená",J107,0)</f>
        <v>0</v>
      </c>
      <c r="BI107" s="213">
        <f>IF(N107="nulová",J107,0)</f>
        <v>0</v>
      </c>
      <c r="BJ107" s="212" t="s">
        <v>84</v>
      </c>
      <c r="BK107" s="209"/>
      <c r="BL107" s="209"/>
      <c r="BM107" s="209"/>
    </row>
    <row r="108" s="2" customForma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29.28" customHeight="1">
      <c r="A109" s="39"/>
      <c r="B109" s="40"/>
      <c r="C109" s="214" t="s">
        <v>206</v>
      </c>
      <c r="D109" s="189"/>
      <c r="E109" s="189"/>
      <c r="F109" s="189"/>
      <c r="G109" s="189"/>
      <c r="H109" s="189"/>
      <c r="I109" s="189"/>
      <c r="J109" s="215">
        <f>ROUND(J96+J101,2)</f>
        <v>0</v>
      </c>
      <c r="K109" s="189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67"/>
      <c r="C110" s="68"/>
      <c r="D110" s="68"/>
      <c r="E110" s="68"/>
      <c r="F110" s="68"/>
      <c r="G110" s="68"/>
      <c r="H110" s="68"/>
      <c r="I110" s="68"/>
      <c r="J110" s="68"/>
      <c r="K110" s="68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4" s="2" customFormat="1" ht="6.96" customHeight="1">
      <c r="A114" s="39"/>
      <c r="B114" s="69"/>
      <c r="C114" s="70"/>
      <c r="D114" s="70"/>
      <c r="E114" s="70"/>
      <c r="F114" s="70"/>
      <c r="G114" s="70"/>
      <c r="H114" s="70"/>
      <c r="I114" s="70"/>
      <c r="J114" s="70"/>
      <c r="K114" s="70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4.96" customHeight="1">
      <c r="A115" s="39"/>
      <c r="B115" s="40"/>
      <c r="C115" s="24" t="s">
        <v>207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16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187" t="str">
        <f>E7</f>
        <v>OU - STAVEBNÍ ÚPRAVY BUDOVY E, ČS.LEGIÍ 9, OSTRAVA</v>
      </c>
      <c r="F118" s="33"/>
      <c r="G118" s="33"/>
      <c r="H118" s="33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154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77" t="str">
        <f>E9</f>
        <v>D.1.3 - POŽÁRNĚ BEZPEČNOSTNÍ ŘEŠENÍ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20</v>
      </c>
      <c r="D122" s="41"/>
      <c r="E122" s="41"/>
      <c r="F122" s="28" t="str">
        <f>F12</f>
        <v xml:space="preserve"> </v>
      </c>
      <c r="G122" s="41"/>
      <c r="H122" s="41"/>
      <c r="I122" s="33" t="s">
        <v>22</v>
      </c>
      <c r="J122" s="80" t="str">
        <f>IF(J12="","",J12)</f>
        <v>30. 3. 2022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24</v>
      </c>
      <c r="D124" s="41"/>
      <c r="E124" s="41"/>
      <c r="F124" s="28" t="str">
        <f>E15</f>
        <v>Ostravská univerzita</v>
      </c>
      <c r="G124" s="41"/>
      <c r="H124" s="41"/>
      <c r="I124" s="33" t="s">
        <v>30</v>
      </c>
      <c r="J124" s="37" t="str">
        <f>E21</f>
        <v>MARPO s.r.o.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28</v>
      </c>
      <c r="D125" s="41"/>
      <c r="E125" s="41"/>
      <c r="F125" s="28" t="str">
        <f>IF(E18="","",E18)</f>
        <v>Vyplň údaj</v>
      </c>
      <c r="G125" s="41"/>
      <c r="H125" s="41"/>
      <c r="I125" s="33" t="s">
        <v>33</v>
      </c>
      <c r="J125" s="37" t="str">
        <f>E24</f>
        <v xml:space="preserve"> 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0.32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11" customFormat="1" ht="29.28" customHeight="1">
      <c r="A127" s="216"/>
      <c r="B127" s="217"/>
      <c r="C127" s="218" t="s">
        <v>208</v>
      </c>
      <c r="D127" s="219" t="s">
        <v>61</v>
      </c>
      <c r="E127" s="219" t="s">
        <v>57</v>
      </c>
      <c r="F127" s="219" t="s">
        <v>58</v>
      </c>
      <c r="G127" s="219" t="s">
        <v>209</v>
      </c>
      <c r="H127" s="219" t="s">
        <v>210</v>
      </c>
      <c r="I127" s="219" t="s">
        <v>211</v>
      </c>
      <c r="J127" s="220" t="s">
        <v>160</v>
      </c>
      <c r="K127" s="221" t="s">
        <v>212</v>
      </c>
      <c r="L127" s="222"/>
      <c r="M127" s="101" t="s">
        <v>1</v>
      </c>
      <c r="N127" s="102" t="s">
        <v>40</v>
      </c>
      <c r="O127" s="102" t="s">
        <v>213</v>
      </c>
      <c r="P127" s="102" t="s">
        <v>214</v>
      </c>
      <c r="Q127" s="102" t="s">
        <v>215</v>
      </c>
      <c r="R127" s="102" t="s">
        <v>216</v>
      </c>
      <c r="S127" s="102" t="s">
        <v>217</v>
      </c>
      <c r="T127" s="103" t="s">
        <v>218</v>
      </c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</row>
    <row r="128" s="2" customFormat="1" ht="22.8" customHeight="1">
      <c r="A128" s="39"/>
      <c r="B128" s="40"/>
      <c r="C128" s="108" t="s">
        <v>219</v>
      </c>
      <c r="D128" s="41"/>
      <c r="E128" s="41"/>
      <c r="F128" s="41"/>
      <c r="G128" s="41"/>
      <c r="H128" s="41"/>
      <c r="I128" s="41"/>
      <c r="J128" s="223">
        <f>BK128</f>
        <v>0</v>
      </c>
      <c r="K128" s="41"/>
      <c r="L128" s="45"/>
      <c r="M128" s="104"/>
      <c r="N128" s="224"/>
      <c r="O128" s="105"/>
      <c r="P128" s="225">
        <f>P129</f>
        <v>0</v>
      </c>
      <c r="Q128" s="105"/>
      <c r="R128" s="225">
        <f>R129</f>
        <v>0</v>
      </c>
      <c r="S128" s="105"/>
      <c r="T128" s="226">
        <f>T129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75</v>
      </c>
      <c r="AU128" s="18" t="s">
        <v>162</v>
      </c>
      <c r="BK128" s="227">
        <f>BK129</f>
        <v>0</v>
      </c>
    </row>
    <row r="129" s="12" customFormat="1" ht="25.92" customHeight="1">
      <c r="A129" s="12"/>
      <c r="B129" s="228"/>
      <c r="C129" s="229"/>
      <c r="D129" s="230" t="s">
        <v>75</v>
      </c>
      <c r="E129" s="231" t="s">
        <v>130</v>
      </c>
      <c r="F129" s="231" t="s">
        <v>130</v>
      </c>
      <c r="G129" s="229"/>
      <c r="H129" s="229"/>
      <c r="I129" s="232"/>
      <c r="J129" s="233">
        <f>BK129</f>
        <v>0</v>
      </c>
      <c r="K129" s="229"/>
      <c r="L129" s="234"/>
      <c r="M129" s="235"/>
      <c r="N129" s="236"/>
      <c r="O129" s="236"/>
      <c r="P129" s="237">
        <f>P130</f>
        <v>0</v>
      </c>
      <c r="Q129" s="236"/>
      <c r="R129" s="237">
        <f>R130</f>
        <v>0</v>
      </c>
      <c r="S129" s="236"/>
      <c r="T129" s="238">
        <f>T130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39" t="s">
        <v>84</v>
      </c>
      <c r="AT129" s="240" t="s">
        <v>75</v>
      </c>
      <c r="AU129" s="240" t="s">
        <v>76</v>
      </c>
      <c r="AY129" s="239" t="s">
        <v>222</v>
      </c>
      <c r="BK129" s="241">
        <f>BK130</f>
        <v>0</v>
      </c>
    </row>
    <row r="130" s="12" customFormat="1" ht="22.8" customHeight="1">
      <c r="A130" s="12"/>
      <c r="B130" s="228"/>
      <c r="C130" s="229"/>
      <c r="D130" s="230" t="s">
        <v>75</v>
      </c>
      <c r="E130" s="242" t="s">
        <v>2817</v>
      </c>
      <c r="F130" s="242" t="s">
        <v>2818</v>
      </c>
      <c r="G130" s="229"/>
      <c r="H130" s="229"/>
      <c r="I130" s="232"/>
      <c r="J130" s="243">
        <f>BK130</f>
        <v>0</v>
      </c>
      <c r="K130" s="229"/>
      <c r="L130" s="234"/>
      <c r="M130" s="235"/>
      <c r="N130" s="236"/>
      <c r="O130" s="236"/>
      <c r="P130" s="237">
        <f>SUM(P131:P176)</f>
        <v>0</v>
      </c>
      <c r="Q130" s="236"/>
      <c r="R130" s="237">
        <f>SUM(R131:R176)</f>
        <v>0</v>
      </c>
      <c r="S130" s="236"/>
      <c r="T130" s="238">
        <f>SUM(T131:T176)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39" t="s">
        <v>84</v>
      </c>
      <c r="AT130" s="240" t="s">
        <v>75</v>
      </c>
      <c r="AU130" s="240" t="s">
        <v>84</v>
      </c>
      <c r="AY130" s="239" t="s">
        <v>222</v>
      </c>
      <c r="BK130" s="241">
        <f>SUM(BK131:BK176)</f>
        <v>0</v>
      </c>
    </row>
    <row r="131" s="2" customFormat="1" ht="16.5" customHeight="1">
      <c r="A131" s="39"/>
      <c r="B131" s="40"/>
      <c r="C131" s="244" t="s">
        <v>84</v>
      </c>
      <c r="D131" s="244" t="s">
        <v>224</v>
      </c>
      <c r="E131" s="245" t="s">
        <v>2819</v>
      </c>
      <c r="F131" s="246" t="s">
        <v>2820</v>
      </c>
      <c r="G131" s="247" t="s">
        <v>526</v>
      </c>
      <c r="H131" s="248">
        <v>45</v>
      </c>
      <c r="I131" s="249"/>
      <c r="J131" s="250">
        <f>ROUND(I131*H131,2)</f>
        <v>0</v>
      </c>
      <c r="K131" s="251"/>
      <c r="L131" s="45"/>
      <c r="M131" s="252" t="s">
        <v>1</v>
      </c>
      <c r="N131" s="253" t="s">
        <v>41</v>
      </c>
      <c r="O131" s="92"/>
      <c r="P131" s="254">
        <f>O131*H131</f>
        <v>0</v>
      </c>
      <c r="Q131" s="254">
        <v>0</v>
      </c>
      <c r="R131" s="254">
        <f>Q131*H131</f>
        <v>0</v>
      </c>
      <c r="S131" s="254">
        <v>0</v>
      </c>
      <c r="T131" s="255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56" t="s">
        <v>228</v>
      </c>
      <c r="AT131" s="256" t="s">
        <v>224</v>
      </c>
      <c r="AU131" s="256" t="s">
        <v>86</v>
      </c>
      <c r="AY131" s="18" t="s">
        <v>222</v>
      </c>
      <c r="BE131" s="257">
        <f>IF(N131="základní",J131,0)</f>
        <v>0</v>
      </c>
      <c r="BF131" s="257">
        <f>IF(N131="snížená",J131,0)</f>
        <v>0</v>
      </c>
      <c r="BG131" s="257">
        <f>IF(N131="zákl. přenesená",J131,0)</f>
        <v>0</v>
      </c>
      <c r="BH131" s="257">
        <f>IF(N131="sníž. přenesená",J131,0)</f>
        <v>0</v>
      </c>
      <c r="BI131" s="257">
        <f>IF(N131="nulová",J131,0)</f>
        <v>0</v>
      </c>
      <c r="BJ131" s="18" t="s">
        <v>84</v>
      </c>
      <c r="BK131" s="257">
        <f>ROUND(I131*H131,2)</f>
        <v>0</v>
      </c>
      <c r="BL131" s="18" t="s">
        <v>228</v>
      </c>
      <c r="BM131" s="256" t="s">
        <v>86</v>
      </c>
    </row>
    <row r="132" s="2" customFormat="1">
      <c r="A132" s="39"/>
      <c r="B132" s="40"/>
      <c r="C132" s="41"/>
      <c r="D132" s="260" t="s">
        <v>266</v>
      </c>
      <c r="E132" s="41"/>
      <c r="F132" s="291" t="s">
        <v>2821</v>
      </c>
      <c r="G132" s="41"/>
      <c r="H132" s="41"/>
      <c r="I132" s="211"/>
      <c r="J132" s="41"/>
      <c r="K132" s="41"/>
      <c r="L132" s="45"/>
      <c r="M132" s="292"/>
      <c r="N132" s="293"/>
      <c r="O132" s="92"/>
      <c r="P132" s="92"/>
      <c r="Q132" s="92"/>
      <c r="R132" s="92"/>
      <c r="S132" s="92"/>
      <c r="T132" s="93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266</v>
      </c>
      <c r="AU132" s="18" t="s">
        <v>86</v>
      </c>
    </row>
    <row r="133" s="13" customFormat="1">
      <c r="A133" s="13"/>
      <c r="B133" s="258"/>
      <c r="C133" s="259"/>
      <c r="D133" s="260" t="s">
        <v>229</v>
      </c>
      <c r="E133" s="261" t="s">
        <v>1</v>
      </c>
      <c r="F133" s="262" t="s">
        <v>2822</v>
      </c>
      <c r="G133" s="259"/>
      <c r="H133" s="261" t="s">
        <v>1</v>
      </c>
      <c r="I133" s="263"/>
      <c r="J133" s="259"/>
      <c r="K133" s="259"/>
      <c r="L133" s="264"/>
      <c r="M133" s="265"/>
      <c r="N133" s="266"/>
      <c r="O133" s="266"/>
      <c r="P133" s="266"/>
      <c r="Q133" s="266"/>
      <c r="R133" s="266"/>
      <c r="S133" s="266"/>
      <c r="T133" s="267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68" t="s">
        <v>229</v>
      </c>
      <c r="AU133" s="268" t="s">
        <v>86</v>
      </c>
      <c r="AV133" s="13" t="s">
        <v>84</v>
      </c>
      <c r="AW133" s="13" t="s">
        <v>32</v>
      </c>
      <c r="AX133" s="13" t="s">
        <v>76</v>
      </c>
      <c r="AY133" s="268" t="s">
        <v>222</v>
      </c>
    </row>
    <row r="134" s="13" customFormat="1">
      <c r="A134" s="13"/>
      <c r="B134" s="258"/>
      <c r="C134" s="259"/>
      <c r="D134" s="260" t="s">
        <v>229</v>
      </c>
      <c r="E134" s="261" t="s">
        <v>1</v>
      </c>
      <c r="F134" s="262" t="s">
        <v>2823</v>
      </c>
      <c r="G134" s="259"/>
      <c r="H134" s="261" t="s">
        <v>1</v>
      </c>
      <c r="I134" s="263"/>
      <c r="J134" s="259"/>
      <c r="K134" s="259"/>
      <c r="L134" s="264"/>
      <c r="M134" s="265"/>
      <c r="N134" s="266"/>
      <c r="O134" s="266"/>
      <c r="P134" s="266"/>
      <c r="Q134" s="266"/>
      <c r="R134" s="266"/>
      <c r="S134" s="266"/>
      <c r="T134" s="267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68" t="s">
        <v>229</v>
      </c>
      <c r="AU134" s="268" t="s">
        <v>86</v>
      </c>
      <c r="AV134" s="13" t="s">
        <v>84</v>
      </c>
      <c r="AW134" s="13" t="s">
        <v>32</v>
      </c>
      <c r="AX134" s="13" t="s">
        <v>76</v>
      </c>
      <c r="AY134" s="268" t="s">
        <v>222</v>
      </c>
    </row>
    <row r="135" s="13" customFormat="1">
      <c r="A135" s="13"/>
      <c r="B135" s="258"/>
      <c r="C135" s="259"/>
      <c r="D135" s="260" t="s">
        <v>229</v>
      </c>
      <c r="E135" s="261" t="s">
        <v>1</v>
      </c>
      <c r="F135" s="262" t="s">
        <v>2824</v>
      </c>
      <c r="G135" s="259"/>
      <c r="H135" s="261" t="s">
        <v>1</v>
      </c>
      <c r="I135" s="263"/>
      <c r="J135" s="259"/>
      <c r="K135" s="259"/>
      <c r="L135" s="264"/>
      <c r="M135" s="265"/>
      <c r="N135" s="266"/>
      <c r="O135" s="266"/>
      <c r="P135" s="266"/>
      <c r="Q135" s="266"/>
      <c r="R135" s="266"/>
      <c r="S135" s="266"/>
      <c r="T135" s="267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68" t="s">
        <v>229</v>
      </c>
      <c r="AU135" s="268" t="s">
        <v>86</v>
      </c>
      <c r="AV135" s="13" t="s">
        <v>84</v>
      </c>
      <c r="AW135" s="13" t="s">
        <v>32</v>
      </c>
      <c r="AX135" s="13" t="s">
        <v>76</v>
      </c>
      <c r="AY135" s="268" t="s">
        <v>222</v>
      </c>
    </row>
    <row r="136" s="13" customFormat="1">
      <c r="A136" s="13"/>
      <c r="B136" s="258"/>
      <c r="C136" s="259"/>
      <c r="D136" s="260" t="s">
        <v>229</v>
      </c>
      <c r="E136" s="261" t="s">
        <v>1</v>
      </c>
      <c r="F136" s="262" t="s">
        <v>2825</v>
      </c>
      <c r="G136" s="259"/>
      <c r="H136" s="261" t="s">
        <v>1</v>
      </c>
      <c r="I136" s="263"/>
      <c r="J136" s="259"/>
      <c r="K136" s="259"/>
      <c r="L136" s="264"/>
      <c r="M136" s="265"/>
      <c r="N136" s="266"/>
      <c r="O136" s="266"/>
      <c r="P136" s="266"/>
      <c r="Q136" s="266"/>
      <c r="R136" s="266"/>
      <c r="S136" s="266"/>
      <c r="T136" s="267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68" t="s">
        <v>229</v>
      </c>
      <c r="AU136" s="268" t="s">
        <v>86</v>
      </c>
      <c r="AV136" s="13" t="s">
        <v>84</v>
      </c>
      <c r="AW136" s="13" t="s">
        <v>32</v>
      </c>
      <c r="AX136" s="13" t="s">
        <v>76</v>
      </c>
      <c r="AY136" s="268" t="s">
        <v>222</v>
      </c>
    </row>
    <row r="137" s="13" customFormat="1">
      <c r="A137" s="13"/>
      <c r="B137" s="258"/>
      <c r="C137" s="259"/>
      <c r="D137" s="260" t="s">
        <v>229</v>
      </c>
      <c r="E137" s="261" t="s">
        <v>1</v>
      </c>
      <c r="F137" s="262" t="s">
        <v>2826</v>
      </c>
      <c r="G137" s="259"/>
      <c r="H137" s="261" t="s">
        <v>1</v>
      </c>
      <c r="I137" s="263"/>
      <c r="J137" s="259"/>
      <c r="K137" s="259"/>
      <c r="L137" s="264"/>
      <c r="M137" s="265"/>
      <c r="N137" s="266"/>
      <c r="O137" s="266"/>
      <c r="P137" s="266"/>
      <c r="Q137" s="266"/>
      <c r="R137" s="266"/>
      <c r="S137" s="266"/>
      <c r="T137" s="267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68" t="s">
        <v>229</v>
      </c>
      <c r="AU137" s="268" t="s">
        <v>86</v>
      </c>
      <c r="AV137" s="13" t="s">
        <v>84</v>
      </c>
      <c r="AW137" s="13" t="s">
        <v>32</v>
      </c>
      <c r="AX137" s="13" t="s">
        <v>76</v>
      </c>
      <c r="AY137" s="268" t="s">
        <v>222</v>
      </c>
    </row>
    <row r="138" s="14" customFormat="1">
      <c r="A138" s="14"/>
      <c r="B138" s="269"/>
      <c r="C138" s="270"/>
      <c r="D138" s="260" t="s">
        <v>229</v>
      </c>
      <c r="E138" s="271" t="s">
        <v>1</v>
      </c>
      <c r="F138" s="272" t="s">
        <v>2827</v>
      </c>
      <c r="G138" s="270"/>
      <c r="H138" s="273">
        <v>45</v>
      </c>
      <c r="I138" s="274"/>
      <c r="J138" s="270"/>
      <c r="K138" s="270"/>
      <c r="L138" s="275"/>
      <c r="M138" s="276"/>
      <c r="N138" s="277"/>
      <c r="O138" s="277"/>
      <c r="P138" s="277"/>
      <c r="Q138" s="277"/>
      <c r="R138" s="277"/>
      <c r="S138" s="277"/>
      <c r="T138" s="278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79" t="s">
        <v>229</v>
      </c>
      <c r="AU138" s="279" t="s">
        <v>86</v>
      </c>
      <c r="AV138" s="14" t="s">
        <v>86</v>
      </c>
      <c r="AW138" s="14" t="s">
        <v>32</v>
      </c>
      <c r="AX138" s="14" t="s">
        <v>76</v>
      </c>
      <c r="AY138" s="279" t="s">
        <v>222</v>
      </c>
    </row>
    <row r="139" s="15" customFormat="1">
      <c r="A139" s="15"/>
      <c r="B139" s="280"/>
      <c r="C139" s="281"/>
      <c r="D139" s="260" t="s">
        <v>229</v>
      </c>
      <c r="E139" s="282" t="s">
        <v>1</v>
      </c>
      <c r="F139" s="283" t="s">
        <v>232</v>
      </c>
      <c r="G139" s="281"/>
      <c r="H139" s="284">
        <v>45</v>
      </c>
      <c r="I139" s="285"/>
      <c r="J139" s="281"/>
      <c r="K139" s="281"/>
      <c r="L139" s="286"/>
      <c r="M139" s="287"/>
      <c r="N139" s="288"/>
      <c r="O139" s="288"/>
      <c r="P139" s="288"/>
      <c r="Q139" s="288"/>
      <c r="R139" s="288"/>
      <c r="S139" s="288"/>
      <c r="T139" s="289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90" t="s">
        <v>229</v>
      </c>
      <c r="AU139" s="290" t="s">
        <v>86</v>
      </c>
      <c r="AV139" s="15" t="s">
        <v>228</v>
      </c>
      <c r="AW139" s="15" t="s">
        <v>32</v>
      </c>
      <c r="AX139" s="15" t="s">
        <v>84</v>
      </c>
      <c r="AY139" s="290" t="s">
        <v>222</v>
      </c>
    </row>
    <row r="140" s="2" customFormat="1" ht="24.15" customHeight="1">
      <c r="A140" s="39"/>
      <c r="B140" s="40"/>
      <c r="C140" s="244" t="s">
        <v>86</v>
      </c>
      <c r="D140" s="244" t="s">
        <v>224</v>
      </c>
      <c r="E140" s="245" t="s">
        <v>2828</v>
      </c>
      <c r="F140" s="246" t="s">
        <v>2829</v>
      </c>
      <c r="G140" s="247" t="s">
        <v>526</v>
      </c>
      <c r="H140" s="248">
        <v>1</v>
      </c>
      <c r="I140" s="249"/>
      <c r="J140" s="250">
        <f>ROUND(I140*H140,2)</f>
        <v>0</v>
      </c>
      <c r="K140" s="251"/>
      <c r="L140" s="45"/>
      <c r="M140" s="252" t="s">
        <v>1</v>
      </c>
      <c r="N140" s="253" t="s">
        <v>41</v>
      </c>
      <c r="O140" s="92"/>
      <c r="P140" s="254">
        <f>O140*H140</f>
        <v>0</v>
      </c>
      <c r="Q140" s="254">
        <v>0</v>
      </c>
      <c r="R140" s="254">
        <f>Q140*H140</f>
        <v>0</v>
      </c>
      <c r="S140" s="254">
        <v>0</v>
      </c>
      <c r="T140" s="255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56" t="s">
        <v>228</v>
      </c>
      <c r="AT140" s="256" t="s">
        <v>224</v>
      </c>
      <c r="AU140" s="256" t="s">
        <v>86</v>
      </c>
      <c r="AY140" s="18" t="s">
        <v>222</v>
      </c>
      <c r="BE140" s="257">
        <f>IF(N140="základní",J140,0)</f>
        <v>0</v>
      </c>
      <c r="BF140" s="257">
        <f>IF(N140="snížená",J140,0)</f>
        <v>0</v>
      </c>
      <c r="BG140" s="257">
        <f>IF(N140="zákl. přenesená",J140,0)</f>
        <v>0</v>
      </c>
      <c r="BH140" s="257">
        <f>IF(N140="sníž. přenesená",J140,0)</f>
        <v>0</v>
      </c>
      <c r="BI140" s="257">
        <f>IF(N140="nulová",J140,0)</f>
        <v>0</v>
      </c>
      <c r="BJ140" s="18" t="s">
        <v>84</v>
      </c>
      <c r="BK140" s="257">
        <f>ROUND(I140*H140,2)</f>
        <v>0</v>
      </c>
      <c r="BL140" s="18" t="s">
        <v>228</v>
      </c>
      <c r="BM140" s="256" t="s">
        <v>228</v>
      </c>
    </row>
    <row r="141" s="2" customFormat="1">
      <c r="A141" s="39"/>
      <c r="B141" s="40"/>
      <c r="C141" s="41"/>
      <c r="D141" s="260" t="s">
        <v>266</v>
      </c>
      <c r="E141" s="41"/>
      <c r="F141" s="291" t="s">
        <v>2821</v>
      </c>
      <c r="G141" s="41"/>
      <c r="H141" s="41"/>
      <c r="I141" s="211"/>
      <c r="J141" s="41"/>
      <c r="K141" s="41"/>
      <c r="L141" s="45"/>
      <c r="M141" s="292"/>
      <c r="N141" s="293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266</v>
      </c>
      <c r="AU141" s="18" t="s">
        <v>86</v>
      </c>
    </row>
    <row r="142" s="13" customFormat="1">
      <c r="A142" s="13"/>
      <c r="B142" s="258"/>
      <c r="C142" s="259"/>
      <c r="D142" s="260" t="s">
        <v>229</v>
      </c>
      <c r="E142" s="261" t="s">
        <v>1</v>
      </c>
      <c r="F142" s="262" t="s">
        <v>2822</v>
      </c>
      <c r="G142" s="259"/>
      <c r="H142" s="261" t="s">
        <v>1</v>
      </c>
      <c r="I142" s="263"/>
      <c r="J142" s="259"/>
      <c r="K142" s="259"/>
      <c r="L142" s="264"/>
      <c r="M142" s="265"/>
      <c r="N142" s="266"/>
      <c r="O142" s="266"/>
      <c r="P142" s="266"/>
      <c r="Q142" s="266"/>
      <c r="R142" s="266"/>
      <c r="S142" s="266"/>
      <c r="T142" s="267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68" t="s">
        <v>229</v>
      </c>
      <c r="AU142" s="268" t="s">
        <v>86</v>
      </c>
      <c r="AV142" s="13" t="s">
        <v>84</v>
      </c>
      <c r="AW142" s="13" t="s">
        <v>32</v>
      </c>
      <c r="AX142" s="13" t="s">
        <v>76</v>
      </c>
      <c r="AY142" s="268" t="s">
        <v>222</v>
      </c>
    </row>
    <row r="143" s="13" customFormat="1">
      <c r="A143" s="13"/>
      <c r="B143" s="258"/>
      <c r="C143" s="259"/>
      <c r="D143" s="260" t="s">
        <v>229</v>
      </c>
      <c r="E143" s="261" t="s">
        <v>1</v>
      </c>
      <c r="F143" s="262" t="s">
        <v>2830</v>
      </c>
      <c r="G143" s="259"/>
      <c r="H143" s="261" t="s">
        <v>1</v>
      </c>
      <c r="I143" s="263"/>
      <c r="J143" s="259"/>
      <c r="K143" s="259"/>
      <c r="L143" s="264"/>
      <c r="M143" s="265"/>
      <c r="N143" s="266"/>
      <c r="O143" s="266"/>
      <c r="P143" s="266"/>
      <c r="Q143" s="266"/>
      <c r="R143" s="266"/>
      <c r="S143" s="266"/>
      <c r="T143" s="267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68" t="s">
        <v>229</v>
      </c>
      <c r="AU143" s="268" t="s">
        <v>86</v>
      </c>
      <c r="AV143" s="13" t="s">
        <v>84</v>
      </c>
      <c r="AW143" s="13" t="s">
        <v>32</v>
      </c>
      <c r="AX143" s="13" t="s">
        <v>76</v>
      </c>
      <c r="AY143" s="268" t="s">
        <v>222</v>
      </c>
    </row>
    <row r="144" s="13" customFormat="1">
      <c r="A144" s="13"/>
      <c r="B144" s="258"/>
      <c r="C144" s="259"/>
      <c r="D144" s="260" t="s">
        <v>229</v>
      </c>
      <c r="E144" s="261" t="s">
        <v>1</v>
      </c>
      <c r="F144" s="262" t="s">
        <v>2831</v>
      </c>
      <c r="G144" s="259"/>
      <c r="H144" s="261" t="s">
        <v>1</v>
      </c>
      <c r="I144" s="263"/>
      <c r="J144" s="259"/>
      <c r="K144" s="259"/>
      <c r="L144" s="264"/>
      <c r="M144" s="265"/>
      <c r="N144" s="266"/>
      <c r="O144" s="266"/>
      <c r="P144" s="266"/>
      <c r="Q144" s="266"/>
      <c r="R144" s="266"/>
      <c r="S144" s="266"/>
      <c r="T144" s="267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68" t="s">
        <v>229</v>
      </c>
      <c r="AU144" s="268" t="s">
        <v>86</v>
      </c>
      <c r="AV144" s="13" t="s">
        <v>84</v>
      </c>
      <c r="AW144" s="13" t="s">
        <v>32</v>
      </c>
      <c r="AX144" s="13" t="s">
        <v>76</v>
      </c>
      <c r="AY144" s="268" t="s">
        <v>222</v>
      </c>
    </row>
    <row r="145" s="13" customFormat="1">
      <c r="A145" s="13"/>
      <c r="B145" s="258"/>
      <c r="C145" s="259"/>
      <c r="D145" s="260" t="s">
        <v>229</v>
      </c>
      <c r="E145" s="261" t="s">
        <v>1</v>
      </c>
      <c r="F145" s="262" t="s">
        <v>2832</v>
      </c>
      <c r="G145" s="259"/>
      <c r="H145" s="261" t="s">
        <v>1</v>
      </c>
      <c r="I145" s="263"/>
      <c r="J145" s="259"/>
      <c r="K145" s="259"/>
      <c r="L145" s="264"/>
      <c r="M145" s="265"/>
      <c r="N145" s="266"/>
      <c r="O145" s="266"/>
      <c r="P145" s="266"/>
      <c r="Q145" s="266"/>
      <c r="R145" s="266"/>
      <c r="S145" s="266"/>
      <c r="T145" s="267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68" t="s">
        <v>229</v>
      </c>
      <c r="AU145" s="268" t="s">
        <v>86</v>
      </c>
      <c r="AV145" s="13" t="s">
        <v>84</v>
      </c>
      <c r="AW145" s="13" t="s">
        <v>32</v>
      </c>
      <c r="AX145" s="13" t="s">
        <v>76</v>
      </c>
      <c r="AY145" s="268" t="s">
        <v>222</v>
      </c>
    </row>
    <row r="146" s="13" customFormat="1">
      <c r="A146" s="13"/>
      <c r="B146" s="258"/>
      <c r="C146" s="259"/>
      <c r="D146" s="260" t="s">
        <v>229</v>
      </c>
      <c r="E146" s="261" t="s">
        <v>1</v>
      </c>
      <c r="F146" s="262" t="s">
        <v>2833</v>
      </c>
      <c r="G146" s="259"/>
      <c r="H146" s="261" t="s">
        <v>1</v>
      </c>
      <c r="I146" s="263"/>
      <c r="J146" s="259"/>
      <c r="K146" s="259"/>
      <c r="L146" s="264"/>
      <c r="M146" s="265"/>
      <c r="N146" s="266"/>
      <c r="O146" s="266"/>
      <c r="P146" s="266"/>
      <c r="Q146" s="266"/>
      <c r="R146" s="266"/>
      <c r="S146" s="266"/>
      <c r="T146" s="267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68" t="s">
        <v>229</v>
      </c>
      <c r="AU146" s="268" t="s">
        <v>86</v>
      </c>
      <c r="AV146" s="13" t="s">
        <v>84</v>
      </c>
      <c r="AW146" s="13" t="s">
        <v>32</v>
      </c>
      <c r="AX146" s="13" t="s">
        <v>76</v>
      </c>
      <c r="AY146" s="268" t="s">
        <v>222</v>
      </c>
    </row>
    <row r="147" s="14" customFormat="1">
      <c r="A147" s="14"/>
      <c r="B147" s="269"/>
      <c r="C147" s="270"/>
      <c r="D147" s="260" t="s">
        <v>229</v>
      </c>
      <c r="E147" s="271" t="s">
        <v>1</v>
      </c>
      <c r="F147" s="272" t="s">
        <v>2834</v>
      </c>
      <c r="G147" s="270"/>
      <c r="H147" s="273">
        <v>1</v>
      </c>
      <c r="I147" s="274"/>
      <c r="J147" s="270"/>
      <c r="K147" s="270"/>
      <c r="L147" s="275"/>
      <c r="M147" s="276"/>
      <c r="N147" s="277"/>
      <c r="O147" s="277"/>
      <c r="P147" s="277"/>
      <c r="Q147" s="277"/>
      <c r="R147" s="277"/>
      <c r="S147" s="277"/>
      <c r="T147" s="278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79" t="s">
        <v>229</v>
      </c>
      <c r="AU147" s="279" t="s">
        <v>86</v>
      </c>
      <c r="AV147" s="14" t="s">
        <v>86</v>
      </c>
      <c r="AW147" s="14" t="s">
        <v>32</v>
      </c>
      <c r="AX147" s="14" t="s">
        <v>76</v>
      </c>
      <c r="AY147" s="279" t="s">
        <v>222</v>
      </c>
    </row>
    <row r="148" s="15" customFormat="1">
      <c r="A148" s="15"/>
      <c r="B148" s="280"/>
      <c r="C148" s="281"/>
      <c r="D148" s="260" t="s">
        <v>229</v>
      </c>
      <c r="E148" s="282" t="s">
        <v>1</v>
      </c>
      <c r="F148" s="283" t="s">
        <v>232</v>
      </c>
      <c r="G148" s="281"/>
      <c r="H148" s="284">
        <v>1</v>
      </c>
      <c r="I148" s="285"/>
      <c r="J148" s="281"/>
      <c r="K148" s="281"/>
      <c r="L148" s="286"/>
      <c r="M148" s="287"/>
      <c r="N148" s="288"/>
      <c r="O148" s="288"/>
      <c r="P148" s="288"/>
      <c r="Q148" s="288"/>
      <c r="R148" s="288"/>
      <c r="S148" s="288"/>
      <c r="T148" s="289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90" t="s">
        <v>229</v>
      </c>
      <c r="AU148" s="290" t="s">
        <v>86</v>
      </c>
      <c r="AV148" s="15" t="s">
        <v>228</v>
      </c>
      <c r="AW148" s="15" t="s">
        <v>32</v>
      </c>
      <c r="AX148" s="15" t="s">
        <v>84</v>
      </c>
      <c r="AY148" s="290" t="s">
        <v>222</v>
      </c>
    </row>
    <row r="149" s="2" customFormat="1" ht="33" customHeight="1">
      <c r="A149" s="39"/>
      <c r="B149" s="40"/>
      <c r="C149" s="244" t="s">
        <v>107</v>
      </c>
      <c r="D149" s="244" t="s">
        <v>224</v>
      </c>
      <c r="E149" s="245" t="s">
        <v>2835</v>
      </c>
      <c r="F149" s="246" t="s">
        <v>2836</v>
      </c>
      <c r="G149" s="247" t="s">
        <v>526</v>
      </c>
      <c r="H149" s="248">
        <v>25</v>
      </c>
      <c r="I149" s="249"/>
      <c r="J149" s="250">
        <f>ROUND(I149*H149,2)</f>
        <v>0</v>
      </c>
      <c r="K149" s="251"/>
      <c r="L149" s="45"/>
      <c r="M149" s="252" t="s">
        <v>1</v>
      </c>
      <c r="N149" s="253" t="s">
        <v>41</v>
      </c>
      <c r="O149" s="92"/>
      <c r="P149" s="254">
        <f>O149*H149</f>
        <v>0</v>
      </c>
      <c r="Q149" s="254">
        <v>0</v>
      </c>
      <c r="R149" s="254">
        <f>Q149*H149</f>
        <v>0</v>
      </c>
      <c r="S149" s="254">
        <v>0</v>
      </c>
      <c r="T149" s="255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56" t="s">
        <v>228</v>
      </c>
      <c r="AT149" s="256" t="s">
        <v>224</v>
      </c>
      <c r="AU149" s="256" t="s">
        <v>86</v>
      </c>
      <c r="AY149" s="18" t="s">
        <v>222</v>
      </c>
      <c r="BE149" s="257">
        <f>IF(N149="základní",J149,0)</f>
        <v>0</v>
      </c>
      <c r="BF149" s="257">
        <f>IF(N149="snížená",J149,0)</f>
        <v>0</v>
      </c>
      <c r="BG149" s="257">
        <f>IF(N149="zákl. přenesená",J149,0)</f>
        <v>0</v>
      </c>
      <c r="BH149" s="257">
        <f>IF(N149="sníž. přenesená",J149,0)</f>
        <v>0</v>
      </c>
      <c r="BI149" s="257">
        <f>IF(N149="nulová",J149,0)</f>
        <v>0</v>
      </c>
      <c r="BJ149" s="18" t="s">
        <v>84</v>
      </c>
      <c r="BK149" s="257">
        <f>ROUND(I149*H149,2)</f>
        <v>0</v>
      </c>
      <c r="BL149" s="18" t="s">
        <v>228</v>
      </c>
      <c r="BM149" s="256" t="s">
        <v>237</v>
      </c>
    </row>
    <row r="150" s="2" customFormat="1">
      <c r="A150" s="39"/>
      <c r="B150" s="40"/>
      <c r="C150" s="41"/>
      <c r="D150" s="260" t="s">
        <v>266</v>
      </c>
      <c r="E150" s="41"/>
      <c r="F150" s="291" t="s">
        <v>2837</v>
      </c>
      <c r="G150" s="41"/>
      <c r="H150" s="41"/>
      <c r="I150" s="211"/>
      <c r="J150" s="41"/>
      <c r="K150" s="41"/>
      <c r="L150" s="45"/>
      <c r="M150" s="292"/>
      <c r="N150" s="293"/>
      <c r="O150" s="92"/>
      <c r="P150" s="92"/>
      <c r="Q150" s="92"/>
      <c r="R150" s="92"/>
      <c r="S150" s="92"/>
      <c r="T150" s="93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266</v>
      </c>
      <c r="AU150" s="18" t="s">
        <v>86</v>
      </c>
    </row>
    <row r="151" s="13" customFormat="1">
      <c r="A151" s="13"/>
      <c r="B151" s="258"/>
      <c r="C151" s="259"/>
      <c r="D151" s="260" t="s">
        <v>229</v>
      </c>
      <c r="E151" s="261" t="s">
        <v>1</v>
      </c>
      <c r="F151" s="262" t="s">
        <v>2838</v>
      </c>
      <c r="G151" s="259"/>
      <c r="H151" s="261" t="s">
        <v>1</v>
      </c>
      <c r="I151" s="263"/>
      <c r="J151" s="259"/>
      <c r="K151" s="259"/>
      <c r="L151" s="264"/>
      <c r="M151" s="265"/>
      <c r="N151" s="266"/>
      <c r="O151" s="266"/>
      <c r="P151" s="266"/>
      <c r="Q151" s="266"/>
      <c r="R151" s="266"/>
      <c r="S151" s="266"/>
      <c r="T151" s="267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68" t="s">
        <v>229</v>
      </c>
      <c r="AU151" s="268" t="s">
        <v>86</v>
      </c>
      <c r="AV151" s="13" t="s">
        <v>84</v>
      </c>
      <c r="AW151" s="13" t="s">
        <v>32</v>
      </c>
      <c r="AX151" s="13" t="s">
        <v>76</v>
      </c>
      <c r="AY151" s="268" t="s">
        <v>222</v>
      </c>
    </row>
    <row r="152" s="14" customFormat="1">
      <c r="A152" s="14"/>
      <c r="B152" s="269"/>
      <c r="C152" s="270"/>
      <c r="D152" s="260" t="s">
        <v>229</v>
      </c>
      <c r="E152" s="271" t="s">
        <v>1</v>
      </c>
      <c r="F152" s="272" t="s">
        <v>2839</v>
      </c>
      <c r="G152" s="270"/>
      <c r="H152" s="273">
        <v>1</v>
      </c>
      <c r="I152" s="274"/>
      <c r="J152" s="270"/>
      <c r="K152" s="270"/>
      <c r="L152" s="275"/>
      <c r="M152" s="276"/>
      <c r="N152" s="277"/>
      <c r="O152" s="277"/>
      <c r="P152" s="277"/>
      <c r="Q152" s="277"/>
      <c r="R152" s="277"/>
      <c r="S152" s="277"/>
      <c r="T152" s="278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79" t="s">
        <v>229</v>
      </c>
      <c r="AU152" s="279" t="s">
        <v>86</v>
      </c>
      <c r="AV152" s="14" t="s">
        <v>86</v>
      </c>
      <c r="AW152" s="14" t="s">
        <v>32</v>
      </c>
      <c r="AX152" s="14" t="s">
        <v>76</v>
      </c>
      <c r="AY152" s="279" t="s">
        <v>222</v>
      </c>
    </row>
    <row r="153" s="14" customFormat="1">
      <c r="A153" s="14"/>
      <c r="B153" s="269"/>
      <c r="C153" s="270"/>
      <c r="D153" s="260" t="s">
        <v>229</v>
      </c>
      <c r="E153" s="271" t="s">
        <v>1</v>
      </c>
      <c r="F153" s="272" t="s">
        <v>2840</v>
      </c>
      <c r="G153" s="270"/>
      <c r="H153" s="273">
        <v>1</v>
      </c>
      <c r="I153" s="274"/>
      <c r="J153" s="270"/>
      <c r="K153" s="270"/>
      <c r="L153" s="275"/>
      <c r="M153" s="276"/>
      <c r="N153" s="277"/>
      <c r="O153" s="277"/>
      <c r="P153" s="277"/>
      <c r="Q153" s="277"/>
      <c r="R153" s="277"/>
      <c r="S153" s="277"/>
      <c r="T153" s="278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79" t="s">
        <v>229</v>
      </c>
      <c r="AU153" s="279" t="s">
        <v>86</v>
      </c>
      <c r="AV153" s="14" t="s">
        <v>86</v>
      </c>
      <c r="AW153" s="14" t="s">
        <v>32</v>
      </c>
      <c r="AX153" s="14" t="s">
        <v>76</v>
      </c>
      <c r="AY153" s="279" t="s">
        <v>222</v>
      </c>
    </row>
    <row r="154" s="14" customFormat="1">
      <c r="A154" s="14"/>
      <c r="B154" s="269"/>
      <c r="C154" s="270"/>
      <c r="D154" s="260" t="s">
        <v>229</v>
      </c>
      <c r="E154" s="271" t="s">
        <v>1</v>
      </c>
      <c r="F154" s="272" t="s">
        <v>2841</v>
      </c>
      <c r="G154" s="270"/>
      <c r="H154" s="273">
        <v>2</v>
      </c>
      <c r="I154" s="274"/>
      <c r="J154" s="270"/>
      <c r="K154" s="270"/>
      <c r="L154" s="275"/>
      <c r="M154" s="276"/>
      <c r="N154" s="277"/>
      <c r="O154" s="277"/>
      <c r="P154" s="277"/>
      <c r="Q154" s="277"/>
      <c r="R154" s="277"/>
      <c r="S154" s="277"/>
      <c r="T154" s="278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79" t="s">
        <v>229</v>
      </c>
      <c r="AU154" s="279" t="s">
        <v>86</v>
      </c>
      <c r="AV154" s="14" t="s">
        <v>86</v>
      </c>
      <c r="AW154" s="14" t="s">
        <v>32</v>
      </c>
      <c r="AX154" s="14" t="s">
        <v>76</v>
      </c>
      <c r="AY154" s="279" t="s">
        <v>222</v>
      </c>
    </row>
    <row r="155" s="14" customFormat="1">
      <c r="A155" s="14"/>
      <c r="B155" s="269"/>
      <c r="C155" s="270"/>
      <c r="D155" s="260" t="s">
        <v>229</v>
      </c>
      <c r="E155" s="271" t="s">
        <v>1</v>
      </c>
      <c r="F155" s="272" t="s">
        <v>2842</v>
      </c>
      <c r="G155" s="270"/>
      <c r="H155" s="273">
        <v>4</v>
      </c>
      <c r="I155" s="274"/>
      <c r="J155" s="270"/>
      <c r="K155" s="270"/>
      <c r="L155" s="275"/>
      <c r="M155" s="276"/>
      <c r="N155" s="277"/>
      <c r="O155" s="277"/>
      <c r="P155" s="277"/>
      <c r="Q155" s="277"/>
      <c r="R155" s="277"/>
      <c r="S155" s="277"/>
      <c r="T155" s="278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79" t="s">
        <v>229</v>
      </c>
      <c r="AU155" s="279" t="s">
        <v>86</v>
      </c>
      <c r="AV155" s="14" t="s">
        <v>86</v>
      </c>
      <c r="AW155" s="14" t="s">
        <v>32</v>
      </c>
      <c r="AX155" s="14" t="s">
        <v>76</v>
      </c>
      <c r="AY155" s="279" t="s">
        <v>222</v>
      </c>
    </row>
    <row r="156" s="14" customFormat="1">
      <c r="A156" s="14"/>
      <c r="B156" s="269"/>
      <c r="C156" s="270"/>
      <c r="D156" s="260" t="s">
        <v>229</v>
      </c>
      <c r="E156" s="271" t="s">
        <v>1</v>
      </c>
      <c r="F156" s="272" t="s">
        <v>2843</v>
      </c>
      <c r="G156" s="270"/>
      <c r="H156" s="273">
        <v>3</v>
      </c>
      <c r="I156" s="274"/>
      <c r="J156" s="270"/>
      <c r="K156" s="270"/>
      <c r="L156" s="275"/>
      <c r="M156" s="276"/>
      <c r="N156" s="277"/>
      <c r="O156" s="277"/>
      <c r="P156" s="277"/>
      <c r="Q156" s="277"/>
      <c r="R156" s="277"/>
      <c r="S156" s="277"/>
      <c r="T156" s="278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79" t="s">
        <v>229</v>
      </c>
      <c r="AU156" s="279" t="s">
        <v>86</v>
      </c>
      <c r="AV156" s="14" t="s">
        <v>86</v>
      </c>
      <c r="AW156" s="14" t="s">
        <v>32</v>
      </c>
      <c r="AX156" s="14" t="s">
        <v>76</v>
      </c>
      <c r="AY156" s="279" t="s">
        <v>222</v>
      </c>
    </row>
    <row r="157" s="14" customFormat="1">
      <c r="A157" s="14"/>
      <c r="B157" s="269"/>
      <c r="C157" s="270"/>
      <c r="D157" s="260" t="s">
        <v>229</v>
      </c>
      <c r="E157" s="271" t="s">
        <v>1</v>
      </c>
      <c r="F157" s="272" t="s">
        <v>2844</v>
      </c>
      <c r="G157" s="270"/>
      <c r="H157" s="273">
        <v>5</v>
      </c>
      <c r="I157" s="274"/>
      <c r="J157" s="270"/>
      <c r="K157" s="270"/>
      <c r="L157" s="275"/>
      <c r="M157" s="276"/>
      <c r="N157" s="277"/>
      <c r="O157" s="277"/>
      <c r="P157" s="277"/>
      <c r="Q157" s="277"/>
      <c r="R157" s="277"/>
      <c r="S157" s="277"/>
      <c r="T157" s="278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79" t="s">
        <v>229</v>
      </c>
      <c r="AU157" s="279" t="s">
        <v>86</v>
      </c>
      <c r="AV157" s="14" t="s">
        <v>86</v>
      </c>
      <c r="AW157" s="14" t="s">
        <v>32</v>
      </c>
      <c r="AX157" s="14" t="s">
        <v>76</v>
      </c>
      <c r="AY157" s="279" t="s">
        <v>222</v>
      </c>
    </row>
    <row r="158" s="14" customFormat="1">
      <c r="A158" s="14"/>
      <c r="B158" s="269"/>
      <c r="C158" s="270"/>
      <c r="D158" s="260" t="s">
        <v>229</v>
      </c>
      <c r="E158" s="271" t="s">
        <v>1</v>
      </c>
      <c r="F158" s="272" t="s">
        <v>2845</v>
      </c>
      <c r="G158" s="270"/>
      <c r="H158" s="273">
        <v>2</v>
      </c>
      <c r="I158" s="274"/>
      <c r="J158" s="270"/>
      <c r="K158" s="270"/>
      <c r="L158" s="275"/>
      <c r="M158" s="276"/>
      <c r="N158" s="277"/>
      <c r="O158" s="277"/>
      <c r="P158" s="277"/>
      <c r="Q158" s="277"/>
      <c r="R158" s="277"/>
      <c r="S158" s="277"/>
      <c r="T158" s="278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79" t="s">
        <v>229</v>
      </c>
      <c r="AU158" s="279" t="s">
        <v>86</v>
      </c>
      <c r="AV158" s="14" t="s">
        <v>86</v>
      </c>
      <c r="AW158" s="14" t="s">
        <v>32</v>
      </c>
      <c r="AX158" s="14" t="s">
        <v>76</v>
      </c>
      <c r="AY158" s="279" t="s">
        <v>222</v>
      </c>
    </row>
    <row r="159" s="14" customFormat="1">
      <c r="A159" s="14"/>
      <c r="B159" s="269"/>
      <c r="C159" s="270"/>
      <c r="D159" s="260" t="s">
        <v>229</v>
      </c>
      <c r="E159" s="271" t="s">
        <v>1</v>
      </c>
      <c r="F159" s="272" t="s">
        <v>2846</v>
      </c>
      <c r="G159" s="270"/>
      <c r="H159" s="273">
        <v>2</v>
      </c>
      <c r="I159" s="274"/>
      <c r="J159" s="270"/>
      <c r="K159" s="270"/>
      <c r="L159" s="275"/>
      <c r="M159" s="276"/>
      <c r="N159" s="277"/>
      <c r="O159" s="277"/>
      <c r="P159" s="277"/>
      <c r="Q159" s="277"/>
      <c r="R159" s="277"/>
      <c r="S159" s="277"/>
      <c r="T159" s="278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79" t="s">
        <v>229</v>
      </c>
      <c r="AU159" s="279" t="s">
        <v>86</v>
      </c>
      <c r="AV159" s="14" t="s">
        <v>86</v>
      </c>
      <c r="AW159" s="14" t="s">
        <v>32</v>
      </c>
      <c r="AX159" s="14" t="s">
        <v>76</v>
      </c>
      <c r="AY159" s="279" t="s">
        <v>222</v>
      </c>
    </row>
    <row r="160" s="14" customFormat="1">
      <c r="A160" s="14"/>
      <c r="B160" s="269"/>
      <c r="C160" s="270"/>
      <c r="D160" s="260" t="s">
        <v>229</v>
      </c>
      <c r="E160" s="271" t="s">
        <v>1</v>
      </c>
      <c r="F160" s="272" t="s">
        <v>2847</v>
      </c>
      <c r="G160" s="270"/>
      <c r="H160" s="273">
        <v>1</v>
      </c>
      <c r="I160" s="274"/>
      <c r="J160" s="270"/>
      <c r="K160" s="270"/>
      <c r="L160" s="275"/>
      <c r="M160" s="276"/>
      <c r="N160" s="277"/>
      <c r="O160" s="277"/>
      <c r="P160" s="277"/>
      <c r="Q160" s="277"/>
      <c r="R160" s="277"/>
      <c r="S160" s="277"/>
      <c r="T160" s="278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79" t="s">
        <v>229</v>
      </c>
      <c r="AU160" s="279" t="s">
        <v>86</v>
      </c>
      <c r="AV160" s="14" t="s">
        <v>86</v>
      </c>
      <c r="AW160" s="14" t="s">
        <v>32</v>
      </c>
      <c r="AX160" s="14" t="s">
        <v>76</v>
      </c>
      <c r="AY160" s="279" t="s">
        <v>222</v>
      </c>
    </row>
    <row r="161" s="14" customFormat="1">
      <c r="A161" s="14"/>
      <c r="B161" s="269"/>
      <c r="C161" s="270"/>
      <c r="D161" s="260" t="s">
        <v>229</v>
      </c>
      <c r="E161" s="271" t="s">
        <v>1</v>
      </c>
      <c r="F161" s="272" t="s">
        <v>2848</v>
      </c>
      <c r="G161" s="270"/>
      <c r="H161" s="273">
        <v>1</v>
      </c>
      <c r="I161" s="274"/>
      <c r="J161" s="270"/>
      <c r="K161" s="270"/>
      <c r="L161" s="275"/>
      <c r="M161" s="276"/>
      <c r="N161" s="277"/>
      <c r="O161" s="277"/>
      <c r="P161" s="277"/>
      <c r="Q161" s="277"/>
      <c r="R161" s="277"/>
      <c r="S161" s="277"/>
      <c r="T161" s="278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79" t="s">
        <v>229</v>
      </c>
      <c r="AU161" s="279" t="s">
        <v>86</v>
      </c>
      <c r="AV161" s="14" t="s">
        <v>86</v>
      </c>
      <c r="AW161" s="14" t="s">
        <v>32</v>
      </c>
      <c r="AX161" s="14" t="s">
        <v>76</v>
      </c>
      <c r="AY161" s="279" t="s">
        <v>222</v>
      </c>
    </row>
    <row r="162" s="14" customFormat="1">
      <c r="A162" s="14"/>
      <c r="B162" s="269"/>
      <c r="C162" s="270"/>
      <c r="D162" s="260" t="s">
        <v>229</v>
      </c>
      <c r="E162" s="271" t="s">
        <v>1</v>
      </c>
      <c r="F162" s="272" t="s">
        <v>2849</v>
      </c>
      <c r="G162" s="270"/>
      <c r="H162" s="273">
        <v>1</v>
      </c>
      <c r="I162" s="274"/>
      <c r="J162" s="270"/>
      <c r="K162" s="270"/>
      <c r="L162" s="275"/>
      <c r="M162" s="276"/>
      <c r="N162" s="277"/>
      <c r="O162" s="277"/>
      <c r="P162" s="277"/>
      <c r="Q162" s="277"/>
      <c r="R162" s="277"/>
      <c r="S162" s="277"/>
      <c r="T162" s="278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79" t="s">
        <v>229</v>
      </c>
      <c r="AU162" s="279" t="s">
        <v>86</v>
      </c>
      <c r="AV162" s="14" t="s">
        <v>86</v>
      </c>
      <c r="AW162" s="14" t="s">
        <v>32</v>
      </c>
      <c r="AX162" s="14" t="s">
        <v>76</v>
      </c>
      <c r="AY162" s="279" t="s">
        <v>222</v>
      </c>
    </row>
    <row r="163" s="14" customFormat="1">
      <c r="A163" s="14"/>
      <c r="B163" s="269"/>
      <c r="C163" s="270"/>
      <c r="D163" s="260" t="s">
        <v>229</v>
      </c>
      <c r="E163" s="271" t="s">
        <v>1</v>
      </c>
      <c r="F163" s="272" t="s">
        <v>2850</v>
      </c>
      <c r="G163" s="270"/>
      <c r="H163" s="273">
        <v>1</v>
      </c>
      <c r="I163" s="274"/>
      <c r="J163" s="270"/>
      <c r="K163" s="270"/>
      <c r="L163" s="275"/>
      <c r="M163" s="276"/>
      <c r="N163" s="277"/>
      <c r="O163" s="277"/>
      <c r="P163" s="277"/>
      <c r="Q163" s="277"/>
      <c r="R163" s="277"/>
      <c r="S163" s="277"/>
      <c r="T163" s="278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79" t="s">
        <v>229</v>
      </c>
      <c r="AU163" s="279" t="s">
        <v>86</v>
      </c>
      <c r="AV163" s="14" t="s">
        <v>86</v>
      </c>
      <c r="AW163" s="14" t="s">
        <v>32</v>
      </c>
      <c r="AX163" s="14" t="s">
        <v>76</v>
      </c>
      <c r="AY163" s="279" t="s">
        <v>222</v>
      </c>
    </row>
    <row r="164" s="14" customFormat="1">
      <c r="A164" s="14"/>
      <c r="B164" s="269"/>
      <c r="C164" s="270"/>
      <c r="D164" s="260" t="s">
        <v>229</v>
      </c>
      <c r="E164" s="271" t="s">
        <v>1</v>
      </c>
      <c r="F164" s="272" t="s">
        <v>2851</v>
      </c>
      <c r="G164" s="270"/>
      <c r="H164" s="273">
        <v>1</v>
      </c>
      <c r="I164" s="274"/>
      <c r="J164" s="270"/>
      <c r="K164" s="270"/>
      <c r="L164" s="275"/>
      <c r="M164" s="276"/>
      <c r="N164" s="277"/>
      <c r="O164" s="277"/>
      <c r="P164" s="277"/>
      <c r="Q164" s="277"/>
      <c r="R164" s="277"/>
      <c r="S164" s="277"/>
      <c r="T164" s="278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79" t="s">
        <v>229</v>
      </c>
      <c r="AU164" s="279" t="s">
        <v>86</v>
      </c>
      <c r="AV164" s="14" t="s">
        <v>86</v>
      </c>
      <c r="AW164" s="14" t="s">
        <v>32</v>
      </c>
      <c r="AX164" s="14" t="s">
        <v>76</v>
      </c>
      <c r="AY164" s="279" t="s">
        <v>222</v>
      </c>
    </row>
    <row r="165" s="15" customFormat="1">
      <c r="A165" s="15"/>
      <c r="B165" s="280"/>
      <c r="C165" s="281"/>
      <c r="D165" s="260" t="s">
        <v>229</v>
      </c>
      <c r="E165" s="282" t="s">
        <v>1</v>
      </c>
      <c r="F165" s="283" t="s">
        <v>232</v>
      </c>
      <c r="G165" s="281"/>
      <c r="H165" s="284">
        <v>25</v>
      </c>
      <c r="I165" s="285"/>
      <c r="J165" s="281"/>
      <c r="K165" s="281"/>
      <c r="L165" s="286"/>
      <c r="M165" s="287"/>
      <c r="N165" s="288"/>
      <c r="O165" s="288"/>
      <c r="P165" s="288"/>
      <c r="Q165" s="288"/>
      <c r="R165" s="288"/>
      <c r="S165" s="288"/>
      <c r="T165" s="289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90" t="s">
        <v>229</v>
      </c>
      <c r="AU165" s="290" t="s">
        <v>86</v>
      </c>
      <c r="AV165" s="15" t="s">
        <v>228</v>
      </c>
      <c r="AW165" s="15" t="s">
        <v>32</v>
      </c>
      <c r="AX165" s="15" t="s">
        <v>84</v>
      </c>
      <c r="AY165" s="290" t="s">
        <v>222</v>
      </c>
    </row>
    <row r="166" s="2" customFormat="1" ht="24.15" customHeight="1">
      <c r="A166" s="39"/>
      <c r="B166" s="40"/>
      <c r="C166" s="244" t="s">
        <v>228</v>
      </c>
      <c r="D166" s="244" t="s">
        <v>224</v>
      </c>
      <c r="E166" s="245" t="s">
        <v>2852</v>
      </c>
      <c r="F166" s="246" t="s">
        <v>2853</v>
      </c>
      <c r="G166" s="247" t="s">
        <v>526</v>
      </c>
      <c r="H166" s="248">
        <v>2</v>
      </c>
      <c r="I166" s="249"/>
      <c r="J166" s="250">
        <f>ROUND(I166*H166,2)</f>
        <v>0</v>
      </c>
      <c r="K166" s="251"/>
      <c r="L166" s="45"/>
      <c r="M166" s="252" t="s">
        <v>1</v>
      </c>
      <c r="N166" s="253" t="s">
        <v>41</v>
      </c>
      <c r="O166" s="92"/>
      <c r="P166" s="254">
        <f>O166*H166</f>
        <v>0</v>
      </c>
      <c r="Q166" s="254">
        <v>0</v>
      </c>
      <c r="R166" s="254">
        <f>Q166*H166</f>
        <v>0</v>
      </c>
      <c r="S166" s="254">
        <v>0</v>
      </c>
      <c r="T166" s="255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56" t="s">
        <v>228</v>
      </c>
      <c r="AT166" s="256" t="s">
        <v>224</v>
      </c>
      <c r="AU166" s="256" t="s">
        <v>86</v>
      </c>
      <c r="AY166" s="18" t="s">
        <v>222</v>
      </c>
      <c r="BE166" s="257">
        <f>IF(N166="základní",J166,0)</f>
        <v>0</v>
      </c>
      <c r="BF166" s="257">
        <f>IF(N166="snížená",J166,0)</f>
        <v>0</v>
      </c>
      <c r="BG166" s="257">
        <f>IF(N166="zákl. přenesená",J166,0)</f>
        <v>0</v>
      </c>
      <c r="BH166" s="257">
        <f>IF(N166="sníž. přenesená",J166,0)</f>
        <v>0</v>
      </c>
      <c r="BI166" s="257">
        <f>IF(N166="nulová",J166,0)</f>
        <v>0</v>
      </c>
      <c r="BJ166" s="18" t="s">
        <v>84</v>
      </c>
      <c r="BK166" s="257">
        <f>ROUND(I166*H166,2)</f>
        <v>0</v>
      </c>
      <c r="BL166" s="18" t="s">
        <v>228</v>
      </c>
      <c r="BM166" s="256" t="s">
        <v>242</v>
      </c>
    </row>
    <row r="167" s="2" customFormat="1">
      <c r="A167" s="39"/>
      <c r="B167" s="40"/>
      <c r="C167" s="41"/>
      <c r="D167" s="260" t="s">
        <v>266</v>
      </c>
      <c r="E167" s="41"/>
      <c r="F167" s="291" t="s">
        <v>2837</v>
      </c>
      <c r="G167" s="41"/>
      <c r="H167" s="41"/>
      <c r="I167" s="211"/>
      <c r="J167" s="41"/>
      <c r="K167" s="41"/>
      <c r="L167" s="45"/>
      <c r="M167" s="292"/>
      <c r="N167" s="293"/>
      <c r="O167" s="92"/>
      <c r="P167" s="92"/>
      <c r="Q167" s="92"/>
      <c r="R167" s="92"/>
      <c r="S167" s="92"/>
      <c r="T167" s="93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266</v>
      </c>
      <c r="AU167" s="18" t="s">
        <v>86</v>
      </c>
    </row>
    <row r="168" s="13" customFormat="1">
      <c r="A168" s="13"/>
      <c r="B168" s="258"/>
      <c r="C168" s="259"/>
      <c r="D168" s="260" t="s">
        <v>229</v>
      </c>
      <c r="E168" s="261" t="s">
        <v>1</v>
      </c>
      <c r="F168" s="262" t="s">
        <v>2838</v>
      </c>
      <c r="G168" s="259"/>
      <c r="H168" s="261" t="s">
        <v>1</v>
      </c>
      <c r="I168" s="263"/>
      <c r="J168" s="259"/>
      <c r="K168" s="259"/>
      <c r="L168" s="264"/>
      <c r="M168" s="265"/>
      <c r="N168" s="266"/>
      <c r="O168" s="266"/>
      <c r="P168" s="266"/>
      <c r="Q168" s="266"/>
      <c r="R168" s="266"/>
      <c r="S168" s="266"/>
      <c r="T168" s="267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68" t="s">
        <v>229</v>
      </c>
      <c r="AU168" s="268" t="s">
        <v>86</v>
      </c>
      <c r="AV168" s="13" t="s">
        <v>84</v>
      </c>
      <c r="AW168" s="13" t="s">
        <v>32</v>
      </c>
      <c r="AX168" s="13" t="s">
        <v>76</v>
      </c>
      <c r="AY168" s="268" t="s">
        <v>222</v>
      </c>
    </row>
    <row r="169" s="14" customFormat="1">
      <c r="A169" s="14"/>
      <c r="B169" s="269"/>
      <c r="C169" s="270"/>
      <c r="D169" s="260" t="s">
        <v>229</v>
      </c>
      <c r="E169" s="271" t="s">
        <v>1</v>
      </c>
      <c r="F169" s="272" t="s">
        <v>2854</v>
      </c>
      <c r="G169" s="270"/>
      <c r="H169" s="273">
        <v>1</v>
      </c>
      <c r="I169" s="274"/>
      <c r="J169" s="270"/>
      <c r="K169" s="270"/>
      <c r="L169" s="275"/>
      <c r="M169" s="276"/>
      <c r="N169" s="277"/>
      <c r="O169" s="277"/>
      <c r="P169" s="277"/>
      <c r="Q169" s="277"/>
      <c r="R169" s="277"/>
      <c r="S169" s="277"/>
      <c r="T169" s="278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79" t="s">
        <v>229</v>
      </c>
      <c r="AU169" s="279" t="s">
        <v>86</v>
      </c>
      <c r="AV169" s="14" t="s">
        <v>86</v>
      </c>
      <c r="AW169" s="14" t="s">
        <v>32</v>
      </c>
      <c r="AX169" s="14" t="s">
        <v>76</v>
      </c>
      <c r="AY169" s="279" t="s">
        <v>222</v>
      </c>
    </row>
    <row r="170" s="14" customFormat="1">
      <c r="A170" s="14"/>
      <c r="B170" s="269"/>
      <c r="C170" s="270"/>
      <c r="D170" s="260" t="s">
        <v>229</v>
      </c>
      <c r="E170" s="271" t="s">
        <v>1</v>
      </c>
      <c r="F170" s="272" t="s">
        <v>2840</v>
      </c>
      <c r="G170" s="270"/>
      <c r="H170" s="273">
        <v>1</v>
      </c>
      <c r="I170" s="274"/>
      <c r="J170" s="270"/>
      <c r="K170" s="270"/>
      <c r="L170" s="275"/>
      <c r="M170" s="276"/>
      <c r="N170" s="277"/>
      <c r="O170" s="277"/>
      <c r="P170" s="277"/>
      <c r="Q170" s="277"/>
      <c r="R170" s="277"/>
      <c r="S170" s="277"/>
      <c r="T170" s="278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79" t="s">
        <v>229</v>
      </c>
      <c r="AU170" s="279" t="s">
        <v>86</v>
      </c>
      <c r="AV170" s="14" t="s">
        <v>86</v>
      </c>
      <c r="AW170" s="14" t="s">
        <v>32</v>
      </c>
      <c r="AX170" s="14" t="s">
        <v>76</v>
      </c>
      <c r="AY170" s="279" t="s">
        <v>222</v>
      </c>
    </row>
    <row r="171" s="15" customFormat="1">
      <c r="A171" s="15"/>
      <c r="B171" s="280"/>
      <c r="C171" s="281"/>
      <c r="D171" s="260" t="s">
        <v>229</v>
      </c>
      <c r="E171" s="282" t="s">
        <v>1</v>
      </c>
      <c r="F171" s="283" t="s">
        <v>232</v>
      </c>
      <c r="G171" s="281"/>
      <c r="H171" s="284">
        <v>2</v>
      </c>
      <c r="I171" s="285"/>
      <c r="J171" s="281"/>
      <c r="K171" s="281"/>
      <c r="L171" s="286"/>
      <c r="M171" s="287"/>
      <c r="N171" s="288"/>
      <c r="O171" s="288"/>
      <c r="P171" s="288"/>
      <c r="Q171" s="288"/>
      <c r="R171" s="288"/>
      <c r="S171" s="288"/>
      <c r="T171" s="289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90" t="s">
        <v>229</v>
      </c>
      <c r="AU171" s="290" t="s">
        <v>86</v>
      </c>
      <c r="AV171" s="15" t="s">
        <v>228</v>
      </c>
      <c r="AW171" s="15" t="s">
        <v>32</v>
      </c>
      <c r="AX171" s="15" t="s">
        <v>84</v>
      </c>
      <c r="AY171" s="290" t="s">
        <v>222</v>
      </c>
    </row>
    <row r="172" s="2" customFormat="1" ht="33" customHeight="1">
      <c r="A172" s="39"/>
      <c r="B172" s="40"/>
      <c r="C172" s="244" t="s">
        <v>245</v>
      </c>
      <c r="D172" s="244" t="s">
        <v>224</v>
      </c>
      <c r="E172" s="245" t="s">
        <v>2855</v>
      </c>
      <c r="F172" s="246" t="s">
        <v>2856</v>
      </c>
      <c r="G172" s="247" t="s">
        <v>526</v>
      </c>
      <c r="H172" s="248">
        <v>1</v>
      </c>
      <c r="I172" s="249"/>
      <c r="J172" s="250">
        <f>ROUND(I172*H172,2)</f>
        <v>0</v>
      </c>
      <c r="K172" s="251"/>
      <c r="L172" s="45"/>
      <c r="M172" s="252" t="s">
        <v>1</v>
      </c>
      <c r="N172" s="253" t="s">
        <v>41</v>
      </c>
      <c r="O172" s="92"/>
      <c r="P172" s="254">
        <f>O172*H172</f>
        <v>0</v>
      </c>
      <c r="Q172" s="254">
        <v>0</v>
      </c>
      <c r="R172" s="254">
        <f>Q172*H172</f>
        <v>0</v>
      </c>
      <c r="S172" s="254">
        <v>0</v>
      </c>
      <c r="T172" s="255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56" t="s">
        <v>228</v>
      </c>
      <c r="AT172" s="256" t="s">
        <v>224</v>
      </c>
      <c r="AU172" s="256" t="s">
        <v>86</v>
      </c>
      <c r="AY172" s="18" t="s">
        <v>222</v>
      </c>
      <c r="BE172" s="257">
        <f>IF(N172="základní",J172,0)</f>
        <v>0</v>
      </c>
      <c r="BF172" s="257">
        <f>IF(N172="snížená",J172,0)</f>
        <v>0</v>
      </c>
      <c r="BG172" s="257">
        <f>IF(N172="zákl. přenesená",J172,0)</f>
        <v>0</v>
      </c>
      <c r="BH172" s="257">
        <f>IF(N172="sníž. přenesená",J172,0)</f>
        <v>0</v>
      </c>
      <c r="BI172" s="257">
        <f>IF(N172="nulová",J172,0)</f>
        <v>0</v>
      </c>
      <c r="BJ172" s="18" t="s">
        <v>84</v>
      </c>
      <c r="BK172" s="257">
        <f>ROUND(I172*H172,2)</f>
        <v>0</v>
      </c>
      <c r="BL172" s="18" t="s">
        <v>228</v>
      </c>
      <c r="BM172" s="256" t="s">
        <v>248</v>
      </c>
    </row>
    <row r="173" s="2" customFormat="1">
      <c r="A173" s="39"/>
      <c r="B173" s="40"/>
      <c r="C173" s="41"/>
      <c r="D173" s="260" t="s">
        <v>266</v>
      </c>
      <c r="E173" s="41"/>
      <c r="F173" s="291" t="s">
        <v>2837</v>
      </c>
      <c r="G173" s="41"/>
      <c r="H173" s="41"/>
      <c r="I173" s="211"/>
      <c r="J173" s="41"/>
      <c r="K173" s="41"/>
      <c r="L173" s="45"/>
      <c r="M173" s="292"/>
      <c r="N173" s="293"/>
      <c r="O173" s="92"/>
      <c r="P173" s="92"/>
      <c r="Q173" s="92"/>
      <c r="R173" s="92"/>
      <c r="S173" s="92"/>
      <c r="T173" s="93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266</v>
      </c>
      <c r="AU173" s="18" t="s">
        <v>86</v>
      </c>
    </row>
    <row r="174" s="13" customFormat="1">
      <c r="A174" s="13"/>
      <c r="B174" s="258"/>
      <c r="C174" s="259"/>
      <c r="D174" s="260" t="s">
        <v>229</v>
      </c>
      <c r="E174" s="261" t="s">
        <v>1</v>
      </c>
      <c r="F174" s="262" t="s">
        <v>2838</v>
      </c>
      <c r="G174" s="259"/>
      <c r="H174" s="261" t="s">
        <v>1</v>
      </c>
      <c r="I174" s="263"/>
      <c r="J174" s="259"/>
      <c r="K174" s="259"/>
      <c r="L174" s="264"/>
      <c r="M174" s="265"/>
      <c r="N174" s="266"/>
      <c r="O174" s="266"/>
      <c r="P174" s="266"/>
      <c r="Q174" s="266"/>
      <c r="R174" s="266"/>
      <c r="S174" s="266"/>
      <c r="T174" s="267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68" t="s">
        <v>229</v>
      </c>
      <c r="AU174" s="268" t="s">
        <v>86</v>
      </c>
      <c r="AV174" s="13" t="s">
        <v>84</v>
      </c>
      <c r="AW174" s="13" t="s">
        <v>32</v>
      </c>
      <c r="AX174" s="13" t="s">
        <v>76</v>
      </c>
      <c r="AY174" s="268" t="s">
        <v>222</v>
      </c>
    </row>
    <row r="175" s="14" customFormat="1">
      <c r="A175" s="14"/>
      <c r="B175" s="269"/>
      <c r="C175" s="270"/>
      <c r="D175" s="260" t="s">
        <v>229</v>
      </c>
      <c r="E175" s="271" t="s">
        <v>1</v>
      </c>
      <c r="F175" s="272" t="s">
        <v>2857</v>
      </c>
      <c r="G175" s="270"/>
      <c r="H175" s="273">
        <v>1</v>
      </c>
      <c r="I175" s="274"/>
      <c r="J175" s="270"/>
      <c r="K175" s="270"/>
      <c r="L175" s="275"/>
      <c r="M175" s="276"/>
      <c r="N175" s="277"/>
      <c r="O175" s="277"/>
      <c r="P175" s="277"/>
      <c r="Q175" s="277"/>
      <c r="R175" s="277"/>
      <c r="S175" s="277"/>
      <c r="T175" s="278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79" t="s">
        <v>229</v>
      </c>
      <c r="AU175" s="279" t="s">
        <v>86</v>
      </c>
      <c r="AV175" s="14" t="s">
        <v>86</v>
      </c>
      <c r="AW175" s="14" t="s">
        <v>32</v>
      </c>
      <c r="AX175" s="14" t="s">
        <v>76</v>
      </c>
      <c r="AY175" s="279" t="s">
        <v>222</v>
      </c>
    </row>
    <row r="176" s="15" customFormat="1">
      <c r="A176" s="15"/>
      <c r="B176" s="280"/>
      <c r="C176" s="281"/>
      <c r="D176" s="260" t="s">
        <v>229</v>
      </c>
      <c r="E176" s="282" t="s">
        <v>1</v>
      </c>
      <c r="F176" s="283" t="s">
        <v>232</v>
      </c>
      <c r="G176" s="281"/>
      <c r="H176" s="284">
        <v>1</v>
      </c>
      <c r="I176" s="285"/>
      <c r="J176" s="281"/>
      <c r="K176" s="281"/>
      <c r="L176" s="286"/>
      <c r="M176" s="322"/>
      <c r="N176" s="323"/>
      <c r="O176" s="323"/>
      <c r="P176" s="323"/>
      <c r="Q176" s="323"/>
      <c r="R176" s="323"/>
      <c r="S176" s="323"/>
      <c r="T176" s="324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90" t="s">
        <v>229</v>
      </c>
      <c r="AU176" s="290" t="s">
        <v>86</v>
      </c>
      <c r="AV176" s="15" t="s">
        <v>228</v>
      </c>
      <c r="AW176" s="15" t="s">
        <v>32</v>
      </c>
      <c r="AX176" s="15" t="s">
        <v>84</v>
      </c>
      <c r="AY176" s="290" t="s">
        <v>222</v>
      </c>
    </row>
    <row r="177" s="2" customFormat="1" ht="6.96" customHeight="1">
      <c r="A177" s="39"/>
      <c r="B177" s="67"/>
      <c r="C177" s="68"/>
      <c r="D177" s="68"/>
      <c r="E177" s="68"/>
      <c r="F177" s="68"/>
      <c r="G177" s="68"/>
      <c r="H177" s="68"/>
      <c r="I177" s="68"/>
      <c r="J177" s="68"/>
      <c r="K177" s="68"/>
      <c r="L177" s="45"/>
      <c r="M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</sheetData>
  <sheetProtection sheet="1" autoFilter="0" formatColumns="0" formatRows="0" objects="1" scenarios="1" spinCount="100000" saltValue="bp0mide6CfwMft2uNlRQn42APEb1KxhmlUJG9gdSj728attKeNkDUxgLFBm+yk1dWd2ZeZkQXoJcpf1PBRvNTA==" hashValue="yYaNNA3n+7ZfQMNKwTUDbhA8i4eaqncXxTsWLKvZAjCxF7w8ejzSRO+BMc/cg/VIJsd21Pf1oqYo9Q+TzL9keA==" algorithmName="SHA-512" password="9942"/>
  <autoFilter ref="C127:K176"/>
  <mergeCells count="14">
    <mergeCell ref="E7:H7"/>
    <mergeCell ref="E9:H9"/>
    <mergeCell ref="E18:H18"/>
    <mergeCell ref="E27:H27"/>
    <mergeCell ref="E85:H85"/>
    <mergeCell ref="E87:H87"/>
    <mergeCell ref="D102:F102"/>
    <mergeCell ref="D103:F103"/>
    <mergeCell ref="D104:F104"/>
    <mergeCell ref="D105:F105"/>
    <mergeCell ref="D106:F106"/>
    <mergeCell ref="E118:H118"/>
    <mergeCell ref="E120:H12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153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OU - STAVEBNÍ ÚPRAVY BUDOVY E, ČS.LEGIÍ 9, OSTRAVA</v>
      </c>
      <c r="F7" s="152"/>
      <c r="G7" s="152"/>
      <c r="H7" s="152"/>
      <c r="L7" s="21"/>
    </row>
    <row r="8" s="1" customFormat="1" ht="12" customHeight="1">
      <c r="B8" s="21"/>
      <c r="D8" s="152" t="s">
        <v>154</v>
      </c>
      <c r="L8" s="21"/>
    </row>
    <row r="9" s="2" customFormat="1" ht="16.5" customHeight="1">
      <c r="A9" s="39"/>
      <c r="B9" s="45"/>
      <c r="C9" s="39"/>
      <c r="D9" s="39"/>
      <c r="E9" s="153" t="s">
        <v>2858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2859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2860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34</v>
      </c>
      <c r="G14" s="39"/>
      <c r="H14" s="39"/>
      <c r="I14" s="152" t="s">
        <v>22</v>
      </c>
      <c r="J14" s="155" t="str">
        <f>'Rekapitulace stavby'!AN8</f>
        <v>30. 3. 2022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Ostravská univerzita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MARPO s.r.o.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 xml:space="preserve"> 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142" t="s">
        <v>156</v>
      </c>
      <c r="E32" s="39"/>
      <c r="F32" s="39"/>
      <c r="G32" s="39"/>
      <c r="H32" s="39"/>
      <c r="I32" s="39"/>
      <c r="J32" s="161">
        <f>J98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62" t="s">
        <v>157</v>
      </c>
      <c r="E33" s="39"/>
      <c r="F33" s="39"/>
      <c r="G33" s="39"/>
      <c r="H33" s="39"/>
      <c r="I33" s="39"/>
      <c r="J33" s="161">
        <f>J114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3" t="s">
        <v>36</v>
      </c>
      <c r="E34" s="39"/>
      <c r="F34" s="39"/>
      <c r="G34" s="39"/>
      <c r="H34" s="39"/>
      <c r="I34" s="39"/>
      <c r="J34" s="164">
        <f>ROUND(J32 + J33,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5" t="s">
        <v>38</v>
      </c>
      <c r="G36" s="39"/>
      <c r="H36" s="39"/>
      <c r="I36" s="165" t="s">
        <v>37</v>
      </c>
      <c r="J36" s="165" t="s">
        <v>39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6" t="s">
        <v>40</v>
      </c>
      <c r="E37" s="152" t="s">
        <v>41</v>
      </c>
      <c r="F37" s="167">
        <f>ROUND((SUM(BE114:BE121) + SUM(BE143:BE247)),  2)</f>
        <v>0</v>
      </c>
      <c r="G37" s="39"/>
      <c r="H37" s="39"/>
      <c r="I37" s="168">
        <v>0.20999999999999999</v>
      </c>
      <c r="J37" s="167">
        <f>ROUND(((SUM(BE114:BE121) + SUM(BE143:BE247))*I37),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42</v>
      </c>
      <c r="F38" s="167">
        <f>ROUND((SUM(BF114:BF121) + SUM(BF143:BF247)),  2)</f>
        <v>0</v>
      </c>
      <c r="G38" s="39"/>
      <c r="H38" s="39"/>
      <c r="I38" s="168">
        <v>0.14999999999999999</v>
      </c>
      <c r="J38" s="167">
        <f>ROUND(((SUM(BF114:BF121) + SUM(BF143:BF247))*I38),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43</v>
      </c>
      <c r="F39" s="167">
        <f>ROUND((SUM(BG114:BG121) + SUM(BG143:BG247)),  2)</f>
        <v>0</v>
      </c>
      <c r="G39" s="39"/>
      <c r="H39" s="39"/>
      <c r="I39" s="168">
        <v>0.20999999999999999</v>
      </c>
      <c r="J39" s="167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44</v>
      </c>
      <c r="F40" s="167">
        <f>ROUND((SUM(BH114:BH121) + SUM(BH143:BH247)),  2)</f>
        <v>0</v>
      </c>
      <c r="G40" s="39"/>
      <c r="H40" s="39"/>
      <c r="I40" s="168">
        <v>0.14999999999999999</v>
      </c>
      <c r="J40" s="167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45</v>
      </c>
      <c r="F41" s="167">
        <f>ROUND((SUM(BI114:BI121) + SUM(BI143:BI247)),  2)</f>
        <v>0</v>
      </c>
      <c r="G41" s="39"/>
      <c r="H41" s="39"/>
      <c r="I41" s="168">
        <v>0</v>
      </c>
      <c r="J41" s="167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9"/>
      <c r="D43" s="170" t="s">
        <v>46</v>
      </c>
      <c r="E43" s="171"/>
      <c r="F43" s="171"/>
      <c r="G43" s="172" t="s">
        <v>47</v>
      </c>
      <c r="H43" s="173" t="s">
        <v>48</v>
      </c>
      <c r="I43" s="171"/>
      <c r="J43" s="174">
        <f>SUM(J34:J41)</f>
        <v>0</v>
      </c>
      <c r="K43" s="175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6" t="s">
        <v>49</v>
      </c>
      <c r="E50" s="177"/>
      <c r="F50" s="177"/>
      <c r="G50" s="176" t="s">
        <v>50</v>
      </c>
      <c r="H50" s="177"/>
      <c r="I50" s="177"/>
      <c r="J50" s="177"/>
      <c r="K50" s="177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8" t="s">
        <v>51</v>
      </c>
      <c r="E61" s="179"/>
      <c r="F61" s="180" t="s">
        <v>52</v>
      </c>
      <c r="G61" s="178" t="s">
        <v>51</v>
      </c>
      <c r="H61" s="179"/>
      <c r="I61" s="179"/>
      <c r="J61" s="181" t="s">
        <v>52</v>
      </c>
      <c r="K61" s="179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6" t="s">
        <v>53</v>
      </c>
      <c r="E65" s="182"/>
      <c r="F65" s="182"/>
      <c r="G65" s="176" t="s">
        <v>54</v>
      </c>
      <c r="H65" s="182"/>
      <c r="I65" s="182"/>
      <c r="J65" s="182"/>
      <c r="K65" s="182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8" t="s">
        <v>51</v>
      </c>
      <c r="E76" s="179"/>
      <c r="F76" s="180" t="s">
        <v>52</v>
      </c>
      <c r="G76" s="178" t="s">
        <v>51</v>
      </c>
      <c r="H76" s="179"/>
      <c r="I76" s="179"/>
      <c r="J76" s="181" t="s">
        <v>52</v>
      </c>
      <c r="K76" s="179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5"/>
      <c r="C81" s="186"/>
      <c r="D81" s="186"/>
      <c r="E81" s="186"/>
      <c r="F81" s="186"/>
      <c r="G81" s="186"/>
      <c r="H81" s="186"/>
      <c r="I81" s="186"/>
      <c r="J81" s="186"/>
      <c r="K81" s="186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158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7" t="str">
        <f>E7</f>
        <v>OU - STAVEBNÍ ÚPRAVY BUDOVY E, ČS.LEGIÍ 9, OSTRAVA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154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7" t="s">
        <v>2858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2859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D.1.4.1 - VYTÁPĚNÍ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30. 3. 2022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Ostravská univerzita</v>
      </c>
      <c r="G93" s="41"/>
      <c r="H93" s="41"/>
      <c r="I93" s="33" t="s">
        <v>30</v>
      </c>
      <c r="J93" s="37" t="str">
        <f>E23</f>
        <v>MARPO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 xml:space="preserve"> 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8" t="s">
        <v>159</v>
      </c>
      <c r="D96" s="189"/>
      <c r="E96" s="189"/>
      <c r="F96" s="189"/>
      <c r="G96" s="189"/>
      <c r="H96" s="189"/>
      <c r="I96" s="189"/>
      <c r="J96" s="190" t="s">
        <v>160</v>
      </c>
      <c r="K96" s="189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91" t="s">
        <v>161</v>
      </c>
      <c r="D98" s="41"/>
      <c r="E98" s="41"/>
      <c r="F98" s="41"/>
      <c r="G98" s="41"/>
      <c r="H98" s="41"/>
      <c r="I98" s="41"/>
      <c r="J98" s="111">
        <f>J143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162</v>
      </c>
    </row>
    <row r="99" s="9" customFormat="1" ht="24.96" customHeight="1">
      <c r="A99" s="9"/>
      <c r="B99" s="192"/>
      <c r="C99" s="193"/>
      <c r="D99" s="194" t="s">
        <v>163</v>
      </c>
      <c r="E99" s="195"/>
      <c r="F99" s="195"/>
      <c r="G99" s="195"/>
      <c r="H99" s="195"/>
      <c r="I99" s="195"/>
      <c r="J99" s="196">
        <f>J144</f>
        <v>0</v>
      </c>
      <c r="K99" s="193"/>
      <c r="L99" s="197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8"/>
      <c r="C100" s="134"/>
      <c r="D100" s="199" t="s">
        <v>168</v>
      </c>
      <c r="E100" s="200"/>
      <c r="F100" s="200"/>
      <c r="G100" s="200"/>
      <c r="H100" s="200"/>
      <c r="I100" s="200"/>
      <c r="J100" s="201">
        <f>J145</f>
        <v>0</v>
      </c>
      <c r="K100" s="134"/>
      <c r="L100" s="20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8"/>
      <c r="C101" s="134"/>
      <c r="D101" s="199" t="s">
        <v>171</v>
      </c>
      <c r="E101" s="200"/>
      <c r="F101" s="200"/>
      <c r="G101" s="200"/>
      <c r="H101" s="200"/>
      <c r="I101" s="200"/>
      <c r="J101" s="201">
        <f>J147</f>
        <v>0</v>
      </c>
      <c r="K101" s="134"/>
      <c r="L101" s="20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8"/>
      <c r="C102" s="134"/>
      <c r="D102" s="199" t="s">
        <v>2861</v>
      </c>
      <c r="E102" s="200"/>
      <c r="F102" s="200"/>
      <c r="G102" s="200"/>
      <c r="H102" s="200"/>
      <c r="I102" s="200"/>
      <c r="J102" s="201">
        <f>J149</f>
        <v>0</v>
      </c>
      <c r="K102" s="134"/>
      <c r="L102" s="20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9" customFormat="1" ht="24.96" customHeight="1">
      <c r="A103" s="9"/>
      <c r="B103" s="192"/>
      <c r="C103" s="193"/>
      <c r="D103" s="194" t="s">
        <v>174</v>
      </c>
      <c r="E103" s="195"/>
      <c r="F103" s="195"/>
      <c r="G103" s="195"/>
      <c r="H103" s="195"/>
      <c r="I103" s="195"/>
      <c r="J103" s="196">
        <f>J156</f>
        <v>0</v>
      </c>
      <c r="K103" s="193"/>
      <c r="L103" s="197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10" customFormat="1" ht="19.92" customHeight="1">
      <c r="A104" s="10"/>
      <c r="B104" s="198"/>
      <c r="C104" s="134"/>
      <c r="D104" s="199" t="s">
        <v>177</v>
      </c>
      <c r="E104" s="200"/>
      <c r="F104" s="200"/>
      <c r="G104" s="200"/>
      <c r="H104" s="200"/>
      <c r="I104" s="200"/>
      <c r="J104" s="201">
        <f>J157</f>
        <v>0</v>
      </c>
      <c r="K104" s="134"/>
      <c r="L104" s="202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8"/>
      <c r="C105" s="134"/>
      <c r="D105" s="199" t="s">
        <v>2862</v>
      </c>
      <c r="E105" s="200"/>
      <c r="F105" s="200"/>
      <c r="G105" s="200"/>
      <c r="H105" s="200"/>
      <c r="I105" s="200"/>
      <c r="J105" s="201">
        <f>J167</f>
        <v>0</v>
      </c>
      <c r="K105" s="134"/>
      <c r="L105" s="202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8"/>
      <c r="C106" s="134"/>
      <c r="D106" s="199" t="s">
        <v>2863</v>
      </c>
      <c r="E106" s="200"/>
      <c r="F106" s="200"/>
      <c r="G106" s="200"/>
      <c r="H106" s="200"/>
      <c r="I106" s="200"/>
      <c r="J106" s="201">
        <f>J169</f>
        <v>0</v>
      </c>
      <c r="K106" s="134"/>
      <c r="L106" s="202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8"/>
      <c r="C107" s="134"/>
      <c r="D107" s="199" t="s">
        <v>2864</v>
      </c>
      <c r="E107" s="200"/>
      <c r="F107" s="200"/>
      <c r="G107" s="200"/>
      <c r="H107" s="200"/>
      <c r="I107" s="200"/>
      <c r="J107" s="201">
        <f>J171</f>
        <v>0</v>
      </c>
      <c r="K107" s="134"/>
      <c r="L107" s="202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8"/>
      <c r="C108" s="134"/>
      <c r="D108" s="199" t="s">
        <v>2865</v>
      </c>
      <c r="E108" s="200"/>
      <c r="F108" s="200"/>
      <c r="G108" s="200"/>
      <c r="H108" s="200"/>
      <c r="I108" s="200"/>
      <c r="J108" s="201">
        <f>J188</f>
        <v>0</v>
      </c>
      <c r="K108" s="134"/>
      <c r="L108" s="202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8"/>
      <c r="C109" s="134"/>
      <c r="D109" s="199" t="s">
        <v>2866</v>
      </c>
      <c r="E109" s="200"/>
      <c r="F109" s="200"/>
      <c r="G109" s="200"/>
      <c r="H109" s="200"/>
      <c r="I109" s="200"/>
      <c r="J109" s="201">
        <f>J227</f>
        <v>0</v>
      </c>
      <c r="K109" s="134"/>
      <c r="L109" s="202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8"/>
      <c r="C110" s="134"/>
      <c r="D110" s="199" t="s">
        <v>190</v>
      </c>
      <c r="E110" s="200"/>
      <c r="F110" s="200"/>
      <c r="G110" s="200"/>
      <c r="H110" s="200"/>
      <c r="I110" s="200"/>
      <c r="J110" s="201">
        <f>J243</f>
        <v>0</v>
      </c>
      <c r="K110" s="134"/>
      <c r="L110" s="202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9" customFormat="1" ht="24.96" customHeight="1">
      <c r="A111" s="9"/>
      <c r="B111" s="192"/>
      <c r="C111" s="193"/>
      <c r="D111" s="194" t="s">
        <v>2867</v>
      </c>
      <c r="E111" s="195"/>
      <c r="F111" s="195"/>
      <c r="G111" s="195"/>
      <c r="H111" s="195"/>
      <c r="I111" s="195"/>
      <c r="J111" s="196">
        <f>J246</f>
        <v>0</v>
      </c>
      <c r="K111" s="193"/>
      <c r="L111" s="197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="2" customFormat="1" ht="21.84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9.28" customHeight="1">
      <c r="A114" s="39"/>
      <c r="B114" s="40"/>
      <c r="C114" s="191" t="s">
        <v>197</v>
      </c>
      <c r="D114" s="41"/>
      <c r="E114" s="41"/>
      <c r="F114" s="41"/>
      <c r="G114" s="41"/>
      <c r="H114" s="41"/>
      <c r="I114" s="41"/>
      <c r="J114" s="203">
        <f>ROUND(J115 + J116 + J117 + J118 + J119 + J120,2)</f>
        <v>0</v>
      </c>
      <c r="K114" s="41"/>
      <c r="L114" s="64"/>
      <c r="N114" s="204" t="s">
        <v>40</v>
      </c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8" customHeight="1">
      <c r="A115" s="39"/>
      <c r="B115" s="40"/>
      <c r="C115" s="41"/>
      <c r="D115" s="205" t="s">
        <v>198</v>
      </c>
      <c r="E115" s="206"/>
      <c r="F115" s="206"/>
      <c r="G115" s="41"/>
      <c r="H115" s="41"/>
      <c r="I115" s="41"/>
      <c r="J115" s="207">
        <v>0</v>
      </c>
      <c r="K115" s="41"/>
      <c r="L115" s="208"/>
      <c r="M115" s="209"/>
      <c r="N115" s="210" t="s">
        <v>41</v>
      </c>
      <c r="O115" s="209"/>
      <c r="P115" s="209"/>
      <c r="Q115" s="209"/>
      <c r="R115" s="209"/>
      <c r="S115" s="211"/>
      <c r="T115" s="211"/>
      <c r="U115" s="211"/>
      <c r="V115" s="211"/>
      <c r="W115" s="211"/>
      <c r="X115" s="211"/>
      <c r="Y115" s="211"/>
      <c r="Z115" s="211"/>
      <c r="AA115" s="211"/>
      <c r="AB115" s="211"/>
      <c r="AC115" s="211"/>
      <c r="AD115" s="211"/>
      <c r="AE115" s="211"/>
      <c r="AF115" s="209"/>
      <c r="AG115" s="209"/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12" t="s">
        <v>199</v>
      </c>
      <c r="AZ115" s="209"/>
      <c r="BA115" s="209"/>
      <c r="BB115" s="209"/>
      <c r="BC115" s="209"/>
      <c r="BD115" s="209"/>
      <c r="BE115" s="213">
        <f>IF(N115="základní",J115,0)</f>
        <v>0</v>
      </c>
      <c r="BF115" s="213">
        <f>IF(N115="snížená",J115,0)</f>
        <v>0</v>
      </c>
      <c r="BG115" s="213">
        <f>IF(N115="zákl. přenesená",J115,0)</f>
        <v>0</v>
      </c>
      <c r="BH115" s="213">
        <f>IF(N115="sníž. přenesená",J115,0)</f>
        <v>0</v>
      </c>
      <c r="BI115" s="213">
        <f>IF(N115="nulová",J115,0)</f>
        <v>0</v>
      </c>
      <c r="BJ115" s="212" t="s">
        <v>84</v>
      </c>
      <c r="BK115" s="209"/>
      <c r="BL115" s="209"/>
      <c r="BM115" s="209"/>
    </row>
    <row r="116" s="2" customFormat="1" ht="18" customHeight="1">
      <c r="A116" s="39"/>
      <c r="B116" s="40"/>
      <c r="C116" s="41"/>
      <c r="D116" s="205" t="s">
        <v>200</v>
      </c>
      <c r="E116" s="206"/>
      <c r="F116" s="206"/>
      <c r="G116" s="41"/>
      <c r="H116" s="41"/>
      <c r="I116" s="41"/>
      <c r="J116" s="207">
        <v>0</v>
      </c>
      <c r="K116" s="41"/>
      <c r="L116" s="208"/>
      <c r="M116" s="209"/>
      <c r="N116" s="210" t="s">
        <v>41</v>
      </c>
      <c r="O116" s="209"/>
      <c r="P116" s="209"/>
      <c r="Q116" s="209"/>
      <c r="R116" s="209"/>
      <c r="S116" s="211"/>
      <c r="T116" s="211"/>
      <c r="U116" s="211"/>
      <c r="V116" s="211"/>
      <c r="W116" s="211"/>
      <c r="X116" s="211"/>
      <c r="Y116" s="211"/>
      <c r="Z116" s="211"/>
      <c r="AA116" s="211"/>
      <c r="AB116" s="211"/>
      <c r="AC116" s="211"/>
      <c r="AD116" s="211"/>
      <c r="AE116" s="211"/>
      <c r="AF116" s="209"/>
      <c r="AG116" s="209"/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12" t="s">
        <v>199</v>
      </c>
      <c r="AZ116" s="209"/>
      <c r="BA116" s="209"/>
      <c r="BB116" s="209"/>
      <c r="BC116" s="209"/>
      <c r="BD116" s="209"/>
      <c r="BE116" s="213">
        <f>IF(N116="základní",J116,0)</f>
        <v>0</v>
      </c>
      <c r="BF116" s="213">
        <f>IF(N116="snížená",J116,0)</f>
        <v>0</v>
      </c>
      <c r="BG116" s="213">
        <f>IF(N116="zákl. přenesená",J116,0)</f>
        <v>0</v>
      </c>
      <c r="BH116" s="213">
        <f>IF(N116="sníž. přenesená",J116,0)</f>
        <v>0</v>
      </c>
      <c r="BI116" s="213">
        <f>IF(N116="nulová",J116,0)</f>
        <v>0</v>
      </c>
      <c r="BJ116" s="212" t="s">
        <v>84</v>
      </c>
      <c r="BK116" s="209"/>
      <c r="BL116" s="209"/>
      <c r="BM116" s="209"/>
    </row>
    <row r="117" s="2" customFormat="1" ht="18" customHeight="1">
      <c r="A117" s="39"/>
      <c r="B117" s="40"/>
      <c r="C117" s="41"/>
      <c r="D117" s="205" t="s">
        <v>201</v>
      </c>
      <c r="E117" s="206"/>
      <c r="F117" s="206"/>
      <c r="G117" s="41"/>
      <c r="H117" s="41"/>
      <c r="I117" s="41"/>
      <c r="J117" s="207">
        <v>0</v>
      </c>
      <c r="K117" s="41"/>
      <c r="L117" s="208"/>
      <c r="M117" s="209"/>
      <c r="N117" s="210" t="s">
        <v>41</v>
      </c>
      <c r="O117" s="209"/>
      <c r="P117" s="209"/>
      <c r="Q117" s="209"/>
      <c r="R117" s="209"/>
      <c r="S117" s="211"/>
      <c r="T117" s="211"/>
      <c r="U117" s="211"/>
      <c r="V117" s="211"/>
      <c r="W117" s="211"/>
      <c r="X117" s="211"/>
      <c r="Y117" s="211"/>
      <c r="Z117" s="211"/>
      <c r="AA117" s="211"/>
      <c r="AB117" s="211"/>
      <c r="AC117" s="211"/>
      <c r="AD117" s="211"/>
      <c r="AE117" s="211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12" t="s">
        <v>199</v>
      </c>
      <c r="AZ117" s="209"/>
      <c r="BA117" s="209"/>
      <c r="BB117" s="209"/>
      <c r="BC117" s="209"/>
      <c r="BD117" s="209"/>
      <c r="BE117" s="213">
        <f>IF(N117="základní",J117,0)</f>
        <v>0</v>
      </c>
      <c r="BF117" s="213">
        <f>IF(N117="snížená",J117,0)</f>
        <v>0</v>
      </c>
      <c r="BG117" s="213">
        <f>IF(N117="zákl. přenesená",J117,0)</f>
        <v>0</v>
      </c>
      <c r="BH117" s="213">
        <f>IF(N117="sníž. přenesená",J117,0)</f>
        <v>0</v>
      </c>
      <c r="BI117" s="213">
        <f>IF(N117="nulová",J117,0)</f>
        <v>0</v>
      </c>
      <c r="BJ117" s="212" t="s">
        <v>84</v>
      </c>
      <c r="BK117" s="209"/>
      <c r="BL117" s="209"/>
      <c r="BM117" s="209"/>
    </row>
    <row r="118" s="2" customFormat="1" ht="18" customHeight="1">
      <c r="A118" s="39"/>
      <c r="B118" s="40"/>
      <c r="C118" s="41"/>
      <c r="D118" s="205" t="s">
        <v>202</v>
      </c>
      <c r="E118" s="206"/>
      <c r="F118" s="206"/>
      <c r="G118" s="41"/>
      <c r="H118" s="41"/>
      <c r="I118" s="41"/>
      <c r="J118" s="207">
        <v>0</v>
      </c>
      <c r="K118" s="41"/>
      <c r="L118" s="208"/>
      <c r="M118" s="209"/>
      <c r="N118" s="210" t="s">
        <v>41</v>
      </c>
      <c r="O118" s="209"/>
      <c r="P118" s="209"/>
      <c r="Q118" s="209"/>
      <c r="R118" s="209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09"/>
      <c r="AG118" s="209"/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12" t="s">
        <v>199</v>
      </c>
      <c r="AZ118" s="209"/>
      <c r="BA118" s="209"/>
      <c r="BB118" s="209"/>
      <c r="BC118" s="209"/>
      <c r="BD118" s="209"/>
      <c r="BE118" s="213">
        <f>IF(N118="základní",J118,0)</f>
        <v>0</v>
      </c>
      <c r="BF118" s="213">
        <f>IF(N118="snížená",J118,0)</f>
        <v>0</v>
      </c>
      <c r="BG118" s="213">
        <f>IF(N118="zákl. přenesená",J118,0)</f>
        <v>0</v>
      </c>
      <c r="BH118" s="213">
        <f>IF(N118="sníž. přenesená",J118,0)</f>
        <v>0</v>
      </c>
      <c r="BI118" s="213">
        <f>IF(N118="nulová",J118,0)</f>
        <v>0</v>
      </c>
      <c r="BJ118" s="212" t="s">
        <v>84</v>
      </c>
      <c r="BK118" s="209"/>
      <c r="BL118" s="209"/>
      <c r="BM118" s="209"/>
    </row>
    <row r="119" s="2" customFormat="1" ht="18" customHeight="1">
      <c r="A119" s="39"/>
      <c r="B119" s="40"/>
      <c r="C119" s="41"/>
      <c r="D119" s="205" t="s">
        <v>203</v>
      </c>
      <c r="E119" s="206"/>
      <c r="F119" s="206"/>
      <c r="G119" s="41"/>
      <c r="H119" s="41"/>
      <c r="I119" s="41"/>
      <c r="J119" s="207">
        <v>0</v>
      </c>
      <c r="K119" s="41"/>
      <c r="L119" s="208"/>
      <c r="M119" s="209"/>
      <c r="N119" s="210" t="s">
        <v>41</v>
      </c>
      <c r="O119" s="209"/>
      <c r="P119" s="209"/>
      <c r="Q119" s="209"/>
      <c r="R119" s="209"/>
      <c r="S119" s="211"/>
      <c r="T119" s="211"/>
      <c r="U119" s="211"/>
      <c r="V119" s="211"/>
      <c r="W119" s="211"/>
      <c r="X119" s="211"/>
      <c r="Y119" s="211"/>
      <c r="Z119" s="211"/>
      <c r="AA119" s="211"/>
      <c r="AB119" s="211"/>
      <c r="AC119" s="211"/>
      <c r="AD119" s="211"/>
      <c r="AE119" s="211"/>
      <c r="AF119" s="209"/>
      <c r="AG119" s="209"/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12" t="s">
        <v>199</v>
      </c>
      <c r="AZ119" s="209"/>
      <c r="BA119" s="209"/>
      <c r="BB119" s="209"/>
      <c r="BC119" s="209"/>
      <c r="BD119" s="209"/>
      <c r="BE119" s="213">
        <f>IF(N119="základní",J119,0)</f>
        <v>0</v>
      </c>
      <c r="BF119" s="213">
        <f>IF(N119="snížená",J119,0)</f>
        <v>0</v>
      </c>
      <c r="BG119" s="213">
        <f>IF(N119="zákl. přenesená",J119,0)</f>
        <v>0</v>
      </c>
      <c r="BH119" s="213">
        <f>IF(N119="sníž. přenesená",J119,0)</f>
        <v>0</v>
      </c>
      <c r="BI119" s="213">
        <f>IF(N119="nulová",J119,0)</f>
        <v>0</v>
      </c>
      <c r="BJ119" s="212" t="s">
        <v>84</v>
      </c>
      <c r="BK119" s="209"/>
      <c r="BL119" s="209"/>
      <c r="BM119" s="209"/>
    </row>
    <row r="120" s="2" customFormat="1" ht="18" customHeight="1">
      <c r="A120" s="39"/>
      <c r="B120" s="40"/>
      <c r="C120" s="41"/>
      <c r="D120" s="206" t="s">
        <v>204</v>
      </c>
      <c r="E120" s="41"/>
      <c r="F120" s="41"/>
      <c r="G120" s="41"/>
      <c r="H120" s="41"/>
      <c r="I120" s="41"/>
      <c r="J120" s="207">
        <f>ROUND(J32*T120,2)</f>
        <v>0</v>
      </c>
      <c r="K120" s="41"/>
      <c r="L120" s="208"/>
      <c r="M120" s="209"/>
      <c r="N120" s="210" t="s">
        <v>42</v>
      </c>
      <c r="O120" s="209"/>
      <c r="P120" s="209"/>
      <c r="Q120" s="209"/>
      <c r="R120" s="209"/>
      <c r="S120" s="211"/>
      <c r="T120" s="211"/>
      <c r="U120" s="211"/>
      <c r="V120" s="211"/>
      <c r="W120" s="211"/>
      <c r="X120" s="211"/>
      <c r="Y120" s="211"/>
      <c r="Z120" s="211"/>
      <c r="AA120" s="211"/>
      <c r="AB120" s="211"/>
      <c r="AC120" s="211"/>
      <c r="AD120" s="211"/>
      <c r="AE120" s="211"/>
      <c r="AF120" s="209"/>
      <c r="AG120" s="209"/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12" t="s">
        <v>205</v>
      </c>
      <c r="AZ120" s="209"/>
      <c r="BA120" s="209"/>
      <c r="BB120" s="209"/>
      <c r="BC120" s="209"/>
      <c r="BD120" s="209"/>
      <c r="BE120" s="213">
        <f>IF(N120="základní",J120,0)</f>
        <v>0</v>
      </c>
      <c r="BF120" s="213">
        <f>IF(N120="snížená",J120,0)</f>
        <v>0</v>
      </c>
      <c r="BG120" s="213">
        <f>IF(N120="zákl. přenesená",J120,0)</f>
        <v>0</v>
      </c>
      <c r="BH120" s="213">
        <f>IF(N120="sníž. přenesená",J120,0)</f>
        <v>0</v>
      </c>
      <c r="BI120" s="213">
        <f>IF(N120="nulová",J120,0)</f>
        <v>0</v>
      </c>
      <c r="BJ120" s="212" t="s">
        <v>86</v>
      </c>
      <c r="BK120" s="209"/>
      <c r="BL120" s="209"/>
      <c r="BM120" s="209"/>
    </row>
    <row r="121" s="2" customForma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29.28" customHeight="1">
      <c r="A122" s="39"/>
      <c r="B122" s="40"/>
      <c r="C122" s="214" t="s">
        <v>206</v>
      </c>
      <c r="D122" s="189"/>
      <c r="E122" s="189"/>
      <c r="F122" s="189"/>
      <c r="G122" s="189"/>
      <c r="H122" s="189"/>
      <c r="I122" s="189"/>
      <c r="J122" s="215">
        <f>ROUND(J98+J114,2)</f>
        <v>0</v>
      </c>
      <c r="K122" s="189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67"/>
      <c r="C123" s="68"/>
      <c r="D123" s="68"/>
      <c r="E123" s="68"/>
      <c r="F123" s="68"/>
      <c r="G123" s="68"/>
      <c r="H123" s="68"/>
      <c r="I123" s="68"/>
      <c r="J123" s="68"/>
      <c r="K123" s="68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7" s="2" customFormat="1" ht="6.96" customHeight="1">
      <c r="A127" s="39"/>
      <c r="B127" s="69"/>
      <c r="C127" s="70"/>
      <c r="D127" s="70"/>
      <c r="E127" s="70"/>
      <c r="F127" s="70"/>
      <c r="G127" s="70"/>
      <c r="H127" s="70"/>
      <c r="I127" s="70"/>
      <c r="J127" s="70"/>
      <c r="K127" s="70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24.96" customHeight="1">
      <c r="A128" s="39"/>
      <c r="B128" s="40"/>
      <c r="C128" s="24" t="s">
        <v>207</v>
      </c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6.96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2" customHeight="1">
      <c r="A130" s="39"/>
      <c r="B130" s="40"/>
      <c r="C130" s="33" t="s">
        <v>16</v>
      </c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6.5" customHeight="1">
      <c r="A131" s="39"/>
      <c r="B131" s="40"/>
      <c r="C131" s="41"/>
      <c r="D131" s="41"/>
      <c r="E131" s="187" t="str">
        <f>E7</f>
        <v>OU - STAVEBNÍ ÚPRAVY BUDOVY E, ČS.LEGIÍ 9, OSTRAVA</v>
      </c>
      <c r="F131" s="33"/>
      <c r="G131" s="33"/>
      <c r="H131" s="33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1" customFormat="1" ht="12" customHeight="1">
      <c r="B132" s="22"/>
      <c r="C132" s="33" t="s">
        <v>154</v>
      </c>
      <c r="D132" s="23"/>
      <c r="E132" s="23"/>
      <c r="F132" s="23"/>
      <c r="G132" s="23"/>
      <c r="H132" s="23"/>
      <c r="I132" s="23"/>
      <c r="J132" s="23"/>
      <c r="K132" s="23"/>
      <c r="L132" s="21"/>
    </row>
    <row r="133" s="2" customFormat="1" ht="16.5" customHeight="1">
      <c r="A133" s="39"/>
      <c r="B133" s="40"/>
      <c r="C133" s="41"/>
      <c r="D133" s="41"/>
      <c r="E133" s="187" t="s">
        <v>2858</v>
      </c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2" customHeight="1">
      <c r="A134" s="39"/>
      <c r="B134" s="40"/>
      <c r="C134" s="33" t="s">
        <v>2859</v>
      </c>
      <c r="D134" s="41"/>
      <c r="E134" s="41"/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16.5" customHeight="1">
      <c r="A135" s="39"/>
      <c r="B135" s="40"/>
      <c r="C135" s="41"/>
      <c r="D135" s="41"/>
      <c r="E135" s="77" t="str">
        <f>E11</f>
        <v>D.1.4.1 - VYTÁPĚNÍ</v>
      </c>
      <c r="F135" s="41"/>
      <c r="G135" s="41"/>
      <c r="H135" s="41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6.96" customHeight="1">
      <c r="A136" s="39"/>
      <c r="B136" s="40"/>
      <c r="C136" s="41"/>
      <c r="D136" s="41"/>
      <c r="E136" s="41"/>
      <c r="F136" s="41"/>
      <c r="G136" s="41"/>
      <c r="H136" s="41"/>
      <c r="I136" s="41"/>
      <c r="J136" s="41"/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12" customHeight="1">
      <c r="A137" s="39"/>
      <c r="B137" s="40"/>
      <c r="C137" s="33" t="s">
        <v>20</v>
      </c>
      <c r="D137" s="41"/>
      <c r="E137" s="41"/>
      <c r="F137" s="28" t="str">
        <f>F14</f>
        <v xml:space="preserve"> </v>
      </c>
      <c r="G137" s="41"/>
      <c r="H137" s="41"/>
      <c r="I137" s="33" t="s">
        <v>22</v>
      </c>
      <c r="J137" s="80" t="str">
        <f>IF(J14="","",J14)</f>
        <v>30. 3. 2022</v>
      </c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6.96" customHeight="1">
      <c r="A138" s="39"/>
      <c r="B138" s="40"/>
      <c r="C138" s="41"/>
      <c r="D138" s="41"/>
      <c r="E138" s="41"/>
      <c r="F138" s="41"/>
      <c r="G138" s="41"/>
      <c r="H138" s="41"/>
      <c r="I138" s="41"/>
      <c r="J138" s="41"/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2" customFormat="1" ht="15.15" customHeight="1">
      <c r="A139" s="39"/>
      <c r="B139" s="40"/>
      <c r="C139" s="33" t="s">
        <v>24</v>
      </c>
      <c r="D139" s="41"/>
      <c r="E139" s="41"/>
      <c r="F139" s="28" t="str">
        <f>E17</f>
        <v>Ostravská univerzita</v>
      </c>
      <c r="G139" s="41"/>
      <c r="H139" s="41"/>
      <c r="I139" s="33" t="s">
        <v>30</v>
      </c>
      <c r="J139" s="37" t="str">
        <f>E23</f>
        <v>MARPO s.r.o.</v>
      </c>
      <c r="K139" s="41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15.15" customHeight="1">
      <c r="A140" s="39"/>
      <c r="B140" s="40"/>
      <c r="C140" s="33" t="s">
        <v>28</v>
      </c>
      <c r="D140" s="41"/>
      <c r="E140" s="41"/>
      <c r="F140" s="28" t="str">
        <f>IF(E20="","",E20)</f>
        <v>Vyplň údaj</v>
      </c>
      <c r="G140" s="41"/>
      <c r="H140" s="41"/>
      <c r="I140" s="33" t="s">
        <v>33</v>
      </c>
      <c r="J140" s="37" t="str">
        <f>E26</f>
        <v xml:space="preserve"> </v>
      </c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2" customFormat="1" ht="10.32" customHeight="1">
      <c r="A141" s="39"/>
      <c r="B141" s="40"/>
      <c r="C141" s="41"/>
      <c r="D141" s="41"/>
      <c r="E141" s="41"/>
      <c r="F141" s="41"/>
      <c r="G141" s="41"/>
      <c r="H141" s="41"/>
      <c r="I141" s="41"/>
      <c r="J141" s="41"/>
      <c r="K141" s="41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11" customFormat="1" ht="29.28" customHeight="1">
      <c r="A142" s="216"/>
      <c r="B142" s="217"/>
      <c r="C142" s="218" t="s">
        <v>208</v>
      </c>
      <c r="D142" s="219" t="s">
        <v>61</v>
      </c>
      <c r="E142" s="219" t="s">
        <v>57</v>
      </c>
      <c r="F142" s="219" t="s">
        <v>58</v>
      </c>
      <c r="G142" s="219" t="s">
        <v>209</v>
      </c>
      <c r="H142" s="219" t="s">
        <v>210</v>
      </c>
      <c r="I142" s="219" t="s">
        <v>211</v>
      </c>
      <c r="J142" s="220" t="s">
        <v>160</v>
      </c>
      <c r="K142" s="221" t="s">
        <v>212</v>
      </c>
      <c r="L142" s="222"/>
      <c r="M142" s="101" t="s">
        <v>1</v>
      </c>
      <c r="N142" s="102" t="s">
        <v>40</v>
      </c>
      <c r="O142" s="102" t="s">
        <v>213</v>
      </c>
      <c r="P142" s="102" t="s">
        <v>214</v>
      </c>
      <c r="Q142" s="102" t="s">
        <v>215</v>
      </c>
      <c r="R142" s="102" t="s">
        <v>216</v>
      </c>
      <c r="S142" s="102" t="s">
        <v>217</v>
      </c>
      <c r="T142" s="103" t="s">
        <v>218</v>
      </c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</row>
    <row r="143" s="2" customFormat="1" ht="22.8" customHeight="1">
      <c r="A143" s="39"/>
      <c r="B143" s="40"/>
      <c r="C143" s="108" t="s">
        <v>219</v>
      </c>
      <c r="D143" s="41"/>
      <c r="E143" s="41"/>
      <c r="F143" s="41"/>
      <c r="G143" s="41"/>
      <c r="H143" s="41"/>
      <c r="I143" s="41"/>
      <c r="J143" s="223">
        <f>BK143</f>
        <v>0</v>
      </c>
      <c r="K143" s="41"/>
      <c r="L143" s="45"/>
      <c r="M143" s="104"/>
      <c r="N143" s="224"/>
      <c r="O143" s="105"/>
      <c r="P143" s="225">
        <f>P144+P156+P246</f>
        <v>0</v>
      </c>
      <c r="Q143" s="105"/>
      <c r="R143" s="225">
        <f>R144+R156+R246</f>
        <v>0</v>
      </c>
      <c r="S143" s="105"/>
      <c r="T143" s="226">
        <f>T144+T156+T246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75</v>
      </c>
      <c r="AU143" s="18" t="s">
        <v>162</v>
      </c>
      <c r="BK143" s="227">
        <f>BK144+BK156+BK246</f>
        <v>0</v>
      </c>
    </row>
    <row r="144" s="12" customFormat="1" ht="25.92" customHeight="1">
      <c r="A144" s="12"/>
      <c r="B144" s="228"/>
      <c r="C144" s="229"/>
      <c r="D144" s="230" t="s">
        <v>75</v>
      </c>
      <c r="E144" s="231" t="s">
        <v>220</v>
      </c>
      <c r="F144" s="231" t="s">
        <v>221</v>
      </c>
      <c r="G144" s="229"/>
      <c r="H144" s="229"/>
      <c r="I144" s="232"/>
      <c r="J144" s="233">
        <f>BK144</f>
        <v>0</v>
      </c>
      <c r="K144" s="229"/>
      <c r="L144" s="234"/>
      <c r="M144" s="235"/>
      <c r="N144" s="236"/>
      <c r="O144" s="236"/>
      <c r="P144" s="237">
        <f>P145+P147+P149</f>
        <v>0</v>
      </c>
      <c r="Q144" s="236"/>
      <c r="R144" s="237">
        <f>R145+R147+R149</f>
        <v>0</v>
      </c>
      <c r="S144" s="236"/>
      <c r="T144" s="238">
        <f>T145+T147+T149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39" t="s">
        <v>84</v>
      </c>
      <c r="AT144" s="240" t="s">
        <v>75</v>
      </c>
      <c r="AU144" s="240" t="s">
        <v>76</v>
      </c>
      <c r="AY144" s="239" t="s">
        <v>222</v>
      </c>
      <c r="BK144" s="241">
        <f>BK145+BK147+BK149</f>
        <v>0</v>
      </c>
    </row>
    <row r="145" s="12" customFormat="1" ht="22.8" customHeight="1">
      <c r="A145" s="12"/>
      <c r="B145" s="228"/>
      <c r="C145" s="229"/>
      <c r="D145" s="230" t="s">
        <v>75</v>
      </c>
      <c r="E145" s="242" t="s">
        <v>228</v>
      </c>
      <c r="F145" s="242" t="s">
        <v>455</v>
      </c>
      <c r="G145" s="229"/>
      <c r="H145" s="229"/>
      <c r="I145" s="232"/>
      <c r="J145" s="243">
        <f>BK145</f>
        <v>0</v>
      </c>
      <c r="K145" s="229"/>
      <c r="L145" s="234"/>
      <c r="M145" s="235"/>
      <c r="N145" s="236"/>
      <c r="O145" s="236"/>
      <c r="P145" s="237">
        <f>P146</f>
        <v>0</v>
      </c>
      <c r="Q145" s="236"/>
      <c r="R145" s="237">
        <f>R146</f>
        <v>0</v>
      </c>
      <c r="S145" s="236"/>
      <c r="T145" s="238">
        <f>T146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39" t="s">
        <v>84</v>
      </c>
      <c r="AT145" s="240" t="s">
        <v>75</v>
      </c>
      <c r="AU145" s="240" t="s">
        <v>84</v>
      </c>
      <c r="AY145" s="239" t="s">
        <v>222</v>
      </c>
      <c r="BK145" s="241">
        <f>BK146</f>
        <v>0</v>
      </c>
    </row>
    <row r="146" s="2" customFormat="1" ht="24.15" customHeight="1">
      <c r="A146" s="39"/>
      <c r="B146" s="40"/>
      <c r="C146" s="244" t="s">
        <v>84</v>
      </c>
      <c r="D146" s="244" t="s">
        <v>224</v>
      </c>
      <c r="E146" s="245" t="s">
        <v>2868</v>
      </c>
      <c r="F146" s="246" t="s">
        <v>2869</v>
      </c>
      <c r="G146" s="247" t="s">
        <v>353</v>
      </c>
      <c r="H146" s="248">
        <v>156</v>
      </c>
      <c r="I146" s="249"/>
      <c r="J146" s="250">
        <f>ROUND(I146*H146,2)</f>
        <v>0</v>
      </c>
      <c r="K146" s="251"/>
      <c r="L146" s="45"/>
      <c r="M146" s="252" t="s">
        <v>1</v>
      </c>
      <c r="N146" s="253" t="s">
        <v>41</v>
      </c>
      <c r="O146" s="92"/>
      <c r="P146" s="254">
        <f>O146*H146</f>
        <v>0</v>
      </c>
      <c r="Q146" s="254">
        <v>0</v>
      </c>
      <c r="R146" s="254">
        <f>Q146*H146</f>
        <v>0</v>
      </c>
      <c r="S146" s="254">
        <v>0</v>
      </c>
      <c r="T146" s="255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56" t="s">
        <v>228</v>
      </c>
      <c r="AT146" s="256" t="s">
        <v>224</v>
      </c>
      <c r="AU146" s="256" t="s">
        <v>86</v>
      </c>
      <c r="AY146" s="18" t="s">
        <v>222</v>
      </c>
      <c r="BE146" s="257">
        <f>IF(N146="základní",J146,0)</f>
        <v>0</v>
      </c>
      <c r="BF146" s="257">
        <f>IF(N146="snížená",J146,0)</f>
        <v>0</v>
      </c>
      <c r="BG146" s="257">
        <f>IF(N146="zákl. přenesená",J146,0)</f>
        <v>0</v>
      </c>
      <c r="BH146" s="257">
        <f>IF(N146="sníž. přenesená",J146,0)</f>
        <v>0</v>
      </c>
      <c r="BI146" s="257">
        <f>IF(N146="nulová",J146,0)</f>
        <v>0</v>
      </c>
      <c r="BJ146" s="18" t="s">
        <v>84</v>
      </c>
      <c r="BK146" s="257">
        <f>ROUND(I146*H146,2)</f>
        <v>0</v>
      </c>
      <c r="BL146" s="18" t="s">
        <v>228</v>
      </c>
      <c r="BM146" s="256" t="s">
        <v>86</v>
      </c>
    </row>
    <row r="147" s="12" customFormat="1" ht="22.8" customHeight="1">
      <c r="A147" s="12"/>
      <c r="B147" s="228"/>
      <c r="C147" s="229"/>
      <c r="D147" s="230" t="s">
        <v>75</v>
      </c>
      <c r="E147" s="242" t="s">
        <v>262</v>
      </c>
      <c r="F147" s="242" t="s">
        <v>680</v>
      </c>
      <c r="G147" s="229"/>
      <c r="H147" s="229"/>
      <c r="I147" s="232"/>
      <c r="J147" s="243">
        <f>BK147</f>
        <v>0</v>
      </c>
      <c r="K147" s="229"/>
      <c r="L147" s="234"/>
      <c r="M147" s="235"/>
      <c r="N147" s="236"/>
      <c r="O147" s="236"/>
      <c r="P147" s="237">
        <f>P148</f>
        <v>0</v>
      </c>
      <c r="Q147" s="236"/>
      <c r="R147" s="237">
        <f>R148</f>
        <v>0</v>
      </c>
      <c r="S147" s="236"/>
      <c r="T147" s="238">
        <f>T148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39" t="s">
        <v>84</v>
      </c>
      <c r="AT147" s="240" t="s">
        <v>75</v>
      </c>
      <c r="AU147" s="240" t="s">
        <v>84</v>
      </c>
      <c r="AY147" s="239" t="s">
        <v>222</v>
      </c>
      <c r="BK147" s="241">
        <f>BK148</f>
        <v>0</v>
      </c>
    </row>
    <row r="148" s="2" customFormat="1" ht="16.5" customHeight="1">
      <c r="A148" s="39"/>
      <c r="B148" s="40"/>
      <c r="C148" s="244" t="s">
        <v>86</v>
      </c>
      <c r="D148" s="244" t="s">
        <v>224</v>
      </c>
      <c r="E148" s="245" t="s">
        <v>2870</v>
      </c>
      <c r="F148" s="246" t="s">
        <v>2871</v>
      </c>
      <c r="G148" s="247" t="s">
        <v>227</v>
      </c>
      <c r="H148" s="248">
        <v>2000</v>
      </c>
      <c r="I148" s="249"/>
      <c r="J148" s="250">
        <f>ROUND(I148*H148,2)</f>
        <v>0</v>
      </c>
      <c r="K148" s="251"/>
      <c r="L148" s="45"/>
      <c r="M148" s="252" t="s">
        <v>1</v>
      </c>
      <c r="N148" s="253" t="s">
        <v>41</v>
      </c>
      <c r="O148" s="92"/>
      <c r="P148" s="254">
        <f>O148*H148</f>
        <v>0</v>
      </c>
      <c r="Q148" s="254">
        <v>0</v>
      </c>
      <c r="R148" s="254">
        <f>Q148*H148</f>
        <v>0</v>
      </c>
      <c r="S148" s="254">
        <v>0</v>
      </c>
      <c r="T148" s="255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56" t="s">
        <v>228</v>
      </c>
      <c r="AT148" s="256" t="s">
        <v>224</v>
      </c>
      <c r="AU148" s="256" t="s">
        <v>86</v>
      </c>
      <c r="AY148" s="18" t="s">
        <v>222</v>
      </c>
      <c r="BE148" s="257">
        <f>IF(N148="základní",J148,0)</f>
        <v>0</v>
      </c>
      <c r="BF148" s="257">
        <f>IF(N148="snížená",J148,0)</f>
        <v>0</v>
      </c>
      <c r="BG148" s="257">
        <f>IF(N148="zákl. přenesená",J148,0)</f>
        <v>0</v>
      </c>
      <c r="BH148" s="257">
        <f>IF(N148="sníž. přenesená",J148,0)</f>
        <v>0</v>
      </c>
      <c r="BI148" s="257">
        <f>IF(N148="nulová",J148,0)</f>
        <v>0</v>
      </c>
      <c r="BJ148" s="18" t="s">
        <v>84</v>
      </c>
      <c r="BK148" s="257">
        <f>ROUND(I148*H148,2)</f>
        <v>0</v>
      </c>
      <c r="BL148" s="18" t="s">
        <v>228</v>
      </c>
      <c r="BM148" s="256" t="s">
        <v>228</v>
      </c>
    </row>
    <row r="149" s="12" customFormat="1" ht="22.8" customHeight="1">
      <c r="A149" s="12"/>
      <c r="B149" s="228"/>
      <c r="C149" s="229"/>
      <c r="D149" s="230" t="s">
        <v>75</v>
      </c>
      <c r="E149" s="242" t="s">
        <v>671</v>
      </c>
      <c r="F149" s="242" t="s">
        <v>2872</v>
      </c>
      <c r="G149" s="229"/>
      <c r="H149" s="229"/>
      <c r="I149" s="232"/>
      <c r="J149" s="243">
        <f>BK149</f>
        <v>0</v>
      </c>
      <c r="K149" s="229"/>
      <c r="L149" s="234"/>
      <c r="M149" s="235"/>
      <c r="N149" s="236"/>
      <c r="O149" s="236"/>
      <c r="P149" s="237">
        <f>SUM(P150:P155)</f>
        <v>0</v>
      </c>
      <c r="Q149" s="236"/>
      <c r="R149" s="237">
        <f>SUM(R150:R155)</f>
        <v>0</v>
      </c>
      <c r="S149" s="236"/>
      <c r="T149" s="238">
        <f>SUM(T150:T155)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39" t="s">
        <v>84</v>
      </c>
      <c r="AT149" s="240" t="s">
        <v>75</v>
      </c>
      <c r="AU149" s="240" t="s">
        <v>84</v>
      </c>
      <c r="AY149" s="239" t="s">
        <v>222</v>
      </c>
      <c r="BK149" s="241">
        <f>SUM(BK150:BK155)</f>
        <v>0</v>
      </c>
    </row>
    <row r="150" s="2" customFormat="1" ht="33" customHeight="1">
      <c r="A150" s="39"/>
      <c r="B150" s="40"/>
      <c r="C150" s="244" t="s">
        <v>107</v>
      </c>
      <c r="D150" s="244" t="s">
        <v>224</v>
      </c>
      <c r="E150" s="245" t="s">
        <v>2873</v>
      </c>
      <c r="F150" s="246" t="s">
        <v>2874</v>
      </c>
      <c r="G150" s="247" t="s">
        <v>353</v>
      </c>
      <c r="H150" s="248">
        <v>156</v>
      </c>
      <c r="I150" s="249"/>
      <c r="J150" s="250">
        <f>ROUND(I150*H150,2)</f>
        <v>0</v>
      </c>
      <c r="K150" s="251"/>
      <c r="L150" s="45"/>
      <c r="M150" s="252" t="s">
        <v>1</v>
      </c>
      <c r="N150" s="253" t="s">
        <v>41</v>
      </c>
      <c r="O150" s="92"/>
      <c r="P150" s="254">
        <f>O150*H150</f>
        <v>0</v>
      </c>
      <c r="Q150" s="254">
        <v>0</v>
      </c>
      <c r="R150" s="254">
        <f>Q150*H150</f>
        <v>0</v>
      </c>
      <c r="S150" s="254">
        <v>0</v>
      </c>
      <c r="T150" s="255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56" t="s">
        <v>228</v>
      </c>
      <c r="AT150" s="256" t="s">
        <v>224</v>
      </c>
      <c r="AU150" s="256" t="s">
        <v>86</v>
      </c>
      <c r="AY150" s="18" t="s">
        <v>222</v>
      </c>
      <c r="BE150" s="257">
        <f>IF(N150="základní",J150,0)</f>
        <v>0</v>
      </c>
      <c r="BF150" s="257">
        <f>IF(N150="snížená",J150,0)</f>
        <v>0</v>
      </c>
      <c r="BG150" s="257">
        <f>IF(N150="zákl. přenesená",J150,0)</f>
        <v>0</v>
      </c>
      <c r="BH150" s="257">
        <f>IF(N150="sníž. přenesená",J150,0)</f>
        <v>0</v>
      </c>
      <c r="BI150" s="257">
        <f>IF(N150="nulová",J150,0)</f>
        <v>0</v>
      </c>
      <c r="BJ150" s="18" t="s">
        <v>84</v>
      </c>
      <c r="BK150" s="257">
        <f>ROUND(I150*H150,2)</f>
        <v>0</v>
      </c>
      <c r="BL150" s="18" t="s">
        <v>228</v>
      </c>
      <c r="BM150" s="256" t="s">
        <v>237</v>
      </c>
    </row>
    <row r="151" s="2" customFormat="1" ht="24.15" customHeight="1">
      <c r="A151" s="39"/>
      <c r="B151" s="40"/>
      <c r="C151" s="244" t="s">
        <v>228</v>
      </c>
      <c r="D151" s="244" t="s">
        <v>224</v>
      </c>
      <c r="E151" s="245" t="s">
        <v>2875</v>
      </c>
      <c r="F151" s="246" t="s">
        <v>2876</v>
      </c>
      <c r="G151" s="247" t="s">
        <v>283</v>
      </c>
      <c r="H151" s="248">
        <v>6.4329999999999998</v>
      </c>
      <c r="I151" s="249"/>
      <c r="J151" s="250">
        <f>ROUND(I151*H151,2)</f>
        <v>0</v>
      </c>
      <c r="K151" s="251"/>
      <c r="L151" s="45"/>
      <c r="M151" s="252" t="s">
        <v>1</v>
      </c>
      <c r="N151" s="253" t="s">
        <v>41</v>
      </c>
      <c r="O151" s="92"/>
      <c r="P151" s="254">
        <f>O151*H151</f>
        <v>0</v>
      </c>
      <c r="Q151" s="254">
        <v>0</v>
      </c>
      <c r="R151" s="254">
        <f>Q151*H151</f>
        <v>0</v>
      </c>
      <c r="S151" s="254">
        <v>0</v>
      </c>
      <c r="T151" s="255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56" t="s">
        <v>228</v>
      </c>
      <c r="AT151" s="256" t="s">
        <v>224</v>
      </c>
      <c r="AU151" s="256" t="s">
        <v>86</v>
      </c>
      <c r="AY151" s="18" t="s">
        <v>222</v>
      </c>
      <c r="BE151" s="257">
        <f>IF(N151="základní",J151,0)</f>
        <v>0</v>
      </c>
      <c r="BF151" s="257">
        <f>IF(N151="snížená",J151,0)</f>
        <v>0</v>
      </c>
      <c r="BG151" s="257">
        <f>IF(N151="zákl. přenesená",J151,0)</f>
        <v>0</v>
      </c>
      <c r="BH151" s="257">
        <f>IF(N151="sníž. přenesená",J151,0)</f>
        <v>0</v>
      </c>
      <c r="BI151" s="257">
        <f>IF(N151="nulová",J151,0)</f>
        <v>0</v>
      </c>
      <c r="BJ151" s="18" t="s">
        <v>84</v>
      </c>
      <c r="BK151" s="257">
        <f>ROUND(I151*H151,2)</f>
        <v>0</v>
      </c>
      <c r="BL151" s="18" t="s">
        <v>228</v>
      </c>
      <c r="BM151" s="256" t="s">
        <v>242</v>
      </c>
    </row>
    <row r="152" s="2" customFormat="1" ht="33" customHeight="1">
      <c r="A152" s="39"/>
      <c r="B152" s="40"/>
      <c r="C152" s="244" t="s">
        <v>245</v>
      </c>
      <c r="D152" s="244" t="s">
        <v>224</v>
      </c>
      <c r="E152" s="245" t="s">
        <v>2877</v>
      </c>
      <c r="F152" s="246" t="s">
        <v>2878</v>
      </c>
      <c r="G152" s="247" t="s">
        <v>283</v>
      </c>
      <c r="H152" s="248">
        <v>64.329999999999998</v>
      </c>
      <c r="I152" s="249"/>
      <c r="J152" s="250">
        <f>ROUND(I152*H152,2)</f>
        <v>0</v>
      </c>
      <c r="K152" s="251"/>
      <c r="L152" s="45"/>
      <c r="M152" s="252" t="s">
        <v>1</v>
      </c>
      <c r="N152" s="253" t="s">
        <v>41</v>
      </c>
      <c r="O152" s="92"/>
      <c r="P152" s="254">
        <f>O152*H152</f>
        <v>0</v>
      </c>
      <c r="Q152" s="254">
        <v>0</v>
      </c>
      <c r="R152" s="254">
        <f>Q152*H152</f>
        <v>0</v>
      </c>
      <c r="S152" s="254">
        <v>0</v>
      </c>
      <c r="T152" s="255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56" t="s">
        <v>228</v>
      </c>
      <c r="AT152" s="256" t="s">
        <v>224</v>
      </c>
      <c r="AU152" s="256" t="s">
        <v>86</v>
      </c>
      <c r="AY152" s="18" t="s">
        <v>222</v>
      </c>
      <c r="BE152" s="257">
        <f>IF(N152="základní",J152,0)</f>
        <v>0</v>
      </c>
      <c r="BF152" s="257">
        <f>IF(N152="snížená",J152,0)</f>
        <v>0</v>
      </c>
      <c r="BG152" s="257">
        <f>IF(N152="zákl. přenesená",J152,0)</f>
        <v>0</v>
      </c>
      <c r="BH152" s="257">
        <f>IF(N152="sníž. přenesená",J152,0)</f>
        <v>0</v>
      </c>
      <c r="BI152" s="257">
        <f>IF(N152="nulová",J152,0)</f>
        <v>0</v>
      </c>
      <c r="BJ152" s="18" t="s">
        <v>84</v>
      </c>
      <c r="BK152" s="257">
        <f>ROUND(I152*H152,2)</f>
        <v>0</v>
      </c>
      <c r="BL152" s="18" t="s">
        <v>228</v>
      </c>
      <c r="BM152" s="256" t="s">
        <v>248</v>
      </c>
    </row>
    <row r="153" s="2" customFormat="1" ht="24.15" customHeight="1">
      <c r="A153" s="39"/>
      <c r="B153" s="40"/>
      <c r="C153" s="244" t="s">
        <v>237</v>
      </c>
      <c r="D153" s="244" t="s">
        <v>224</v>
      </c>
      <c r="E153" s="245" t="s">
        <v>2879</v>
      </c>
      <c r="F153" s="246" t="s">
        <v>2880</v>
      </c>
      <c r="G153" s="247" t="s">
        <v>283</v>
      </c>
      <c r="H153" s="248">
        <v>6.4329999999999998</v>
      </c>
      <c r="I153" s="249"/>
      <c r="J153" s="250">
        <f>ROUND(I153*H153,2)</f>
        <v>0</v>
      </c>
      <c r="K153" s="251"/>
      <c r="L153" s="45"/>
      <c r="M153" s="252" t="s">
        <v>1</v>
      </c>
      <c r="N153" s="253" t="s">
        <v>41</v>
      </c>
      <c r="O153" s="92"/>
      <c r="P153" s="254">
        <f>O153*H153</f>
        <v>0</v>
      </c>
      <c r="Q153" s="254">
        <v>0</v>
      </c>
      <c r="R153" s="254">
        <f>Q153*H153</f>
        <v>0</v>
      </c>
      <c r="S153" s="254">
        <v>0</v>
      </c>
      <c r="T153" s="255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56" t="s">
        <v>228</v>
      </c>
      <c r="AT153" s="256" t="s">
        <v>224</v>
      </c>
      <c r="AU153" s="256" t="s">
        <v>86</v>
      </c>
      <c r="AY153" s="18" t="s">
        <v>222</v>
      </c>
      <c r="BE153" s="257">
        <f>IF(N153="základní",J153,0)</f>
        <v>0</v>
      </c>
      <c r="BF153" s="257">
        <f>IF(N153="snížená",J153,0)</f>
        <v>0</v>
      </c>
      <c r="BG153" s="257">
        <f>IF(N153="zákl. přenesená",J153,0)</f>
        <v>0</v>
      </c>
      <c r="BH153" s="257">
        <f>IF(N153="sníž. přenesená",J153,0)</f>
        <v>0</v>
      </c>
      <c r="BI153" s="257">
        <f>IF(N153="nulová",J153,0)</f>
        <v>0</v>
      </c>
      <c r="BJ153" s="18" t="s">
        <v>84</v>
      </c>
      <c r="BK153" s="257">
        <f>ROUND(I153*H153,2)</f>
        <v>0</v>
      </c>
      <c r="BL153" s="18" t="s">
        <v>228</v>
      </c>
      <c r="BM153" s="256" t="s">
        <v>253</v>
      </c>
    </row>
    <row r="154" s="2" customFormat="1" ht="24.15" customHeight="1">
      <c r="A154" s="39"/>
      <c r="B154" s="40"/>
      <c r="C154" s="244" t="s">
        <v>254</v>
      </c>
      <c r="D154" s="244" t="s">
        <v>224</v>
      </c>
      <c r="E154" s="245" t="s">
        <v>2881</v>
      </c>
      <c r="F154" s="246" t="s">
        <v>2882</v>
      </c>
      <c r="G154" s="247" t="s">
        <v>283</v>
      </c>
      <c r="H154" s="248">
        <v>6.4329999999999998</v>
      </c>
      <c r="I154" s="249"/>
      <c r="J154" s="250">
        <f>ROUND(I154*H154,2)</f>
        <v>0</v>
      </c>
      <c r="K154" s="251"/>
      <c r="L154" s="45"/>
      <c r="M154" s="252" t="s">
        <v>1</v>
      </c>
      <c r="N154" s="253" t="s">
        <v>41</v>
      </c>
      <c r="O154" s="92"/>
      <c r="P154" s="254">
        <f>O154*H154</f>
        <v>0</v>
      </c>
      <c r="Q154" s="254">
        <v>0</v>
      </c>
      <c r="R154" s="254">
        <f>Q154*H154</f>
        <v>0</v>
      </c>
      <c r="S154" s="254">
        <v>0</v>
      </c>
      <c r="T154" s="255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56" t="s">
        <v>228</v>
      </c>
      <c r="AT154" s="256" t="s">
        <v>224</v>
      </c>
      <c r="AU154" s="256" t="s">
        <v>86</v>
      </c>
      <c r="AY154" s="18" t="s">
        <v>222</v>
      </c>
      <c r="BE154" s="257">
        <f>IF(N154="základní",J154,0)</f>
        <v>0</v>
      </c>
      <c r="BF154" s="257">
        <f>IF(N154="snížená",J154,0)</f>
        <v>0</v>
      </c>
      <c r="BG154" s="257">
        <f>IF(N154="zákl. přenesená",J154,0)</f>
        <v>0</v>
      </c>
      <c r="BH154" s="257">
        <f>IF(N154="sníž. přenesená",J154,0)</f>
        <v>0</v>
      </c>
      <c r="BI154" s="257">
        <f>IF(N154="nulová",J154,0)</f>
        <v>0</v>
      </c>
      <c r="BJ154" s="18" t="s">
        <v>84</v>
      </c>
      <c r="BK154" s="257">
        <f>ROUND(I154*H154,2)</f>
        <v>0</v>
      </c>
      <c r="BL154" s="18" t="s">
        <v>228</v>
      </c>
      <c r="BM154" s="256" t="s">
        <v>257</v>
      </c>
    </row>
    <row r="155" s="2" customFormat="1" ht="16.5" customHeight="1">
      <c r="A155" s="39"/>
      <c r="B155" s="40"/>
      <c r="C155" s="244" t="s">
        <v>242</v>
      </c>
      <c r="D155" s="244" t="s">
        <v>224</v>
      </c>
      <c r="E155" s="245" t="s">
        <v>2883</v>
      </c>
      <c r="F155" s="246" t="s">
        <v>2884</v>
      </c>
      <c r="G155" s="247" t="s">
        <v>283</v>
      </c>
      <c r="H155" s="248">
        <v>64.329999999999998</v>
      </c>
      <c r="I155" s="249"/>
      <c r="J155" s="250">
        <f>ROUND(I155*H155,2)</f>
        <v>0</v>
      </c>
      <c r="K155" s="251"/>
      <c r="L155" s="45"/>
      <c r="M155" s="252" t="s">
        <v>1</v>
      </c>
      <c r="N155" s="253" t="s">
        <v>41</v>
      </c>
      <c r="O155" s="92"/>
      <c r="P155" s="254">
        <f>O155*H155</f>
        <v>0</v>
      </c>
      <c r="Q155" s="254">
        <v>0</v>
      </c>
      <c r="R155" s="254">
        <f>Q155*H155</f>
        <v>0</v>
      </c>
      <c r="S155" s="254">
        <v>0</v>
      </c>
      <c r="T155" s="255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56" t="s">
        <v>228</v>
      </c>
      <c r="AT155" s="256" t="s">
        <v>224</v>
      </c>
      <c r="AU155" s="256" t="s">
        <v>86</v>
      </c>
      <c r="AY155" s="18" t="s">
        <v>222</v>
      </c>
      <c r="BE155" s="257">
        <f>IF(N155="základní",J155,0)</f>
        <v>0</v>
      </c>
      <c r="BF155" s="257">
        <f>IF(N155="snížená",J155,0)</f>
        <v>0</v>
      </c>
      <c r="BG155" s="257">
        <f>IF(N155="zákl. přenesená",J155,0)</f>
        <v>0</v>
      </c>
      <c r="BH155" s="257">
        <f>IF(N155="sníž. přenesená",J155,0)</f>
        <v>0</v>
      </c>
      <c r="BI155" s="257">
        <f>IF(N155="nulová",J155,0)</f>
        <v>0</v>
      </c>
      <c r="BJ155" s="18" t="s">
        <v>84</v>
      </c>
      <c r="BK155" s="257">
        <f>ROUND(I155*H155,2)</f>
        <v>0</v>
      </c>
      <c r="BL155" s="18" t="s">
        <v>228</v>
      </c>
      <c r="BM155" s="256" t="s">
        <v>260</v>
      </c>
    </row>
    <row r="156" s="12" customFormat="1" ht="25.92" customHeight="1">
      <c r="A156" s="12"/>
      <c r="B156" s="228"/>
      <c r="C156" s="229"/>
      <c r="D156" s="230" t="s">
        <v>75</v>
      </c>
      <c r="E156" s="231" t="s">
        <v>1018</v>
      </c>
      <c r="F156" s="231" t="s">
        <v>1019</v>
      </c>
      <c r="G156" s="229"/>
      <c r="H156" s="229"/>
      <c r="I156" s="232"/>
      <c r="J156" s="233">
        <f>BK156</f>
        <v>0</v>
      </c>
      <c r="K156" s="229"/>
      <c r="L156" s="234"/>
      <c r="M156" s="235"/>
      <c r="N156" s="236"/>
      <c r="O156" s="236"/>
      <c r="P156" s="237">
        <f>P157+P167+P169+P171+P188+P227+P243</f>
        <v>0</v>
      </c>
      <c r="Q156" s="236"/>
      <c r="R156" s="237">
        <f>R157+R167+R169+R171+R188+R227+R243</f>
        <v>0</v>
      </c>
      <c r="S156" s="236"/>
      <c r="T156" s="238">
        <f>T157+T167+T169+T171+T188+T227+T243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39" t="s">
        <v>86</v>
      </c>
      <c r="AT156" s="240" t="s">
        <v>75</v>
      </c>
      <c r="AU156" s="240" t="s">
        <v>76</v>
      </c>
      <c r="AY156" s="239" t="s">
        <v>222</v>
      </c>
      <c r="BK156" s="241">
        <f>BK157+BK167+BK169+BK171+BK188+BK227+BK243</f>
        <v>0</v>
      </c>
    </row>
    <row r="157" s="12" customFormat="1" ht="22.8" customHeight="1">
      <c r="A157" s="12"/>
      <c r="B157" s="228"/>
      <c r="C157" s="229"/>
      <c r="D157" s="230" t="s">
        <v>75</v>
      </c>
      <c r="E157" s="242" t="s">
        <v>1127</v>
      </c>
      <c r="F157" s="242" t="s">
        <v>1128</v>
      </c>
      <c r="G157" s="229"/>
      <c r="H157" s="229"/>
      <c r="I157" s="232"/>
      <c r="J157" s="243">
        <f>BK157</f>
        <v>0</v>
      </c>
      <c r="K157" s="229"/>
      <c r="L157" s="234"/>
      <c r="M157" s="235"/>
      <c r="N157" s="236"/>
      <c r="O157" s="236"/>
      <c r="P157" s="237">
        <f>SUM(P158:P166)</f>
        <v>0</v>
      </c>
      <c r="Q157" s="236"/>
      <c r="R157" s="237">
        <f>SUM(R158:R166)</f>
        <v>0</v>
      </c>
      <c r="S157" s="236"/>
      <c r="T157" s="238">
        <f>SUM(T158:T166)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39" t="s">
        <v>86</v>
      </c>
      <c r="AT157" s="240" t="s">
        <v>75</v>
      </c>
      <c r="AU157" s="240" t="s">
        <v>84</v>
      </c>
      <c r="AY157" s="239" t="s">
        <v>222</v>
      </c>
      <c r="BK157" s="241">
        <f>SUM(BK158:BK166)</f>
        <v>0</v>
      </c>
    </row>
    <row r="158" s="2" customFormat="1" ht="24.15" customHeight="1">
      <c r="A158" s="39"/>
      <c r="B158" s="40"/>
      <c r="C158" s="244" t="s">
        <v>262</v>
      </c>
      <c r="D158" s="244" t="s">
        <v>224</v>
      </c>
      <c r="E158" s="245" t="s">
        <v>2885</v>
      </c>
      <c r="F158" s="246" t="s">
        <v>2886</v>
      </c>
      <c r="G158" s="247" t="s">
        <v>438</v>
      </c>
      <c r="H158" s="248">
        <v>1063</v>
      </c>
      <c r="I158" s="249"/>
      <c r="J158" s="250">
        <f>ROUND(I158*H158,2)</f>
        <v>0</v>
      </c>
      <c r="K158" s="251"/>
      <c r="L158" s="45"/>
      <c r="M158" s="252" t="s">
        <v>1</v>
      </c>
      <c r="N158" s="253" t="s">
        <v>41</v>
      </c>
      <c r="O158" s="92"/>
      <c r="P158" s="254">
        <f>O158*H158</f>
        <v>0</v>
      </c>
      <c r="Q158" s="254">
        <v>0</v>
      </c>
      <c r="R158" s="254">
        <f>Q158*H158</f>
        <v>0</v>
      </c>
      <c r="S158" s="254">
        <v>0</v>
      </c>
      <c r="T158" s="255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56" t="s">
        <v>260</v>
      </c>
      <c r="AT158" s="256" t="s">
        <v>224</v>
      </c>
      <c r="AU158" s="256" t="s">
        <v>86</v>
      </c>
      <c r="AY158" s="18" t="s">
        <v>222</v>
      </c>
      <c r="BE158" s="257">
        <f>IF(N158="základní",J158,0)</f>
        <v>0</v>
      </c>
      <c r="BF158" s="257">
        <f>IF(N158="snížená",J158,0)</f>
        <v>0</v>
      </c>
      <c r="BG158" s="257">
        <f>IF(N158="zákl. přenesená",J158,0)</f>
        <v>0</v>
      </c>
      <c r="BH158" s="257">
        <f>IF(N158="sníž. přenesená",J158,0)</f>
        <v>0</v>
      </c>
      <c r="BI158" s="257">
        <f>IF(N158="nulová",J158,0)</f>
        <v>0</v>
      </c>
      <c r="BJ158" s="18" t="s">
        <v>84</v>
      </c>
      <c r="BK158" s="257">
        <f>ROUND(I158*H158,2)</f>
        <v>0</v>
      </c>
      <c r="BL158" s="18" t="s">
        <v>260</v>
      </c>
      <c r="BM158" s="256" t="s">
        <v>265</v>
      </c>
    </row>
    <row r="159" s="2" customFormat="1" ht="24.15" customHeight="1">
      <c r="A159" s="39"/>
      <c r="B159" s="40"/>
      <c r="C159" s="294" t="s">
        <v>248</v>
      </c>
      <c r="D159" s="294" t="s">
        <v>300</v>
      </c>
      <c r="E159" s="295" t="s">
        <v>2887</v>
      </c>
      <c r="F159" s="296" t="s">
        <v>2888</v>
      </c>
      <c r="G159" s="297" t="s">
        <v>438</v>
      </c>
      <c r="H159" s="298">
        <v>105</v>
      </c>
      <c r="I159" s="299"/>
      <c r="J159" s="300">
        <f>ROUND(I159*H159,2)</f>
        <v>0</v>
      </c>
      <c r="K159" s="301"/>
      <c r="L159" s="302"/>
      <c r="M159" s="303" t="s">
        <v>1</v>
      </c>
      <c r="N159" s="304" t="s">
        <v>41</v>
      </c>
      <c r="O159" s="92"/>
      <c r="P159" s="254">
        <f>O159*H159</f>
        <v>0</v>
      </c>
      <c r="Q159" s="254">
        <v>0</v>
      </c>
      <c r="R159" s="254">
        <f>Q159*H159</f>
        <v>0</v>
      </c>
      <c r="S159" s="254">
        <v>0</v>
      </c>
      <c r="T159" s="255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56" t="s">
        <v>290</v>
      </c>
      <c r="AT159" s="256" t="s">
        <v>300</v>
      </c>
      <c r="AU159" s="256" t="s">
        <v>86</v>
      </c>
      <c r="AY159" s="18" t="s">
        <v>222</v>
      </c>
      <c r="BE159" s="257">
        <f>IF(N159="základní",J159,0)</f>
        <v>0</v>
      </c>
      <c r="BF159" s="257">
        <f>IF(N159="snížená",J159,0)</f>
        <v>0</v>
      </c>
      <c r="BG159" s="257">
        <f>IF(N159="zákl. přenesená",J159,0)</f>
        <v>0</v>
      </c>
      <c r="BH159" s="257">
        <f>IF(N159="sníž. přenesená",J159,0)</f>
        <v>0</v>
      </c>
      <c r="BI159" s="257">
        <f>IF(N159="nulová",J159,0)</f>
        <v>0</v>
      </c>
      <c r="BJ159" s="18" t="s">
        <v>84</v>
      </c>
      <c r="BK159" s="257">
        <f>ROUND(I159*H159,2)</f>
        <v>0</v>
      </c>
      <c r="BL159" s="18" t="s">
        <v>260</v>
      </c>
      <c r="BM159" s="256" t="s">
        <v>271</v>
      </c>
    </row>
    <row r="160" s="2" customFormat="1" ht="33" customHeight="1">
      <c r="A160" s="39"/>
      <c r="B160" s="40"/>
      <c r="C160" s="294" t="s">
        <v>272</v>
      </c>
      <c r="D160" s="294" t="s">
        <v>300</v>
      </c>
      <c r="E160" s="295" t="s">
        <v>2889</v>
      </c>
      <c r="F160" s="296" t="s">
        <v>2890</v>
      </c>
      <c r="G160" s="297" t="s">
        <v>438</v>
      </c>
      <c r="H160" s="298">
        <v>210</v>
      </c>
      <c r="I160" s="299"/>
      <c r="J160" s="300">
        <f>ROUND(I160*H160,2)</f>
        <v>0</v>
      </c>
      <c r="K160" s="301"/>
      <c r="L160" s="302"/>
      <c r="M160" s="303" t="s">
        <v>1</v>
      </c>
      <c r="N160" s="304" t="s">
        <v>41</v>
      </c>
      <c r="O160" s="92"/>
      <c r="P160" s="254">
        <f>O160*H160</f>
        <v>0</v>
      </c>
      <c r="Q160" s="254">
        <v>0</v>
      </c>
      <c r="R160" s="254">
        <f>Q160*H160</f>
        <v>0</v>
      </c>
      <c r="S160" s="254">
        <v>0</v>
      </c>
      <c r="T160" s="255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56" t="s">
        <v>290</v>
      </c>
      <c r="AT160" s="256" t="s">
        <v>300</v>
      </c>
      <c r="AU160" s="256" t="s">
        <v>86</v>
      </c>
      <c r="AY160" s="18" t="s">
        <v>222</v>
      </c>
      <c r="BE160" s="257">
        <f>IF(N160="základní",J160,0)</f>
        <v>0</v>
      </c>
      <c r="BF160" s="257">
        <f>IF(N160="snížená",J160,0)</f>
        <v>0</v>
      </c>
      <c r="BG160" s="257">
        <f>IF(N160="zákl. přenesená",J160,0)</f>
        <v>0</v>
      </c>
      <c r="BH160" s="257">
        <f>IF(N160="sníž. přenesená",J160,0)</f>
        <v>0</v>
      </c>
      <c r="BI160" s="257">
        <f>IF(N160="nulová",J160,0)</f>
        <v>0</v>
      </c>
      <c r="BJ160" s="18" t="s">
        <v>84</v>
      </c>
      <c r="BK160" s="257">
        <f>ROUND(I160*H160,2)</f>
        <v>0</v>
      </c>
      <c r="BL160" s="18" t="s">
        <v>260</v>
      </c>
      <c r="BM160" s="256" t="s">
        <v>273</v>
      </c>
    </row>
    <row r="161" s="2" customFormat="1" ht="33" customHeight="1">
      <c r="A161" s="39"/>
      <c r="B161" s="40"/>
      <c r="C161" s="294" t="s">
        <v>253</v>
      </c>
      <c r="D161" s="294" t="s">
        <v>300</v>
      </c>
      <c r="E161" s="295" t="s">
        <v>2891</v>
      </c>
      <c r="F161" s="296" t="s">
        <v>2892</v>
      </c>
      <c r="G161" s="297" t="s">
        <v>438</v>
      </c>
      <c r="H161" s="298">
        <v>202</v>
      </c>
      <c r="I161" s="299"/>
      <c r="J161" s="300">
        <f>ROUND(I161*H161,2)</f>
        <v>0</v>
      </c>
      <c r="K161" s="301"/>
      <c r="L161" s="302"/>
      <c r="M161" s="303" t="s">
        <v>1</v>
      </c>
      <c r="N161" s="304" t="s">
        <v>41</v>
      </c>
      <c r="O161" s="92"/>
      <c r="P161" s="254">
        <f>O161*H161</f>
        <v>0</v>
      </c>
      <c r="Q161" s="254">
        <v>0</v>
      </c>
      <c r="R161" s="254">
        <f>Q161*H161</f>
        <v>0</v>
      </c>
      <c r="S161" s="254">
        <v>0</v>
      </c>
      <c r="T161" s="255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56" t="s">
        <v>290</v>
      </c>
      <c r="AT161" s="256" t="s">
        <v>300</v>
      </c>
      <c r="AU161" s="256" t="s">
        <v>86</v>
      </c>
      <c r="AY161" s="18" t="s">
        <v>222</v>
      </c>
      <c r="BE161" s="257">
        <f>IF(N161="základní",J161,0)</f>
        <v>0</v>
      </c>
      <c r="BF161" s="257">
        <f>IF(N161="snížená",J161,0)</f>
        <v>0</v>
      </c>
      <c r="BG161" s="257">
        <f>IF(N161="zákl. přenesená",J161,0)</f>
        <v>0</v>
      </c>
      <c r="BH161" s="257">
        <f>IF(N161="sníž. přenesená",J161,0)</f>
        <v>0</v>
      </c>
      <c r="BI161" s="257">
        <f>IF(N161="nulová",J161,0)</f>
        <v>0</v>
      </c>
      <c r="BJ161" s="18" t="s">
        <v>84</v>
      </c>
      <c r="BK161" s="257">
        <f>ROUND(I161*H161,2)</f>
        <v>0</v>
      </c>
      <c r="BL161" s="18" t="s">
        <v>260</v>
      </c>
      <c r="BM161" s="256" t="s">
        <v>276</v>
      </c>
    </row>
    <row r="162" s="2" customFormat="1" ht="24.15" customHeight="1">
      <c r="A162" s="39"/>
      <c r="B162" s="40"/>
      <c r="C162" s="294" t="s">
        <v>278</v>
      </c>
      <c r="D162" s="294" t="s">
        <v>300</v>
      </c>
      <c r="E162" s="295" t="s">
        <v>2893</v>
      </c>
      <c r="F162" s="296" t="s">
        <v>2894</v>
      </c>
      <c r="G162" s="297" t="s">
        <v>438</v>
      </c>
      <c r="H162" s="298">
        <v>326</v>
      </c>
      <c r="I162" s="299"/>
      <c r="J162" s="300">
        <f>ROUND(I162*H162,2)</f>
        <v>0</v>
      </c>
      <c r="K162" s="301"/>
      <c r="L162" s="302"/>
      <c r="M162" s="303" t="s">
        <v>1</v>
      </c>
      <c r="N162" s="304" t="s">
        <v>41</v>
      </c>
      <c r="O162" s="92"/>
      <c r="P162" s="254">
        <f>O162*H162</f>
        <v>0</v>
      </c>
      <c r="Q162" s="254">
        <v>0</v>
      </c>
      <c r="R162" s="254">
        <f>Q162*H162</f>
        <v>0</v>
      </c>
      <c r="S162" s="254">
        <v>0</v>
      </c>
      <c r="T162" s="255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56" t="s">
        <v>290</v>
      </c>
      <c r="AT162" s="256" t="s">
        <v>300</v>
      </c>
      <c r="AU162" s="256" t="s">
        <v>86</v>
      </c>
      <c r="AY162" s="18" t="s">
        <v>222</v>
      </c>
      <c r="BE162" s="257">
        <f>IF(N162="základní",J162,0)</f>
        <v>0</v>
      </c>
      <c r="BF162" s="257">
        <f>IF(N162="snížená",J162,0)</f>
        <v>0</v>
      </c>
      <c r="BG162" s="257">
        <f>IF(N162="zákl. přenesená",J162,0)</f>
        <v>0</v>
      </c>
      <c r="BH162" s="257">
        <f>IF(N162="sníž. přenesená",J162,0)</f>
        <v>0</v>
      </c>
      <c r="BI162" s="257">
        <f>IF(N162="nulová",J162,0)</f>
        <v>0</v>
      </c>
      <c r="BJ162" s="18" t="s">
        <v>84</v>
      </c>
      <c r="BK162" s="257">
        <f>ROUND(I162*H162,2)</f>
        <v>0</v>
      </c>
      <c r="BL162" s="18" t="s">
        <v>260</v>
      </c>
      <c r="BM162" s="256" t="s">
        <v>279</v>
      </c>
    </row>
    <row r="163" s="2" customFormat="1" ht="24.15" customHeight="1">
      <c r="A163" s="39"/>
      <c r="B163" s="40"/>
      <c r="C163" s="294" t="s">
        <v>257</v>
      </c>
      <c r="D163" s="294" t="s">
        <v>300</v>
      </c>
      <c r="E163" s="295" t="s">
        <v>2895</v>
      </c>
      <c r="F163" s="296" t="s">
        <v>2896</v>
      </c>
      <c r="G163" s="297" t="s">
        <v>438</v>
      </c>
      <c r="H163" s="298">
        <v>124</v>
      </c>
      <c r="I163" s="299"/>
      <c r="J163" s="300">
        <f>ROUND(I163*H163,2)</f>
        <v>0</v>
      </c>
      <c r="K163" s="301"/>
      <c r="L163" s="302"/>
      <c r="M163" s="303" t="s">
        <v>1</v>
      </c>
      <c r="N163" s="304" t="s">
        <v>41</v>
      </c>
      <c r="O163" s="92"/>
      <c r="P163" s="254">
        <f>O163*H163</f>
        <v>0</v>
      </c>
      <c r="Q163" s="254">
        <v>0</v>
      </c>
      <c r="R163" s="254">
        <f>Q163*H163</f>
        <v>0</v>
      </c>
      <c r="S163" s="254">
        <v>0</v>
      </c>
      <c r="T163" s="255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56" t="s">
        <v>290</v>
      </c>
      <c r="AT163" s="256" t="s">
        <v>300</v>
      </c>
      <c r="AU163" s="256" t="s">
        <v>86</v>
      </c>
      <c r="AY163" s="18" t="s">
        <v>222</v>
      </c>
      <c r="BE163" s="257">
        <f>IF(N163="základní",J163,0)</f>
        <v>0</v>
      </c>
      <c r="BF163" s="257">
        <f>IF(N163="snížená",J163,0)</f>
        <v>0</v>
      </c>
      <c r="BG163" s="257">
        <f>IF(N163="zákl. přenesená",J163,0)</f>
        <v>0</v>
      </c>
      <c r="BH163" s="257">
        <f>IF(N163="sníž. přenesená",J163,0)</f>
        <v>0</v>
      </c>
      <c r="BI163" s="257">
        <f>IF(N163="nulová",J163,0)</f>
        <v>0</v>
      </c>
      <c r="BJ163" s="18" t="s">
        <v>84</v>
      </c>
      <c r="BK163" s="257">
        <f>ROUND(I163*H163,2)</f>
        <v>0</v>
      </c>
      <c r="BL163" s="18" t="s">
        <v>260</v>
      </c>
      <c r="BM163" s="256" t="s">
        <v>284</v>
      </c>
    </row>
    <row r="164" s="2" customFormat="1" ht="24.15" customHeight="1">
      <c r="A164" s="39"/>
      <c r="B164" s="40"/>
      <c r="C164" s="294" t="s">
        <v>8</v>
      </c>
      <c r="D164" s="294" t="s">
        <v>300</v>
      </c>
      <c r="E164" s="295" t="s">
        <v>2897</v>
      </c>
      <c r="F164" s="296" t="s">
        <v>2898</v>
      </c>
      <c r="G164" s="297" t="s">
        <v>438</v>
      </c>
      <c r="H164" s="298">
        <v>44</v>
      </c>
      <c r="I164" s="299"/>
      <c r="J164" s="300">
        <f>ROUND(I164*H164,2)</f>
        <v>0</v>
      </c>
      <c r="K164" s="301"/>
      <c r="L164" s="302"/>
      <c r="M164" s="303" t="s">
        <v>1</v>
      </c>
      <c r="N164" s="304" t="s">
        <v>41</v>
      </c>
      <c r="O164" s="92"/>
      <c r="P164" s="254">
        <f>O164*H164</f>
        <v>0</v>
      </c>
      <c r="Q164" s="254">
        <v>0</v>
      </c>
      <c r="R164" s="254">
        <f>Q164*H164</f>
        <v>0</v>
      </c>
      <c r="S164" s="254">
        <v>0</v>
      </c>
      <c r="T164" s="255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56" t="s">
        <v>290</v>
      </c>
      <c r="AT164" s="256" t="s">
        <v>300</v>
      </c>
      <c r="AU164" s="256" t="s">
        <v>86</v>
      </c>
      <c r="AY164" s="18" t="s">
        <v>222</v>
      </c>
      <c r="BE164" s="257">
        <f>IF(N164="základní",J164,0)</f>
        <v>0</v>
      </c>
      <c r="BF164" s="257">
        <f>IF(N164="snížená",J164,0)</f>
        <v>0</v>
      </c>
      <c r="BG164" s="257">
        <f>IF(N164="zákl. přenesená",J164,0)</f>
        <v>0</v>
      </c>
      <c r="BH164" s="257">
        <f>IF(N164="sníž. přenesená",J164,0)</f>
        <v>0</v>
      </c>
      <c r="BI164" s="257">
        <f>IF(N164="nulová",J164,0)</f>
        <v>0</v>
      </c>
      <c r="BJ164" s="18" t="s">
        <v>84</v>
      </c>
      <c r="BK164" s="257">
        <f>ROUND(I164*H164,2)</f>
        <v>0</v>
      </c>
      <c r="BL164" s="18" t="s">
        <v>260</v>
      </c>
      <c r="BM164" s="256" t="s">
        <v>286</v>
      </c>
    </row>
    <row r="165" s="2" customFormat="1" ht="24.15" customHeight="1">
      <c r="A165" s="39"/>
      <c r="B165" s="40"/>
      <c r="C165" s="294" t="s">
        <v>260</v>
      </c>
      <c r="D165" s="294" t="s">
        <v>300</v>
      </c>
      <c r="E165" s="295" t="s">
        <v>2899</v>
      </c>
      <c r="F165" s="296" t="s">
        <v>2900</v>
      </c>
      <c r="G165" s="297" t="s">
        <v>438</v>
      </c>
      <c r="H165" s="298">
        <v>52</v>
      </c>
      <c r="I165" s="299"/>
      <c r="J165" s="300">
        <f>ROUND(I165*H165,2)</f>
        <v>0</v>
      </c>
      <c r="K165" s="301"/>
      <c r="L165" s="302"/>
      <c r="M165" s="303" t="s">
        <v>1</v>
      </c>
      <c r="N165" s="304" t="s">
        <v>41</v>
      </c>
      <c r="O165" s="92"/>
      <c r="P165" s="254">
        <f>O165*H165</f>
        <v>0</v>
      </c>
      <c r="Q165" s="254">
        <v>0</v>
      </c>
      <c r="R165" s="254">
        <f>Q165*H165</f>
        <v>0</v>
      </c>
      <c r="S165" s="254">
        <v>0</v>
      </c>
      <c r="T165" s="255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56" t="s">
        <v>290</v>
      </c>
      <c r="AT165" s="256" t="s">
        <v>300</v>
      </c>
      <c r="AU165" s="256" t="s">
        <v>86</v>
      </c>
      <c r="AY165" s="18" t="s">
        <v>222</v>
      </c>
      <c r="BE165" s="257">
        <f>IF(N165="základní",J165,0)</f>
        <v>0</v>
      </c>
      <c r="BF165" s="257">
        <f>IF(N165="snížená",J165,0)</f>
        <v>0</v>
      </c>
      <c r="BG165" s="257">
        <f>IF(N165="zákl. přenesená",J165,0)</f>
        <v>0</v>
      </c>
      <c r="BH165" s="257">
        <f>IF(N165="sníž. přenesená",J165,0)</f>
        <v>0</v>
      </c>
      <c r="BI165" s="257">
        <f>IF(N165="nulová",J165,0)</f>
        <v>0</v>
      </c>
      <c r="BJ165" s="18" t="s">
        <v>84</v>
      </c>
      <c r="BK165" s="257">
        <f>ROUND(I165*H165,2)</f>
        <v>0</v>
      </c>
      <c r="BL165" s="18" t="s">
        <v>260</v>
      </c>
      <c r="BM165" s="256" t="s">
        <v>290</v>
      </c>
    </row>
    <row r="166" s="2" customFormat="1" ht="24.15" customHeight="1">
      <c r="A166" s="39"/>
      <c r="B166" s="40"/>
      <c r="C166" s="244" t="s">
        <v>291</v>
      </c>
      <c r="D166" s="244" t="s">
        <v>224</v>
      </c>
      <c r="E166" s="245" t="s">
        <v>2901</v>
      </c>
      <c r="F166" s="246" t="s">
        <v>2902</v>
      </c>
      <c r="G166" s="247" t="s">
        <v>1057</v>
      </c>
      <c r="H166" s="316"/>
      <c r="I166" s="249"/>
      <c r="J166" s="250">
        <f>ROUND(I166*H166,2)</f>
        <v>0</v>
      </c>
      <c r="K166" s="251"/>
      <c r="L166" s="45"/>
      <c r="M166" s="252" t="s">
        <v>1</v>
      </c>
      <c r="N166" s="253" t="s">
        <v>41</v>
      </c>
      <c r="O166" s="92"/>
      <c r="P166" s="254">
        <f>O166*H166</f>
        <v>0</v>
      </c>
      <c r="Q166" s="254">
        <v>0</v>
      </c>
      <c r="R166" s="254">
        <f>Q166*H166</f>
        <v>0</v>
      </c>
      <c r="S166" s="254">
        <v>0</v>
      </c>
      <c r="T166" s="255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56" t="s">
        <v>260</v>
      </c>
      <c r="AT166" s="256" t="s">
        <v>224</v>
      </c>
      <c r="AU166" s="256" t="s">
        <v>86</v>
      </c>
      <c r="AY166" s="18" t="s">
        <v>222</v>
      </c>
      <c r="BE166" s="257">
        <f>IF(N166="základní",J166,0)</f>
        <v>0</v>
      </c>
      <c r="BF166" s="257">
        <f>IF(N166="snížená",J166,0)</f>
        <v>0</v>
      </c>
      <c r="BG166" s="257">
        <f>IF(N166="zákl. přenesená",J166,0)</f>
        <v>0</v>
      </c>
      <c r="BH166" s="257">
        <f>IF(N166="sníž. přenesená",J166,0)</f>
        <v>0</v>
      </c>
      <c r="BI166" s="257">
        <f>IF(N166="nulová",J166,0)</f>
        <v>0</v>
      </c>
      <c r="BJ166" s="18" t="s">
        <v>84</v>
      </c>
      <c r="BK166" s="257">
        <f>ROUND(I166*H166,2)</f>
        <v>0</v>
      </c>
      <c r="BL166" s="18" t="s">
        <v>260</v>
      </c>
      <c r="BM166" s="256" t="s">
        <v>292</v>
      </c>
    </row>
    <row r="167" s="12" customFormat="1" ht="22.8" customHeight="1">
      <c r="A167" s="12"/>
      <c r="B167" s="228"/>
      <c r="C167" s="229"/>
      <c r="D167" s="230" t="s">
        <v>75</v>
      </c>
      <c r="E167" s="242" t="s">
        <v>2903</v>
      </c>
      <c r="F167" s="242" t="s">
        <v>2904</v>
      </c>
      <c r="G167" s="229"/>
      <c r="H167" s="229"/>
      <c r="I167" s="232"/>
      <c r="J167" s="243">
        <f>BK167</f>
        <v>0</v>
      </c>
      <c r="K167" s="229"/>
      <c r="L167" s="234"/>
      <c r="M167" s="235"/>
      <c r="N167" s="236"/>
      <c r="O167" s="236"/>
      <c r="P167" s="237">
        <f>P168</f>
        <v>0</v>
      </c>
      <c r="Q167" s="236"/>
      <c r="R167" s="237">
        <f>R168</f>
        <v>0</v>
      </c>
      <c r="S167" s="236"/>
      <c r="T167" s="238">
        <f>T168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39" t="s">
        <v>86</v>
      </c>
      <c r="AT167" s="240" t="s">
        <v>75</v>
      </c>
      <c r="AU167" s="240" t="s">
        <v>84</v>
      </c>
      <c r="AY167" s="239" t="s">
        <v>222</v>
      </c>
      <c r="BK167" s="241">
        <f>BK168</f>
        <v>0</v>
      </c>
    </row>
    <row r="168" s="2" customFormat="1" ht="16.5" customHeight="1">
      <c r="A168" s="39"/>
      <c r="B168" s="40"/>
      <c r="C168" s="244" t="s">
        <v>265</v>
      </c>
      <c r="D168" s="244" t="s">
        <v>224</v>
      </c>
      <c r="E168" s="245" t="s">
        <v>2905</v>
      </c>
      <c r="F168" s="246" t="s">
        <v>2906</v>
      </c>
      <c r="G168" s="247" t="s">
        <v>353</v>
      </c>
      <c r="H168" s="248">
        <v>156</v>
      </c>
      <c r="I168" s="249"/>
      <c r="J168" s="250">
        <f>ROUND(I168*H168,2)</f>
        <v>0</v>
      </c>
      <c r="K168" s="251"/>
      <c r="L168" s="45"/>
      <c r="M168" s="252" t="s">
        <v>1</v>
      </c>
      <c r="N168" s="253" t="s">
        <v>41</v>
      </c>
      <c r="O168" s="92"/>
      <c r="P168" s="254">
        <f>O168*H168</f>
        <v>0</v>
      </c>
      <c r="Q168" s="254">
        <v>0</v>
      </c>
      <c r="R168" s="254">
        <f>Q168*H168</f>
        <v>0</v>
      </c>
      <c r="S168" s="254">
        <v>0</v>
      </c>
      <c r="T168" s="255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56" t="s">
        <v>260</v>
      </c>
      <c r="AT168" s="256" t="s">
        <v>224</v>
      </c>
      <c r="AU168" s="256" t="s">
        <v>86</v>
      </c>
      <c r="AY168" s="18" t="s">
        <v>222</v>
      </c>
      <c r="BE168" s="257">
        <f>IF(N168="základní",J168,0)</f>
        <v>0</v>
      </c>
      <c r="BF168" s="257">
        <f>IF(N168="snížená",J168,0)</f>
        <v>0</v>
      </c>
      <c r="BG168" s="257">
        <f>IF(N168="zákl. přenesená",J168,0)</f>
        <v>0</v>
      </c>
      <c r="BH168" s="257">
        <f>IF(N168="sníž. přenesená",J168,0)</f>
        <v>0</v>
      </c>
      <c r="BI168" s="257">
        <f>IF(N168="nulová",J168,0)</f>
        <v>0</v>
      </c>
      <c r="BJ168" s="18" t="s">
        <v>84</v>
      </c>
      <c r="BK168" s="257">
        <f>ROUND(I168*H168,2)</f>
        <v>0</v>
      </c>
      <c r="BL168" s="18" t="s">
        <v>260</v>
      </c>
      <c r="BM168" s="256" t="s">
        <v>295</v>
      </c>
    </row>
    <row r="169" s="12" customFormat="1" ht="22.8" customHeight="1">
      <c r="A169" s="12"/>
      <c r="B169" s="228"/>
      <c r="C169" s="229"/>
      <c r="D169" s="230" t="s">
        <v>75</v>
      </c>
      <c r="E169" s="242" t="s">
        <v>1893</v>
      </c>
      <c r="F169" s="242" t="s">
        <v>2907</v>
      </c>
      <c r="G169" s="229"/>
      <c r="H169" s="229"/>
      <c r="I169" s="232"/>
      <c r="J169" s="243">
        <f>BK169</f>
        <v>0</v>
      </c>
      <c r="K169" s="229"/>
      <c r="L169" s="234"/>
      <c r="M169" s="235"/>
      <c r="N169" s="236"/>
      <c r="O169" s="236"/>
      <c r="P169" s="237">
        <f>P170</f>
        <v>0</v>
      </c>
      <c r="Q169" s="236"/>
      <c r="R169" s="237">
        <f>R170</f>
        <v>0</v>
      </c>
      <c r="S169" s="236"/>
      <c r="T169" s="238">
        <f>T170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39" t="s">
        <v>86</v>
      </c>
      <c r="AT169" s="240" t="s">
        <v>75</v>
      </c>
      <c r="AU169" s="240" t="s">
        <v>84</v>
      </c>
      <c r="AY169" s="239" t="s">
        <v>222</v>
      </c>
      <c r="BK169" s="241">
        <f>BK170</f>
        <v>0</v>
      </c>
    </row>
    <row r="170" s="2" customFormat="1" ht="16.5" customHeight="1">
      <c r="A170" s="39"/>
      <c r="B170" s="40"/>
      <c r="C170" s="244" t="s">
        <v>297</v>
      </c>
      <c r="D170" s="244" t="s">
        <v>224</v>
      </c>
      <c r="E170" s="245" t="s">
        <v>2908</v>
      </c>
      <c r="F170" s="246" t="s">
        <v>2909</v>
      </c>
      <c r="G170" s="247" t="s">
        <v>2910</v>
      </c>
      <c r="H170" s="248">
        <v>8</v>
      </c>
      <c r="I170" s="249"/>
      <c r="J170" s="250">
        <f>ROUND(I170*H170,2)</f>
        <v>0</v>
      </c>
      <c r="K170" s="251"/>
      <c r="L170" s="45"/>
      <c r="M170" s="252" t="s">
        <v>1</v>
      </c>
      <c r="N170" s="253" t="s">
        <v>41</v>
      </c>
      <c r="O170" s="92"/>
      <c r="P170" s="254">
        <f>O170*H170</f>
        <v>0</v>
      </c>
      <c r="Q170" s="254">
        <v>0</v>
      </c>
      <c r="R170" s="254">
        <f>Q170*H170</f>
        <v>0</v>
      </c>
      <c r="S170" s="254">
        <v>0</v>
      </c>
      <c r="T170" s="255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56" t="s">
        <v>260</v>
      </c>
      <c r="AT170" s="256" t="s">
        <v>224</v>
      </c>
      <c r="AU170" s="256" t="s">
        <v>86</v>
      </c>
      <c r="AY170" s="18" t="s">
        <v>222</v>
      </c>
      <c r="BE170" s="257">
        <f>IF(N170="základní",J170,0)</f>
        <v>0</v>
      </c>
      <c r="BF170" s="257">
        <f>IF(N170="snížená",J170,0)</f>
        <v>0</v>
      </c>
      <c r="BG170" s="257">
        <f>IF(N170="zákl. přenesená",J170,0)</f>
        <v>0</v>
      </c>
      <c r="BH170" s="257">
        <f>IF(N170="sníž. přenesená",J170,0)</f>
        <v>0</v>
      </c>
      <c r="BI170" s="257">
        <f>IF(N170="nulová",J170,0)</f>
        <v>0</v>
      </c>
      <c r="BJ170" s="18" t="s">
        <v>84</v>
      </c>
      <c r="BK170" s="257">
        <f>ROUND(I170*H170,2)</f>
        <v>0</v>
      </c>
      <c r="BL170" s="18" t="s">
        <v>260</v>
      </c>
      <c r="BM170" s="256" t="s">
        <v>298</v>
      </c>
    </row>
    <row r="171" s="12" customFormat="1" ht="22.8" customHeight="1">
      <c r="A171" s="12"/>
      <c r="B171" s="228"/>
      <c r="C171" s="229"/>
      <c r="D171" s="230" t="s">
        <v>75</v>
      </c>
      <c r="E171" s="242" t="s">
        <v>2911</v>
      </c>
      <c r="F171" s="242" t="s">
        <v>2912</v>
      </c>
      <c r="G171" s="229"/>
      <c r="H171" s="229"/>
      <c r="I171" s="232"/>
      <c r="J171" s="243">
        <f>BK171</f>
        <v>0</v>
      </c>
      <c r="K171" s="229"/>
      <c r="L171" s="234"/>
      <c r="M171" s="235"/>
      <c r="N171" s="236"/>
      <c r="O171" s="236"/>
      <c r="P171" s="237">
        <f>SUM(P172:P187)</f>
        <v>0</v>
      </c>
      <c r="Q171" s="236"/>
      <c r="R171" s="237">
        <f>SUM(R172:R187)</f>
        <v>0</v>
      </c>
      <c r="S171" s="236"/>
      <c r="T171" s="238">
        <f>SUM(T172:T187)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39" t="s">
        <v>86</v>
      </c>
      <c r="AT171" s="240" t="s">
        <v>75</v>
      </c>
      <c r="AU171" s="240" t="s">
        <v>84</v>
      </c>
      <c r="AY171" s="239" t="s">
        <v>222</v>
      </c>
      <c r="BK171" s="241">
        <f>SUM(BK172:BK187)</f>
        <v>0</v>
      </c>
    </row>
    <row r="172" s="2" customFormat="1" ht="16.5" customHeight="1">
      <c r="A172" s="39"/>
      <c r="B172" s="40"/>
      <c r="C172" s="244" t="s">
        <v>271</v>
      </c>
      <c r="D172" s="244" t="s">
        <v>224</v>
      </c>
      <c r="E172" s="245" t="s">
        <v>2911</v>
      </c>
      <c r="F172" s="246" t="s">
        <v>2913</v>
      </c>
      <c r="G172" s="247" t="s">
        <v>353</v>
      </c>
      <c r="H172" s="248">
        <v>20</v>
      </c>
      <c r="I172" s="249"/>
      <c r="J172" s="250">
        <f>ROUND(I172*H172,2)</f>
        <v>0</v>
      </c>
      <c r="K172" s="251"/>
      <c r="L172" s="45"/>
      <c r="M172" s="252" t="s">
        <v>1</v>
      </c>
      <c r="N172" s="253" t="s">
        <v>41</v>
      </c>
      <c r="O172" s="92"/>
      <c r="P172" s="254">
        <f>O172*H172</f>
        <v>0</v>
      </c>
      <c r="Q172" s="254">
        <v>0</v>
      </c>
      <c r="R172" s="254">
        <f>Q172*H172</f>
        <v>0</v>
      </c>
      <c r="S172" s="254">
        <v>0</v>
      </c>
      <c r="T172" s="255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56" t="s">
        <v>260</v>
      </c>
      <c r="AT172" s="256" t="s">
        <v>224</v>
      </c>
      <c r="AU172" s="256" t="s">
        <v>86</v>
      </c>
      <c r="AY172" s="18" t="s">
        <v>222</v>
      </c>
      <c r="BE172" s="257">
        <f>IF(N172="základní",J172,0)</f>
        <v>0</v>
      </c>
      <c r="BF172" s="257">
        <f>IF(N172="snížená",J172,0)</f>
        <v>0</v>
      </c>
      <c r="BG172" s="257">
        <f>IF(N172="zákl. přenesená",J172,0)</f>
        <v>0</v>
      </c>
      <c r="BH172" s="257">
        <f>IF(N172="sníž. přenesená",J172,0)</f>
        <v>0</v>
      </c>
      <c r="BI172" s="257">
        <f>IF(N172="nulová",J172,0)</f>
        <v>0</v>
      </c>
      <c r="BJ172" s="18" t="s">
        <v>84</v>
      </c>
      <c r="BK172" s="257">
        <f>ROUND(I172*H172,2)</f>
        <v>0</v>
      </c>
      <c r="BL172" s="18" t="s">
        <v>260</v>
      </c>
      <c r="BM172" s="256" t="s">
        <v>303</v>
      </c>
    </row>
    <row r="173" s="2" customFormat="1" ht="16.5" customHeight="1">
      <c r="A173" s="39"/>
      <c r="B173" s="40"/>
      <c r="C173" s="244" t="s">
        <v>7</v>
      </c>
      <c r="D173" s="244" t="s">
        <v>224</v>
      </c>
      <c r="E173" s="245" t="s">
        <v>2914</v>
      </c>
      <c r="F173" s="246" t="s">
        <v>2915</v>
      </c>
      <c r="G173" s="247" t="s">
        <v>2916</v>
      </c>
      <c r="H173" s="248">
        <v>1</v>
      </c>
      <c r="I173" s="249"/>
      <c r="J173" s="250">
        <f>ROUND(I173*H173,2)</f>
        <v>0</v>
      </c>
      <c r="K173" s="251"/>
      <c r="L173" s="45"/>
      <c r="M173" s="252" t="s">
        <v>1</v>
      </c>
      <c r="N173" s="253" t="s">
        <v>41</v>
      </c>
      <c r="O173" s="92"/>
      <c r="P173" s="254">
        <f>O173*H173</f>
        <v>0</v>
      </c>
      <c r="Q173" s="254">
        <v>0</v>
      </c>
      <c r="R173" s="254">
        <f>Q173*H173</f>
        <v>0</v>
      </c>
      <c r="S173" s="254">
        <v>0</v>
      </c>
      <c r="T173" s="255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56" t="s">
        <v>260</v>
      </c>
      <c r="AT173" s="256" t="s">
        <v>224</v>
      </c>
      <c r="AU173" s="256" t="s">
        <v>86</v>
      </c>
      <c r="AY173" s="18" t="s">
        <v>222</v>
      </c>
      <c r="BE173" s="257">
        <f>IF(N173="základní",J173,0)</f>
        <v>0</v>
      </c>
      <c r="BF173" s="257">
        <f>IF(N173="snížená",J173,0)</f>
        <v>0</v>
      </c>
      <c r="BG173" s="257">
        <f>IF(N173="zákl. přenesená",J173,0)</f>
        <v>0</v>
      </c>
      <c r="BH173" s="257">
        <f>IF(N173="sníž. přenesená",J173,0)</f>
        <v>0</v>
      </c>
      <c r="BI173" s="257">
        <f>IF(N173="nulová",J173,0)</f>
        <v>0</v>
      </c>
      <c r="BJ173" s="18" t="s">
        <v>84</v>
      </c>
      <c r="BK173" s="257">
        <f>ROUND(I173*H173,2)</f>
        <v>0</v>
      </c>
      <c r="BL173" s="18" t="s">
        <v>260</v>
      </c>
      <c r="BM173" s="256" t="s">
        <v>308</v>
      </c>
    </row>
    <row r="174" s="2" customFormat="1" ht="16.5" customHeight="1">
      <c r="A174" s="39"/>
      <c r="B174" s="40"/>
      <c r="C174" s="244" t="s">
        <v>273</v>
      </c>
      <c r="D174" s="244" t="s">
        <v>224</v>
      </c>
      <c r="E174" s="245" t="s">
        <v>2917</v>
      </c>
      <c r="F174" s="246" t="s">
        <v>2918</v>
      </c>
      <c r="G174" s="247" t="s">
        <v>438</v>
      </c>
      <c r="H174" s="248">
        <v>1037</v>
      </c>
      <c r="I174" s="249"/>
      <c r="J174" s="250">
        <f>ROUND(I174*H174,2)</f>
        <v>0</v>
      </c>
      <c r="K174" s="251"/>
      <c r="L174" s="45"/>
      <c r="M174" s="252" t="s">
        <v>1</v>
      </c>
      <c r="N174" s="253" t="s">
        <v>41</v>
      </c>
      <c r="O174" s="92"/>
      <c r="P174" s="254">
        <f>O174*H174</f>
        <v>0</v>
      </c>
      <c r="Q174" s="254">
        <v>0</v>
      </c>
      <c r="R174" s="254">
        <f>Q174*H174</f>
        <v>0</v>
      </c>
      <c r="S174" s="254">
        <v>0</v>
      </c>
      <c r="T174" s="255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56" t="s">
        <v>260</v>
      </c>
      <c r="AT174" s="256" t="s">
        <v>224</v>
      </c>
      <c r="AU174" s="256" t="s">
        <v>86</v>
      </c>
      <c r="AY174" s="18" t="s">
        <v>222</v>
      </c>
      <c r="BE174" s="257">
        <f>IF(N174="základní",J174,0)</f>
        <v>0</v>
      </c>
      <c r="BF174" s="257">
        <f>IF(N174="snížená",J174,0)</f>
        <v>0</v>
      </c>
      <c r="BG174" s="257">
        <f>IF(N174="zákl. přenesená",J174,0)</f>
        <v>0</v>
      </c>
      <c r="BH174" s="257">
        <f>IF(N174="sníž. přenesená",J174,0)</f>
        <v>0</v>
      </c>
      <c r="BI174" s="257">
        <f>IF(N174="nulová",J174,0)</f>
        <v>0</v>
      </c>
      <c r="BJ174" s="18" t="s">
        <v>84</v>
      </c>
      <c r="BK174" s="257">
        <f>ROUND(I174*H174,2)</f>
        <v>0</v>
      </c>
      <c r="BL174" s="18" t="s">
        <v>260</v>
      </c>
      <c r="BM174" s="256" t="s">
        <v>312</v>
      </c>
    </row>
    <row r="175" s="2" customFormat="1" ht="21.75" customHeight="1">
      <c r="A175" s="39"/>
      <c r="B175" s="40"/>
      <c r="C175" s="244" t="s">
        <v>314</v>
      </c>
      <c r="D175" s="244" t="s">
        <v>224</v>
      </c>
      <c r="E175" s="245" t="s">
        <v>2919</v>
      </c>
      <c r="F175" s="246" t="s">
        <v>2920</v>
      </c>
      <c r="G175" s="247" t="s">
        <v>438</v>
      </c>
      <c r="H175" s="248">
        <v>467</v>
      </c>
      <c r="I175" s="249"/>
      <c r="J175" s="250">
        <f>ROUND(I175*H175,2)</f>
        <v>0</v>
      </c>
      <c r="K175" s="251"/>
      <c r="L175" s="45"/>
      <c r="M175" s="252" t="s">
        <v>1</v>
      </c>
      <c r="N175" s="253" t="s">
        <v>41</v>
      </c>
      <c r="O175" s="92"/>
      <c r="P175" s="254">
        <f>O175*H175</f>
        <v>0</v>
      </c>
      <c r="Q175" s="254">
        <v>0</v>
      </c>
      <c r="R175" s="254">
        <f>Q175*H175</f>
        <v>0</v>
      </c>
      <c r="S175" s="254">
        <v>0</v>
      </c>
      <c r="T175" s="255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56" t="s">
        <v>260</v>
      </c>
      <c r="AT175" s="256" t="s">
        <v>224</v>
      </c>
      <c r="AU175" s="256" t="s">
        <v>86</v>
      </c>
      <c r="AY175" s="18" t="s">
        <v>222</v>
      </c>
      <c r="BE175" s="257">
        <f>IF(N175="základní",J175,0)</f>
        <v>0</v>
      </c>
      <c r="BF175" s="257">
        <f>IF(N175="snížená",J175,0)</f>
        <v>0</v>
      </c>
      <c r="BG175" s="257">
        <f>IF(N175="zákl. přenesená",J175,0)</f>
        <v>0</v>
      </c>
      <c r="BH175" s="257">
        <f>IF(N175="sníž. přenesená",J175,0)</f>
        <v>0</v>
      </c>
      <c r="BI175" s="257">
        <f>IF(N175="nulová",J175,0)</f>
        <v>0</v>
      </c>
      <c r="BJ175" s="18" t="s">
        <v>84</v>
      </c>
      <c r="BK175" s="257">
        <f>ROUND(I175*H175,2)</f>
        <v>0</v>
      </c>
      <c r="BL175" s="18" t="s">
        <v>260</v>
      </c>
      <c r="BM175" s="256" t="s">
        <v>317</v>
      </c>
    </row>
    <row r="176" s="2" customFormat="1" ht="16.5" customHeight="1">
      <c r="A176" s="39"/>
      <c r="B176" s="40"/>
      <c r="C176" s="244" t="s">
        <v>276</v>
      </c>
      <c r="D176" s="244" t="s">
        <v>224</v>
      </c>
      <c r="E176" s="245" t="s">
        <v>2921</v>
      </c>
      <c r="F176" s="246" t="s">
        <v>2922</v>
      </c>
      <c r="G176" s="247" t="s">
        <v>438</v>
      </c>
      <c r="H176" s="248">
        <v>40</v>
      </c>
      <c r="I176" s="249"/>
      <c r="J176" s="250">
        <f>ROUND(I176*H176,2)</f>
        <v>0</v>
      </c>
      <c r="K176" s="251"/>
      <c r="L176" s="45"/>
      <c r="M176" s="252" t="s">
        <v>1</v>
      </c>
      <c r="N176" s="253" t="s">
        <v>41</v>
      </c>
      <c r="O176" s="92"/>
      <c r="P176" s="254">
        <f>O176*H176</f>
        <v>0</v>
      </c>
      <c r="Q176" s="254">
        <v>0</v>
      </c>
      <c r="R176" s="254">
        <f>Q176*H176</f>
        <v>0</v>
      </c>
      <c r="S176" s="254">
        <v>0</v>
      </c>
      <c r="T176" s="255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56" t="s">
        <v>260</v>
      </c>
      <c r="AT176" s="256" t="s">
        <v>224</v>
      </c>
      <c r="AU176" s="256" t="s">
        <v>86</v>
      </c>
      <c r="AY176" s="18" t="s">
        <v>222</v>
      </c>
      <c r="BE176" s="257">
        <f>IF(N176="základní",J176,0)</f>
        <v>0</v>
      </c>
      <c r="BF176" s="257">
        <f>IF(N176="snížená",J176,0)</f>
        <v>0</v>
      </c>
      <c r="BG176" s="257">
        <f>IF(N176="zákl. přenesená",J176,0)</f>
        <v>0</v>
      </c>
      <c r="BH176" s="257">
        <f>IF(N176="sníž. přenesená",J176,0)</f>
        <v>0</v>
      </c>
      <c r="BI176" s="257">
        <f>IF(N176="nulová",J176,0)</f>
        <v>0</v>
      </c>
      <c r="BJ176" s="18" t="s">
        <v>84</v>
      </c>
      <c r="BK176" s="257">
        <f>ROUND(I176*H176,2)</f>
        <v>0</v>
      </c>
      <c r="BL176" s="18" t="s">
        <v>260</v>
      </c>
      <c r="BM176" s="256" t="s">
        <v>321</v>
      </c>
    </row>
    <row r="177" s="2" customFormat="1" ht="16.5" customHeight="1">
      <c r="A177" s="39"/>
      <c r="B177" s="40"/>
      <c r="C177" s="244" t="s">
        <v>323</v>
      </c>
      <c r="D177" s="244" t="s">
        <v>224</v>
      </c>
      <c r="E177" s="245" t="s">
        <v>2923</v>
      </c>
      <c r="F177" s="246" t="s">
        <v>2924</v>
      </c>
      <c r="G177" s="247" t="s">
        <v>438</v>
      </c>
      <c r="H177" s="248">
        <v>268</v>
      </c>
      <c r="I177" s="249"/>
      <c r="J177" s="250">
        <f>ROUND(I177*H177,2)</f>
        <v>0</v>
      </c>
      <c r="K177" s="251"/>
      <c r="L177" s="45"/>
      <c r="M177" s="252" t="s">
        <v>1</v>
      </c>
      <c r="N177" s="253" t="s">
        <v>41</v>
      </c>
      <c r="O177" s="92"/>
      <c r="P177" s="254">
        <f>O177*H177</f>
        <v>0</v>
      </c>
      <c r="Q177" s="254">
        <v>0</v>
      </c>
      <c r="R177" s="254">
        <f>Q177*H177</f>
        <v>0</v>
      </c>
      <c r="S177" s="254">
        <v>0</v>
      </c>
      <c r="T177" s="255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56" t="s">
        <v>260</v>
      </c>
      <c r="AT177" s="256" t="s">
        <v>224</v>
      </c>
      <c r="AU177" s="256" t="s">
        <v>86</v>
      </c>
      <c r="AY177" s="18" t="s">
        <v>222</v>
      </c>
      <c r="BE177" s="257">
        <f>IF(N177="základní",J177,0)</f>
        <v>0</v>
      </c>
      <c r="BF177" s="257">
        <f>IF(N177="snížená",J177,0)</f>
        <v>0</v>
      </c>
      <c r="BG177" s="257">
        <f>IF(N177="zákl. přenesená",J177,0)</f>
        <v>0</v>
      </c>
      <c r="BH177" s="257">
        <f>IF(N177="sníž. přenesená",J177,0)</f>
        <v>0</v>
      </c>
      <c r="BI177" s="257">
        <f>IF(N177="nulová",J177,0)</f>
        <v>0</v>
      </c>
      <c r="BJ177" s="18" t="s">
        <v>84</v>
      </c>
      <c r="BK177" s="257">
        <f>ROUND(I177*H177,2)</f>
        <v>0</v>
      </c>
      <c r="BL177" s="18" t="s">
        <v>260</v>
      </c>
      <c r="BM177" s="256" t="s">
        <v>326</v>
      </c>
    </row>
    <row r="178" s="2" customFormat="1" ht="16.5" customHeight="1">
      <c r="A178" s="39"/>
      <c r="B178" s="40"/>
      <c r="C178" s="244" t="s">
        <v>279</v>
      </c>
      <c r="D178" s="244" t="s">
        <v>224</v>
      </c>
      <c r="E178" s="245" t="s">
        <v>2925</v>
      </c>
      <c r="F178" s="246" t="s">
        <v>2926</v>
      </c>
      <c r="G178" s="247" t="s">
        <v>438</v>
      </c>
      <c r="H178" s="248">
        <v>326</v>
      </c>
      <c r="I178" s="249"/>
      <c r="J178" s="250">
        <f>ROUND(I178*H178,2)</f>
        <v>0</v>
      </c>
      <c r="K178" s="251"/>
      <c r="L178" s="45"/>
      <c r="M178" s="252" t="s">
        <v>1</v>
      </c>
      <c r="N178" s="253" t="s">
        <v>41</v>
      </c>
      <c r="O178" s="92"/>
      <c r="P178" s="254">
        <f>O178*H178</f>
        <v>0</v>
      </c>
      <c r="Q178" s="254">
        <v>0</v>
      </c>
      <c r="R178" s="254">
        <f>Q178*H178</f>
        <v>0</v>
      </c>
      <c r="S178" s="254">
        <v>0</v>
      </c>
      <c r="T178" s="255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56" t="s">
        <v>260</v>
      </c>
      <c r="AT178" s="256" t="s">
        <v>224</v>
      </c>
      <c r="AU178" s="256" t="s">
        <v>86</v>
      </c>
      <c r="AY178" s="18" t="s">
        <v>222</v>
      </c>
      <c r="BE178" s="257">
        <f>IF(N178="základní",J178,0)</f>
        <v>0</v>
      </c>
      <c r="BF178" s="257">
        <f>IF(N178="snížená",J178,0)</f>
        <v>0</v>
      </c>
      <c r="BG178" s="257">
        <f>IF(N178="zákl. přenesená",J178,0)</f>
        <v>0</v>
      </c>
      <c r="BH178" s="257">
        <f>IF(N178="sníž. přenesená",J178,0)</f>
        <v>0</v>
      </c>
      <c r="BI178" s="257">
        <f>IF(N178="nulová",J178,0)</f>
        <v>0</v>
      </c>
      <c r="BJ178" s="18" t="s">
        <v>84</v>
      </c>
      <c r="BK178" s="257">
        <f>ROUND(I178*H178,2)</f>
        <v>0</v>
      </c>
      <c r="BL178" s="18" t="s">
        <v>260</v>
      </c>
      <c r="BM178" s="256" t="s">
        <v>330</v>
      </c>
    </row>
    <row r="179" s="2" customFormat="1" ht="16.5" customHeight="1">
      <c r="A179" s="39"/>
      <c r="B179" s="40"/>
      <c r="C179" s="244" t="s">
        <v>331</v>
      </c>
      <c r="D179" s="244" t="s">
        <v>224</v>
      </c>
      <c r="E179" s="245" t="s">
        <v>2927</v>
      </c>
      <c r="F179" s="246" t="s">
        <v>2928</v>
      </c>
      <c r="G179" s="247" t="s">
        <v>438</v>
      </c>
      <c r="H179" s="248">
        <v>120</v>
      </c>
      <c r="I179" s="249"/>
      <c r="J179" s="250">
        <f>ROUND(I179*H179,2)</f>
        <v>0</v>
      </c>
      <c r="K179" s="251"/>
      <c r="L179" s="45"/>
      <c r="M179" s="252" t="s">
        <v>1</v>
      </c>
      <c r="N179" s="253" t="s">
        <v>41</v>
      </c>
      <c r="O179" s="92"/>
      <c r="P179" s="254">
        <f>O179*H179</f>
        <v>0</v>
      </c>
      <c r="Q179" s="254">
        <v>0</v>
      </c>
      <c r="R179" s="254">
        <f>Q179*H179</f>
        <v>0</v>
      </c>
      <c r="S179" s="254">
        <v>0</v>
      </c>
      <c r="T179" s="255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56" t="s">
        <v>260</v>
      </c>
      <c r="AT179" s="256" t="s">
        <v>224</v>
      </c>
      <c r="AU179" s="256" t="s">
        <v>86</v>
      </c>
      <c r="AY179" s="18" t="s">
        <v>222</v>
      </c>
      <c r="BE179" s="257">
        <f>IF(N179="základní",J179,0)</f>
        <v>0</v>
      </c>
      <c r="BF179" s="257">
        <f>IF(N179="snížená",J179,0)</f>
        <v>0</v>
      </c>
      <c r="BG179" s="257">
        <f>IF(N179="zákl. přenesená",J179,0)</f>
        <v>0</v>
      </c>
      <c r="BH179" s="257">
        <f>IF(N179="sníž. přenesená",J179,0)</f>
        <v>0</v>
      </c>
      <c r="BI179" s="257">
        <f>IF(N179="nulová",J179,0)</f>
        <v>0</v>
      </c>
      <c r="BJ179" s="18" t="s">
        <v>84</v>
      </c>
      <c r="BK179" s="257">
        <f>ROUND(I179*H179,2)</f>
        <v>0</v>
      </c>
      <c r="BL179" s="18" t="s">
        <v>260</v>
      </c>
      <c r="BM179" s="256" t="s">
        <v>334</v>
      </c>
    </row>
    <row r="180" s="2" customFormat="1" ht="21.75" customHeight="1">
      <c r="A180" s="39"/>
      <c r="B180" s="40"/>
      <c r="C180" s="244" t="s">
        <v>284</v>
      </c>
      <c r="D180" s="244" t="s">
        <v>224</v>
      </c>
      <c r="E180" s="245" t="s">
        <v>2929</v>
      </c>
      <c r="F180" s="246" t="s">
        <v>2930</v>
      </c>
      <c r="G180" s="247" t="s">
        <v>438</v>
      </c>
      <c r="H180" s="248">
        <v>124</v>
      </c>
      <c r="I180" s="249"/>
      <c r="J180" s="250">
        <f>ROUND(I180*H180,2)</f>
        <v>0</v>
      </c>
      <c r="K180" s="251"/>
      <c r="L180" s="45"/>
      <c r="M180" s="252" t="s">
        <v>1</v>
      </c>
      <c r="N180" s="253" t="s">
        <v>41</v>
      </c>
      <c r="O180" s="92"/>
      <c r="P180" s="254">
        <f>O180*H180</f>
        <v>0</v>
      </c>
      <c r="Q180" s="254">
        <v>0</v>
      </c>
      <c r="R180" s="254">
        <f>Q180*H180</f>
        <v>0</v>
      </c>
      <c r="S180" s="254">
        <v>0</v>
      </c>
      <c r="T180" s="255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56" t="s">
        <v>260</v>
      </c>
      <c r="AT180" s="256" t="s">
        <v>224</v>
      </c>
      <c r="AU180" s="256" t="s">
        <v>86</v>
      </c>
      <c r="AY180" s="18" t="s">
        <v>222</v>
      </c>
      <c r="BE180" s="257">
        <f>IF(N180="základní",J180,0)</f>
        <v>0</v>
      </c>
      <c r="BF180" s="257">
        <f>IF(N180="snížená",J180,0)</f>
        <v>0</v>
      </c>
      <c r="BG180" s="257">
        <f>IF(N180="zákl. přenesená",J180,0)</f>
        <v>0</v>
      </c>
      <c r="BH180" s="257">
        <f>IF(N180="sníž. přenesená",J180,0)</f>
        <v>0</v>
      </c>
      <c r="BI180" s="257">
        <f>IF(N180="nulová",J180,0)</f>
        <v>0</v>
      </c>
      <c r="BJ180" s="18" t="s">
        <v>84</v>
      </c>
      <c r="BK180" s="257">
        <f>ROUND(I180*H180,2)</f>
        <v>0</v>
      </c>
      <c r="BL180" s="18" t="s">
        <v>260</v>
      </c>
      <c r="BM180" s="256" t="s">
        <v>338</v>
      </c>
    </row>
    <row r="181" s="2" customFormat="1" ht="16.5" customHeight="1">
      <c r="A181" s="39"/>
      <c r="B181" s="40"/>
      <c r="C181" s="244" t="s">
        <v>340</v>
      </c>
      <c r="D181" s="244" t="s">
        <v>224</v>
      </c>
      <c r="E181" s="245" t="s">
        <v>2931</v>
      </c>
      <c r="F181" s="246" t="s">
        <v>2932</v>
      </c>
      <c r="G181" s="247" t="s">
        <v>438</v>
      </c>
      <c r="H181" s="248">
        <v>30</v>
      </c>
      <c r="I181" s="249"/>
      <c r="J181" s="250">
        <f>ROUND(I181*H181,2)</f>
        <v>0</v>
      </c>
      <c r="K181" s="251"/>
      <c r="L181" s="45"/>
      <c r="M181" s="252" t="s">
        <v>1</v>
      </c>
      <c r="N181" s="253" t="s">
        <v>41</v>
      </c>
      <c r="O181" s="92"/>
      <c r="P181" s="254">
        <f>O181*H181</f>
        <v>0</v>
      </c>
      <c r="Q181" s="254">
        <v>0</v>
      </c>
      <c r="R181" s="254">
        <f>Q181*H181</f>
        <v>0</v>
      </c>
      <c r="S181" s="254">
        <v>0</v>
      </c>
      <c r="T181" s="255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56" t="s">
        <v>260</v>
      </c>
      <c r="AT181" s="256" t="s">
        <v>224</v>
      </c>
      <c r="AU181" s="256" t="s">
        <v>86</v>
      </c>
      <c r="AY181" s="18" t="s">
        <v>222</v>
      </c>
      <c r="BE181" s="257">
        <f>IF(N181="základní",J181,0)</f>
        <v>0</v>
      </c>
      <c r="BF181" s="257">
        <f>IF(N181="snížená",J181,0)</f>
        <v>0</v>
      </c>
      <c r="BG181" s="257">
        <f>IF(N181="zákl. přenesená",J181,0)</f>
        <v>0</v>
      </c>
      <c r="BH181" s="257">
        <f>IF(N181="sníž. přenesená",J181,0)</f>
        <v>0</v>
      </c>
      <c r="BI181" s="257">
        <f>IF(N181="nulová",J181,0)</f>
        <v>0</v>
      </c>
      <c r="BJ181" s="18" t="s">
        <v>84</v>
      </c>
      <c r="BK181" s="257">
        <f>ROUND(I181*H181,2)</f>
        <v>0</v>
      </c>
      <c r="BL181" s="18" t="s">
        <v>260</v>
      </c>
      <c r="BM181" s="256" t="s">
        <v>343</v>
      </c>
    </row>
    <row r="182" s="2" customFormat="1" ht="21.75" customHeight="1">
      <c r="A182" s="39"/>
      <c r="B182" s="40"/>
      <c r="C182" s="244" t="s">
        <v>286</v>
      </c>
      <c r="D182" s="244" t="s">
        <v>224</v>
      </c>
      <c r="E182" s="245" t="s">
        <v>2933</v>
      </c>
      <c r="F182" s="246" t="s">
        <v>2934</v>
      </c>
      <c r="G182" s="247" t="s">
        <v>438</v>
      </c>
      <c r="H182" s="248">
        <v>44</v>
      </c>
      <c r="I182" s="249"/>
      <c r="J182" s="250">
        <f>ROUND(I182*H182,2)</f>
        <v>0</v>
      </c>
      <c r="K182" s="251"/>
      <c r="L182" s="45"/>
      <c r="M182" s="252" t="s">
        <v>1</v>
      </c>
      <c r="N182" s="253" t="s">
        <v>41</v>
      </c>
      <c r="O182" s="92"/>
      <c r="P182" s="254">
        <f>O182*H182</f>
        <v>0</v>
      </c>
      <c r="Q182" s="254">
        <v>0</v>
      </c>
      <c r="R182" s="254">
        <f>Q182*H182</f>
        <v>0</v>
      </c>
      <c r="S182" s="254">
        <v>0</v>
      </c>
      <c r="T182" s="255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56" t="s">
        <v>260</v>
      </c>
      <c r="AT182" s="256" t="s">
        <v>224</v>
      </c>
      <c r="AU182" s="256" t="s">
        <v>86</v>
      </c>
      <c r="AY182" s="18" t="s">
        <v>222</v>
      </c>
      <c r="BE182" s="257">
        <f>IF(N182="základní",J182,0)</f>
        <v>0</v>
      </c>
      <c r="BF182" s="257">
        <f>IF(N182="snížená",J182,0)</f>
        <v>0</v>
      </c>
      <c r="BG182" s="257">
        <f>IF(N182="zákl. přenesená",J182,0)</f>
        <v>0</v>
      </c>
      <c r="BH182" s="257">
        <f>IF(N182="sníž. přenesená",J182,0)</f>
        <v>0</v>
      </c>
      <c r="BI182" s="257">
        <f>IF(N182="nulová",J182,0)</f>
        <v>0</v>
      </c>
      <c r="BJ182" s="18" t="s">
        <v>84</v>
      </c>
      <c r="BK182" s="257">
        <f>ROUND(I182*H182,2)</f>
        <v>0</v>
      </c>
      <c r="BL182" s="18" t="s">
        <v>260</v>
      </c>
      <c r="BM182" s="256" t="s">
        <v>347</v>
      </c>
    </row>
    <row r="183" s="2" customFormat="1" ht="21.75" customHeight="1">
      <c r="A183" s="39"/>
      <c r="B183" s="40"/>
      <c r="C183" s="244" t="s">
        <v>350</v>
      </c>
      <c r="D183" s="244" t="s">
        <v>224</v>
      </c>
      <c r="E183" s="245" t="s">
        <v>2935</v>
      </c>
      <c r="F183" s="246" t="s">
        <v>2936</v>
      </c>
      <c r="G183" s="247" t="s">
        <v>438</v>
      </c>
      <c r="H183" s="248">
        <v>52</v>
      </c>
      <c r="I183" s="249"/>
      <c r="J183" s="250">
        <f>ROUND(I183*H183,2)</f>
        <v>0</v>
      </c>
      <c r="K183" s="251"/>
      <c r="L183" s="45"/>
      <c r="M183" s="252" t="s">
        <v>1</v>
      </c>
      <c r="N183" s="253" t="s">
        <v>41</v>
      </c>
      <c r="O183" s="92"/>
      <c r="P183" s="254">
        <f>O183*H183</f>
        <v>0</v>
      </c>
      <c r="Q183" s="254">
        <v>0</v>
      </c>
      <c r="R183" s="254">
        <f>Q183*H183</f>
        <v>0</v>
      </c>
      <c r="S183" s="254">
        <v>0</v>
      </c>
      <c r="T183" s="255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56" t="s">
        <v>260</v>
      </c>
      <c r="AT183" s="256" t="s">
        <v>224</v>
      </c>
      <c r="AU183" s="256" t="s">
        <v>86</v>
      </c>
      <c r="AY183" s="18" t="s">
        <v>222</v>
      </c>
      <c r="BE183" s="257">
        <f>IF(N183="základní",J183,0)</f>
        <v>0</v>
      </c>
      <c r="BF183" s="257">
        <f>IF(N183="snížená",J183,0)</f>
        <v>0</v>
      </c>
      <c r="BG183" s="257">
        <f>IF(N183="zákl. přenesená",J183,0)</f>
        <v>0</v>
      </c>
      <c r="BH183" s="257">
        <f>IF(N183="sníž. přenesená",J183,0)</f>
        <v>0</v>
      </c>
      <c r="BI183" s="257">
        <f>IF(N183="nulová",J183,0)</f>
        <v>0</v>
      </c>
      <c r="BJ183" s="18" t="s">
        <v>84</v>
      </c>
      <c r="BK183" s="257">
        <f>ROUND(I183*H183,2)</f>
        <v>0</v>
      </c>
      <c r="BL183" s="18" t="s">
        <v>260</v>
      </c>
      <c r="BM183" s="256" t="s">
        <v>354</v>
      </c>
    </row>
    <row r="184" s="2" customFormat="1" ht="16.5" customHeight="1">
      <c r="A184" s="39"/>
      <c r="B184" s="40"/>
      <c r="C184" s="244" t="s">
        <v>290</v>
      </c>
      <c r="D184" s="244" t="s">
        <v>224</v>
      </c>
      <c r="E184" s="245" t="s">
        <v>2937</v>
      </c>
      <c r="F184" s="246" t="s">
        <v>2938</v>
      </c>
      <c r="G184" s="247" t="s">
        <v>438</v>
      </c>
      <c r="H184" s="248">
        <v>2037</v>
      </c>
      <c r="I184" s="249"/>
      <c r="J184" s="250">
        <f>ROUND(I184*H184,2)</f>
        <v>0</v>
      </c>
      <c r="K184" s="251"/>
      <c r="L184" s="45"/>
      <c r="M184" s="252" t="s">
        <v>1</v>
      </c>
      <c r="N184" s="253" t="s">
        <v>41</v>
      </c>
      <c r="O184" s="92"/>
      <c r="P184" s="254">
        <f>O184*H184</f>
        <v>0</v>
      </c>
      <c r="Q184" s="254">
        <v>0</v>
      </c>
      <c r="R184" s="254">
        <f>Q184*H184</f>
        <v>0</v>
      </c>
      <c r="S184" s="254">
        <v>0</v>
      </c>
      <c r="T184" s="255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56" t="s">
        <v>260</v>
      </c>
      <c r="AT184" s="256" t="s">
        <v>224</v>
      </c>
      <c r="AU184" s="256" t="s">
        <v>86</v>
      </c>
      <c r="AY184" s="18" t="s">
        <v>222</v>
      </c>
      <c r="BE184" s="257">
        <f>IF(N184="základní",J184,0)</f>
        <v>0</v>
      </c>
      <c r="BF184" s="257">
        <f>IF(N184="snížená",J184,0)</f>
        <v>0</v>
      </c>
      <c r="BG184" s="257">
        <f>IF(N184="zákl. přenesená",J184,0)</f>
        <v>0</v>
      </c>
      <c r="BH184" s="257">
        <f>IF(N184="sníž. přenesená",J184,0)</f>
        <v>0</v>
      </c>
      <c r="BI184" s="257">
        <f>IF(N184="nulová",J184,0)</f>
        <v>0</v>
      </c>
      <c r="BJ184" s="18" t="s">
        <v>84</v>
      </c>
      <c r="BK184" s="257">
        <f>ROUND(I184*H184,2)</f>
        <v>0</v>
      </c>
      <c r="BL184" s="18" t="s">
        <v>260</v>
      </c>
      <c r="BM184" s="256" t="s">
        <v>360</v>
      </c>
    </row>
    <row r="185" s="2" customFormat="1" ht="16.5" customHeight="1">
      <c r="A185" s="39"/>
      <c r="B185" s="40"/>
      <c r="C185" s="244" t="s">
        <v>364</v>
      </c>
      <c r="D185" s="244" t="s">
        <v>224</v>
      </c>
      <c r="E185" s="245" t="s">
        <v>2939</v>
      </c>
      <c r="F185" s="246" t="s">
        <v>2940</v>
      </c>
      <c r="G185" s="247" t="s">
        <v>438</v>
      </c>
      <c r="H185" s="248">
        <v>2222</v>
      </c>
      <c r="I185" s="249"/>
      <c r="J185" s="250">
        <f>ROUND(I185*H185,2)</f>
        <v>0</v>
      </c>
      <c r="K185" s="251"/>
      <c r="L185" s="45"/>
      <c r="M185" s="252" t="s">
        <v>1</v>
      </c>
      <c r="N185" s="253" t="s">
        <v>41</v>
      </c>
      <c r="O185" s="92"/>
      <c r="P185" s="254">
        <f>O185*H185</f>
        <v>0</v>
      </c>
      <c r="Q185" s="254">
        <v>0</v>
      </c>
      <c r="R185" s="254">
        <f>Q185*H185</f>
        <v>0</v>
      </c>
      <c r="S185" s="254">
        <v>0</v>
      </c>
      <c r="T185" s="255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56" t="s">
        <v>260</v>
      </c>
      <c r="AT185" s="256" t="s">
        <v>224</v>
      </c>
      <c r="AU185" s="256" t="s">
        <v>86</v>
      </c>
      <c r="AY185" s="18" t="s">
        <v>222</v>
      </c>
      <c r="BE185" s="257">
        <f>IF(N185="základní",J185,0)</f>
        <v>0</v>
      </c>
      <c r="BF185" s="257">
        <f>IF(N185="snížená",J185,0)</f>
        <v>0</v>
      </c>
      <c r="BG185" s="257">
        <f>IF(N185="zákl. přenesená",J185,0)</f>
        <v>0</v>
      </c>
      <c r="BH185" s="257">
        <f>IF(N185="sníž. přenesená",J185,0)</f>
        <v>0</v>
      </c>
      <c r="BI185" s="257">
        <f>IF(N185="nulová",J185,0)</f>
        <v>0</v>
      </c>
      <c r="BJ185" s="18" t="s">
        <v>84</v>
      </c>
      <c r="BK185" s="257">
        <f>ROUND(I185*H185,2)</f>
        <v>0</v>
      </c>
      <c r="BL185" s="18" t="s">
        <v>260</v>
      </c>
      <c r="BM185" s="256" t="s">
        <v>367</v>
      </c>
    </row>
    <row r="186" s="2" customFormat="1" ht="16.5" customHeight="1">
      <c r="A186" s="39"/>
      <c r="B186" s="40"/>
      <c r="C186" s="244" t="s">
        <v>292</v>
      </c>
      <c r="D186" s="244" t="s">
        <v>224</v>
      </c>
      <c r="E186" s="245" t="s">
        <v>2941</v>
      </c>
      <c r="F186" s="246" t="s">
        <v>2942</v>
      </c>
      <c r="G186" s="247" t="s">
        <v>438</v>
      </c>
      <c r="H186" s="248">
        <v>96</v>
      </c>
      <c r="I186" s="249"/>
      <c r="J186" s="250">
        <f>ROUND(I186*H186,2)</f>
        <v>0</v>
      </c>
      <c r="K186" s="251"/>
      <c r="L186" s="45"/>
      <c r="M186" s="252" t="s">
        <v>1</v>
      </c>
      <c r="N186" s="253" t="s">
        <v>41</v>
      </c>
      <c r="O186" s="92"/>
      <c r="P186" s="254">
        <f>O186*H186</f>
        <v>0</v>
      </c>
      <c r="Q186" s="254">
        <v>0</v>
      </c>
      <c r="R186" s="254">
        <f>Q186*H186</f>
        <v>0</v>
      </c>
      <c r="S186" s="254">
        <v>0</v>
      </c>
      <c r="T186" s="255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56" t="s">
        <v>260</v>
      </c>
      <c r="AT186" s="256" t="s">
        <v>224</v>
      </c>
      <c r="AU186" s="256" t="s">
        <v>86</v>
      </c>
      <c r="AY186" s="18" t="s">
        <v>222</v>
      </c>
      <c r="BE186" s="257">
        <f>IF(N186="základní",J186,0)</f>
        <v>0</v>
      </c>
      <c r="BF186" s="257">
        <f>IF(N186="snížená",J186,0)</f>
        <v>0</v>
      </c>
      <c r="BG186" s="257">
        <f>IF(N186="zákl. přenesená",J186,0)</f>
        <v>0</v>
      </c>
      <c r="BH186" s="257">
        <f>IF(N186="sníž. přenesená",J186,0)</f>
        <v>0</v>
      </c>
      <c r="BI186" s="257">
        <f>IF(N186="nulová",J186,0)</f>
        <v>0</v>
      </c>
      <c r="BJ186" s="18" t="s">
        <v>84</v>
      </c>
      <c r="BK186" s="257">
        <f>ROUND(I186*H186,2)</f>
        <v>0</v>
      </c>
      <c r="BL186" s="18" t="s">
        <v>260</v>
      </c>
      <c r="BM186" s="256" t="s">
        <v>370</v>
      </c>
    </row>
    <row r="187" s="2" customFormat="1" ht="24.15" customHeight="1">
      <c r="A187" s="39"/>
      <c r="B187" s="40"/>
      <c r="C187" s="244" t="s">
        <v>375</v>
      </c>
      <c r="D187" s="244" t="s">
        <v>224</v>
      </c>
      <c r="E187" s="245" t="s">
        <v>2943</v>
      </c>
      <c r="F187" s="246" t="s">
        <v>2944</v>
      </c>
      <c r="G187" s="247" t="s">
        <v>1057</v>
      </c>
      <c r="H187" s="316"/>
      <c r="I187" s="249"/>
      <c r="J187" s="250">
        <f>ROUND(I187*H187,2)</f>
        <v>0</v>
      </c>
      <c r="K187" s="251"/>
      <c r="L187" s="45"/>
      <c r="M187" s="252" t="s">
        <v>1</v>
      </c>
      <c r="N187" s="253" t="s">
        <v>41</v>
      </c>
      <c r="O187" s="92"/>
      <c r="P187" s="254">
        <f>O187*H187</f>
        <v>0</v>
      </c>
      <c r="Q187" s="254">
        <v>0</v>
      </c>
      <c r="R187" s="254">
        <f>Q187*H187</f>
        <v>0</v>
      </c>
      <c r="S187" s="254">
        <v>0</v>
      </c>
      <c r="T187" s="255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56" t="s">
        <v>260</v>
      </c>
      <c r="AT187" s="256" t="s">
        <v>224</v>
      </c>
      <c r="AU187" s="256" t="s">
        <v>86</v>
      </c>
      <c r="AY187" s="18" t="s">
        <v>222</v>
      </c>
      <c r="BE187" s="257">
        <f>IF(N187="základní",J187,0)</f>
        <v>0</v>
      </c>
      <c r="BF187" s="257">
        <f>IF(N187="snížená",J187,0)</f>
        <v>0</v>
      </c>
      <c r="BG187" s="257">
        <f>IF(N187="zákl. přenesená",J187,0)</f>
        <v>0</v>
      </c>
      <c r="BH187" s="257">
        <f>IF(N187="sníž. přenesená",J187,0)</f>
        <v>0</v>
      </c>
      <c r="BI187" s="257">
        <f>IF(N187="nulová",J187,0)</f>
        <v>0</v>
      </c>
      <c r="BJ187" s="18" t="s">
        <v>84</v>
      </c>
      <c r="BK187" s="257">
        <f>ROUND(I187*H187,2)</f>
        <v>0</v>
      </c>
      <c r="BL187" s="18" t="s">
        <v>260</v>
      </c>
      <c r="BM187" s="256" t="s">
        <v>378</v>
      </c>
    </row>
    <row r="188" s="12" customFormat="1" ht="22.8" customHeight="1">
      <c r="A188" s="12"/>
      <c r="B188" s="228"/>
      <c r="C188" s="229"/>
      <c r="D188" s="230" t="s">
        <v>75</v>
      </c>
      <c r="E188" s="242" t="s">
        <v>1896</v>
      </c>
      <c r="F188" s="242" t="s">
        <v>2945</v>
      </c>
      <c r="G188" s="229"/>
      <c r="H188" s="229"/>
      <c r="I188" s="232"/>
      <c r="J188" s="243">
        <f>BK188</f>
        <v>0</v>
      </c>
      <c r="K188" s="229"/>
      <c r="L188" s="234"/>
      <c r="M188" s="235"/>
      <c r="N188" s="236"/>
      <c r="O188" s="236"/>
      <c r="P188" s="237">
        <f>SUM(P189:P226)</f>
        <v>0</v>
      </c>
      <c r="Q188" s="236"/>
      <c r="R188" s="237">
        <f>SUM(R189:R226)</f>
        <v>0</v>
      </c>
      <c r="S188" s="236"/>
      <c r="T188" s="238">
        <f>SUM(T189:T226)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39" t="s">
        <v>86</v>
      </c>
      <c r="AT188" s="240" t="s">
        <v>75</v>
      </c>
      <c r="AU188" s="240" t="s">
        <v>84</v>
      </c>
      <c r="AY188" s="239" t="s">
        <v>222</v>
      </c>
      <c r="BK188" s="241">
        <f>SUM(BK189:BK226)</f>
        <v>0</v>
      </c>
    </row>
    <row r="189" s="2" customFormat="1" ht="24.15" customHeight="1">
      <c r="A189" s="39"/>
      <c r="B189" s="40"/>
      <c r="C189" s="244" t="s">
        <v>295</v>
      </c>
      <c r="D189" s="244" t="s">
        <v>224</v>
      </c>
      <c r="E189" s="245" t="s">
        <v>2946</v>
      </c>
      <c r="F189" s="246" t="s">
        <v>2947</v>
      </c>
      <c r="G189" s="247" t="s">
        <v>353</v>
      </c>
      <c r="H189" s="248">
        <v>92</v>
      </c>
      <c r="I189" s="249"/>
      <c r="J189" s="250">
        <f>ROUND(I189*H189,2)</f>
        <v>0</v>
      </c>
      <c r="K189" s="251"/>
      <c r="L189" s="45"/>
      <c r="M189" s="252" t="s">
        <v>1</v>
      </c>
      <c r="N189" s="253" t="s">
        <v>41</v>
      </c>
      <c r="O189" s="92"/>
      <c r="P189" s="254">
        <f>O189*H189</f>
        <v>0</v>
      </c>
      <c r="Q189" s="254">
        <v>0</v>
      </c>
      <c r="R189" s="254">
        <f>Q189*H189</f>
        <v>0</v>
      </c>
      <c r="S189" s="254">
        <v>0</v>
      </c>
      <c r="T189" s="255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56" t="s">
        <v>260</v>
      </c>
      <c r="AT189" s="256" t="s">
        <v>224</v>
      </c>
      <c r="AU189" s="256" t="s">
        <v>86</v>
      </c>
      <c r="AY189" s="18" t="s">
        <v>222</v>
      </c>
      <c r="BE189" s="257">
        <f>IF(N189="základní",J189,0)</f>
        <v>0</v>
      </c>
      <c r="BF189" s="257">
        <f>IF(N189="snížená",J189,0)</f>
        <v>0</v>
      </c>
      <c r="BG189" s="257">
        <f>IF(N189="zákl. přenesená",J189,0)</f>
        <v>0</v>
      </c>
      <c r="BH189" s="257">
        <f>IF(N189="sníž. přenesená",J189,0)</f>
        <v>0</v>
      </c>
      <c r="BI189" s="257">
        <f>IF(N189="nulová",J189,0)</f>
        <v>0</v>
      </c>
      <c r="BJ189" s="18" t="s">
        <v>84</v>
      </c>
      <c r="BK189" s="257">
        <f>ROUND(I189*H189,2)</f>
        <v>0</v>
      </c>
      <c r="BL189" s="18" t="s">
        <v>260</v>
      </c>
      <c r="BM189" s="256" t="s">
        <v>382</v>
      </c>
    </row>
    <row r="190" s="2" customFormat="1" ht="16.5" customHeight="1">
      <c r="A190" s="39"/>
      <c r="B190" s="40"/>
      <c r="C190" s="244" t="s">
        <v>383</v>
      </c>
      <c r="D190" s="244" t="s">
        <v>224</v>
      </c>
      <c r="E190" s="245" t="s">
        <v>2948</v>
      </c>
      <c r="F190" s="246" t="s">
        <v>2949</v>
      </c>
      <c r="G190" s="247" t="s">
        <v>2910</v>
      </c>
      <c r="H190" s="248">
        <v>1</v>
      </c>
      <c r="I190" s="249"/>
      <c r="J190" s="250">
        <f>ROUND(I190*H190,2)</f>
        <v>0</v>
      </c>
      <c r="K190" s="251"/>
      <c r="L190" s="45"/>
      <c r="M190" s="252" t="s">
        <v>1</v>
      </c>
      <c r="N190" s="253" t="s">
        <v>41</v>
      </c>
      <c r="O190" s="92"/>
      <c r="P190" s="254">
        <f>O190*H190</f>
        <v>0</v>
      </c>
      <c r="Q190" s="254">
        <v>0</v>
      </c>
      <c r="R190" s="254">
        <f>Q190*H190</f>
        <v>0</v>
      </c>
      <c r="S190" s="254">
        <v>0</v>
      </c>
      <c r="T190" s="255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56" t="s">
        <v>260</v>
      </c>
      <c r="AT190" s="256" t="s">
        <v>224</v>
      </c>
      <c r="AU190" s="256" t="s">
        <v>86</v>
      </c>
      <c r="AY190" s="18" t="s">
        <v>222</v>
      </c>
      <c r="BE190" s="257">
        <f>IF(N190="základní",J190,0)</f>
        <v>0</v>
      </c>
      <c r="BF190" s="257">
        <f>IF(N190="snížená",J190,0)</f>
        <v>0</v>
      </c>
      <c r="BG190" s="257">
        <f>IF(N190="zákl. přenesená",J190,0)</f>
        <v>0</v>
      </c>
      <c r="BH190" s="257">
        <f>IF(N190="sníž. přenesená",J190,0)</f>
        <v>0</v>
      </c>
      <c r="BI190" s="257">
        <f>IF(N190="nulová",J190,0)</f>
        <v>0</v>
      </c>
      <c r="BJ190" s="18" t="s">
        <v>84</v>
      </c>
      <c r="BK190" s="257">
        <f>ROUND(I190*H190,2)</f>
        <v>0</v>
      </c>
      <c r="BL190" s="18" t="s">
        <v>260</v>
      </c>
      <c r="BM190" s="256" t="s">
        <v>386</v>
      </c>
    </row>
    <row r="191" s="2" customFormat="1" ht="21.75" customHeight="1">
      <c r="A191" s="39"/>
      <c r="B191" s="40"/>
      <c r="C191" s="244" t="s">
        <v>298</v>
      </c>
      <c r="D191" s="244" t="s">
        <v>224</v>
      </c>
      <c r="E191" s="245" t="s">
        <v>2950</v>
      </c>
      <c r="F191" s="246" t="s">
        <v>2951</v>
      </c>
      <c r="G191" s="247" t="s">
        <v>353</v>
      </c>
      <c r="H191" s="248">
        <v>68</v>
      </c>
      <c r="I191" s="249"/>
      <c r="J191" s="250">
        <f>ROUND(I191*H191,2)</f>
        <v>0</v>
      </c>
      <c r="K191" s="251"/>
      <c r="L191" s="45"/>
      <c r="M191" s="252" t="s">
        <v>1</v>
      </c>
      <c r="N191" s="253" t="s">
        <v>41</v>
      </c>
      <c r="O191" s="92"/>
      <c r="P191" s="254">
        <f>O191*H191</f>
        <v>0</v>
      </c>
      <c r="Q191" s="254">
        <v>0</v>
      </c>
      <c r="R191" s="254">
        <f>Q191*H191</f>
        <v>0</v>
      </c>
      <c r="S191" s="254">
        <v>0</v>
      </c>
      <c r="T191" s="255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56" t="s">
        <v>260</v>
      </c>
      <c r="AT191" s="256" t="s">
        <v>224</v>
      </c>
      <c r="AU191" s="256" t="s">
        <v>86</v>
      </c>
      <c r="AY191" s="18" t="s">
        <v>222</v>
      </c>
      <c r="BE191" s="257">
        <f>IF(N191="základní",J191,0)</f>
        <v>0</v>
      </c>
      <c r="BF191" s="257">
        <f>IF(N191="snížená",J191,0)</f>
        <v>0</v>
      </c>
      <c r="BG191" s="257">
        <f>IF(N191="zákl. přenesená",J191,0)</f>
        <v>0</v>
      </c>
      <c r="BH191" s="257">
        <f>IF(N191="sníž. přenesená",J191,0)</f>
        <v>0</v>
      </c>
      <c r="BI191" s="257">
        <f>IF(N191="nulová",J191,0)</f>
        <v>0</v>
      </c>
      <c r="BJ191" s="18" t="s">
        <v>84</v>
      </c>
      <c r="BK191" s="257">
        <f>ROUND(I191*H191,2)</f>
        <v>0</v>
      </c>
      <c r="BL191" s="18" t="s">
        <v>260</v>
      </c>
      <c r="BM191" s="256" t="s">
        <v>389</v>
      </c>
    </row>
    <row r="192" s="2" customFormat="1" ht="37.8" customHeight="1">
      <c r="A192" s="39"/>
      <c r="B192" s="40"/>
      <c r="C192" s="244" t="s">
        <v>390</v>
      </c>
      <c r="D192" s="244" t="s">
        <v>224</v>
      </c>
      <c r="E192" s="245" t="s">
        <v>2952</v>
      </c>
      <c r="F192" s="246" t="s">
        <v>2953</v>
      </c>
      <c r="G192" s="247" t="s">
        <v>353</v>
      </c>
      <c r="H192" s="248">
        <v>78</v>
      </c>
      <c r="I192" s="249"/>
      <c r="J192" s="250">
        <f>ROUND(I192*H192,2)</f>
        <v>0</v>
      </c>
      <c r="K192" s="251"/>
      <c r="L192" s="45"/>
      <c r="M192" s="252" t="s">
        <v>1</v>
      </c>
      <c r="N192" s="253" t="s">
        <v>41</v>
      </c>
      <c r="O192" s="92"/>
      <c r="P192" s="254">
        <f>O192*H192</f>
        <v>0</v>
      </c>
      <c r="Q192" s="254">
        <v>0</v>
      </c>
      <c r="R192" s="254">
        <f>Q192*H192</f>
        <v>0</v>
      </c>
      <c r="S192" s="254">
        <v>0</v>
      </c>
      <c r="T192" s="255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56" t="s">
        <v>260</v>
      </c>
      <c r="AT192" s="256" t="s">
        <v>224</v>
      </c>
      <c r="AU192" s="256" t="s">
        <v>86</v>
      </c>
      <c r="AY192" s="18" t="s">
        <v>222</v>
      </c>
      <c r="BE192" s="257">
        <f>IF(N192="základní",J192,0)</f>
        <v>0</v>
      </c>
      <c r="BF192" s="257">
        <f>IF(N192="snížená",J192,0)</f>
        <v>0</v>
      </c>
      <c r="BG192" s="257">
        <f>IF(N192="zákl. přenesená",J192,0)</f>
        <v>0</v>
      </c>
      <c r="BH192" s="257">
        <f>IF(N192="sníž. přenesená",J192,0)</f>
        <v>0</v>
      </c>
      <c r="BI192" s="257">
        <f>IF(N192="nulová",J192,0)</f>
        <v>0</v>
      </c>
      <c r="BJ192" s="18" t="s">
        <v>84</v>
      </c>
      <c r="BK192" s="257">
        <f>ROUND(I192*H192,2)</f>
        <v>0</v>
      </c>
      <c r="BL192" s="18" t="s">
        <v>260</v>
      </c>
      <c r="BM192" s="256" t="s">
        <v>393</v>
      </c>
    </row>
    <row r="193" s="2" customFormat="1" ht="24.15" customHeight="1">
      <c r="A193" s="39"/>
      <c r="B193" s="40"/>
      <c r="C193" s="244" t="s">
        <v>303</v>
      </c>
      <c r="D193" s="244" t="s">
        <v>224</v>
      </c>
      <c r="E193" s="245" t="s">
        <v>2954</v>
      </c>
      <c r="F193" s="246" t="s">
        <v>2955</v>
      </c>
      <c r="G193" s="247" t="s">
        <v>353</v>
      </c>
      <c r="H193" s="248">
        <v>70</v>
      </c>
      <c r="I193" s="249"/>
      <c r="J193" s="250">
        <f>ROUND(I193*H193,2)</f>
        <v>0</v>
      </c>
      <c r="K193" s="251"/>
      <c r="L193" s="45"/>
      <c r="M193" s="252" t="s">
        <v>1</v>
      </c>
      <c r="N193" s="253" t="s">
        <v>41</v>
      </c>
      <c r="O193" s="92"/>
      <c r="P193" s="254">
        <f>O193*H193</f>
        <v>0</v>
      </c>
      <c r="Q193" s="254">
        <v>0</v>
      </c>
      <c r="R193" s="254">
        <f>Q193*H193</f>
        <v>0</v>
      </c>
      <c r="S193" s="254">
        <v>0</v>
      </c>
      <c r="T193" s="255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56" t="s">
        <v>260</v>
      </c>
      <c r="AT193" s="256" t="s">
        <v>224</v>
      </c>
      <c r="AU193" s="256" t="s">
        <v>86</v>
      </c>
      <c r="AY193" s="18" t="s">
        <v>222</v>
      </c>
      <c r="BE193" s="257">
        <f>IF(N193="základní",J193,0)</f>
        <v>0</v>
      </c>
      <c r="BF193" s="257">
        <f>IF(N193="snížená",J193,0)</f>
        <v>0</v>
      </c>
      <c r="BG193" s="257">
        <f>IF(N193="zákl. přenesená",J193,0)</f>
        <v>0</v>
      </c>
      <c r="BH193" s="257">
        <f>IF(N193="sníž. přenesená",J193,0)</f>
        <v>0</v>
      </c>
      <c r="BI193" s="257">
        <f>IF(N193="nulová",J193,0)</f>
        <v>0</v>
      </c>
      <c r="BJ193" s="18" t="s">
        <v>84</v>
      </c>
      <c r="BK193" s="257">
        <f>ROUND(I193*H193,2)</f>
        <v>0</v>
      </c>
      <c r="BL193" s="18" t="s">
        <v>260</v>
      </c>
      <c r="BM193" s="256" t="s">
        <v>402</v>
      </c>
    </row>
    <row r="194" s="2" customFormat="1" ht="24.15" customHeight="1">
      <c r="A194" s="39"/>
      <c r="B194" s="40"/>
      <c r="C194" s="244" t="s">
        <v>409</v>
      </c>
      <c r="D194" s="244" t="s">
        <v>224</v>
      </c>
      <c r="E194" s="245" t="s">
        <v>2956</v>
      </c>
      <c r="F194" s="246" t="s">
        <v>2957</v>
      </c>
      <c r="G194" s="247" t="s">
        <v>353</v>
      </c>
      <c r="H194" s="248">
        <v>70</v>
      </c>
      <c r="I194" s="249"/>
      <c r="J194" s="250">
        <f>ROUND(I194*H194,2)</f>
        <v>0</v>
      </c>
      <c r="K194" s="251"/>
      <c r="L194" s="45"/>
      <c r="M194" s="252" t="s">
        <v>1</v>
      </c>
      <c r="N194" s="253" t="s">
        <v>41</v>
      </c>
      <c r="O194" s="92"/>
      <c r="P194" s="254">
        <f>O194*H194</f>
        <v>0</v>
      </c>
      <c r="Q194" s="254">
        <v>0</v>
      </c>
      <c r="R194" s="254">
        <f>Q194*H194</f>
        <v>0</v>
      </c>
      <c r="S194" s="254">
        <v>0</v>
      </c>
      <c r="T194" s="255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56" t="s">
        <v>260</v>
      </c>
      <c r="AT194" s="256" t="s">
        <v>224</v>
      </c>
      <c r="AU194" s="256" t="s">
        <v>86</v>
      </c>
      <c r="AY194" s="18" t="s">
        <v>222</v>
      </c>
      <c r="BE194" s="257">
        <f>IF(N194="základní",J194,0)</f>
        <v>0</v>
      </c>
      <c r="BF194" s="257">
        <f>IF(N194="snížená",J194,0)</f>
        <v>0</v>
      </c>
      <c r="BG194" s="257">
        <f>IF(N194="zákl. přenesená",J194,0)</f>
        <v>0</v>
      </c>
      <c r="BH194" s="257">
        <f>IF(N194="sníž. přenesená",J194,0)</f>
        <v>0</v>
      </c>
      <c r="BI194" s="257">
        <f>IF(N194="nulová",J194,0)</f>
        <v>0</v>
      </c>
      <c r="BJ194" s="18" t="s">
        <v>84</v>
      </c>
      <c r="BK194" s="257">
        <f>ROUND(I194*H194,2)</f>
        <v>0</v>
      </c>
      <c r="BL194" s="18" t="s">
        <v>260</v>
      </c>
      <c r="BM194" s="256" t="s">
        <v>412</v>
      </c>
    </row>
    <row r="195" s="2" customFormat="1" ht="24.15" customHeight="1">
      <c r="A195" s="39"/>
      <c r="B195" s="40"/>
      <c r="C195" s="244" t="s">
        <v>308</v>
      </c>
      <c r="D195" s="244" t="s">
        <v>224</v>
      </c>
      <c r="E195" s="245" t="s">
        <v>2958</v>
      </c>
      <c r="F195" s="246" t="s">
        <v>2959</v>
      </c>
      <c r="G195" s="247" t="s">
        <v>353</v>
      </c>
      <c r="H195" s="248">
        <v>15</v>
      </c>
      <c r="I195" s="249"/>
      <c r="J195" s="250">
        <f>ROUND(I195*H195,2)</f>
        <v>0</v>
      </c>
      <c r="K195" s="251"/>
      <c r="L195" s="45"/>
      <c r="M195" s="252" t="s">
        <v>1</v>
      </c>
      <c r="N195" s="253" t="s">
        <v>41</v>
      </c>
      <c r="O195" s="92"/>
      <c r="P195" s="254">
        <f>O195*H195</f>
        <v>0</v>
      </c>
      <c r="Q195" s="254">
        <v>0</v>
      </c>
      <c r="R195" s="254">
        <f>Q195*H195</f>
        <v>0</v>
      </c>
      <c r="S195" s="254">
        <v>0</v>
      </c>
      <c r="T195" s="255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56" t="s">
        <v>260</v>
      </c>
      <c r="AT195" s="256" t="s">
        <v>224</v>
      </c>
      <c r="AU195" s="256" t="s">
        <v>86</v>
      </c>
      <c r="AY195" s="18" t="s">
        <v>222</v>
      </c>
      <c r="BE195" s="257">
        <f>IF(N195="základní",J195,0)</f>
        <v>0</v>
      </c>
      <c r="BF195" s="257">
        <f>IF(N195="snížená",J195,0)</f>
        <v>0</v>
      </c>
      <c r="BG195" s="257">
        <f>IF(N195="zákl. přenesená",J195,0)</f>
        <v>0</v>
      </c>
      <c r="BH195" s="257">
        <f>IF(N195="sníž. přenesená",J195,0)</f>
        <v>0</v>
      </c>
      <c r="BI195" s="257">
        <f>IF(N195="nulová",J195,0)</f>
        <v>0</v>
      </c>
      <c r="BJ195" s="18" t="s">
        <v>84</v>
      </c>
      <c r="BK195" s="257">
        <f>ROUND(I195*H195,2)</f>
        <v>0</v>
      </c>
      <c r="BL195" s="18" t="s">
        <v>260</v>
      </c>
      <c r="BM195" s="256" t="s">
        <v>416</v>
      </c>
    </row>
    <row r="196" s="2" customFormat="1" ht="24.15" customHeight="1">
      <c r="A196" s="39"/>
      <c r="B196" s="40"/>
      <c r="C196" s="244" t="s">
        <v>418</v>
      </c>
      <c r="D196" s="244" t="s">
        <v>224</v>
      </c>
      <c r="E196" s="245" t="s">
        <v>2960</v>
      </c>
      <c r="F196" s="246" t="s">
        <v>2961</v>
      </c>
      <c r="G196" s="247" t="s">
        <v>353</v>
      </c>
      <c r="H196" s="248">
        <v>15</v>
      </c>
      <c r="I196" s="249"/>
      <c r="J196" s="250">
        <f>ROUND(I196*H196,2)</f>
        <v>0</v>
      </c>
      <c r="K196" s="251"/>
      <c r="L196" s="45"/>
      <c r="M196" s="252" t="s">
        <v>1</v>
      </c>
      <c r="N196" s="253" t="s">
        <v>41</v>
      </c>
      <c r="O196" s="92"/>
      <c r="P196" s="254">
        <f>O196*H196</f>
        <v>0</v>
      </c>
      <c r="Q196" s="254">
        <v>0</v>
      </c>
      <c r="R196" s="254">
        <f>Q196*H196</f>
        <v>0</v>
      </c>
      <c r="S196" s="254">
        <v>0</v>
      </c>
      <c r="T196" s="255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56" t="s">
        <v>260</v>
      </c>
      <c r="AT196" s="256" t="s">
        <v>224</v>
      </c>
      <c r="AU196" s="256" t="s">
        <v>86</v>
      </c>
      <c r="AY196" s="18" t="s">
        <v>222</v>
      </c>
      <c r="BE196" s="257">
        <f>IF(N196="základní",J196,0)</f>
        <v>0</v>
      </c>
      <c r="BF196" s="257">
        <f>IF(N196="snížená",J196,0)</f>
        <v>0</v>
      </c>
      <c r="BG196" s="257">
        <f>IF(N196="zákl. přenesená",J196,0)</f>
        <v>0</v>
      </c>
      <c r="BH196" s="257">
        <f>IF(N196="sníž. přenesená",J196,0)</f>
        <v>0</v>
      </c>
      <c r="BI196" s="257">
        <f>IF(N196="nulová",J196,0)</f>
        <v>0</v>
      </c>
      <c r="BJ196" s="18" t="s">
        <v>84</v>
      </c>
      <c r="BK196" s="257">
        <f>ROUND(I196*H196,2)</f>
        <v>0</v>
      </c>
      <c r="BL196" s="18" t="s">
        <v>260</v>
      </c>
      <c r="BM196" s="256" t="s">
        <v>421</v>
      </c>
    </row>
    <row r="197" s="2" customFormat="1" ht="16.5" customHeight="1">
      <c r="A197" s="39"/>
      <c r="B197" s="40"/>
      <c r="C197" s="244" t="s">
        <v>312</v>
      </c>
      <c r="D197" s="244" t="s">
        <v>224</v>
      </c>
      <c r="E197" s="245" t="s">
        <v>2962</v>
      </c>
      <c r="F197" s="246" t="s">
        <v>2963</v>
      </c>
      <c r="G197" s="247" t="s">
        <v>353</v>
      </c>
      <c r="H197" s="248">
        <v>94</v>
      </c>
      <c r="I197" s="249"/>
      <c r="J197" s="250">
        <f>ROUND(I197*H197,2)</f>
        <v>0</v>
      </c>
      <c r="K197" s="251"/>
      <c r="L197" s="45"/>
      <c r="M197" s="252" t="s">
        <v>1</v>
      </c>
      <c r="N197" s="253" t="s">
        <v>41</v>
      </c>
      <c r="O197" s="92"/>
      <c r="P197" s="254">
        <f>O197*H197</f>
        <v>0</v>
      </c>
      <c r="Q197" s="254">
        <v>0</v>
      </c>
      <c r="R197" s="254">
        <f>Q197*H197</f>
        <v>0</v>
      </c>
      <c r="S197" s="254">
        <v>0</v>
      </c>
      <c r="T197" s="255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56" t="s">
        <v>260</v>
      </c>
      <c r="AT197" s="256" t="s">
        <v>224</v>
      </c>
      <c r="AU197" s="256" t="s">
        <v>86</v>
      </c>
      <c r="AY197" s="18" t="s">
        <v>222</v>
      </c>
      <c r="BE197" s="257">
        <f>IF(N197="základní",J197,0)</f>
        <v>0</v>
      </c>
      <c r="BF197" s="257">
        <f>IF(N197="snížená",J197,0)</f>
        <v>0</v>
      </c>
      <c r="BG197" s="257">
        <f>IF(N197="zákl. přenesená",J197,0)</f>
        <v>0</v>
      </c>
      <c r="BH197" s="257">
        <f>IF(N197="sníž. přenesená",J197,0)</f>
        <v>0</v>
      </c>
      <c r="BI197" s="257">
        <f>IF(N197="nulová",J197,0)</f>
        <v>0</v>
      </c>
      <c r="BJ197" s="18" t="s">
        <v>84</v>
      </c>
      <c r="BK197" s="257">
        <f>ROUND(I197*H197,2)</f>
        <v>0</v>
      </c>
      <c r="BL197" s="18" t="s">
        <v>260</v>
      </c>
      <c r="BM197" s="256" t="s">
        <v>428</v>
      </c>
    </row>
    <row r="198" s="2" customFormat="1" ht="21.75" customHeight="1">
      <c r="A198" s="39"/>
      <c r="B198" s="40"/>
      <c r="C198" s="244" t="s">
        <v>435</v>
      </c>
      <c r="D198" s="244" t="s">
        <v>224</v>
      </c>
      <c r="E198" s="245" t="s">
        <v>2964</v>
      </c>
      <c r="F198" s="246" t="s">
        <v>2965</v>
      </c>
      <c r="G198" s="247" t="s">
        <v>353</v>
      </c>
      <c r="H198" s="248">
        <v>8</v>
      </c>
      <c r="I198" s="249"/>
      <c r="J198" s="250">
        <f>ROUND(I198*H198,2)</f>
        <v>0</v>
      </c>
      <c r="K198" s="251"/>
      <c r="L198" s="45"/>
      <c r="M198" s="252" t="s">
        <v>1</v>
      </c>
      <c r="N198" s="253" t="s">
        <v>41</v>
      </c>
      <c r="O198" s="92"/>
      <c r="P198" s="254">
        <f>O198*H198</f>
        <v>0</v>
      </c>
      <c r="Q198" s="254">
        <v>0</v>
      </c>
      <c r="R198" s="254">
        <f>Q198*H198</f>
        <v>0</v>
      </c>
      <c r="S198" s="254">
        <v>0</v>
      </c>
      <c r="T198" s="255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56" t="s">
        <v>260</v>
      </c>
      <c r="AT198" s="256" t="s">
        <v>224</v>
      </c>
      <c r="AU198" s="256" t="s">
        <v>86</v>
      </c>
      <c r="AY198" s="18" t="s">
        <v>222</v>
      </c>
      <c r="BE198" s="257">
        <f>IF(N198="základní",J198,0)</f>
        <v>0</v>
      </c>
      <c r="BF198" s="257">
        <f>IF(N198="snížená",J198,0)</f>
        <v>0</v>
      </c>
      <c r="BG198" s="257">
        <f>IF(N198="zákl. přenesená",J198,0)</f>
        <v>0</v>
      </c>
      <c r="BH198" s="257">
        <f>IF(N198="sníž. přenesená",J198,0)</f>
        <v>0</v>
      </c>
      <c r="BI198" s="257">
        <f>IF(N198="nulová",J198,0)</f>
        <v>0</v>
      </c>
      <c r="BJ198" s="18" t="s">
        <v>84</v>
      </c>
      <c r="BK198" s="257">
        <f>ROUND(I198*H198,2)</f>
        <v>0</v>
      </c>
      <c r="BL198" s="18" t="s">
        <v>260</v>
      </c>
      <c r="BM198" s="256" t="s">
        <v>439</v>
      </c>
    </row>
    <row r="199" s="2" customFormat="1" ht="21.75" customHeight="1">
      <c r="A199" s="39"/>
      <c r="B199" s="40"/>
      <c r="C199" s="244" t="s">
        <v>317</v>
      </c>
      <c r="D199" s="244" t="s">
        <v>224</v>
      </c>
      <c r="E199" s="245" t="s">
        <v>2966</v>
      </c>
      <c r="F199" s="246" t="s">
        <v>2967</v>
      </c>
      <c r="G199" s="247" t="s">
        <v>353</v>
      </c>
      <c r="H199" s="248">
        <v>15</v>
      </c>
      <c r="I199" s="249"/>
      <c r="J199" s="250">
        <f>ROUND(I199*H199,2)</f>
        <v>0</v>
      </c>
      <c r="K199" s="251"/>
      <c r="L199" s="45"/>
      <c r="M199" s="252" t="s">
        <v>1</v>
      </c>
      <c r="N199" s="253" t="s">
        <v>41</v>
      </c>
      <c r="O199" s="92"/>
      <c r="P199" s="254">
        <f>O199*H199</f>
        <v>0</v>
      </c>
      <c r="Q199" s="254">
        <v>0</v>
      </c>
      <c r="R199" s="254">
        <f>Q199*H199</f>
        <v>0</v>
      </c>
      <c r="S199" s="254">
        <v>0</v>
      </c>
      <c r="T199" s="255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56" t="s">
        <v>260</v>
      </c>
      <c r="AT199" s="256" t="s">
        <v>224</v>
      </c>
      <c r="AU199" s="256" t="s">
        <v>86</v>
      </c>
      <c r="AY199" s="18" t="s">
        <v>222</v>
      </c>
      <c r="BE199" s="257">
        <f>IF(N199="základní",J199,0)</f>
        <v>0</v>
      </c>
      <c r="BF199" s="257">
        <f>IF(N199="snížená",J199,0)</f>
        <v>0</v>
      </c>
      <c r="BG199" s="257">
        <f>IF(N199="zákl. přenesená",J199,0)</f>
        <v>0</v>
      </c>
      <c r="BH199" s="257">
        <f>IF(N199="sníž. přenesená",J199,0)</f>
        <v>0</v>
      </c>
      <c r="BI199" s="257">
        <f>IF(N199="nulová",J199,0)</f>
        <v>0</v>
      </c>
      <c r="BJ199" s="18" t="s">
        <v>84</v>
      </c>
      <c r="BK199" s="257">
        <f>ROUND(I199*H199,2)</f>
        <v>0</v>
      </c>
      <c r="BL199" s="18" t="s">
        <v>260</v>
      </c>
      <c r="BM199" s="256" t="s">
        <v>442</v>
      </c>
    </row>
    <row r="200" s="2" customFormat="1" ht="21.75" customHeight="1">
      <c r="A200" s="39"/>
      <c r="B200" s="40"/>
      <c r="C200" s="244" t="s">
        <v>443</v>
      </c>
      <c r="D200" s="244" t="s">
        <v>224</v>
      </c>
      <c r="E200" s="245" t="s">
        <v>2968</v>
      </c>
      <c r="F200" s="246" t="s">
        <v>2969</v>
      </c>
      <c r="G200" s="247" t="s">
        <v>353</v>
      </c>
      <c r="H200" s="248">
        <v>15</v>
      </c>
      <c r="I200" s="249"/>
      <c r="J200" s="250">
        <f>ROUND(I200*H200,2)</f>
        <v>0</v>
      </c>
      <c r="K200" s="251"/>
      <c r="L200" s="45"/>
      <c r="M200" s="252" t="s">
        <v>1</v>
      </c>
      <c r="N200" s="253" t="s">
        <v>41</v>
      </c>
      <c r="O200" s="92"/>
      <c r="P200" s="254">
        <f>O200*H200</f>
        <v>0</v>
      </c>
      <c r="Q200" s="254">
        <v>0</v>
      </c>
      <c r="R200" s="254">
        <f>Q200*H200</f>
        <v>0</v>
      </c>
      <c r="S200" s="254">
        <v>0</v>
      </c>
      <c r="T200" s="255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56" t="s">
        <v>260</v>
      </c>
      <c r="AT200" s="256" t="s">
        <v>224</v>
      </c>
      <c r="AU200" s="256" t="s">
        <v>86</v>
      </c>
      <c r="AY200" s="18" t="s">
        <v>222</v>
      </c>
      <c r="BE200" s="257">
        <f>IF(N200="základní",J200,0)</f>
        <v>0</v>
      </c>
      <c r="BF200" s="257">
        <f>IF(N200="snížená",J200,0)</f>
        <v>0</v>
      </c>
      <c r="BG200" s="257">
        <f>IF(N200="zákl. přenesená",J200,0)</f>
        <v>0</v>
      </c>
      <c r="BH200" s="257">
        <f>IF(N200="sníž. přenesená",J200,0)</f>
        <v>0</v>
      </c>
      <c r="BI200" s="257">
        <f>IF(N200="nulová",J200,0)</f>
        <v>0</v>
      </c>
      <c r="BJ200" s="18" t="s">
        <v>84</v>
      </c>
      <c r="BK200" s="257">
        <f>ROUND(I200*H200,2)</f>
        <v>0</v>
      </c>
      <c r="BL200" s="18" t="s">
        <v>260</v>
      </c>
      <c r="BM200" s="256" t="s">
        <v>446</v>
      </c>
    </row>
    <row r="201" s="2" customFormat="1" ht="16.5" customHeight="1">
      <c r="A201" s="39"/>
      <c r="B201" s="40"/>
      <c r="C201" s="244" t="s">
        <v>321</v>
      </c>
      <c r="D201" s="244" t="s">
        <v>224</v>
      </c>
      <c r="E201" s="245" t="s">
        <v>2970</v>
      </c>
      <c r="F201" s="246" t="s">
        <v>2971</v>
      </c>
      <c r="G201" s="247" t="s">
        <v>353</v>
      </c>
      <c r="H201" s="248">
        <v>59</v>
      </c>
      <c r="I201" s="249"/>
      <c r="J201" s="250">
        <f>ROUND(I201*H201,2)</f>
        <v>0</v>
      </c>
      <c r="K201" s="251"/>
      <c r="L201" s="45"/>
      <c r="M201" s="252" t="s">
        <v>1</v>
      </c>
      <c r="N201" s="253" t="s">
        <v>41</v>
      </c>
      <c r="O201" s="92"/>
      <c r="P201" s="254">
        <f>O201*H201</f>
        <v>0</v>
      </c>
      <c r="Q201" s="254">
        <v>0</v>
      </c>
      <c r="R201" s="254">
        <f>Q201*H201</f>
        <v>0</v>
      </c>
      <c r="S201" s="254">
        <v>0</v>
      </c>
      <c r="T201" s="255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56" t="s">
        <v>260</v>
      </c>
      <c r="AT201" s="256" t="s">
        <v>224</v>
      </c>
      <c r="AU201" s="256" t="s">
        <v>86</v>
      </c>
      <c r="AY201" s="18" t="s">
        <v>222</v>
      </c>
      <c r="BE201" s="257">
        <f>IF(N201="základní",J201,0)</f>
        <v>0</v>
      </c>
      <c r="BF201" s="257">
        <f>IF(N201="snížená",J201,0)</f>
        <v>0</v>
      </c>
      <c r="BG201" s="257">
        <f>IF(N201="zákl. přenesená",J201,0)</f>
        <v>0</v>
      </c>
      <c r="BH201" s="257">
        <f>IF(N201="sníž. přenesená",J201,0)</f>
        <v>0</v>
      </c>
      <c r="BI201" s="257">
        <f>IF(N201="nulová",J201,0)</f>
        <v>0</v>
      </c>
      <c r="BJ201" s="18" t="s">
        <v>84</v>
      </c>
      <c r="BK201" s="257">
        <f>ROUND(I201*H201,2)</f>
        <v>0</v>
      </c>
      <c r="BL201" s="18" t="s">
        <v>260</v>
      </c>
      <c r="BM201" s="256" t="s">
        <v>453</v>
      </c>
    </row>
    <row r="202" s="2" customFormat="1" ht="16.5" customHeight="1">
      <c r="A202" s="39"/>
      <c r="B202" s="40"/>
      <c r="C202" s="294" t="s">
        <v>456</v>
      </c>
      <c r="D202" s="294" t="s">
        <v>300</v>
      </c>
      <c r="E202" s="295" t="s">
        <v>2972</v>
      </c>
      <c r="F202" s="296" t="s">
        <v>2973</v>
      </c>
      <c r="G202" s="297" t="s">
        <v>353</v>
      </c>
      <c r="H202" s="298">
        <v>59</v>
      </c>
      <c r="I202" s="299"/>
      <c r="J202" s="300">
        <f>ROUND(I202*H202,2)</f>
        <v>0</v>
      </c>
      <c r="K202" s="301"/>
      <c r="L202" s="302"/>
      <c r="M202" s="303" t="s">
        <v>1</v>
      </c>
      <c r="N202" s="304" t="s">
        <v>41</v>
      </c>
      <c r="O202" s="92"/>
      <c r="P202" s="254">
        <f>O202*H202</f>
        <v>0</v>
      </c>
      <c r="Q202" s="254">
        <v>0</v>
      </c>
      <c r="R202" s="254">
        <f>Q202*H202</f>
        <v>0</v>
      </c>
      <c r="S202" s="254">
        <v>0</v>
      </c>
      <c r="T202" s="255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56" t="s">
        <v>290</v>
      </c>
      <c r="AT202" s="256" t="s">
        <v>300</v>
      </c>
      <c r="AU202" s="256" t="s">
        <v>86</v>
      </c>
      <c r="AY202" s="18" t="s">
        <v>222</v>
      </c>
      <c r="BE202" s="257">
        <f>IF(N202="základní",J202,0)</f>
        <v>0</v>
      </c>
      <c r="BF202" s="257">
        <f>IF(N202="snížená",J202,0)</f>
        <v>0</v>
      </c>
      <c r="BG202" s="257">
        <f>IF(N202="zákl. přenesená",J202,0)</f>
        <v>0</v>
      </c>
      <c r="BH202" s="257">
        <f>IF(N202="sníž. přenesená",J202,0)</f>
        <v>0</v>
      </c>
      <c r="BI202" s="257">
        <f>IF(N202="nulová",J202,0)</f>
        <v>0</v>
      </c>
      <c r="BJ202" s="18" t="s">
        <v>84</v>
      </c>
      <c r="BK202" s="257">
        <f>ROUND(I202*H202,2)</f>
        <v>0</v>
      </c>
      <c r="BL202" s="18" t="s">
        <v>260</v>
      </c>
      <c r="BM202" s="256" t="s">
        <v>459</v>
      </c>
    </row>
    <row r="203" s="2" customFormat="1" ht="24.15" customHeight="1">
      <c r="A203" s="39"/>
      <c r="B203" s="40"/>
      <c r="C203" s="244" t="s">
        <v>326</v>
      </c>
      <c r="D203" s="244" t="s">
        <v>224</v>
      </c>
      <c r="E203" s="245" t="s">
        <v>2974</v>
      </c>
      <c r="F203" s="246" t="s">
        <v>2975</v>
      </c>
      <c r="G203" s="247" t="s">
        <v>353</v>
      </c>
      <c r="H203" s="248">
        <v>83</v>
      </c>
      <c r="I203" s="249"/>
      <c r="J203" s="250">
        <f>ROUND(I203*H203,2)</f>
        <v>0</v>
      </c>
      <c r="K203" s="251"/>
      <c r="L203" s="45"/>
      <c r="M203" s="252" t="s">
        <v>1</v>
      </c>
      <c r="N203" s="253" t="s">
        <v>41</v>
      </c>
      <c r="O203" s="92"/>
      <c r="P203" s="254">
        <f>O203*H203</f>
        <v>0</v>
      </c>
      <c r="Q203" s="254">
        <v>0</v>
      </c>
      <c r="R203" s="254">
        <f>Q203*H203</f>
        <v>0</v>
      </c>
      <c r="S203" s="254">
        <v>0</v>
      </c>
      <c r="T203" s="255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56" t="s">
        <v>260</v>
      </c>
      <c r="AT203" s="256" t="s">
        <v>224</v>
      </c>
      <c r="AU203" s="256" t="s">
        <v>86</v>
      </c>
      <c r="AY203" s="18" t="s">
        <v>222</v>
      </c>
      <c r="BE203" s="257">
        <f>IF(N203="základní",J203,0)</f>
        <v>0</v>
      </c>
      <c r="BF203" s="257">
        <f>IF(N203="snížená",J203,0)</f>
        <v>0</v>
      </c>
      <c r="BG203" s="257">
        <f>IF(N203="zákl. přenesená",J203,0)</f>
        <v>0</v>
      </c>
      <c r="BH203" s="257">
        <f>IF(N203="sníž. přenesená",J203,0)</f>
        <v>0</v>
      </c>
      <c r="BI203" s="257">
        <f>IF(N203="nulová",J203,0)</f>
        <v>0</v>
      </c>
      <c r="BJ203" s="18" t="s">
        <v>84</v>
      </c>
      <c r="BK203" s="257">
        <f>ROUND(I203*H203,2)</f>
        <v>0</v>
      </c>
      <c r="BL203" s="18" t="s">
        <v>260</v>
      </c>
      <c r="BM203" s="256" t="s">
        <v>463</v>
      </c>
    </row>
    <row r="204" s="2" customFormat="1" ht="16.5" customHeight="1">
      <c r="A204" s="39"/>
      <c r="B204" s="40"/>
      <c r="C204" s="244" t="s">
        <v>464</v>
      </c>
      <c r="D204" s="244" t="s">
        <v>224</v>
      </c>
      <c r="E204" s="245" t="s">
        <v>2976</v>
      </c>
      <c r="F204" s="246" t="s">
        <v>2977</v>
      </c>
      <c r="G204" s="247" t="s">
        <v>353</v>
      </c>
      <c r="H204" s="248">
        <v>75</v>
      </c>
      <c r="I204" s="249"/>
      <c r="J204" s="250">
        <f>ROUND(I204*H204,2)</f>
        <v>0</v>
      </c>
      <c r="K204" s="251"/>
      <c r="L204" s="45"/>
      <c r="M204" s="252" t="s">
        <v>1</v>
      </c>
      <c r="N204" s="253" t="s">
        <v>41</v>
      </c>
      <c r="O204" s="92"/>
      <c r="P204" s="254">
        <f>O204*H204</f>
        <v>0</v>
      </c>
      <c r="Q204" s="254">
        <v>0</v>
      </c>
      <c r="R204" s="254">
        <f>Q204*H204</f>
        <v>0</v>
      </c>
      <c r="S204" s="254">
        <v>0</v>
      </c>
      <c r="T204" s="255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56" t="s">
        <v>260</v>
      </c>
      <c r="AT204" s="256" t="s">
        <v>224</v>
      </c>
      <c r="AU204" s="256" t="s">
        <v>86</v>
      </c>
      <c r="AY204" s="18" t="s">
        <v>222</v>
      </c>
      <c r="BE204" s="257">
        <f>IF(N204="základní",J204,0)</f>
        <v>0</v>
      </c>
      <c r="BF204" s="257">
        <f>IF(N204="snížená",J204,0)</f>
        <v>0</v>
      </c>
      <c r="BG204" s="257">
        <f>IF(N204="zákl. přenesená",J204,0)</f>
        <v>0</v>
      </c>
      <c r="BH204" s="257">
        <f>IF(N204="sníž. přenesená",J204,0)</f>
        <v>0</v>
      </c>
      <c r="BI204" s="257">
        <f>IF(N204="nulová",J204,0)</f>
        <v>0</v>
      </c>
      <c r="BJ204" s="18" t="s">
        <v>84</v>
      </c>
      <c r="BK204" s="257">
        <f>ROUND(I204*H204,2)</f>
        <v>0</v>
      </c>
      <c r="BL204" s="18" t="s">
        <v>260</v>
      </c>
      <c r="BM204" s="256" t="s">
        <v>467</v>
      </c>
    </row>
    <row r="205" s="2" customFormat="1" ht="21.75" customHeight="1">
      <c r="A205" s="39"/>
      <c r="B205" s="40"/>
      <c r="C205" s="244" t="s">
        <v>330</v>
      </c>
      <c r="D205" s="244" t="s">
        <v>224</v>
      </c>
      <c r="E205" s="245" t="s">
        <v>2978</v>
      </c>
      <c r="F205" s="246" t="s">
        <v>2979</v>
      </c>
      <c r="G205" s="247" t="s">
        <v>353</v>
      </c>
      <c r="H205" s="248">
        <v>70</v>
      </c>
      <c r="I205" s="249"/>
      <c r="J205" s="250">
        <f>ROUND(I205*H205,2)</f>
        <v>0</v>
      </c>
      <c r="K205" s="251"/>
      <c r="L205" s="45"/>
      <c r="M205" s="252" t="s">
        <v>1</v>
      </c>
      <c r="N205" s="253" t="s">
        <v>41</v>
      </c>
      <c r="O205" s="92"/>
      <c r="P205" s="254">
        <f>O205*H205</f>
        <v>0</v>
      </c>
      <c r="Q205" s="254">
        <v>0</v>
      </c>
      <c r="R205" s="254">
        <f>Q205*H205</f>
        <v>0</v>
      </c>
      <c r="S205" s="254">
        <v>0</v>
      </c>
      <c r="T205" s="255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56" t="s">
        <v>260</v>
      </c>
      <c r="AT205" s="256" t="s">
        <v>224</v>
      </c>
      <c r="AU205" s="256" t="s">
        <v>86</v>
      </c>
      <c r="AY205" s="18" t="s">
        <v>222</v>
      </c>
      <c r="BE205" s="257">
        <f>IF(N205="základní",J205,0)</f>
        <v>0</v>
      </c>
      <c r="BF205" s="257">
        <f>IF(N205="snížená",J205,0)</f>
        <v>0</v>
      </c>
      <c r="BG205" s="257">
        <f>IF(N205="zákl. přenesená",J205,0)</f>
        <v>0</v>
      </c>
      <c r="BH205" s="257">
        <f>IF(N205="sníž. přenesená",J205,0)</f>
        <v>0</v>
      </c>
      <c r="BI205" s="257">
        <f>IF(N205="nulová",J205,0)</f>
        <v>0</v>
      </c>
      <c r="BJ205" s="18" t="s">
        <v>84</v>
      </c>
      <c r="BK205" s="257">
        <f>ROUND(I205*H205,2)</f>
        <v>0</v>
      </c>
      <c r="BL205" s="18" t="s">
        <v>260</v>
      </c>
      <c r="BM205" s="256" t="s">
        <v>470</v>
      </c>
    </row>
    <row r="206" s="2" customFormat="1" ht="24.15" customHeight="1">
      <c r="A206" s="39"/>
      <c r="B206" s="40"/>
      <c r="C206" s="244" t="s">
        <v>471</v>
      </c>
      <c r="D206" s="244" t="s">
        <v>224</v>
      </c>
      <c r="E206" s="245" t="s">
        <v>2980</v>
      </c>
      <c r="F206" s="246" t="s">
        <v>2981</v>
      </c>
      <c r="G206" s="247" t="s">
        <v>353</v>
      </c>
      <c r="H206" s="248">
        <v>8</v>
      </c>
      <c r="I206" s="249"/>
      <c r="J206" s="250">
        <f>ROUND(I206*H206,2)</f>
        <v>0</v>
      </c>
      <c r="K206" s="251"/>
      <c r="L206" s="45"/>
      <c r="M206" s="252" t="s">
        <v>1</v>
      </c>
      <c r="N206" s="253" t="s">
        <v>41</v>
      </c>
      <c r="O206" s="92"/>
      <c r="P206" s="254">
        <f>O206*H206</f>
        <v>0</v>
      </c>
      <c r="Q206" s="254">
        <v>0</v>
      </c>
      <c r="R206" s="254">
        <f>Q206*H206</f>
        <v>0</v>
      </c>
      <c r="S206" s="254">
        <v>0</v>
      </c>
      <c r="T206" s="255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56" t="s">
        <v>260</v>
      </c>
      <c r="AT206" s="256" t="s">
        <v>224</v>
      </c>
      <c r="AU206" s="256" t="s">
        <v>86</v>
      </c>
      <c r="AY206" s="18" t="s">
        <v>222</v>
      </c>
      <c r="BE206" s="257">
        <f>IF(N206="základní",J206,0)</f>
        <v>0</v>
      </c>
      <c r="BF206" s="257">
        <f>IF(N206="snížená",J206,0)</f>
        <v>0</v>
      </c>
      <c r="BG206" s="257">
        <f>IF(N206="zákl. přenesená",J206,0)</f>
        <v>0</v>
      </c>
      <c r="BH206" s="257">
        <f>IF(N206="sníž. přenesená",J206,0)</f>
        <v>0</v>
      </c>
      <c r="BI206" s="257">
        <f>IF(N206="nulová",J206,0)</f>
        <v>0</v>
      </c>
      <c r="BJ206" s="18" t="s">
        <v>84</v>
      </c>
      <c r="BK206" s="257">
        <f>ROUND(I206*H206,2)</f>
        <v>0</v>
      </c>
      <c r="BL206" s="18" t="s">
        <v>260</v>
      </c>
      <c r="BM206" s="256" t="s">
        <v>474</v>
      </c>
    </row>
    <row r="207" s="2" customFormat="1" ht="24.15" customHeight="1">
      <c r="A207" s="39"/>
      <c r="B207" s="40"/>
      <c r="C207" s="244" t="s">
        <v>334</v>
      </c>
      <c r="D207" s="244" t="s">
        <v>224</v>
      </c>
      <c r="E207" s="245" t="s">
        <v>2982</v>
      </c>
      <c r="F207" s="246" t="s">
        <v>2983</v>
      </c>
      <c r="G207" s="247" t="s">
        <v>353</v>
      </c>
      <c r="H207" s="248">
        <v>15</v>
      </c>
      <c r="I207" s="249"/>
      <c r="J207" s="250">
        <f>ROUND(I207*H207,2)</f>
        <v>0</v>
      </c>
      <c r="K207" s="251"/>
      <c r="L207" s="45"/>
      <c r="M207" s="252" t="s">
        <v>1</v>
      </c>
      <c r="N207" s="253" t="s">
        <v>41</v>
      </c>
      <c r="O207" s="92"/>
      <c r="P207" s="254">
        <f>O207*H207</f>
        <v>0</v>
      </c>
      <c r="Q207" s="254">
        <v>0</v>
      </c>
      <c r="R207" s="254">
        <f>Q207*H207</f>
        <v>0</v>
      </c>
      <c r="S207" s="254">
        <v>0</v>
      </c>
      <c r="T207" s="255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56" t="s">
        <v>260</v>
      </c>
      <c r="AT207" s="256" t="s">
        <v>224</v>
      </c>
      <c r="AU207" s="256" t="s">
        <v>86</v>
      </c>
      <c r="AY207" s="18" t="s">
        <v>222</v>
      </c>
      <c r="BE207" s="257">
        <f>IF(N207="základní",J207,0)</f>
        <v>0</v>
      </c>
      <c r="BF207" s="257">
        <f>IF(N207="snížená",J207,0)</f>
        <v>0</v>
      </c>
      <c r="BG207" s="257">
        <f>IF(N207="zákl. přenesená",J207,0)</f>
        <v>0</v>
      </c>
      <c r="BH207" s="257">
        <f>IF(N207="sníž. přenesená",J207,0)</f>
        <v>0</v>
      </c>
      <c r="BI207" s="257">
        <f>IF(N207="nulová",J207,0)</f>
        <v>0</v>
      </c>
      <c r="BJ207" s="18" t="s">
        <v>84</v>
      </c>
      <c r="BK207" s="257">
        <f>ROUND(I207*H207,2)</f>
        <v>0</v>
      </c>
      <c r="BL207" s="18" t="s">
        <v>260</v>
      </c>
      <c r="BM207" s="256" t="s">
        <v>477</v>
      </c>
    </row>
    <row r="208" s="2" customFormat="1" ht="24.15" customHeight="1">
      <c r="A208" s="39"/>
      <c r="B208" s="40"/>
      <c r="C208" s="244" t="s">
        <v>479</v>
      </c>
      <c r="D208" s="244" t="s">
        <v>224</v>
      </c>
      <c r="E208" s="245" t="s">
        <v>2984</v>
      </c>
      <c r="F208" s="246" t="s">
        <v>2985</v>
      </c>
      <c r="G208" s="247" t="s">
        <v>353</v>
      </c>
      <c r="H208" s="248">
        <v>18</v>
      </c>
      <c r="I208" s="249"/>
      <c r="J208" s="250">
        <f>ROUND(I208*H208,2)</f>
        <v>0</v>
      </c>
      <c r="K208" s="251"/>
      <c r="L208" s="45"/>
      <c r="M208" s="252" t="s">
        <v>1</v>
      </c>
      <c r="N208" s="253" t="s">
        <v>41</v>
      </c>
      <c r="O208" s="92"/>
      <c r="P208" s="254">
        <f>O208*H208</f>
        <v>0</v>
      </c>
      <c r="Q208" s="254">
        <v>0</v>
      </c>
      <c r="R208" s="254">
        <f>Q208*H208</f>
        <v>0</v>
      </c>
      <c r="S208" s="254">
        <v>0</v>
      </c>
      <c r="T208" s="255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56" t="s">
        <v>260</v>
      </c>
      <c r="AT208" s="256" t="s">
        <v>224</v>
      </c>
      <c r="AU208" s="256" t="s">
        <v>86</v>
      </c>
      <c r="AY208" s="18" t="s">
        <v>222</v>
      </c>
      <c r="BE208" s="257">
        <f>IF(N208="základní",J208,0)</f>
        <v>0</v>
      </c>
      <c r="BF208" s="257">
        <f>IF(N208="snížená",J208,0)</f>
        <v>0</v>
      </c>
      <c r="BG208" s="257">
        <f>IF(N208="zákl. přenesená",J208,0)</f>
        <v>0</v>
      </c>
      <c r="BH208" s="257">
        <f>IF(N208="sníž. přenesená",J208,0)</f>
        <v>0</v>
      </c>
      <c r="BI208" s="257">
        <f>IF(N208="nulová",J208,0)</f>
        <v>0</v>
      </c>
      <c r="BJ208" s="18" t="s">
        <v>84</v>
      </c>
      <c r="BK208" s="257">
        <f>ROUND(I208*H208,2)</f>
        <v>0</v>
      </c>
      <c r="BL208" s="18" t="s">
        <v>260</v>
      </c>
      <c r="BM208" s="256" t="s">
        <v>482</v>
      </c>
    </row>
    <row r="209" s="2" customFormat="1" ht="16.5" customHeight="1">
      <c r="A209" s="39"/>
      <c r="B209" s="40"/>
      <c r="C209" s="244" t="s">
        <v>338</v>
      </c>
      <c r="D209" s="244" t="s">
        <v>224</v>
      </c>
      <c r="E209" s="245" t="s">
        <v>2986</v>
      </c>
      <c r="F209" s="246" t="s">
        <v>2987</v>
      </c>
      <c r="G209" s="247" t="s">
        <v>353</v>
      </c>
      <c r="H209" s="248">
        <v>1</v>
      </c>
      <c r="I209" s="249"/>
      <c r="J209" s="250">
        <f>ROUND(I209*H209,2)</f>
        <v>0</v>
      </c>
      <c r="K209" s="251"/>
      <c r="L209" s="45"/>
      <c r="M209" s="252" t="s">
        <v>1</v>
      </c>
      <c r="N209" s="253" t="s">
        <v>41</v>
      </c>
      <c r="O209" s="92"/>
      <c r="P209" s="254">
        <f>O209*H209</f>
        <v>0</v>
      </c>
      <c r="Q209" s="254">
        <v>0</v>
      </c>
      <c r="R209" s="254">
        <f>Q209*H209</f>
        <v>0</v>
      </c>
      <c r="S209" s="254">
        <v>0</v>
      </c>
      <c r="T209" s="255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56" t="s">
        <v>260</v>
      </c>
      <c r="AT209" s="256" t="s">
        <v>224</v>
      </c>
      <c r="AU209" s="256" t="s">
        <v>86</v>
      </c>
      <c r="AY209" s="18" t="s">
        <v>222</v>
      </c>
      <c r="BE209" s="257">
        <f>IF(N209="základní",J209,0)</f>
        <v>0</v>
      </c>
      <c r="BF209" s="257">
        <f>IF(N209="snížená",J209,0)</f>
        <v>0</v>
      </c>
      <c r="BG209" s="257">
        <f>IF(N209="zákl. přenesená",J209,0)</f>
        <v>0</v>
      </c>
      <c r="BH209" s="257">
        <f>IF(N209="sníž. přenesená",J209,0)</f>
        <v>0</v>
      </c>
      <c r="BI209" s="257">
        <f>IF(N209="nulová",J209,0)</f>
        <v>0</v>
      </c>
      <c r="BJ209" s="18" t="s">
        <v>84</v>
      </c>
      <c r="BK209" s="257">
        <f>ROUND(I209*H209,2)</f>
        <v>0</v>
      </c>
      <c r="BL209" s="18" t="s">
        <v>260</v>
      </c>
      <c r="BM209" s="256" t="s">
        <v>486</v>
      </c>
    </row>
    <row r="210" s="2" customFormat="1" ht="16.5" customHeight="1">
      <c r="A210" s="39"/>
      <c r="B210" s="40"/>
      <c r="C210" s="244" t="s">
        <v>489</v>
      </c>
      <c r="D210" s="244" t="s">
        <v>224</v>
      </c>
      <c r="E210" s="245" t="s">
        <v>2988</v>
      </c>
      <c r="F210" s="246" t="s">
        <v>2989</v>
      </c>
      <c r="G210" s="247" t="s">
        <v>353</v>
      </c>
      <c r="H210" s="248">
        <v>5</v>
      </c>
      <c r="I210" s="249"/>
      <c r="J210" s="250">
        <f>ROUND(I210*H210,2)</f>
        <v>0</v>
      </c>
      <c r="K210" s="251"/>
      <c r="L210" s="45"/>
      <c r="M210" s="252" t="s">
        <v>1</v>
      </c>
      <c r="N210" s="253" t="s">
        <v>41</v>
      </c>
      <c r="O210" s="92"/>
      <c r="P210" s="254">
        <f>O210*H210</f>
        <v>0</v>
      </c>
      <c r="Q210" s="254">
        <v>0</v>
      </c>
      <c r="R210" s="254">
        <f>Q210*H210</f>
        <v>0</v>
      </c>
      <c r="S210" s="254">
        <v>0</v>
      </c>
      <c r="T210" s="255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56" t="s">
        <v>260</v>
      </c>
      <c r="AT210" s="256" t="s">
        <v>224</v>
      </c>
      <c r="AU210" s="256" t="s">
        <v>86</v>
      </c>
      <c r="AY210" s="18" t="s">
        <v>222</v>
      </c>
      <c r="BE210" s="257">
        <f>IF(N210="základní",J210,0)</f>
        <v>0</v>
      </c>
      <c r="BF210" s="257">
        <f>IF(N210="snížená",J210,0)</f>
        <v>0</v>
      </c>
      <c r="BG210" s="257">
        <f>IF(N210="zákl. přenesená",J210,0)</f>
        <v>0</v>
      </c>
      <c r="BH210" s="257">
        <f>IF(N210="sníž. přenesená",J210,0)</f>
        <v>0</v>
      </c>
      <c r="BI210" s="257">
        <f>IF(N210="nulová",J210,0)</f>
        <v>0</v>
      </c>
      <c r="BJ210" s="18" t="s">
        <v>84</v>
      </c>
      <c r="BK210" s="257">
        <f>ROUND(I210*H210,2)</f>
        <v>0</v>
      </c>
      <c r="BL210" s="18" t="s">
        <v>260</v>
      </c>
      <c r="BM210" s="256" t="s">
        <v>492</v>
      </c>
    </row>
    <row r="211" s="2" customFormat="1" ht="16.5" customHeight="1">
      <c r="A211" s="39"/>
      <c r="B211" s="40"/>
      <c r="C211" s="244" t="s">
        <v>343</v>
      </c>
      <c r="D211" s="244" t="s">
        <v>224</v>
      </c>
      <c r="E211" s="245" t="s">
        <v>2990</v>
      </c>
      <c r="F211" s="246" t="s">
        <v>2991</v>
      </c>
      <c r="G211" s="247" t="s">
        <v>353</v>
      </c>
      <c r="H211" s="248">
        <v>8</v>
      </c>
      <c r="I211" s="249"/>
      <c r="J211" s="250">
        <f>ROUND(I211*H211,2)</f>
        <v>0</v>
      </c>
      <c r="K211" s="251"/>
      <c r="L211" s="45"/>
      <c r="M211" s="252" t="s">
        <v>1</v>
      </c>
      <c r="N211" s="253" t="s">
        <v>41</v>
      </c>
      <c r="O211" s="92"/>
      <c r="P211" s="254">
        <f>O211*H211</f>
        <v>0</v>
      </c>
      <c r="Q211" s="254">
        <v>0</v>
      </c>
      <c r="R211" s="254">
        <f>Q211*H211</f>
        <v>0</v>
      </c>
      <c r="S211" s="254">
        <v>0</v>
      </c>
      <c r="T211" s="255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56" t="s">
        <v>260</v>
      </c>
      <c r="AT211" s="256" t="s">
        <v>224</v>
      </c>
      <c r="AU211" s="256" t="s">
        <v>86</v>
      </c>
      <c r="AY211" s="18" t="s">
        <v>222</v>
      </c>
      <c r="BE211" s="257">
        <f>IF(N211="základní",J211,0)</f>
        <v>0</v>
      </c>
      <c r="BF211" s="257">
        <f>IF(N211="snížená",J211,0)</f>
        <v>0</v>
      </c>
      <c r="BG211" s="257">
        <f>IF(N211="zákl. přenesená",J211,0)</f>
        <v>0</v>
      </c>
      <c r="BH211" s="257">
        <f>IF(N211="sníž. přenesená",J211,0)</f>
        <v>0</v>
      </c>
      <c r="BI211" s="257">
        <f>IF(N211="nulová",J211,0)</f>
        <v>0</v>
      </c>
      <c r="BJ211" s="18" t="s">
        <v>84</v>
      </c>
      <c r="BK211" s="257">
        <f>ROUND(I211*H211,2)</f>
        <v>0</v>
      </c>
      <c r="BL211" s="18" t="s">
        <v>260</v>
      </c>
      <c r="BM211" s="256" t="s">
        <v>499</v>
      </c>
    </row>
    <row r="212" s="2" customFormat="1" ht="24.15" customHeight="1">
      <c r="A212" s="39"/>
      <c r="B212" s="40"/>
      <c r="C212" s="244" t="s">
        <v>504</v>
      </c>
      <c r="D212" s="244" t="s">
        <v>224</v>
      </c>
      <c r="E212" s="245" t="s">
        <v>2992</v>
      </c>
      <c r="F212" s="246" t="s">
        <v>2993</v>
      </c>
      <c r="G212" s="247" t="s">
        <v>2910</v>
      </c>
      <c r="H212" s="248">
        <v>59</v>
      </c>
      <c r="I212" s="249"/>
      <c r="J212" s="250">
        <f>ROUND(I212*H212,2)</f>
        <v>0</v>
      </c>
      <c r="K212" s="251"/>
      <c r="L212" s="45"/>
      <c r="M212" s="252" t="s">
        <v>1</v>
      </c>
      <c r="N212" s="253" t="s">
        <v>41</v>
      </c>
      <c r="O212" s="92"/>
      <c r="P212" s="254">
        <f>O212*H212</f>
        <v>0</v>
      </c>
      <c r="Q212" s="254">
        <v>0</v>
      </c>
      <c r="R212" s="254">
        <f>Q212*H212</f>
        <v>0</v>
      </c>
      <c r="S212" s="254">
        <v>0</v>
      </c>
      <c r="T212" s="255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56" t="s">
        <v>260</v>
      </c>
      <c r="AT212" s="256" t="s">
        <v>224</v>
      </c>
      <c r="AU212" s="256" t="s">
        <v>86</v>
      </c>
      <c r="AY212" s="18" t="s">
        <v>222</v>
      </c>
      <c r="BE212" s="257">
        <f>IF(N212="základní",J212,0)</f>
        <v>0</v>
      </c>
      <c r="BF212" s="257">
        <f>IF(N212="snížená",J212,0)</f>
        <v>0</v>
      </c>
      <c r="BG212" s="257">
        <f>IF(N212="zákl. přenesená",J212,0)</f>
        <v>0</v>
      </c>
      <c r="BH212" s="257">
        <f>IF(N212="sníž. přenesená",J212,0)</f>
        <v>0</v>
      </c>
      <c r="BI212" s="257">
        <f>IF(N212="nulová",J212,0)</f>
        <v>0</v>
      </c>
      <c r="BJ212" s="18" t="s">
        <v>84</v>
      </c>
      <c r="BK212" s="257">
        <f>ROUND(I212*H212,2)</f>
        <v>0</v>
      </c>
      <c r="BL212" s="18" t="s">
        <v>260</v>
      </c>
      <c r="BM212" s="256" t="s">
        <v>507</v>
      </c>
    </row>
    <row r="213" s="2" customFormat="1" ht="21.75" customHeight="1">
      <c r="A213" s="39"/>
      <c r="B213" s="40"/>
      <c r="C213" s="244" t="s">
        <v>347</v>
      </c>
      <c r="D213" s="244" t="s">
        <v>224</v>
      </c>
      <c r="E213" s="245" t="s">
        <v>2994</v>
      </c>
      <c r="F213" s="246" t="s">
        <v>2995</v>
      </c>
      <c r="G213" s="247" t="s">
        <v>353</v>
      </c>
      <c r="H213" s="248">
        <v>8</v>
      </c>
      <c r="I213" s="249"/>
      <c r="J213" s="250">
        <f>ROUND(I213*H213,2)</f>
        <v>0</v>
      </c>
      <c r="K213" s="251"/>
      <c r="L213" s="45"/>
      <c r="M213" s="252" t="s">
        <v>1</v>
      </c>
      <c r="N213" s="253" t="s">
        <v>41</v>
      </c>
      <c r="O213" s="92"/>
      <c r="P213" s="254">
        <f>O213*H213</f>
        <v>0</v>
      </c>
      <c r="Q213" s="254">
        <v>0</v>
      </c>
      <c r="R213" s="254">
        <f>Q213*H213</f>
        <v>0</v>
      </c>
      <c r="S213" s="254">
        <v>0</v>
      </c>
      <c r="T213" s="255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56" t="s">
        <v>260</v>
      </c>
      <c r="AT213" s="256" t="s">
        <v>224</v>
      </c>
      <c r="AU213" s="256" t="s">
        <v>86</v>
      </c>
      <c r="AY213" s="18" t="s">
        <v>222</v>
      </c>
      <c r="BE213" s="257">
        <f>IF(N213="základní",J213,0)</f>
        <v>0</v>
      </c>
      <c r="BF213" s="257">
        <f>IF(N213="snížená",J213,0)</f>
        <v>0</v>
      </c>
      <c r="BG213" s="257">
        <f>IF(N213="zákl. přenesená",J213,0)</f>
        <v>0</v>
      </c>
      <c r="BH213" s="257">
        <f>IF(N213="sníž. přenesená",J213,0)</f>
        <v>0</v>
      </c>
      <c r="BI213" s="257">
        <f>IF(N213="nulová",J213,0)</f>
        <v>0</v>
      </c>
      <c r="BJ213" s="18" t="s">
        <v>84</v>
      </c>
      <c r="BK213" s="257">
        <f>ROUND(I213*H213,2)</f>
        <v>0</v>
      </c>
      <c r="BL213" s="18" t="s">
        <v>260</v>
      </c>
      <c r="BM213" s="256" t="s">
        <v>511</v>
      </c>
    </row>
    <row r="214" s="2" customFormat="1" ht="21.75" customHeight="1">
      <c r="A214" s="39"/>
      <c r="B214" s="40"/>
      <c r="C214" s="244" t="s">
        <v>512</v>
      </c>
      <c r="D214" s="244" t="s">
        <v>224</v>
      </c>
      <c r="E214" s="245" t="s">
        <v>2996</v>
      </c>
      <c r="F214" s="246" t="s">
        <v>2997</v>
      </c>
      <c r="G214" s="247" t="s">
        <v>353</v>
      </c>
      <c r="H214" s="248">
        <v>1</v>
      </c>
      <c r="I214" s="249"/>
      <c r="J214" s="250">
        <f>ROUND(I214*H214,2)</f>
        <v>0</v>
      </c>
      <c r="K214" s="251"/>
      <c r="L214" s="45"/>
      <c r="M214" s="252" t="s">
        <v>1</v>
      </c>
      <c r="N214" s="253" t="s">
        <v>41</v>
      </c>
      <c r="O214" s="92"/>
      <c r="P214" s="254">
        <f>O214*H214</f>
        <v>0</v>
      </c>
      <c r="Q214" s="254">
        <v>0</v>
      </c>
      <c r="R214" s="254">
        <f>Q214*H214</f>
        <v>0</v>
      </c>
      <c r="S214" s="254">
        <v>0</v>
      </c>
      <c r="T214" s="255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56" t="s">
        <v>260</v>
      </c>
      <c r="AT214" s="256" t="s">
        <v>224</v>
      </c>
      <c r="AU214" s="256" t="s">
        <v>86</v>
      </c>
      <c r="AY214" s="18" t="s">
        <v>222</v>
      </c>
      <c r="BE214" s="257">
        <f>IF(N214="základní",J214,0)</f>
        <v>0</v>
      </c>
      <c r="BF214" s="257">
        <f>IF(N214="snížená",J214,0)</f>
        <v>0</v>
      </c>
      <c r="BG214" s="257">
        <f>IF(N214="zákl. přenesená",J214,0)</f>
        <v>0</v>
      </c>
      <c r="BH214" s="257">
        <f>IF(N214="sníž. přenesená",J214,0)</f>
        <v>0</v>
      </c>
      <c r="BI214" s="257">
        <f>IF(N214="nulová",J214,0)</f>
        <v>0</v>
      </c>
      <c r="BJ214" s="18" t="s">
        <v>84</v>
      </c>
      <c r="BK214" s="257">
        <f>ROUND(I214*H214,2)</f>
        <v>0</v>
      </c>
      <c r="BL214" s="18" t="s">
        <v>260</v>
      </c>
      <c r="BM214" s="256" t="s">
        <v>515</v>
      </c>
    </row>
    <row r="215" s="2" customFormat="1" ht="24.15" customHeight="1">
      <c r="A215" s="39"/>
      <c r="B215" s="40"/>
      <c r="C215" s="244" t="s">
        <v>354</v>
      </c>
      <c r="D215" s="244" t="s">
        <v>224</v>
      </c>
      <c r="E215" s="245" t="s">
        <v>2998</v>
      </c>
      <c r="F215" s="246" t="s">
        <v>2999</v>
      </c>
      <c r="G215" s="247" t="s">
        <v>353</v>
      </c>
      <c r="H215" s="248">
        <v>27</v>
      </c>
      <c r="I215" s="249"/>
      <c r="J215" s="250">
        <f>ROUND(I215*H215,2)</f>
        <v>0</v>
      </c>
      <c r="K215" s="251"/>
      <c r="L215" s="45"/>
      <c r="M215" s="252" t="s">
        <v>1</v>
      </c>
      <c r="N215" s="253" t="s">
        <v>41</v>
      </c>
      <c r="O215" s="92"/>
      <c r="P215" s="254">
        <f>O215*H215</f>
        <v>0</v>
      </c>
      <c r="Q215" s="254">
        <v>0</v>
      </c>
      <c r="R215" s="254">
        <f>Q215*H215</f>
        <v>0</v>
      </c>
      <c r="S215" s="254">
        <v>0</v>
      </c>
      <c r="T215" s="255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56" t="s">
        <v>260</v>
      </c>
      <c r="AT215" s="256" t="s">
        <v>224</v>
      </c>
      <c r="AU215" s="256" t="s">
        <v>86</v>
      </c>
      <c r="AY215" s="18" t="s">
        <v>222</v>
      </c>
      <c r="BE215" s="257">
        <f>IF(N215="základní",J215,0)</f>
        <v>0</v>
      </c>
      <c r="BF215" s="257">
        <f>IF(N215="snížená",J215,0)</f>
        <v>0</v>
      </c>
      <c r="BG215" s="257">
        <f>IF(N215="zákl. přenesená",J215,0)</f>
        <v>0</v>
      </c>
      <c r="BH215" s="257">
        <f>IF(N215="sníž. přenesená",J215,0)</f>
        <v>0</v>
      </c>
      <c r="BI215" s="257">
        <f>IF(N215="nulová",J215,0)</f>
        <v>0</v>
      </c>
      <c r="BJ215" s="18" t="s">
        <v>84</v>
      </c>
      <c r="BK215" s="257">
        <f>ROUND(I215*H215,2)</f>
        <v>0</v>
      </c>
      <c r="BL215" s="18" t="s">
        <v>260</v>
      </c>
      <c r="BM215" s="256" t="s">
        <v>811</v>
      </c>
    </row>
    <row r="216" s="2" customFormat="1" ht="24.15" customHeight="1">
      <c r="A216" s="39"/>
      <c r="B216" s="40"/>
      <c r="C216" s="244" t="s">
        <v>523</v>
      </c>
      <c r="D216" s="244" t="s">
        <v>224</v>
      </c>
      <c r="E216" s="245" t="s">
        <v>3000</v>
      </c>
      <c r="F216" s="246" t="s">
        <v>3001</v>
      </c>
      <c r="G216" s="247" t="s">
        <v>353</v>
      </c>
      <c r="H216" s="248">
        <v>32</v>
      </c>
      <c r="I216" s="249"/>
      <c r="J216" s="250">
        <f>ROUND(I216*H216,2)</f>
        <v>0</v>
      </c>
      <c r="K216" s="251"/>
      <c r="L216" s="45"/>
      <c r="M216" s="252" t="s">
        <v>1</v>
      </c>
      <c r="N216" s="253" t="s">
        <v>41</v>
      </c>
      <c r="O216" s="92"/>
      <c r="P216" s="254">
        <f>O216*H216</f>
        <v>0</v>
      </c>
      <c r="Q216" s="254">
        <v>0</v>
      </c>
      <c r="R216" s="254">
        <f>Q216*H216</f>
        <v>0</v>
      </c>
      <c r="S216" s="254">
        <v>0</v>
      </c>
      <c r="T216" s="255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56" t="s">
        <v>260</v>
      </c>
      <c r="AT216" s="256" t="s">
        <v>224</v>
      </c>
      <c r="AU216" s="256" t="s">
        <v>86</v>
      </c>
      <c r="AY216" s="18" t="s">
        <v>222</v>
      </c>
      <c r="BE216" s="257">
        <f>IF(N216="základní",J216,0)</f>
        <v>0</v>
      </c>
      <c r="BF216" s="257">
        <f>IF(N216="snížená",J216,0)</f>
        <v>0</v>
      </c>
      <c r="BG216" s="257">
        <f>IF(N216="zákl. přenesená",J216,0)</f>
        <v>0</v>
      </c>
      <c r="BH216" s="257">
        <f>IF(N216="sníž. přenesená",J216,0)</f>
        <v>0</v>
      </c>
      <c r="BI216" s="257">
        <f>IF(N216="nulová",J216,0)</f>
        <v>0</v>
      </c>
      <c r="BJ216" s="18" t="s">
        <v>84</v>
      </c>
      <c r="BK216" s="257">
        <f>ROUND(I216*H216,2)</f>
        <v>0</v>
      </c>
      <c r="BL216" s="18" t="s">
        <v>260</v>
      </c>
      <c r="BM216" s="256" t="s">
        <v>827</v>
      </c>
    </row>
    <row r="217" s="2" customFormat="1" ht="21.75" customHeight="1">
      <c r="A217" s="39"/>
      <c r="B217" s="40"/>
      <c r="C217" s="244" t="s">
        <v>360</v>
      </c>
      <c r="D217" s="244" t="s">
        <v>224</v>
      </c>
      <c r="E217" s="245" t="s">
        <v>3002</v>
      </c>
      <c r="F217" s="246" t="s">
        <v>3003</v>
      </c>
      <c r="G217" s="247" t="s">
        <v>353</v>
      </c>
      <c r="H217" s="248">
        <v>36</v>
      </c>
      <c r="I217" s="249"/>
      <c r="J217" s="250">
        <f>ROUND(I217*H217,2)</f>
        <v>0</v>
      </c>
      <c r="K217" s="251"/>
      <c r="L217" s="45"/>
      <c r="M217" s="252" t="s">
        <v>1</v>
      </c>
      <c r="N217" s="253" t="s">
        <v>41</v>
      </c>
      <c r="O217" s="92"/>
      <c r="P217" s="254">
        <f>O217*H217</f>
        <v>0</v>
      </c>
      <c r="Q217" s="254">
        <v>0</v>
      </c>
      <c r="R217" s="254">
        <f>Q217*H217</f>
        <v>0</v>
      </c>
      <c r="S217" s="254">
        <v>0</v>
      </c>
      <c r="T217" s="255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56" t="s">
        <v>260</v>
      </c>
      <c r="AT217" s="256" t="s">
        <v>224</v>
      </c>
      <c r="AU217" s="256" t="s">
        <v>86</v>
      </c>
      <c r="AY217" s="18" t="s">
        <v>222</v>
      </c>
      <c r="BE217" s="257">
        <f>IF(N217="základní",J217,0)</f>
        <v>0</v>
      </c>
      <c r="BF217" s="257">
        <f>IF(N217="snížená",J217,0)</f>
        <v>0</v>
      </c>
      <c r="BG217" s="257">
        <f>IF(N217="zákl. přenesená",J217,0)</f>
        <v>0</v>
      </c>
      <c r="BH217" s="257">
        <f>IF(N217="sníž. přenesená",J217,0)</f>
        <v>0</v>
      </c>
      <c r="BI217" s="257">
        <f>IF(N217="nulová",J217,0)</f>
        <v>0</v>
      </c>
      <c r="BJ217" s="18" t="s">
        <v>84</v>
      </c>
      <c r="BK217" s="257">
        <f>ROUND(I217*H217,2)</f>
        <v>0</v>
      </c>
      <c r="BL217" s="18" t="s">
        <v>260</v>
      </c>
      <c r="BM217" s="256" t="s">
        <v>536</v>
      </c>
    </row>
    <row r="218" s="2" customFormat="1" ht="21.75" customHeight="1">
      <c r="A218" s="39"/>
      <c r="B218" s="40"/>
      <c r="C218" s="244" t="s">
        <v>533</v>
      </c>
      <c r="D218" s="244" t="s">
        <v>224</v>
      </c>
      <c r="E218" s="245" t="s">
        <v>3004</v>
      </c>
      <c r="F218" s="246" t="s">
        <v>3005</v>
      </c>
      <c r="G218" s="247" t="s">
        <v>353</v>
      </c>
      <c r="H218" s="248">
        <v>30</v>
      </c>
      <c r="I218" s="249"/>
      <c r="J218" s="250">
        <f>ROUND(I218*H218,2)</f>
        <v>0</v>
      </c>
      <c r="K218" s="251"/>
      <c r="L218" s="45"/>
      <c r="M218" s="252" t="s">
        <v>1</v>
      </c>
      <c r="N218" s="253" t="s">
        <v>41</v>
      </c>
      <c r="O218" s="92"/>
      <c r="P218" s="254">
        <f>O218*H218</f>
        <v>0</v>
      </c>
      <c r="Q218" s="254">
        <v>0</v>
      </c>
      <c r="R218" s="254">
        <f>Q218*H218</f>
        <v>0</v>
      </c>
      <c r="S218" s="254">
        <v>0</v>
      </c>
      <c r="T218" s="255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56" t="s">
        <v>260</v>
      </c>
      <c r="AT218" s="256" t="s">
        <v>224</v>
      </c>
      <c r="AU218" s="256" t="s">
        <v>86</v>
      </c>
      <c r="AY218" s="18" t="s">
        <v>222</v>
      </c>
      <c r="BE218" s="257">
        <f>IF(N218="základní",J218,0)</f>
        <v>0</v>
      </c>
      <c r="BF218" s="257">
        <f>IF(N218="snížená",J218,0)</f>
        <v>0</v>
      </c>
      <c r="BG218" s="257">
        <f>IF(N218="zákl. přenesená",J218,0)</f>
        <v>0</v>
      </c>
      <c r="BH218" s="257">
        <f>IF(N218="sníž. přenesená",J218,0)</f>
        <v>0</v>
      </c>
      <c r="BI218" s="257">
        <f>IF(N218="nulová",J218,0)</f>
        <v>0</v>
      </c>
      <c r="BJ218" s="18" t="s">
        <v>84</v>
      </c>
      <c r="BK218" s="257">
        <f>ROUND(I218*H218,2)</f>
        <v>0</v>
      </c>
      <c r="BL218" s="18" t="s">
        <v>260</v>
      </c>
      <c r="BM218" s="256" t="s">
        <v>544</v>
      </c>
    </row>
    <row r="219" s="2" customFormat="1" ht="21.75" customHeight="1">
      <c r="A219" s="39"/>
      <c r="B219" s="40"/>
      <c r="C219" s="244" t="s">
        <v>367</v>
      </c>
      <c r="D219" s="244" t="s">
        <v>224</v>
      </c>
      <c r="E219" s="245" t="s">
        <v>3006</v>
      </c>
      <c r="F219" s="246" t="s">
        <v>3007</v>
      </c>
      <c r="G219" s="247" t="s">
        <v>353</v>
      </c>
      <c r="H219" s="248">
        <v>28</v>
      </c>
      <c r="I219" s="249"/>
      <c r="J219" s="250">
        <f>ROUND(I219*H219,2)</f>
        <v>0</v>
      </c>
      <c r="K219" s="251"/>
      <c r="L219" s="45"/>
      <c r="M219" s="252" t="s">
        <v>1</v>
      </c>
      <c r="N219" s="253" t="s">
        <v>41</v>
      </c>
      <c r="O219" s="92"/>
      <c r="P219" s="254">
        <f>O219*H219</f>
        <v>0</v>
      </c>
      <c r="Q219" s="254">
        <v>0</v>
      </c>
      <c r="R219" s="254">
        <f>Q219*H219</f>
        <v>0</v>
      </c>
      <c r="S219" s="254">
        <v>0</v>
      </c>
      <c r="T219" s="255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56" t="s">
        <v>260</v>
      </c>
      <c r="AT219" s="256" t="s">
        <v>224</v>
      </c>
      <c r="AU219" s="256" t="s">
        <v>86</v>
      </c>
      <c r="AY219" s="18" t="s">
        <v>222</v>
      </c>
      <c r="BE219" s="257">
        <f>IF(N219="základní",J219,0)</f>
        <v>0</v>
      </c>
      <c r="BF219" s="257">
        <f>IF(N219="snížená",J219,0)</f>
        <v>0</v>
      </c>
      <c r="BG219" s="257">
        <f>IF(N219="zákl. přenesená",J219,0)</f>
        <v>0</v>
      </c>
      <c r="BH219" s="257">
        <f>IF(N219="sníž. přenesená",J219,0)</f>
        <v>0</v>
      </c>
      <c r="BI219" s="257">
        <f>IF(N219="nulová",J219,0)</f>
        <v>0</v>
      </c>
      <c r="BJ219" s="18" t="s">
        <v>84</v>
      </c>
      <c r="BK219" s="257">
        <f>ROUND(I219*H219,2)</f>
        <v>0</v>
      </c>
      <c r="BL219" s="18" t="s">
        <v>260</v>
      </c>
      <c r="BM219" s="256" t="s">
        <v>548</v>
      </c>
    </row>
    <row r="220" s="2" customFormat="1" ht="24.15" customHeight="1">
      <c r="A220" s="39"/>
      <c r="B220" s="40"/>
      <c r="C220" s="244" t="s">
        <v>545</v>
      </c>
      <c r="D220" s="244" t="s">
        <v>224</v>
      </c>
      <c r="E220" s="245" t="s">
        <v>3008</v>
      </c>
      <c r="F220" s="246" t="s">
        <v>3009</v>
      </c>
      <c r="G220" s="247" t="s">
        <v>353</v>
      </c>
      <c r="H220" s="248">
        <v>14</v>
      </c>
      <c r="I220" s="249"/>
      <c r="J220" s="250">
        <f>ROUND(I220*H220,2)</f>
        <v>0</v>
      </c>
      <c r="K220" s="251"/>
      <c r="L220" s="45"/>
      <c r="M220" s="252" t="s">
        <v>1</v>
      </c>
      <c r="N220" s="253" t="s">
        <v>41</v>
      </c>
      <c r="O220" s="92"/>
      <c r="P220" s="254">
        <f>O220*H220</f>
        <v>0</v>
      </c>
      <c r="Q220" s="254">
        <v>0</v>
      </c>
      <c r="R220" s="254">
        <f>Q220*H220</f>
        <v>0</v>
      </c>
      <c r="S220" s="254">
        <v>0</v>
      </c>
      <c r="T220" s="255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56" t="s">
        <v>260</v>
      </c>
      <c r="AT220" s="256" t="s">
        <v>224</v>
      </c>
      <c r="AU220" s="256" t="s">
        <v>86</v>
      </c>
      <c r="AY220" s="18" t="s">
        <v>222</v>
      </c>
      <c r="BE220" s="257">
        <f>IF(N220="základní",J220,0)</f>
        <v>0</v>
      </c>
      <c r="BF220" s="257">
        <f>IF(N220="snížená",J220,0)</f>
        <v>0</v>
      </c>
      <c r="BG220" s="257">
        <f>IF(N220="zákl. přenesená",J220,0)</f>
        <v>0</v>
      </c>
      <c r="BH220" s="257">
        <f>IF(N220="sníž. přenesená",J220,0)</f>
        <v>0</v>
      </c>
      <c r="BI220" s="257">
        <f>IF(N220="nulová",J220,0)</f>
        <v>0</v>
      </c>
      <c r="BJ220" s="18" t="s">
        <v>84</v>
      </c>
      <c r="BK220" s="257">
        <f>ROUND(I220*H220,2)</f>
        <v>0</v>
      </c>
      <c r="BL220" s="18" t="s">
        <v>260</v>
      </c>
      <c r="BM220" s="256" t="s">
        <v>551</v>
      </c>
    </row>
    <row r="221" s="2" customFormat="1" ht="24.15" customHeight="1">
      <c r="A221" s="39"/>
      <c r="B221" s="40"/>
      <c r="C221" s="244" t="s">
        <v>370</v>
      </c>
      <c r="D221" s="244" t="s">
        <v>224</v>
      </c>
      <c r="E221" s="245" t="s">
        <v>3010</v>
      </c>
      <c r="F221" s="246" t="s">
        <v>3011</v>
      </c>
      <c r="G221" s="247" t="s">
        <v>353</v>
      </c>
      <c r="H221" s="248">
        <v>10</v>
      </c>
      <c r="I221" s="249"/>
      <c r="J221" s="250">
        <f>ROUND(I221*H221,2)</f>
        <v>0</v>
      </c>
      <c r="K221" s="251"/>
      <c r="L221" s="45"/>
      <c r="M221" s="252" t="s">
        <v>1</v>
      </c>
      <c r="N221" s="253" t="s">
        <v>41</v>
      </c>
      <c r="O221" s="92"/>
      <c r="P221" s="254">
        <f>O221*H221</f>
        <v>0</v>
      </c>
      <c r="Q221" s="254">
        <v>0</v>
      </c>
      <c r="R221" s="254">
        <f>Q221*H221</f>
        <v>0</v>
      </c>
      <c r="S221" s="254">
        <v>0</v>
      </c>
      <c r="T221" s="255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56" t="s">
        <v>260</v>
      </c>
      <c r="AT221" s="256" t="s">
        <v>224</v>
      </c>
      <c r="AU221" s="256" t="s">
        <v>86</v>
      </c>
      <c r="AY221" s="18" t="s">
        <v>222</v>
      </c>
      <c r="BE221" s="257">
        <f>IF(N221="základní",J221,0)</f>
        <v>0</v>
      </c>
      <c r="BF221" s="257">
        <f>IF(N221="snížená",J221,0)</f>
        <v>0</v>
      </c>
      <c r="BG221" s="257">
        <f>IF(N221="zákl. přenesená",J221,0)</f>
        <v>0</v>
      </c>
      <c r="BH221" s="257">
        <f>IF(N221="sníž. přenesená",J221,0)</f>
        <v>0</v>
      </c>
      <c r="BI221" s="257">
        <f>IF(N221="nulová",J221,0)</f>
        <v>0</v>
      </c>
      <c r="BJ221" s="18" t="s">
        <v>84</v>
      </c>
      <c r="BK221" s="257">
        <f>ROUND(I221*H221,2)</f>
        <v>0</v>
      </c>
      <c r="BL221" s="18" t="s">
        <v>260</v>
      </c>
      <c r="BM221" s="256" t="s">
        <v>556</v>
      </c>
    </row>
    <row r="222" s="2" customFormat="1" ht="21.75" customHeight="1">
      <c r="A222" s="39"/>
      <c r="B222" s="40"/>
      <c r="C222" s="244" t="s">
        <v>553</v>
      </c>
      <c r="D222" s="244" t="s">
        <v>224</v>
      </c>
      <c r="E222" s="245" t="s">
        <v>3012</v>
      </c>
      <c r="F222" s="246" t="s">
        <v>3013</v>
      </c>
      <c r="G222" s="247" t="s">
        <v>353</v>
      </c>
      <c r="H222" s="248">
        <v>3</v>
      </c>
      <c r="I222" s="249"/>
      <c r="J222" s="250">
        <f>ROUND(I222*H222,2)</f>
        <v>0</v>
      </c>
      <c r="K222" s="251"/>
      <c r="L222" s="45"/>
      <c r="M222" s="252" t="s">
        <v>1</v>
      </c>
      <c r="N222" s="253" t="s">
        <v>41</v>
      </c>
      <c r="O222" s="92"/>
      <c r="P222" s="254">
        <f>O222*H222</f>
        <v>0</v>
      </c>
      <c r="Q222" s="254">
        <v>0</v>
      </c>
      <c r="R222" s="254">
        <f>Q222*H222</f>
        <v>0</v>
      </c>
      <c r="S222" s="254">
        <v>0</v>
      </c>
      <c r="T222" s="255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56" t="s">
        <v>260</v>
      </c>
      <c r="AT222" s="256" t="s">
        <v>224</v>
      </c>
      <c r="AU222" s="256" t="s">
        <v>86</v>
      </c>
      <c r="AY222" s="18" t="s">
        <v>222</v>
      </c>
      <c r="BE222" s="257">
        <f>IF(N222="základní",J222,0)</f>
        <v>0</v>
      </c>
      <c r="BF222" s="257">
        <f>IF(N222="snížená",J222,0)</f>
        <v>0</v>
      </c>
      <c r="BG222" s="257">
        <f>IF(N222="zákl. přenesená",J222,0)</f>
        <v>0</v>
      </c>
      <c r="BH222" s="257">
        <f>IF(N222="sníž. přenesená",J222,0)</f>
        <v>0</v>
      </c>
      <c r="BI222" s="257">
        <f>IF(N222="nulová",J222,0)</f>
        <v>0</v>
      </c>
      <c r="BJ222" s="18" t="s">
        <v>84</v>
      </c>
      <c r="BK222" s="257">
        <f>ROUND(I222*H222,2)</f>
        <v>0</v>
      </c>
      <c r="BL222" s="18" t="s">
        <v>260</v>
      </c>
      <c r="BM222" s="256" t="s">
        <v>561</v>
      </c>
    </row>
    <row r="223" s="2" customFormat="1" ht="24.15" customHeight="1">
      <c r="A223" s="39"/>
      <c r="B223" s="40"/>
      <c r="C223" s="244" t="s">
        <v>378</v>
      </c>
      <c r="D223" s="244" t="s">
        <v>224</v>
      </c>
      <c r="E223" s="245" t="s">
        <v>3014</v>
      </c>
      <c r="F223" s="246" t="s">
        <v>3015</v>
      </c>
      <c r="G223" s="247" t="s">
        <v>2910</v>
      </c>
      <c r="H223" s="248">
        <v>5</v>
      </c>
      <c r="I223" s="249"/>
      <c r="J223" s="250">
        <f>ROUND(I223*H223,2)</f>
        <v>0</v>
      </c>
      <c r="K223" s="251"/>
      <c r="L223" s="45"/>
      <c r="M223" s="252" t="s">
        <v>1</v>
      </c>
      <c r="N223" s="253" t="s">
        <v>41</v>
      </c>
      <c r="O223" s="92"/>
      <c r="P223" s="254">
        <f>O223*H223</f>
        <v>0</v>
      </c>
      <c r="Q223" s="254">
        <v>0</v>
      </c>
      <c r="R223" s="254">
        <f>Q223*H223</f>
        <v>0</v>
      </c>
      <c r="S223" s="254">
        <v>0</v>
      </c>
      <c r="T223" s="255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56" t="s">
        <v>260</v>
      </c>
      <c r="AT223" s="256" t="s">
        <v>224</v>
      </c>
      <c r="AU223" s="256" t="s">
        <v>86</v>
      </c>
      <c r="AY223" s="18" t="s">
        <v>222</v>
      </c>
      <c r="BE223" s="257">
        <f>IF(N223="základní",J223,0)</f>
        <v>0</v>
      </c>
      <c r="BF223" s="257">
        <f>IF(N223="snížená",J223,0)</f>
        <v>0</v>
      </c>
      <c r="BG223" s="257">
        <f>IF(N223="zákl. přenesená",J223,0)</f>
        <v>0</v>
      </c>
      <c r="BH223" s="257">
        <f>IF(N223="sníž. přenesená",J223,0)</f>
        <v>0</v>
      </c>
      <c r="BI223" s="257">
        <f>IF(N223="nulová",J223,0)</f>
        <v>0</v>
      </c>
      <c r="BJ223" s="18" t="s">
        <v>84</v>
      </c>
      <c r="BK223" s="257">
        <f>ROUND(I223*H223,2)</f>
        <v>0</v>
      </c>
      <c r="BL223" s="18" t="s">
        <v>260</v>
      </c>
      <c r="BM223" s="256" t="s">
        <v>568</v>
      </c>
    </row>
    <row r="224" s="2" customFormat="1" ht="16.5" customHeight="1">
      <c r="A224" s="39"/>
      <c r="B224" s="40"/>
      <c r="C224" s="244" t="s">
        <v>565</v>
      </c>
      <c r="D224" s="244" t="s">
        <v>224</v>
      </c>
      <c r="E224" s="245" t="s">
        <v>3016</v>
      </c>
      <c r="F224" s="246" t="s">
        <v>3017</v>
      </c>
      <c r="G224" s="247" t="s">
        <v>353</v>
      </c>
      <c r="H224" s="248">
        <v>2</v>
      </c>
      <c r="I224" s="249"/>
      <c r="J224" s="250">
        <f>ROUND(I224*H224,2)</f>
        <v>0</v>
      </c>
      <c r="K224" s="251"/>
      <c r="L224" s="45"/>
      <c r="M224" s="252" t="s">
        <v>1</v>
      </c>
      <c r="N224" s="253" t="s">
        <v>41</v>
      </c>
      <c r="O224" s="92"/>
      <c r="P224" s="254">
        <f>O224*H224</f>
        <v>0</v>
      </c>
      <c r="Q224" s="254">
        <v>0</v>
      </c>
      <c r="R224" s="254">
        <f>Q224*H224</f>
        <v>0</v>
      </c>
      <c r="S224" s="254">
        <v>0</v>
      </c>
      <c r="T224" s="255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56" t="s">
        <v>260</v>
      </c>
      <c r="AT224" s="256" t="s">
        <v>224</v>
      </c>
      <c r="AU224" s="256" t="s">
        <v>86</v>
      </c>
      <c r="AY224" s="18" t="s">
        <v>222</v>
      </c>
      <c r="BE224" s="257">
        <f>IF(N224="základní",J224,0)</f>
        <v>0</v>
      </c>
      <c r="BF224" s="257">
        <f>IF(N224="snížená",J224,0)</f>
        <v>0</v>
      </c>
      <c r="BG224" s="257">
        <f>IF(N224="zákl. přenesená",J224,0)</f>
        <v>0</v>
      </c>
      <c r="BH224" s="257">
        <f>IF(N224="sníž. přenesená",J224,0)</f>
        <v>0</v>
      </c>
      <c r="BI224" s="257">
        <f>IF(N224="nulová",J224,0)</f>
        <v>0</v>
      </c>
      <c r="BJ224" s="18" t="s">
        <v>84</v>
      </c>
      <c r="BK224" s="257">
        <f>ROUND(I224*H224,2)</f>
        <v>0</v>
      </c>
      <c r="BL224" s="18" t="s">
        <v>260</v>
      </c>
      <c r="BM224" s="256" t="s">
        <v>572</v>
      </c>
    </row>
    <row r="225" s="2" customFormat="1" ht="16.5" customHeight="1">
      <c r="A225" s="39"/>
      <c r="B225" s="40"/>
      <c r="C225" s="244" t="s">
        <v>382</v>
      </c>
      <c r="D225" s="244" t="s">
        <v>224</v>
      </c>
      <c r="E225" s="245" t="s">
        <v>3018</v>
      </c>
      <c r="F225" s="246" t="s">
        <v>3019</v>
      </c>
      <c r="G225" s="247" t="s">
        <v>353</v>
      </c>
      <c r="H225" s="248">
        <v>2</v>
      </c>
      <c r="I225" s="249"/>
      <c r="J225" s="250">
        <f>ROUND(I225*H225,2)</f>
        <v>0</v>
      </c>
      <c r="K225" s="251"/>
      <c r="L225" s="45"/>
      <c r="M225" s="252" t="s">
        <v>1</v>
      </c>
      <c r="N225" s="253" t="s">
        <v>41</v>
      </c>
      <c r="O225" s="92"/>
      <c r="P225" s="254">
        <f>O225*H225</f>
        <v>0</v>
      </c>
      <c r="Q225" s="254">
        <v>0</v>
      </c>
      <c r="R225" s="254">
        <f>Q225*H225</f>
        <v>0</v>
      </c>
      <c r="S225" s="254">
        <v>0</v>
      </c>
      <c r="T225" s="255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56" t="s">
        <v>260</v>
      </c>
      <c r="AT225" s="256" t="s">
        <v>224</v>
      </c>
      <c r="AU225" s="256" t="s">
        <v>86</v>
      </c>
      <c r="AY225" s="18" t="s">
        <v>222</v>
      </c>
      <c r="BE225" s="257">
        <f>IF(N225="základní",J225,0)</f>
        <v>0</v>
      </c>
      <c r="BF225" s="257">
        <f>IF(N225="snížená",J225,0)</f>
        <v>0</v>
      </c>
      <c r="BG225" s="257">
        <f>IF(N225="zákl. přenesená",J225,0)</f>
        <v>0</v>
      </c>
      <c r="BH225" s="257">
        <f>IF(N225="sníž. přenesená",J225,0)</f>
        <v>0</v>
      </c>
      <c r="BI225" s="257">
        <f>IF(N225="nulová",J225,0)</f>
        <v>0</v>
      </c>
      <c r="BJ225" s="18" t="s">
        <v>84</v>
      </c>
      <c r="BK225" s="257">
        <f>ROUND(I225*H225,2)</f>
        <v>0</v>
      </c>
      <c r="BL225" s="18" t="s">
        <v>260</v>
      </c>
      <c r="BM225" s="256" t="s">
        <v>575</v>
      </c>
    </row>
    <row r="226" s="2" customFormat="1" ht="24.15" customHeight="1">
      <c r="A226" s="39"/>
      <c r="B226" s="40"/>
      <c r="C226" s="244" t="s">
        <v>574</v>
      </c>
      <c r="D226" s="244" t="s">
        <v>224</v>
      </c>
      <c r="E226" s="245" t="s">
        <v>3020</v>
      </c>
      <c r="F226" s="246" t="s">
        <v>3021</v>
      </c>
      <c r="G226" s="247" t="s">
        <v>1057</v>
      </c>
      <c r="H226" s="316"/>
      <c r="I226" s="249"/>
      <c r="J226" s="250">
        <f>ROUND(I226*H226,2)</f>
        <v>0</v>
      </c>
      <c r="K226" s="251"/>
      <c r="L226" s="45"/>
      <c r="M226" s="252" t="s">
        <v>1</v>
      </c>
      <c r="N226" s="253" t="s">
        <v>41</v>
      </c>
      <c r="O226" s="92"/>
      <c r="P226" s="254">
        <f>O226*H226</f>
        <v>0</v>
      </c>
      <c r="Q226" s="254">
        <v>0</v>
      </c>
      <c r="R226" s="254">
        <f>Q226*H226</f>
        <v>0</v>
      </c>
      <c r="S226" s="254">
        <v>0</v>
      </c>
      <c r="T226" s="255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56" t="s">
        <v>260</v>
      </c>
      <c r="AT226" s="256" t="s">
        <v>224</v>
      </c>
      <c r="AU226" s="256" t="s">
        <v>86</v>
      </c>
      <c r="AY226" s="18" t="s">
        <v>222</v>
      </c>
      <c r="BE226" s="257">
        <f>IF(N226="základní",J226,0)</f>
        <v>0</v>
      </c>
      <c r="BF226" s="257">
        <f>IF(N226="snížená",J226,0)</f>
        <v>0</v>
      </c>
      <c r="BG226" s="257">
        <f>IF(N226="zákl. přenesená",J226,0)</f>
        <v>0</v>
      </c>
      <c r="BH226" s="257">
        <f>IF(N226="sníž. přenesená",J226,0)</f>
        <v>0</v>
      </c>
      <c r="BI226" s="257">
        <f>IF(N226="nulová",J226,0)</f>
        <v>0</v>
      </c>
      <c r="BJ226" s="18" t="s">
        <v>84</v>
      </c>
      <c r="BK226" s="257">
        <f>ROUND(I226*H226,2)</f>
        <v>0</v>
      </c>
      <c r="BL226" s="18" t="s">
        <v>260</v>
      </c>
      <c r="BM226" s="256" t="s">
        <v>579</v>
      </c>
    </row>
    <row r="227" s="12" customFormat="1" ht="22.8" customHeight="1">
      <c r="A227" s="12"/>
      <c r="B227" s="228"/>
      <c r="C227" s="229"/>
      <c r="D227" s="230" t="s">
        <v>75</v>
      </c>
      <c r="E227" s="242" t="s">
        <v>3022</v>
      </c>
      <c r="F227" s="242" t="s">
        <v>3023</v>
      </c>
      <c r="G227" s="229"/>
      <c r="H227" s="229"/>
      <c r="I227" s="232"/>
      <c r="J227" s="243">
        <f>BK227</f>
        <v>0</v>
      </c>
      <c r="K227" s="229"/>
      <c r="L227" s="234"/>
      <c r="M227" s="235"/>
      <c r="N227" s="236"/>
      <c r="O227" s="236"/>
      <c r="P227" s="237">
        <f>SUM(P228:P242)</f>
        <v>0</v>
      </c>
      <c r="Q227" s="236"/>
      <c r="R227" s="237">
        <f>SUM(R228:R242)</f>
        <v>0</v>
      </c>
      <c r="S227" s="236"/>
      <c r="T227" s="238">
        <f>SUM(T228:T242)</f>
        <v>0</v>
      </c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R227" s="239" t="s">
        <v>86</v>
      </c>
      <c r="AT227" s="240" t="s">
        <v>75</v>
      </c>
      <c r="AU227" s="240" t="s">
        <v>84</v>
      </c>
      <c r="AY227" s="239" t="s">
        <v>222</v>
      </c>
      <c r="BK227" s="241">
        <f>SUM(BK228:BK242)</f>
        <v>0</v>
      </c>
    </row>
    <row r="228" s="2" customFormat="1" ht="16.5" customHeight="1">
      <c r="A228" s="39"/>
      <c r="B228" s="40"/>
      <c r="C228" s="244" t="s">
        <v>386</v>
      </c>
      <c r="D228" s="244" t="s">
        <v>224</v>
      </c>
      <c r="E228" s="245" t="s">
        <v>3024</v>
      </c>
      <c r="F228" s="246" t="s">
        <v>3025</v>
      </c>
      <c r="G228" s="247" t="s">
        <v>353</v>
      </c>
      <c r="H228" s="248">
        <v>348</v>
      </c>
      <c r="I228" s="249"/>
      <c r="J228" s="250">
        <f>ROUND(I228*H228,2)</f>
        <v>0</v>
      </c>
      <c r="K228" s="251"/>
      <c r="L228" s="45"/>
      <c r="M228" s="252" t="s">
        <v>1</v>
      </c>
      <c r="N228" s="253" t="s">
        <v>41</v>
      </c>
      <c r="O228" s="92"/>
      <c r="P228" s="254">
        <f>O228*H228</f>
        <v>0</v>
      </c>
      <c r="Q228" s="254">
        <v>0</v>
      </c>
      <c r="R228" s="254">
        <f>Q228*H228</f>
        <v>0</v>
      </c>
      <c r="S228" s="254">
        <v>0</v>
      </c>
      <c r="T228" s="255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56" t="s">
        <v>260</v>
      </c>
      <c r="AT228" s="256" t="s">
        <v>224</v>
      </c>
      <c r="AU228" s="256" t="s">
        <v>86</v>
      </c>
      <c r="AY228" s="18" t="s">
        <v>222</v>
      </c>
      <c r="BE228" s="257">
        <f>IF(N228="základní",J228,0)</f>
        <v>0</v>
      </c>
      <c r="BF228" s="257">
        <f>IF(N228="snížená",J228,0)</f>
        <v>0</v>
      </c>
      <c r="BG228" s="257">
        <f>IF(N228="zákl. přenesená",J228,0)</f>
        <v>0</v>
      </c>
      <c r="BH228" s="257">
        <f>IF(N228="sníž. přenesená",J228,0)</f>
        <v>0</v>
      </c>
      <c r="BI228" s="257">
        <f>IF(N228="nulová",J228,0)</f>
        <v>0</v>
      </c>
      <c r="BJ228" s="18" t="s">
        <v>84</v>
      </c>
      <c r="BK228" s="257">
        <f>ROUND(I228*H228,2)</f>
        <v>0</v>
      </c>
      <c r="BL228" s="18" t="s">
        <v>260</v>
      </c>
      <c r="BM228" s="256" t="s">
        <v>583</v>
      </c>
    </row>
    <row r="229" s="2" customFormat="1" ht="24.15" customHeight="1">
      <c r="A229" s="39"/>
      <c r="B229" s="40"/>
      <c r="C229" s="244" t="s">
        <v>582</v>
      </c>
      <c r="D229" s="244" t="s">
        <v>224</v>
      </c>
      <c r="E229" s="245" t="s">
        <v>3026</v>
      </c>
      <c r="F229" s="246" t="s">
        <v>3027</v>
      </c>
      <c r="G229" s="247" t="s">
        <v>353</v>
      </c>
      <c r="H229" s="248">
        <v>143</v>
      </c>
      <c r="I229" s="249"/>
      <c r="J229" s="250">
        <f>ROUND(I229*H229,2)</f>
        <v>0</v>
      </c>
      <c r="K229" s="251"/>
      <c r="L229" s="45"/>
      <c r="M229" s="252" t="s">
        <v>1</v>
      </c>
      <c r="N229" s="253" t="s">
        <v>41</v>
      </c>
      <c r="O229" s="92"/>
      <c r="P229" s="254">
        <f>O229*H229</f>
        <v>0</v>
      </c>
      <c r="Q229" s="254">
        <v>0</v>
      </c>
      <c r="R229" s="254">
        <f>Q229*H229</f>
        <v>0</v>
      </c>
      <c r="S229" s="254">
        <v>0</v>
      </c>
      <c r="T229" s="255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56" t="s">
        <v>260</v>
      </c>
      <c r="AT229" s="256" t="s">
        <v>224</v>
      </c>
      <c r="AU229" s="256" t="s">
        <v>86</v>
      </c>
      <c r="AY229" s="18" t="s">
        <v>222</v>
      </c>
      <c r="BE229" s="257">
        <f>IF(N229="základní",J229,0)</f>
        <v>0</v>
      </c>
      <c r="BF229" s="257">
        <f>IF(N229="snížená",J229,0)</f>
        <v>0</v>
      </c>
      <c r="BG229" s="257">
        <f>IF(N229="zákl. přenesená",J229,0)</f>
        <v>0</v>
      </c>
      <c r="BH229" s="257">
        <f>IF(N229="sníž. přenesená",J229,0)</f>
        <v>0</v>
      </c>
      <c r="BI229" s="257">
        <f>IF(N229="nulová",J229,0)</f>
        <v>0</v>
      </c>
      <c r="BJ229" s="18" t="s">
        <v>84</v>
      </c>
      <c r="BK229" s="257">
        <f>ROUND(I229*H229,2)</f>
        <v>0</v>
      </c>
      <c r="BL229" s="18" t="s">
        <v>260</v>
      </c>
      <c r="BM229" s="256" t="s">
        <v>587</v>
      </c>
    </row>
    <row r="230" s="2" customFormat="1" ht="24.15" customHeight="1">
      <c r="A230" s="39"/>
      <c r="B230" s="40"/>
      <c r="C230" s="244" t="s">
        <v>389</v>
      </c>
      <c r="D230" s="244" t="s">
        <v>224</v>
      </c>
      <c r="E230" s="245" t="s">
        <v>3028</v>
      </c>
      <c r="F230" s="246" t="s">
        <v>3029</v>
      </c>
      <c r="G230" s="247" t="s">
        <v>353</v>
      </c>
      <c r="H230" s="248">
        <v>143</v>
      </c>
      <c r="I230" s="249"/>
      <c r="J230" s="250">
        <f>ROUND(I230*H230,2)</f>
        <v>0</v>
      </c>
      <c r="K230" s="251"/>
      <c r="L230" s="45"/>
      <c r="M230" s="252" t="s">
        <v>1</v>
      </c>
      <c r="N230" s="253" t="s">
        <v>41</v>
      </c>
      <c r="O230" s="92"/>
      <c r="P230" s="254">
        <f>O230*H230</f>
        <v>0</v>
      </c>
      <c r="Q230" s="254">
        <v>0</v>
      </c>
      <c r="R230" s="254">
        <f>Q230*H230</f>
        <v>0</v>
      </c>
      <c r="S230" s="254">
        <v>0</v>
      </c>
      <c r="T230" s="255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56" t="s">
        <v>260</v>
      </c>
      <c r="AT230" s="256" t="s">
        <v>224</v>
      </c>
      <c r="AU230" s="256" t="s">
        <v>86</v>
      </c>
      <c r="AY230" s="18" t="s">
        <v>222</v>
      </c>
      <c r="BE230" s="257">
        <f>IF(N230="základní",J230,0)</f>
        <v>0</v>
      </c>
      <c r="BF230" s="257">
        <f>IF(N230="snížená",J230,0)</f>
        <v>0</v>
      </c>
      <c r="BG230" s="257">
        <f>IF(N230="zákl. přenesená",J230,0)</f>
        <v>0</v>
      </c>
      <c r="BH230" s="257">
        <f>IF(N230="sníž. přenesená",J230,0)</f>
        <v>0</v>
      </c>
      <c r="BI230" s="257">
        <f>IF(N230="nulová",J230,0)</f>
        <v>0</v>
      </c>
      <c r="BJ230" s="18" t="s">
        <v>84</v>
      </c>
      <c r="BK230" s="257">
        <f>ROUND(I230*H230,2)</f>
        <v>0</v>
      </c>
      <c r="BL230" s="18" t="s">
        <v>260</v>
      </c>
      <c r="BM230" s="256" t="s">
        <v>590</v>
      </c>
    </row>
    <row r="231" s="2" customFormat="1" ht="24.15" customHeight="1">
      <c r="A231" s="39"/>
      <c r="B231" s="40"/>
      <c r="C231" s="244" t="s">
        <v>589</v>
      </c>
      <c r="D231" s="244" t="s">
        <v>224</v>
      </c>
      <c r="E231" s="245" t="s">
        <v>3030</v>
      </c>
      <c r="F231" s="246" t="s">
        <v>3031</v>
      </c>
      <c r="G231" s="247" t="s">
        <v>353</v>
      </c>
      <c r="H231" s="248">
        <v>143</v>
      </c>
      <c r="I231" s="249"/>
      <c r="J231" s="250">
        <f>ROUND(I231*H231,2)</f>
        <v>0</v>
      </c>
      <c r="K231" s="251"/>
      <c r="L231" s="45"/>
      <c r="M231" s="252" t="s">
        <v>1</v>
      </c>
      <c r="N231" s="253" t="s">
        <v>41</v>
      </c>
      <c r="O231" s="92"/>
      <c r="P231" s="254">
        <f>O231*H231</f>
        <v>0</v>
      </c>
      <c r="Q231" s="254">
        <v>0</v>
      </c>
      <c r="R231" s="254">
        <f>Q231*H231</f>
        <v>0</v>
      </c>
      <c r="S231" s="254">
        <v>0</v>
      </c>
      <c r="T231" s="255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56" t="s">
        <v>260</v>
      </c>
      <c r="AT231" s="256" t="s">
        <v>224</v>
      </c>
      <c r="AU231" s="256" t="s">
        <v>86</v>
      </c>
      <c r="AY231" s="18" t="s">
        <v>222</v>
      </c>
      <c r="BE231" s="257">
        <f>IF(N231="základní",J231,0)</f>
        <v>0</v>
      </c>
      <c r="BF231" s="257">
        <f>IF(N231="snížená",J231,0)</f>
        <v>0</v>
      </c>
      <c r="BG231" s="257">
        <f>IF(N231="zákl. přenesená",J231,0)</f>
        <v>0</v>
      </c>
      <c r="BH231" s="257">
        <f>IF(N231="sníž. přenesená",J231,0)</f>
        <v>0</v>
      </c>
      <c r="BI231" s="257">
        <f>IF(N231="nulová",J231,0)</f>
        <v>0</v>
      </c>
      <c r="BJ231" s="18" t="s">
        <v>84</v>
      </c>
      <c r="BK231" s="257">
        <f>ROUND(I231*H231,2)</f>
        <v>0</v>
      </c>
      <c r="BL231" s="18" t="s">
        <v>260</v>
      </c>
      <c r="BM231" s="256" t="s">
        <v>593</v>
      </c>
    </row>
    <row r="232" s="2" customFormat="1" ht="24.15" customHeight="1">
      <c r="A232" s="39"/>
      <c r="B232" s="40"/>
      <c r="C232" s="244" t="s">
        <v>393</v>
      </c>
      <c r="D232" s="244" t="s">
        <v>224</v>
      </c>
      <c r="E232" s="245" t="s">
        <v>3032</v>
      </c>
      <c r="F232" s="246" t="s">
        <v>3033</v>
      </c>
      <c r="G232" s="247" t="s">
        <v>353</v>
      </c>
      <c r="H232" s="248">
        <v>15</v>
      </c>
      <c r="I232" s="249"/>
      <c r="J232" s="250">
        <f>ROUND(I232*H232,2)</f>
        <v>0</v>
      </c>
      <c r="K232" s="251"/>
      <c r="L232" s="45"/>
      <c r="M232" s="252" t="s">
        <v>1</v>
      </c>
      <c r="N232" s="253" t="s">
        <v>41</v>
      </c>
      <c r="O232" s="92"/>
      <c r="P232" s="254">
        <f>O232*H232</f>
        <v>0</v>
      </c>
      <c r="Q232" s="254">
        <v>0</v>
      </c>
      <c r="R232" s="254">
        <f>Q232*H232</f>
        <v>0</v>
      </c>
      <c r="S232" s="254">
        <v>0</v>
      </c>
      <c r="T232" s="255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56" t="s">
        <v>260</v>
      </c>
      <c r="AT232" s="256" t="s">
        <v>224</v>
      </c>
      <c r="AU232" s="256" t="s">
        <v>86</v>
      </c>
      <c r="AY232" s="18" t="s">
        <v>222</v>
      </c>
      <c r="BE232" s="257">
        <f>IF(N232="základní",J232,0)</f>
        <v>0</v>
      </c>
      <c r="BF232" s="257">
        <f>IF(N232="snížená",J232,0)</f>
        <v>0</v>
      </c>
      <c r="BG232" s="257">
        <f>IF(N232="zákl. přenesená",J232,0)</f>
        <v>0</v>
      </c>
      <c r="BH232" s="257">
        <f>IF(N232="sníž. přenesená",J232,0)</f>
        <v>0</v>
      </c>
      <c r="BI232" s="257">
        <f>IF(N232="nulová",J232,0)</f>
        <v>0</v>
      </c>
      <c r="BJ232" s="18" t="s">
        <v>84</v>
      </c>
      <c r="BK232" s="257">
        <f>ROUND(I232*H232,2)</f>
        <v>0</v>
      </c>
      <c r="BL232" s="18" t="s">
        <v>260</v>
      </c>
      <c r="BM232" s="256" t="s">
        <v>595</v>
      </c>
    </row>
    <row r="233" s="2" customFormat="1" ht="21.75" customHeight="1">
      <c r="A233" s="39"/>
      <c r="B233" s="40"/>
      <c r="C233" s="244" t="s">
        <v>594</v>
      </c>
      <c r="D233" s="244" t="s">
        <v>224</v>
      </c>
      <c r="E233" s="245" t="s">
        <v>3034</v>
      </c>
      <c r="F233" s="246" t="s">
        <v>3035</v>
      </c>
      <c r="G233" s="247" t="s">
        <v>353</v>
      </c>
      <c r="H233" s="248">
        <v>286</v>
      </c>
      <c r="I233" s="249"/>
      <c r="J233" s="250">
        <f>ROUND(I233*H233,2)</f>
        <v>0</v>
      </c>
      <c r="K233" s="251"/>
      <c r="L233" s="45"/>
      <c r="M233" s="252" t="s">
        <v>1</v>
      </c>
      <c r="N233" s="253" t="s">
        <v>41</v>
      </c>
      <c r="O233" s="92"/>
      <c r="P233" s="254">
        <f>O233*H233</f>
        <v>0</v>
      </c>
      <c r="Q233" s="254">
        <v>0</v>
      </c>
      <c r="R233" s="254">
        <f>Q233*H233</f>
        <v>0</v>
      </c>
      <c r="S233" s="254">
        <v>0</v>
      </c>
      <c r="T233" s="255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56" t="s">
        <v>260</v>
      </c>
      <c r="AT233" s="256" t="s">
        <v>224</v>
      </c>
      <c r="AU233" s="256" t="s">
        <v>86</v>
      </c>
      <c r="AY233" s="18" t="s">
        <v>222</v>
      </c>
      <c r="BE233" s="257">
        <f>IF(N233="základní",J233,0)</f>
        <v>0</v>
      </c>
      <c r="BF233" s="257">
        <f>IF(N233="snížená",J233,0)</f>
        <v>0</v>
      </c>
      <c r="BG233" s="257">
        <f>IF(N233="zákl. přenesená",J233,0)</f>
        <v>0</v>
      </c>
      <c r="BH233" s="257">
        <f>IF(N233="sníž. přenesená",J233,0)</f>
        <v>0</v>
      </c>
      <c r="BI233" s="257">
        <f>IF(N233="nulová",J233,0)</f>
        <v>0</v>
      </c>
      <c r="BJ233" s="18" t="s">
        <v>84</v>
      </c>
      <c r="BK233" s="257">
        <f>ROUND(I233*H233,2)</f>
        <v>0</v>
      </c>
      <c r="BL233" s="18" t="s">
        <v>260</v>
      </c>
      <c r="BM233" s="256" t="s">
        <v>598</v>
      </c>
    </row>
    <row r="234" s="2" customFormat="1" ht="24.15" customHeight="1">
      <c r="A234" s="39"/>
      <c r="B234" s="40"/>
      <c r="C234" s="294" t="s">
        <v>402</v>
      </c>
      <c r="D234" s="294" t="s">
        <v>300</v>
      </c>
      <c r="E234" s="295" t="s">
        <v>3036</v>
      </c>
      <c r="F234" s="296" t="s">
        <v>3037</v>
      </c>
      <c r="G234" s="297" t="s">
        <v>353</v>
      </c>
      <c r="H234" s="298">
        <v>5</v>
      </c>
      <c r="I234" s="299"/>
      <c r="J234" s="300">
        <f>ROUND(I234*H234,2)</f>
        <v>0</v>
      </c>
      <c r="K234" s="301"/>
      <c r="L234" s="302"/>
      <c r="M234" s="303" t="s">
        <v>1</v>
      </c>
      <c r="N234" s="304" t="s">
        <v>41</v>
      </c>
      <c r="O234" s="92"/>
      <c r="P234" s="254">
        <f>O234*H234</f>
        <v>0</v>
      </c>
      <c r="Q234" s="254">
        <v>0</v>
      </c>
      <c r="R234" s="254">
        <f>Q234*H234</f>
        <v>0</v>
      </c>
      <c r="S234" s="254">
        <v>0</v>
      </c>
      <c r="T234" s="255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56" t="s">
        <v>290</v>
      </c>
      <c r="AT234" s="256" t="s">
        <v>300</v>
      </c>
      <c r="AU234" s="256" t="s">
        <v>86</v>
      </c>
      <c r="AY234" s="18" t="s">
        <v>222</v>
      </c>
      <c r="BE234" s="257">
        <f>IF(N234="základní",J234,0)</f>
        <v>0</v>
      </c>
      <c r="BF234" s="257">
        <f>IF(N234="snížená",J234,0)</f>
        <v>0</v>
      </c>
      <c r="BG234" s="257">
        <f>IF(N234="zákl. přenesená",J234,0)</f>
        <v>0</v>
      </c>
      <c r="BH234" s="257">
        <f>IF(N234="sníž. přenesená",J234,0)</f>
        <v>0</v>
      </c>
      <c r="BI234" s="257">
        <f>IF(N234="nulová",J234,0)</f>
        <v>0</v>
      </c>
      <c r="BJ234" s="18" t="s">
        <v>84</v>
      </c>
      <c r="BK234" s="257">
        <f>ROUND(I234*H234,2)</f>
        <v>0</v>
      </c>
      <c r="BL234" s="18" t="s">
        <v>260</v>
      </c>
      <c r="BM234" s="256" t="s">
        <v>602</v>
      </c>
    </row>
    <row r="235" s="2" customFormat="1" ht="24.15" customHeight="1">
      <c r="A235" s="39"/>
      <c r="B235" s="40"/>
      <c r="C235" s="294" t="s">
        <v>599</v>
      </c>
      <c r="D235" s="294" t="s">
        <v>300</v>
      </c>
      <c r="E235" s="295" t="s">
        <v>3038</v>
      </c>
      <c r="F235" s="296" t="s">
        <v>3039</v>
      </c>
      <c r="G235" s="297" t="s">
        <v>353</v>
      </c>
      <c r="H235" s="298">
        <v>6</v>
      </c>
      <c r="I235" s="299"/>
      <c r="J235" s="300">
        <f>ROUND(I235*H235,2)</f>
        <v>0</v>
      </c>
      <c r="K235" s="301"/>
      <c r="L235" s="302"/>
      <c r="M235" s="303" t="s">
        <v>1</v>
      </c>
      <c r="N235" s="304" t="s">
        <v>41</v>
      </c>
      <c r="O235" s="92"/>
      <c r="P235" s="254">
        <f>O235*H235</f>
        <v>0</v>
      </c>
      <c r="Q235" s="254">
        <v>0</v>
      </c>
      <c r="R235" s="254">
        <f>Q235*H235</f>
        <v>0</v>
      </c>
      <c r="S235" s="254">
        <v>0</v>
      </c>
      <c r="T235" s="255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56" t="s">
        <v>290</v>
      </c>
      <c r="AT235" s="256" t="s">
        <v>300</v>
      </c>
      <c r="AU235" s="256" t="s">
        <v>86</v>
      </c>
      <c r="AY235" s="18" t="s">
        <v>222</v>
      </c>
      <c r="BE235" s="257">
        <f>IF(N235="základní",J235,0)</f>
        <v>0</v>
      </c>
      <c r="BF235" s="257">
        <f>IF(N235="snížená",J235,0)</f>
        <v>0</v>
      </c>
      <c r="BG235" s="257">
        <f>IF(N235="zákl. přenesená",J235,0)</f>
        <v>0</v>
      </c>
      <c r="BH235" s="257">
        <f>IF(N235="sníž. přenesená",J235,0)</f>
        <v>0</v>
      </c>
      <c r="BI235" s="257">
        <f>IF(N235="nulová",J235,0)</f>
        <v>0</v>
      </c>
      <c r="BJ235" s="18" t="s">
        <v>84</v>
      </c>
      <c r="BK235" s="257">
        <f>ROUND(I235*H235,2)</f>
        <v>0</v>
      </c>
      <c r="BL235" s="18" t="s">
        <v>260</v>
      </c>
      <c r="BM235" s="256" t="s">
        <v>605</v>
      </c>
    </row>
    <row r="236" s="2" customFormat="1" ht="24.15" customHeight="1">
      <c r="A236" s="39"/>
      <c r="B236" s="40"/>
      <c r="C236" s="294" t="s">
        <v>412</v>
      </c>
      <c r="D236" s="294" t="s">
        <v>300</v>
      </c>
      <c r="E236" s="295" t="s">
        <v>3040</v>
      </c>
      <c r="F236" s="296" t="s">
        <v>3041</v>
      </c>
      <c r="G236" s="297" t="s">
        <v>353</v>
      </c>
      <c r="H236" s="298">
        <v>12</v>
      </c>
      <c r="I236" s="299"/>
      <c r="J236" s="300">
        <f>ROUND(I236*H236,2)</f>
        <v>0</v>
      </c>
      <c r="K236" s="301"/>
      <c r="L236" s="302"/>
      <c r="M236" s="303" t="s">
        <v>1</v>
      </c>
      <c r="N236" s="304" t="s">
        <v>41</v>
      </c>
      <c r="O236" s="92"/>
      <c r="P236" s="254">
        <f>O236*H236</f>
        <v>0</v>
      </c>
      <c r="Q236" s="254">
        <v>0</v>
      </c>
      <c r="R236" s="254">
        <f>Q236*H236</f>
        <v>0</v>
      </c>
      <c r="S236" s="254">
        <v>0</v>
      </c>
      <c r="T236" s="255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56" t="s">
        <v>290</v>
      </c>
      <c r="AT236" s="256" t="s">
        <v>300</v>
      </c>
      <c r="AU236" s="256" t="s">
        <v>86</v>
      </c>
      <c r="AY236" s="18" t="s">
        <v>222</v>
      </c>
      <c r="BE236" s="257">
        <f>IF(N236="základní",J236,0)</f>
        <v>0</v>
      </c>
      <c r="BF236" s="257">
        <f>IF(N236="snížená",J236,0)</f>
        <v>0</v>
      </c>
      <c r="BG236" s="257">
        <f>IF(N236="zákl. přenesená",J236,0)</f>
        <v>0</v>
      </c>
      <c r="BH236" s="257">
        <f>IF(N236="sníž. přenesená",J236,0)</f>
        <v>0</v>
      </c>
      <c r="BI236" s="257">
        <f>IF(N236="nulová",J236,0)</f>
        <v>0</v>
      </c>
      <c r="BJ236" s="18" t="s">
        <v>84</v>
      </c>
      <c r="BK236" s="257">
        <f>ROUND(I236*H236,2)</f>
        <v>0</v>
      </c>
      <c r="BL236" s="18" t="s">
        <v>260</v>
      </c>
      <c r="BM236" s="256" t="s">
        <v>609</v>
      </c>
    </row>
    <row r="237" s="2" customFormat="1" ht="24.15" customHeight="1">
      <c r="A237" s="39"/>
      <c r="B237" s="40"/>
      <c r="C237" s="294" t="s">
        <v>606</v>
      </c>
      <c r="D237" s="294" t="s">
        <v>300</v>
      </c>
      <c r="E237" s="295" t="s">
        <v>3042</v>
      </c>
      <c r="F237" s="296" t="s">
        <v>3043</v>
      </c>
      <c r="G237" s="297" t="s">
        <v>353</v>
      </c>
      <c r="H237" s="298">
        <v>2</v>
      </c>
      <c r="I237" s="299"/>
      <c r="J237" s="300">
        <f>ROUND(I237*H237,2)</f>
        <v>0</v>
      </c>
      <c r="K237" s="301"/>
      <c r="L237" s="302"/>
      <c r="M237" s="303" t="s">
        <v>1</v>
      </c>
      <c r="N237" s="304" t="s">
        <v>41</v>
      </c>
      <c r="O237" s="92"/>
      <c r="P237" s="254">
        <f>O237*H237</f>
        <v>0</v>
      </c>
      <c r="Q237" s="254">
        <v>0</v>
      </c>
      <c r="R237" s="254">
        <f>Q237*H237</f>
        <v>0</v>
      </c>
      <c r="S237" s="254">
        <v>0</v>
      </c>
      <c r="T237" s="255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56" t="s">
        <v>290</v>
      </c>
      <c r="AT237" s="256" t="s">
        <v>300</v>
      </c>
      <c r="AU237" s="256" t="s">
        <v>86</v>
      </c>
      <c r="AY237" s="18" t="s">
        <v>222</v>
      </c>
      <c r="BE237" s="257">
        <f>IF(N237="základní",J237,0)</f>
        <v>0</v>
      </c>
      <c r="BF237" s="257">
        <f>IF(N237="snížená",J237,0)</f>
        <v>0</v>
      </c>
      <c r="BG237" s="257">
        <f>IF(N237="zákl. přenesená",J237,0)</f>
        <v>0</v>
      </c>
      <c r="BH237" s="257">
        <f>IF(N237="sníž. přenesená",J237,0)</f>
        <v>0</v>
      </c>
      <c r="BI237" s="257">
        <f>IF(N237="nulová",J237,0)</f>
        <v>0</v>
      </c>
      <c r="BJ237" s="18" t="s">
        <v>84</v>
      </c>
      <c r="BK237" s="257">
        <f>ROUND(I237*H237,2)</f>
        <v>0</v>
      </c>
      <c r="BL237" s="18" t="s">
        <v>260</v>
      </c>
      <c r="BM237" s="256" t="s">
        <v>614</v>
      </c>
    </row>
    <row r="238" s="2" customFormat="1" ht="24.15" customHeight="1">
      <c r="A238" s="39"/>
      <c r="B238" s="40"/>
      <c r="C238" s="294" t="s">
        <v>416</v>
      </c>
      <c r="D238" s="294" t="s">
        <v>300</v>
      </c>
      <c r="E238" s="295" t="s">
        <v>3044</v>
      </c>
      <c r="F238" s="296" t="s">
        <v>3045</v>
      </c>
      <c r="G238" s="297" t="s">
        <v>353</v>
      </c>
      <c r="H238" s="298">
        <v>6</v>
      </c>
      <c r="I238" s="299"/>
      <c r="J238" s="300">
        <f>ROUND(I238*H238,2)</f>
        <v>0</v>
      </c>
      <c r="K238" s="301"/>
      <c r="L238" s="302"/>
      <c r="M238" s="303" t="s">
        <v>1</v>
      </c>
      <c r="N238" s="304" t="s">
        <v>41</v>
      </c>
      <c r="O238" s="92"/>
      <c r="P238" s="254">
        <f>O238*H238</f>
        <v>0</v>
      </c>
      <c r="Q238" s="254">
        <v>0</v>
      </c>
      <c r="R238" s="254">
        <f>Q238*H238</f>
        <v>0</v>
      </c>
      <c r="S238" s="254">
        <v>0</v>
      </c>
      <c r="T238" s="255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56" t="s">
        <v>290</v>
      </c>
      <c r="AT238" s="256" t="s">
        <v>300</v>
      </c>
      <c r="AU238" s="256" t="s">
        <v>86</v>
      </c>
      <c r="AY238" s="18" t="s">
        <v>222</v>
      </c>
      <c r="BE238" s="257">
        <f>IF(N238="základní",J238,0)</f>
        <v>0</v>
      </c>
      <c r="BF238" s="257">
        <f>IF(N238="snížená",J238,0)</f>
        <v>0</v>
      </c>
      <c r="BG238" s="257">
        <f>IF(N238="zákl. přenesená",J238,0)</f>
        <v>0</v>
      </c>
      <c r="BH238" s="257">
        <f>IF(N238="sníž. přenesená",J238,0)</f>
        <v>0</v>
      </c>
      <c r="BI238" s="257">
        <f>IF(N238="nulová",J238,0)</f>
        <v>0</v>
      </c>
      <c r="BJ238" s="18" t="s">
        <v>84</v>
      </c>
      <c r="BK238" s="257">
        <f>ROUND(I238*H238,2)</f>
        <v>0</v>
      </c>
      <c r="BL238" s="18" t="s">
        <v>260</v>
      </c>
      <c r="BM238" s="256" t="s">
        <v>618</v>
      </c>
    </row>
    <row r="239" s="2" customFormat="1" ht="24.15" customHeight="1">
      <c r="A239" s="39"/>
      <c r="B239" s="40"/>
      <c r="C239" s="294" t="s">
        <v>615</v>
      </c>
      <c r="D239" s="294" t="s">
        <v>300</v>
      </c>
      <c r="E239" s="295" t="s">
        <v>3046</v>
      </c>
      <c r="F239" s="296" t="s">
        <v>3047</v>
      </c>
      <c r="G239" s="297" t="s">
        <v>353</v>
      </c>
      <c r="H239" s="298">
        <v>4</v>
      </c>
      <c r="I239" s="299"/>
      <c r="J239" s="300">
        <f>ROUND(I239*H239,2)</f>
        <v>0</v>
      </c>
      <c r="K239" s="301"/>
      <c r="L239" s="302"/>
      <c r="M239" s="303" t="s">
        <v>1</v>
      </c>
      <c r="N239" s="304" t="s">
        <v>41</v>
      </c>
      <c r="O239" s="92"/>
      <c r="P239" s="254">
        <f>O239*H239</f>
        <v>0</v>
      </c>
      <c r="Q239" s="254">
        <v>0</v>
      </c>
      <c r="R239" s="254">
        <f>Q239*H239</f>
        <v>0</v>
      </c>
      <c r="S239" s="254">
        <v>0</v>
      </c>
      <c r="T239" s="255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56" t="s">
        <v>290</v>
      </c>
      <c r="AT239" s="256" t="s">
        <v>300</v>
      </c>
      <c r="AU239" s="256" t="s">
        <v>86</v>
      </c>
      <c r="AY239" s="18" t="s">
        <v>222</v>
      </c>
      <c r="BE239" s="257">
        <f>IF(N239="základní",J239,0)</f>
        <v>0</v>
      </c>
      <c r="BF239" s="257">
        <f>IF(N239="snížená",J239,0)</f>
        <v>0</v>
      </c>
      <c r="BG239" s="257">
        <f>IF(N239="zákl. přenesená",J239,0)</f>
        <v>0</v>
      </c>
      <c r="BH239" s="257">
        <f>IF(N239="sníž. přenesená",J239,0)</f>
        <v>0</v>
      </c>
      <c r="BI239" s="257">
        <f>IF(N239="nulová",J239,0)</f>
        <v>0</v>
      </c>
      <c r="BJ239" s="18" t="s">
        <v>84</v>
      </c>
      <c r="BK239" s="257">
        <f>ROUND(I239*H239,2)</f>
        <v>0</v>
      </c>
      <c r="BL239" s="18" t="s">
        <v>260</v>
      </c>
      <c r="BM239" s="256" t="s">
        <v>621</v>
      </c>
    </row>
    <row r="240" s="2" customFormat="1" ht="24.15" customHeight="1">
      <c r="A240" s="39"/>
      <c r="B240" s="40"/>
      <c r="C240" s="294" t="s">
        <v>421</v>
      </c>
      <c r="D240" s="294" t="s">
        <v>300</v>
      </c>
      <c r="E240" s="295" t="s">
        <v>3048</v>
      </c>
      <c r="F240" s="296" t="s">
        <v>3049</v>
      </c>
      <c r="G240" s="297" t="s">
        <v>353</v>
      </c>
      <c r="H240" s="298">
        <v>3</v>
      </c>
      <c r="I240" s="299"/>
      <c r="J240" s="300">
        <f>ROUND(I240*H240,2)</f>
        <v>0</v>
      </c>
      <c r="K240" s="301"/>
      <c r="L240" s="302"/>
      <c r="M240" s="303" t="s">
        <v>1</v>
      </c>
      <c r="N240" s="304" t="s">
        <v>41</v>
      </c>
      <c r="O240" s="92"/>
      <c r="P240" s="254">
        <f>O240*H240</f>
        <v>0</v>
      </c>
      <c r="Q240" s="254">
        <v>0</v>
      </c>
      <c r="R240" s="254">
        <f>Q240*H240</f>
        <v>0</v>
      </c>
      <c r="S240" s="254">
        <v>0</v>
      </c>
      <c r="T240" s="255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56" t="s">
        <v>290</v>
      </c>
      <c r="AT240" s="256" t="s">
        <v>300</v>
      </c>
      <c r="AU240" s="256" t="s">
        <v>86</v>
      </c>
      <c r="AY240" s="18" t="s">
        <v>222</v>
      </c>
      <c r="BE240" s="257">
        <f>IF(N240="základní",J240,0)</f>
        <v>0</v>
      </c>
      <c r="BF240" s="257">
        <f>IF(N240="snížená",J240,0)</f>
        <v>0</v>
      </c>
      <c r="BG240" s="257">
        <f>IF(N240="zákl. přenesená",J240,0)</f>
        <v>0</v>
      </c>
      <c r="BH240" s="257">
        <f>IF(N240="sníž. přenesená",J240,0)</f>
        <v>0</v>
      </c>
      <c r="BI240" s="257">
        <f>IF(N240="nulová",J240,0)</f>
        <v>0</v>
      </c>
      <c r="BJ240" s="18" t="s">
        <v>84</v>
      </c>
      <c r="BK240" s="257">
        <f>ROUND(I240*H240,2)</f>
        <v>0</v>
      </c>
      <c r="BL240" s="18" t="s">
        <v>260</v>
      </c>
      <c r="BM240" s="256" t="s">
        <v>625</v>
      </c>
    </row>
    <row r="241" s="2" customFormat="1" ht="16.5" customHeight="1">
      <c r="A241" s="39"/>
      <c r="B241" s="40"/>
      <c r="C241" s="244" t="s">
        <v>622</v>
      </c>
      <c r="D241" s="244" t="s">
        <v>224</v>
      </c>
      <c r="E241" s="245" t="s">
        <v>3050</v>
      </c>
      <c r="F241" s="246" t="s">
        <v>3051</v>
      </c>
      <c r="G241" s="247" t="s">
        <v>353</v>
      </c>
      <c r="H241" s="248">
        <v>158</v>
      </c>
      <c r="I241" s="249"/>
      <c r="J241" s="250">
        <f>ROUND(I241*H241,2)</f>
        <v>0</v>
      </c>
      <c r="K241" s="251"/>
      <c r="L241" s="45"/>
      <c r="M241" s="252" t="s">
        <v>1</v>
      </c>
      <c r="N241" s="253" t="s">
        <v>41</v>
      </c>
      <c r="O241" s="92"/>
      <c r="P241" s="254">
        <f>O241*H241</f>
        <v>0</v>
      </c>
      <c r="Q241" s="254">
        <v>0</v>
      </c>
      <c r="R241" s="254">
        <f>Q241*H241</f>
        <v>0</v>
      </c>
      <c r="S241" s="254">
        <v>0</v>
      </c>
      <c r="T241" s="255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56" t="s">
        <v>260</v>
      </c>
      <c r="AT241" s="256" t="s">
        <v>224</v>
      </c>
      <c r="AU241" s="256" t="s">
        <v>86</v>
      </c>
      <c r="AY241" s="18" t="s">
        <v>222</v>
      </c>
      <c r="BE241" s="257">
        <f>IF(N241="základní",J241,0)</f>
        <v>0</v>
      </c>
      <c r="BF241" s="257">
        <f>IF(N241="snížená",J241,0)</f>
        <v>0</v>
      </c>
      <c r="BG241" s="257">
        <f>IF(N241="zákl. přenesená",J241,0)</f>
        <v>0</v>
      </c>
      <c r="BH241" s="257">
        <f>IF(N241="sníž. přenesená",J241,0)</f>
        <v>0</v>
      </c>
      <c r="BI241" s="257">
        <f>IF(N241="nulová",J241,0)</f>
        <v>0</v>
      </c>
      <c r="BJ241" s="18" t="s">
        <v>84</v>
      </c>
      <c r="BK241" s="257">
        <f>ROUND(I241*H241,2)</f>
        <v>0</v>
      </c>
      <c r="BL241" s="18" t="s">
        <v>260</v>
      </c>
      <c r="BM241" s="256" t="s">
        <v>628</v>
      </c>
    </row>
    <row r="242" s="2" customFormat="1" ht="24.15" customHeight="1">
      <c r="A242" s="39"/>
      <c r="B242" s="40"/>
      <c r="C242" s="244" t="s">
        <v>428</v>
      </c>
      <c r="D242" s="244" t="s">
        <v>224</v>
      </c>
      <c r="E242" s="245" t="s">
        <v>3052</v>
      </c>
      <c r="F242" s="246" t="s">
        <v>3053</v>
      </c>
      <c r="G242" s="247" t="s">
        <v>1057</v>
      </c>
      <c r="H242" s="316"/>
      <c r="I242" s="249"/>
      <c r="J242" s="250">
        <f>ROUND(I242*H242,2)</f>
        <v>0</v>
      </c>
      <c r="K242" s="251"/>
      <c r="L242" s="45"/>
      <c r="M242" s="252" t="s">
        <v>1</v>
      </c>
      <c r="N242" s="253" t="s">
        <v>41</v>
      </c>
      <c r="O242" s="92"/>
      <c r="P242" s="254">
        <f>O242*H242</f>
        <v>0</v>
      </c>
      <c r="Q242" s="254">
        <v>0</v>
      </c>
      <c r="R242" s="254">
        <f>Q242*H242</f>
        <v>0</v>
      </c>
      <c r="S242" s="254">
        <v>0</v>
      </c>
      <c r="T242" s="255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56" t="s">
        <v>260</v>
      </c>
      <c r="AT242" s="256" t="s">
        <v>224</v>
      </c>
      <c r="AU242" s="256" t="s">
        <v>86</v>
      </c>
      <c r="AY242" s="18" t="s">
        <v>222</v>
      </c>
      <c r="BE242" s="257">
        <f>IF(N242="základní",J242,0)</f>
        <v>0</v>
      </c>
      <c r="BF242" s="257">
        <f>IF(N242="snížená",J242,0)</f>
        <v>0</v>
      </c>
      <c r="BG242" s="257">
        <f>IF(N242="zákl. přenesená",J242,0)</f>
        <v>0</v>
      </c>
      <c r="BH242" s="257">
        <f>IF(N242="sníž. přenesená",J242,0)</f>
        <v>0</v>
      </c>
      <c r="BI242" s="257">
        <f>IF(N242="nulová",J242,0)</f>
        <v>0</v>
      </c>
      <c r="BJ242" s="18" t="s">
        <v>84</v>
      </c>
      <c r="BK242" s="257">
        <f>ROUND(I242*H242,2)</f>
        <v>0</v>
      </c>
      <c r="BL242" s="18" t="s">
        <v>260</v>
      </c>
      <c r="BM242" s="256" t="s">
        <v>633</v>
      </c>
    </row>
    <row r="243" s="12" customFormat="1" ht="22.8" customHeight="1">
      <c r="A243" s="12"/>
      <c r="B243" s="228"/>
      <c r="C243" s="229"/>
      <c r="D243" s="230" t="s">
        <v>75</v>
      </c>
      <c r="E243" s="242" t="s">
        <v>2503</v>
      </c>
      <c r="F243" s="242" t="s">
        <v>2504</v>
      </c>
      <c r="G243" s="229"/>
      <c r="H243" s="229"/>
      <c r="I243" s="232"/>
      <c r="J243" s="243">
        <f>BK243</f>
        <v>0</v>
      </c>
      <c r="K243" s="229"/>
      <c r="L243" s="234"/>
      <c r="M243" s="235"/>
      <c r="N243" s="236"/>
      <c r="O243" s="236"/>
      <c r="P243" s="237">
        <f>SUM(P244:P245)</f>
        <v>0</v>
      </c>
      <c r="Q243" s="236"/>
      <c r="R243" s="237">
        <f>SUM(R244:R245)</f>
        <v>0</v>
      </c>
      <c r="S243" s="236"/>
      <c r="T243" s="238">
        <f>SUM(T244:T245)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39" t="s">
        <v>86</v>
      </c>
      <c r="AT243" s="240" t="s">
        <v>75</v>
      </c>
      <c r="AU243" s="240" t="s">
        <v>84</v>
      </c>
      <c r="AY243" s="239" t="s">
        <v>222</v>
      </c>
      <c r="BK243" s="241">
        <f>SUM(BK244:BK245)</f>
        <v>0</v>
      </c>
    </row>
    <row r="244" s="2" customFormat="1" ht="16.5" customHeight="1">
      <c r="A244" s="39"/>
      <c r="B244" s="40"/>
      <c r="C244" s="244" t="s">
        <v>630</v>
      </c>
      <c r="D244" s="244" t="s">
        <v>224</v>
      </c>
      <c r="E244" s="245" t="s">
        <v>3054</v>
      </c>
      <c r="F244" s="246" t="s">
        <v>3055</v>
      </c>
      <c r="G244" s="247" t="s">
        <v>526</v>
      </c>
      <c r="H244" s="248">
        <v>50</v>
      </c>
      <c r="I244" s="249"/>
      <c r="J244" s="250">
        <f>ROUND(I244*H244,2)</f>
        <v>0</v>
      </c>
      <c r="K244" s="251"/>
      <c r="L244" s="45"/>
      <c r="M244" s="252" t="s">
        <v>1</v>
      </c>
      <c r="N244" s="253" t="s">
        <v>41</v>
      </c>
      <c r="O244" s="92"/>
      <c r="P244" s="254">
        <f>O244*H244</f>
        <v>0</v>
      </c>
      <c r="Q244" s="254">
        <v>0</v>
      </c>
      <c r="R244" s="254">
        <f>Q244*H244</f>
        <v>0</v>
      </c>
      <c r="S244" s="254">
        <v>0</v>
      </c>
      <c r="T244" s="255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56" t="s">
        <v>260</v>
      </c>
      <c r="AT244" s="256" t="s">
        <v>224</v>
      </c>
      <c r="AU244" s="256" t="s">
        <v>86</v>
      </c>
      <c r="AY244" s="18" t="s">
        <v>222</v>
      </c>
      <c r="BE244" s="257">
        <f>IF(N244="základní",J244,0)</f>
        <v>0</v>
      </c>
      <c r="BF244" s="257">
        <f>IF(N244="snížená",J244,0)</f>
        <v>0</v>
      </c>
      <c r="BG244" s="257">
        <f>IF(N244="zákl. přenesená",J244,0)</f>
        <v>0</v>
      </c>
      <c r="BH244" s="257">
        <f>IF(N244="sníž. přenesená",J244,0)</f>
        <v>0</v>
      </c>
      <c r="BI244" s="257">
        <f>IF(N244="nulová",J244,0)</f>
        <v>0</v>
      </c>
      <c r="BJ244" s="18" t="s">
        <v>84</v>
      </c>
      <c r="BK244" s="257">
        <f>ROUND(I244*H244,2)</f>
        <v>0</v>
      </c>
      <c r="BL244" s="18" t="s">
        <v>260</v>
      </c>
      <c r="BM244" s="256" t="s">
        <v>638</v>
      </c>
    </row>
    <row r="245" s="2" customFormat="1" ht="24.15" customHeight="1">
      <c r="A245" s="39"/>
      <c r="B245" s="40"/>
      <c r="C245" s="244" t="s">
        <v>439</v>
      </c>
      <c r="D245" s="244" t="s">
        <v>224</v>
      </c>
      <c r="E245" s="245" t="s">
        <v>3056</v>
      </c>
      <c r="F245" s="246" t="s">
        <v>3057</v>
      </c>
      <c r="G245" s="247" t="s">
        <v>438</v>
      </c>
      <c r="H245" s="248">
        <v>2318</v>
      </c>
      <c r="I245" s="249"/>
      <c r="J245" s="250">
        <f>ROUND(I245*H245,2)</f>
        <v>0</v>
      </c>
      <c r="K245" s="251"/>
      <c r="L245" s="45"/>
      <c r="M245" s="252" t="s">
        <v>1</v>
      </c>
      <c r="N245" s="253" t="s">
        <v>41</v>
      </c>
      <c r="O245" s="92"/>
      <c r="P245" s="254">
        <f>O245*H245</f>
        <v>0</v>
      </c>
      <c r="Q245" s="254">
        <v>0</v>
      </c>
      <c r="R245" s="254">
        <f>Q245*H245</f>
        <v>0</v>
      </c>
      <c r="S245" s="254">
        <v>0</v>
      </c>
      <c r="T245" s="255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56" t="s">
        <v>260</v>
      </c>
      <c r="AT245" s="256" t="s">
        <v>224</v>
      </c>
      <c r="AU245" s="256" t="s">
        <v>86</v>
      </c>
      <c r="AY245" s="18" t="s">
        <v>222</v>
      </c>
      <c r="BE245" s="257">
        <f>IF(N245="základní",J245,0)</f>
        <v>0</v>
      </c>
      <c r="BF245" s="257">
        <f>IF(N245="snížená",J245,0)</f>
        <v>0</v>
      </c>
      <c r="BG245" s="257">
        <f>IF(N245="zákl. přenesená",J245,0)</f>
        <v>0</v>
      </c>
      <c r="BH245" s="257">
        <f>IF(N245="sníž. přenesená",J245,0)</f>
        <v>0</v>
      </c>
      <c r="BI245" s="257">
        <f>IF(N245="nulová",J245,0)</f>
        <v>0</v>
      </c>
      <c r="BJ245" s="18" t="s">
        <v>84</v>
      </c>
      <c r="BK245" s="257">
        <f>ROUND(I245*H245,2)</f>
        <v>0</v>
      </c>
      <c r="BL245" s="18" t="s">
        <v>260</v>
      </c>
      <c r="BM245" s="256" t="s">
        <v>642</v>
      </c>
    </row>
    <row r="246" s="12" customFormat="1" ht="25.92" customHeight="1">
      <c r="A246" s="12"/>
      <c r="B246" s="228"/>
      <c r="C246" s="229"/>
      <c r="D246" s="230" t="s">
        <v>75</v>
      </c>
      <c r="E246" s="231" t="s">
        <v>129</v>
      </c>
      <c r="F246" s="231" t="s">
        <v>130</v>
      </c>
      <c r="G246" s="229"/>
      <c r="H246" s="229"/>
      <c r="I246" s="232"/>
      <c r="J246" s="233">
        <f>BK246</f>
        <v>0</v>
      </c>
      <c r="K246" s="229"/>
      <c r="L246" s="234"/>
      <c r="M246" s="235"/>
      <c r="N246" s="236"/>
      <c r="O246" s="236"/>
      <c r="P246" s="237">
        <f>P247</f>
        <v>0</v>
      </c>
      <c r="Q246" s="236"/>
      <c r="R246" s="237">
        <f>R247</f>
        <v>0</v>
      </c>
      <c r="S246" s="236"/>
      <c r="T246" s="238">
        <f>T247</f>
        <v>0</v>
      </c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R246" s="239" t="s">
        <v>228</v>
      </c>
      <c r="AT246" s="240" t="s">
        <v>75</v>
      </c>
      <c r="AU246" s="240" t="s">
        <v>76</v>
      </c>
      <c r="AY246" s="239" t="s">
        <v>222</v>
      </c>
      <c r="BK246" s="241">
        <f>BK247</f>
        <v>0</v>
      </c>
    </row>
    <row r="247" s="2" customFormat="1" ht="16.5" customHeight="1">
      <c r="A247" s="39"/>
      <c r="B247" s="40"/>
      <c r="C247" s="244" t="s">
        <v>639</v>
      </c>
      <c r="D247" s="244" t="s">
        <v>224</v>
      </c>
      <c r="E247" s="245" t="s">
        <v>84</v>
      </c>
      <c r="F247" s="246" t="s">
        <v>3058</v>
      </c>
      <c r="G247" s="247" t="s">
        <v>2916</v>
      </c>
      <c r="H247" s="248">
        <v>1</v>
      </c>
      <c r="I247" s="249"/>
      <c r="J247" s="250">
        <f>ROUND(I247*H247,2)</f>
        <v>0</v>
      </c>
      <c r="K247" s="251"/>
      <c r="L247" s="45"/>
      <c r="M247" s="317" t="s">
        <v>1</v>
      </c>
      <c r="N247" s="318" t="s">
        <v>41</v>
      </c>
      <c r="O247" s="319"/>
      <c r="P247" s="320">
        <f>O247*H247</f>
        <v>0</v>
      </c>
      <c r="Q247" s="320">
        <v>0</v>
      </c>
      <c r="R247" s="320">
        <f>Q247*H247</f>
        <v>0</v>
      </c>
      <c r="S247" s="320">
        <v>0</v>
      </c>
      <c r="T247" s="321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56" t="s">
        <v>2529</v>
      </c>
      <c r="AT247" s="256" t="s">
        <v>224</v>
      </c>
      <c r="AU247" s="256" t="s">
        <v>84</v>
      </c>
      <c r="AY247" s="18" t="s">
        <v>222</v>
      </c>
      <c r="BE247" s="257">
        <f>IF(N247="základní",J247,0)</f>
        <v>0</v>
      </c>
      <c r="BF247" s="257">
        <f>IF(N247="snížená",J247,0)</f>
        <v>0</v>
      </c>
      <c r="BG247" s="257">
        <f>IF(N247="zákl. přenesená",J247,0)</f>
        <v>0</v>
      </c>
      <c r="BH247" s="257">
        <f>IF(N247="sníž. přenesená",J247,0)</f>
        <v>0</v>
      </c>
      <c r="BI247" s="257">
        <f>IF(N247="nulová",J247,0)</f>
        <v>0</v>
      </c>
      <c r="BJ247" s="18" t="s">
        <v>84</v>
      </c>
      <c r="BK247" s="257">
        <f>ROUND(I247*H247,2)</f>
        <v>0</v>
      </c>
      <c r="BL247" s="18" t="s">
        <v>2529</v>
      </c>
      <c r="BM247" s="256" t="s">
        <v>645</v>
      </c>
    </row>
    <row r="248" s="2" customFormat="1" ht="6.96" customHeight="1">
      <c r="A248" s="39"/>
      <c r="B248" s="67"/>
      <c r="C248" s="68"/>
      <c r="D248" s="68"/>
      <c r="E248" s="68"/>
      <c r="F248" s="68"/>
      <c r="G248" s="68"/>
      <c r="H248" s="68"/>
      <c r="I248" s="68"/>
      <c r="J248" s="68"/>
      <c r="K248" s="68"/>
      <c r="L248" s="45"/>
      <c r="M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</sheetData>
  <sheetProtection sheet="1" autoFilter="0" formatColumns="0" formatRows="0" objects="1" scenarios="1" spinCount="100000" saltValue="rIdVE131FHLW6Nwl+TBojxlYLDfFX3XiQhOYgA0ub1kVVkB3luSoc8Jo61SKj0aj9Q/6UzgmMIeHLeYLxB3jBA==" hashValue="d3Ctz75vXymH1gxjT+WwSuApaWIV1rUhk9qNBzgIQlBtX3amxZz6U1wg6JjTXeXiNfDl39PoR1vpWi6a9yXTSg==" algorithmName="SHA-512" password="9942"/>
  <autoFilter ref="C142:K247"/>
  <mergeCells count="17">
    <mergeCell ref="E7:H7"/>
    <mergeCell ref="E9:H9"/>
    <mergeCell ref="E11:H11"/>
    <mergeCell ref="E20:H20"/>
    <mergeCell ref="E29:H29"/>
    <mergeCell ref="E85:H85"/>
    <mergeCell ref="E87:H87"/>
    <mergeCell ref="E89:H89"/>
    <mergeCell ref="D115:F115"/>
    <mergeCell ref="D116:F116"/>
    <mergeCell ref="D117:F117"/>
    <mergeCell ref="D118:F118"/>
    <mergeCell ref="D119:F119"/>
    <mergeCell ref="E131:H131"/>
    <mergeCell ref="E133:H133"/>
    <mergeCell ref="E135:H13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153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OU - STAVEBNÍ ÚPRAVY BUDOVY E, ČS.LEGIÍ 9, OSTRAVA</v>
      </c>
      <c r="F7" s="152"/>
      <c r="G7" s="152"/>
      <c r="H7" s="152"/>
      <c r="L7" s="21"/>
    </row>
    <row r="8" s="1" customFormat="1" ht="12" customHeight="1">
      <c r="B8" s="21"/>
      <c r="D8" s="152" t="s">
        <v>154</v>
      </c>
      <c r="L8" s="21"/>
    </row>
    <row r="9" s="2" customFormat="1" ht="16.5" customHeight="1">
      <c r="A9" s="39"/>
      <c r="B9" s="45"/>
      <c r="C9" s="39"/>
      <c r="D9" s="39"/>
      <c r="E9" s="153" t="s">
        <v>2858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2859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3059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34</v>
      </c>
      <c r="G14" s="39"/>
      <c r="H14" s="39"/>
      <c r="I14" s="152" t="s">
        <v>22</v>
      </c>
      <c r="J14" s="155" t="str">
        <f>'Rekapitulace stavby'!AN8</f>
        <v>30. 3. 2022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Ostravská univerzita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MARPO s.r.o.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 xml:space="preserve"> 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142" t="s">
        <v>156</v>
      </c>
      <c r="E32" s="39"/>
      <c r="F32" s="39"/>
      <c r="G32" s="39"/>
      <c r="H32" s="39"/>
      <c r="I32" s="39"/>
      <c r="J32" s="161">
        <f>J98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62" t="s">
        <v>157</v>
      </c>
      <c r="E33" s="39"/>
      <c r="F33" s="39"/>
      <c r="G33" s="39"/>
      <c r="H33" s="39"/>
      <c r="I33" s="39"/>
      <c r="J33" s="161">
        <f>J112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3" t="s">
        <v>36</v>
      </c>
      <c r="E34" s="39"/>
      <c r="F34" s="39"/>
      <c r="G34" s="39"/>
      <c r="H34" s="39"/>
      <c r="I34" s="39"/>
      <c r="J34" s="164">
        <f>ROUND(J32 + J33,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5" t="s">
        <v>38</v>
      </c>
      <c r="G36" s="39"/>
      <c r="H36" s="39"/>
      <c r="I36" s="165" t="s">
        <v>37</v>
      </c>
      <c r="J36" s="165" t="s">
        <v>39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6" t="s">
        <v>40</v>
      </c>
      <c r="E37" s="152" t="s">
        <v>41</v>
      </c>
      <c r="F37" s="167">
        <f>ROUND((SUM(BE112:BE119) + SUM(BE141:BE277)),  2)</f>
        <v>0</v>
      </c>
      <c r="G37" s="39"/>
      <c r="H37" s="39"/>
      <c r="I37" s="168">
        <v>0.20999999999999999</v>
      </c>
      <c r="J37" s="167">
        <f>ROUND(((SUM(BE112:BE119) + SUM(BE141:BE277))*I37),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42</v>
      </c>
      <c r="F38" s="167">
        <f>ROUND((SUM(BF112:BF119) + SUM(BF141:BF277)),  2)</f>
        <v>0</v>
      </c>
      <c r="G38" s="39"/>
      <c r="H38" s="39"/>
      <c r="I38" s="168">
        <v>0.14999999999999999</v>
      </c>
      <c r="J38" s="167">
        <f>ROUND(((SUM(BF112:BF119) + SUM(BF141:BF277))*I38),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43</v>
      </c>
      <c r="F39" s="167">
        <f>ROUND((SUM(BG112:BG119) + SUM(BG141:BG277)),  2)</f>
        <v>0</v>
      </c>
      <c r="G39" s="39"/>
      <c r="H39" s="39"/>
      <c r="I39" s="168">
        <v>0.20999999999999999</v>
      </c>
      <c r="J39" s="167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44</v>
      </c>
      <c r="F40" s="167">
        <f>ROUND((SUM(BH112:BH119) + SUM(BH141:BH277)),  2)</f>
        <v>0</v>
      </c>
      <c r="G40" s="39"/>
      <c r="H40" s="39"/>
      <c r="I40" s="168">
        <v>0.14999999999999999</v>
      </c>
      <c r="J40" s="167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45</v>
      </c>
      <c r="F41" s="167">
        <f>ROUND((SUM(BI112:BI119) + SUM(BI141:BI277)),  2)</f>
        <v>0</v>
      </c>
      <c r="G41" s="39"/>
      <c r="H41" s="39"/>
      <c r="I41" s="168">
        <v>0</v>
      </c>
      <c r="J41" s="167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9"/>
      <c r="D43" s="170" t="s">
        <v>46</v>
      </c>
      <c r="E43" s="171"/>
      <c r="F43" s="171"/>
      <c r="G43" s="172" t="s">
        <v>47</v>
      </c>
      <c r="H43" s="173" t="s">
        <v>48</v>
      </c>
      <c r="I43" s="171"/>
      <c r="J43" s="174">
        <f>SUM(J34:J41)</f>
        <v>0</v>
      </c>
      <c r="K43" s="175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6" t="s">
        <v>49</v>
      </c>
      <c r="E50" s="177"/>
      <c r="F50" s="177"/>
      <c r="G50" s="176" t="s">
        <v>50</v>
      </c>
      <c r="H50" s="177"/>
      <c r="I50" s="177"/>
      <c r="J50" s="177"/>
      <c r="K50" s="177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8" t="s">
        <v>51</v>
      </c>
      <c r="E61" s="179"/>
      <c r="F61" s="180" t="s">
        <v>52</v>
      </c>
      <c r="G61" s="178" t="s">
        <v>51</v>
      </c>
      <c r="H61" s="179"/>
      <c r="I61" s="179"/>
      <c r="J61" s="181" t="s">
        <v>52</v>
      </c>
      <c r="K61" s="179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6" t="s">
        <v>53</v>
      </c>
      <c r="E65" s="182"/>
      <c r="F65" s="182"/>
      <c r="G65" s="176" t="s">
        <v>54</v>
      </c>
      <c r="H65" s="182"/>
      <c r="I65" s="182"/>
      <c r="J65" s="182"/>
      <c r="K65" s="182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8" t="s">
        <v>51</v>
      </c>
      <c r="E76" s="179"/>
      <c r="F76" s="180" t="s">
        <v>52</v>
      </c>
      <c r="G76" s="178" t="s">
        <v>51</v>
      </c>
      <c r="H76" s="179"/>
      <c r="I76" s="179"/>
      <c r="J76" s="181" t="s">
        <v>52</v>
      </c>
      <c r="K76" s="179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5"/>
      <c r="C81" s="186"/>
      <c r="D81" s="186"/>
      <c r="E81" s="186"/>
      <c r="F81" s="186"/>
      <c r="G81" s="186"/>
      <c r="H81" s="186"/>
      <c r="I81" s="186"/>
      <c r="J81" s="186"/>
      <c r="K81" s="186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158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7" t="str">
        <f>E7</f>
        <v>OU - STAVEBNÍ ÚPRAVY BUDOVY E, ČS.LEGIÍ 9, OSTRAVA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154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7" t="s">
        <v>2858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2859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D.1.4.2 - ZDRAVOTNĚ TECHNICKÉ INSTALACE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30. 3. 2022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Ostravská univerzita</v>
      </c>
      <c r="G93" s="41"/>
      <c r="H93" s="41"/>
      <c r="I93" s="33" t="s">
        <v>30</v>
      </c>
      <c r="J93" s="37" t="str">
        <f>E23</f>
        <v>MARPO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 xml:space="preserve"> 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8" t="s">
        <v>159</v>
      </c>
      <c r="D96" s="189"/>
      <c r="E96" s="189"/>
      <c r="F96" s="189"/>
      <c r="G96" s="189"/>
      <c r="H96" s="189"/>
      <c r="I96" s="189"/>
      <c r="J96" s="190" t="s">
        <v>160</v>
      </c>
      <c r="K96" s="189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91" t="s">
        <v>161</v>
      </c>
      <c r="D98" s="41"/>
      <c r="E98" s="41"/>
      <c r="F98" s="41"/>
      <c r="G98" s="41"/>
      <c r="H98" s="41"/>
      <c r="I98" s="41"/>
      <c r="J98" s="111">
        <f>J141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162</v>
      </c>
    </row>
    <row r="99" s="9" customFormat="1" ht="24.96" customHeight="1">
      <c r="A99" s="9"/>
      <c r="B99" s="192"/>
      <c r="C99" s="193"/>
      <c r="D99" s="194" t="s">
        <v>163</v>
      </c>
      <c r="E99" s="195"/>
      <c r="F99" s="195"/>
      <c r="G99" s="195"/>
      <c r="H99" s="195"/>
      <c r="I99" s="195"/>
      <c r="J99" s="196">
        <f>J142</f>
        <v>0</v>
      </c>
      <c r="K99" s="193"/>
      <c r="L99" s="197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8"/>
      <c r="C100" s="134"/>
      <c r="D100" s="199" t="s">
        <v>164</v>
      </c>
      <c r="E100" s="200"/>
      <c r="F100" s="200"/>
      <c r="G100" s="200"/>
      <c r="H100" s="200"/>
      <c r="I100" s="200"/>
      <c r="J100" s="201">
        <f>J143</f>
        <v>0</v>
      </c>
      <c r="K100" s="134"/>
      <c r="L100" s="202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8"/>
      <c r="C101" s="134"/>
      <c r="D101" s="199" t="s">
        <v>167</v>
      </c>
      <c r="E101" s="200"/>
      <c r="F101" s="200"/>
      <c r="G101" s="200"/>
      <c r="H101" s="200"/>
      <c r="I101" s="200"/>
      <c r="J101" s="201">
        <f>J152</f>
        <v>0</v>
      </c>
      <c r="K101" s="134"/>
      <c r="L101" s="202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8"/>
      <c r="C102" s="134"/>
      <c r="D102" s="199" t="s">
        <v>168</v>
      </c>
      <c r="E102" s="200"/>
      <c r="F102" s="200"/>
      <c r="G102" s="200"/>
      <c r="H102" s="200"/>
      <c r="I102" s="200"/>
      <c r="J102" s="201">
        <f>J158</f>
        <v>0</v>
      </c>
      <c r="K102" s="134"/>
      <c r="L102" s="202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8"/>
      <c r="C103" s="134"/>
      <c r="D103" s="199" t="s">
        <v>171</v>
      </c>
      <c r="E103" s="200"/>
      <c r="F103" s="200"/>
      <c r="G103" s="200"/>
      <c r="H103" s="200"/>
      <c r="I103" s="200"/>
      <c r="J103" s="201">
        <f>J164</f>
        <v>0</v>
      </c>
      <c r="K103" s="134"/>
      <c r="L103" s="202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92"/>
      <c r="C104" s="193"/>
      <c r="D104" s="194" t="s">
        <v>174</v>
      </c>
      <c r="E104" s="195"/>
      <c r="F104" s="195"/>
      <c r="G104" s="195"/>
      <c r="H104" s="195"/>
      <c r="I104" s="195"/>
      <c r="J104" s="196">
        <f>J180</f>
        <v>0</v>
      </c>
      <c r="K104" s="193"/>
      <c r="L104" s="197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98"/>
      <c r="C105" s="134"/>
      <c r="D105" s="199" t="s">
        <v>177</v>
      </c>
      <c r="E105" s="200"/>
      <c r="F105" s="200"/>
      <c r="G105" s="200"/>
      <c r="H105" s="200"/>
      <c r="I105" s="200"/>
      <c r="J105" s="201">
        <f>J181</f>
        <v>0</v>
      </c>
      <c r="K105" s="134"/>
      <c r="L105" s="202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8"/>
      <c r="C106" s="134"/>
      <c r="D106" s="199" t="s">
        <v>178</v>
      </c>
      <c r="E106" s="200"/>
      <c r="F106" s="200"/>
      <c r="G106" s="200"/>
      <c r="H106" s="200"/>
      <c r="I106" s="200"/>
      <c r="J106" s="201">
        <f>J196</f>
        <v>0</v>
      </c>
      <c r="K106" s="134"/>
      <c r="L106" s="202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8"/>
      <c r="C107" s="134"/>
      <c r="D107" s="199" t="s">
        <v>3060</v>
      </c>
      <c r="E107" s="200"/>
      <c r="F107" s="200"/>
      <c r="G107" s="200"/>
      <c r="H107" s="200"/>
      <c r="I107" s="200"/>
      <c r="J107" s="201">
        <f>J219</f>
        <v>0</v>
      </c>
      <c r="K107" s="134"/>
      <c r="L107" s="202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8"/>
      <c r="C108" s="134"/>
      <c r="D108" s="199" t="s">
        <v>3061</v>
      </c>
      <c r="E108" s="200"/>
      <c r="F108" s="200"/>
      <c r="G108" s="200"/>
      <c r="H108" s="200"/>
      <c r="I108" s="200"/>
      <c r="J108" s="201">
        <f>J247</f>
        <v>0</v>
      </c>
      <c r="K108" s="134"/>
      <c r="L108" s="202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8"/>
      <c r="C109" s="134"/>
      <c r="D109" s="199" t="s">
        <v>3062</v>
      </c>
      <c r="E109" s="200"/>
      <c r="F109" s="200"/>
      <c r="G109" s="200"/>
      <c r="H109" s="200"/>
      <c r="I109" s="200"/>
      <c r="J109" s="201">
        <f>J274</f>
        <v>0</v>
      </c>
      <c r="K109" s="134"/>
      <c r="L109" s="202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2" customFormat="1" ht="21.84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9.28" customHeight="1">
      <c r="A112" s="39"/>
      <c r="B112" s="40"/>
      <c r="C112" s="191" t="s">
        <v>197</v>
      </c>
      <c r="D112" s="41"/>
      <c r="E112" s="41"/>
      <c r="F112" s="41"/>
      <c r="G112" s="41"/>
      <c r="H112" s="41"/>
      <c r="I112" s="41"/>
      <c r="J112" s="203">
        <f>ROUND(J113 + J114 + J115 + J116 + J117 + J118,2)</f>
        <v>0</v>
      </c>
      <c r="K112" s="41"/>
      <c r="L112" s="64"/>
      <c r="N112" s="204" t="s">
        <v>40</v>
      </c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8" customHeight="1">
      <c r="A113" s="39"/>
      <c r="B113" s="40"/>
      <c r="C113" s="41"/>
      <c r="D113" s="205" t="s">
        <v>198</v>
      </c>
      <c r="E113" s="206"/>
      <c r="F113" s="206"/>
      <c r="G113" s="41"/>
      <c r="H113" s="41"/>
      <c r="I113" s="41"/>
      <c r="J113" s="207">
        <v>0</v>
      </c>
      <c r="K113" s="41"/>
      <c r="L113" s="208"/>
      <c r="M113" s="209"/>
      <c r="N113" s="210" t="s">
        <v>41</v>
      </c>
      <c r="O113" s="209"/>
      <c r="P113" s="209"/>
      <c r="Q113" s="209"/>
      <c r="R113" s="209"/>
      <c r="S113" s="211"/>
      <c r="T113" s="211"/>
      <c r="U113" s="211"/>
      <c r="V113" s="211"/>
      <c r="W113" s="211"/>
      <c r="X113" s="211"/>
      <c r="Y113" s="211"/>
      <c r="Z113" s="211"/>
      <c r="AA113" s="211"/>
      <c r="AB113" s="211"/>
      <c r="AC113" s="211"/>
      <c r="AD113" s="211"/>
      <c r="AE113" s="211"/>
      <c r="AF113" s="209"/>
      <c r="AG113" s="209"/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12" t="s">
        <v>199</v>
      </c>
      <c r="AZ113" s="209"/>
      <c r="BA113" s="209"/>
      <c r="BB113" s="209"/>
      <c r="BC113" s="209"/>
      <c r="BD113" s="209"/>
      <c r="BE113" s="213">
        <f>IF(N113="základní",J113,0)</f>
        <v>0</v>
      </c>
      <c r="BF113" s="213">
        <f>IF(N113="snížená",J113,0)</f>
        <v>0</v>
      </c>
      <c r="BG113" s="213">
        <f>IF(N113="zákl. přenesená",J113,0)</f>
        <v>0</v>
      </c>
      <c r="BH113" s="213">
        <f>IF(N113="sníž. přenesená",J113,0)</f>
        <v>0</v>
      </c>
      <c r="BI113" s="213">
        <f>IF(N113="nulová",J113,0)</f>
        <v>0</v>
      </c>
      <c r="BJ113" s="212" t="s">
        <v>84</v>
      </c>
      <c r="BK113" s="209"/>
      <c r="BL113" s="209"/>
      <c r="BM113" s="209"/>
    </row>
    <row r="114" s="2" customFormat="1" ht="18" customHeight="1">
      <c r="A114" s="39"/>
      <c r="B114" s="40"/>
      <c r="C114" s="41"/>
      <c r="D114" s="205" t="s">
        <v>200</v>
      </c>
      <c r="E114" s="206"/>
      <c r="F114" s="206"/>
      <c r="G114" s="41"/>
      <c r="H114" s="41"/>
      <c r="I114" s="41"/>
      <c r="J114" s="207">
        <v>0</v>
      </c>
      <c r="K114" s="41"/>
      <c r="L114" s="208"/>
      <c r="M114" s="209"/>
      <c r="N114" s="210" t="s">
        <v>41</v>
      </c>
      <c r="O114" s="209"/>
      <c r="P114" s="209"/>
      <c r="Q114" s="209"/>
      <c r="R114" s="209"/>
      <c r="S114" s="211"/>
      <c r="T114" s="211"/>
      <c r="U114" s="211"/>
      <c r="V114" s="211"/>
      <c r="W114" s="211"/>
      <c r="X114" s="211"/>
      <c r="Y114" s="211"/>
      <c r="Z114" s="211"/>
      <c r="AA114" s="211"/>
      <c r="AB114" s="211"/>
      <c r="AC114" s="211"/>
      <c r="AD114" s="211"/>
      <c r="AE114" s="211"/>
      <c r="AF114" s="209"/>
      <c r="AG114" s="209"/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12" t="s">
        <v>199</v>
      </c>
      <c r="AZ114" s="209"/>
      <c r="BA114" s="209"/>
      <c r="BB114" s="209"/>
      <c r="BC114" s="209"/>
      <c r="BD114" s="209"/>
      <c r="BE114" s="213">
        <f>IF(N114="základní",J114,0)</f>
        <v>0</v>
      </c>
      <c r="BF114" s="213">
        <f>IF(N114="snížená",J114,0)</f>
        <v>0</v>
      </c>
      <c r="BG114" s="213">
        <f>IF(N114="zákl. přenesená",J114,0)</f>
        <v>0</v>
      </c>
      <c r="BH114" s="213">
        <f>IF(N114="sníž. přenesená",J114,0)</f>
        <v>0</v>
      </c>
      <c r="BI114" s="213">
        <f>IF(N114="nulová",J114,0)</f>
        <v>0</v>
      </c>
      <c r="BJ114" s="212" t="s">
        <v>84</v>
      </c>
      <c r="BK114" s="209"/>
      <c r="BL114" s="209"/>
      <c r="BM114" s="209"/>
    </row>
    <row r="115" s="2" customFormat="1" ht="18" customHeight="1">
      <c r="A115" s="39"/>
      <c r="B115" s="40"/>
      <c r="C115" s="41"/>
      <c r="D115" s="205" t="s">
        <v>201</v>
      </c>
      <c r="E115" s="206"/>
      <c r="F115" s="206"/>
      <c r="G115" s="41"/>
      <c r="H115" s="41"/>
      <c r="I115" s="41"/>
      <c r="J115" s="207">
        <v>0</v>
      </c>
      <c r="K115" s="41"/>
      <c r="L115" s="208"/>
      <c r="M115" s="209"/>
      <c r="N115" s="210" t="s">
        <v>41</v>
      </c>
      <c r="O115" s="209"/>
      <c r="P115" s="209"/>
      <c r="Q115" s="209"/>
      <c r="R115" s="209"/>
      <c r="S115" s="211"/>
      <c r="T115" s="211"/>
      <c r="U115" s="211"/>
      <c r="V115" s="211"/>
      <c r="W115" s="211"/>
      <c r="X115" s="211"/>
      <c r="Y115" s="211"/>
      <c r="Z115" s="211"/>
      <c r="AA115" s="211"/>
      <c r="AB115" s="211"/>
      <c r="AC115" s="211"/>
      <c r="AD115" s="211"/>
      <c r="AE115" s="211"/>
      <c r="AF115" s="209"/>
      <c r="AG115" s="209"/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12" t="s">
        <v>199</v>
      </c>
      <c r="AZ115" s="209"/>
      <c r="BA115" s="209"/>
      <c r="BB115" s="209"/>
      <c r="BC115" s="209"/>
      <c r="BD115" s="209"/>
      <c r="BE115" s="213">
        <f>IF(N115="základní",J115,0)</f>
        <v>0</v>
      </c>
      <c r="BF115" s="213">
        <f>IF(N115="snížená",J115,0)</f>
        <v>0</v>
      </c>
      <c r="BG115" s="213">
        <f>IF(N115="zákl. přenesená",J115,0)</f>
        <v>0</v>
      </c>
      <c r="BH115" s="213">
        <f>IF(N115="sníž. přenesená",J115,0)</f>
        <v>0</v>
      </c>
      <c r="BI115" s="213">
        <f>IF(N115="nulová",J115,0)</f>
        <v>0</v>
      </c>
      <c r="BJ115" s="212" t="s">
        <v>84</v>
      </c>
      <c r="BK115" s="209"/>
      <c r="BL115" s="209"/>
      <c r="BM115" s="209"/>
    </row>
    <row r="116" s="2" customFormat="1" ht="18" customHeight="1">
      <c r="A116" s="39"/>
      <c r="B116" s="40"/>
      <c r="C116" s="41"/>
      <c r="D116" s="205" t="s">
        <v>202</v>
      </c>
      <c r="E116" s="206"/>
      <c r="F116" s="206"/>
      <c r="G116" s="41"/>
      <c r="H116" s="41"/>
      <c r="I116" s="41"/>
      <c r="J116" s="207">
        <v>0</v>
      </c>
      <c r="K116" s="41"/>
      <c r="L116" s="208"/>
      <c r="M116" s="209"/>
      <c r="N116" s="210" t="s">
        <v>41</v>
      </c>
      <c r="O116" s="209"/>
      <c r="P116" s="209"/>
      <c r="Q116" s="209"/>
      <c r="R116" s="209"/>
      <c r="S116" s="211"/>
      <c r="T116" s="211"/>
      <c r="U116" s="211"/>
      <c r="V116" s="211"/>
      <c r="W116" s="211"/>
      <c r="X116" s="211"/>
      <c r="Y116" s="211"/>
      <c r="Z116" s="211"/>
      <c r="AA116" s="211"/>
      <c r="AB116" s="211"/>
      <c r="AC116" s="211"/>
      <c r="AD116" s="211"/>
      <c r="AE116" s="211"/>
      <c r="AF116" s="209"/>
      <c r="AG116" s="209"/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12" t="s">
        <v>199</v>
      </c>
      <c r="AZ116" s="209"/>
      <c r="BA116" s="209"/>
      <c r="BB116" s="209"/>
      <c r="BC116" s="209"/>
      <c r="BD116" s="209"/>
      <c r="BE116" s="213">
        <f>IF(N116="základní",J116,0)</f>
        <v>0</v>
      </c>
      <c r="BF116" s="213">
        <f>IF(N116="snížená",J116,0)</f>
        <v>0</v>
      </c>
      <c r="BG116" s="213">
        <f>IF(N116="zákl. přenesená",J116,0)</f>
        <v>0</v>
      </c>
      <c r="BH116" s="213">
        <f>IF(N116="sníž. přenesená",J116,0)</f>
        <v>0</v>
      </c>
      <c r="BI116" s="213">
        <f>IF(N116="nulová",J116,0)</f>
        <v>0</v>
      </c>
      <c r="BJ116" s="212" t="s">
        <v>84</v>
      </c>
      <c r="BK116" s="209"/>
      <c r="BL116" s="209"/>
      <c r="BM116" s="209"/>
    </row>
    <row r="117" s="2" customFormat="1" ht="18" customHeight="1">
      <c r="A117" s="39"/>
      <c r="B117" s="40"/>
      <c r="C117" s="41"/>
      <c r="D117" s="205" t="s">
        <v>203</v>
      </c>
      <c r="E117" s="206"/>
      <c r="F117" s="206"/>
      <c r="G117" s="41"/>
      <c r="H117" s="41"/>
      <c r="I117" s="41"/>
      <c r="J117" s="207">
        <v>0</v>
      </c>
      <c r="K117" s="41"/>
      <c r="L117" s="208"/>
      <c r="M117" s="209"/>
      <c r="N117" s="210" t="s">
        <v>41</v>
      </c>
      <c r="O117" s="209"/>
      <c r="P117" s="209"/>
      <c r="Q117" s="209"/>
      <c r="R117" s="209"/>
      <c r="S117" s="211"/>
      <c r="T117" s="211"/>
      <c r="U117" s="211"/>
      <c r="V117" s="211"/>
      <c r="W117" s="211"/>
      <c r="X117" s="211"/>
      <c r="Y117" s="211"/>
      <c r="Z117" s="211"/>
      <c r="AA117" s="211"/>
      <c r="AB117" s="211"/>
      <c r="AC117" s="211"/>
      <c r="AD117" s="211"/>
      <c r="AE117" s="211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12" t="s">
        <v>199</v>
      </c>
      <c r="AZ117" s="209"/>
      <c r="BA117" s="209"/>
      <c r="BB117" s="209"/>
      <c r="BC117" s="209"/>
      <c r="BD117" s="209"/>
      <c r="BE117" s="213">
        <f>IF(N117="základní",J117,0)</f>
        <v>0</v>
      </c>
      <c r="BF117" s="213">
        <f>IF(N117="snížená",J117,0)</f>
        <v>0</v>
      </c>
      <c r="BG117" s="213">
        <f>IF(N117="zákl. přenesená",J117,0)</f>
        <v>0</v>
      </c>
      <c r="BH117" s="213">
        <f>IF(N117="sníž. přenesená",J117,0)</f>
        <v>0</v>
      </c>
      <c r="BI117" s="213">
        <f>IF(N117="nulová",J117,0)</f>
        <v>0</v>
      </c>
      <c r="BJ117" s="212" t="s">
        <v>84</v>
      </c>
      <c r="BK117" s="209"/>
      <c r="BL117" s="209"/>
      <c r="BM117" s="209"/>
    </row>
    <row r="118" s="2" customFormat="1" ht="18" customHeight="1">
      <c r="A118" s="39"/>
      <c r="B118" s="40"/>
      <c r="C118" s="41"/>
      <c r="D118" s="206" t="s">
        <v>204</v>
      </c>
      <c r="E118" s="41"/>
      <c r="F118" s="41"/>
      <c r="G118" s="41"/>
      <c r="H118" s="41"/>
      <c r="I118" s="41"/>
      <c r="J118" s="207">
        <f>ROUND(J32*T118,2)</f>
        <v>0</v>
      </c>
      <c r="K118" s="41"/>
      <c r="L118" s="208"/>
      <c r="M118" s="209"/>
      <c r="N118" s="210" t="s">
        <v>41</v>
      </c>
      <c r="O118" s="209"/>
      <c r="P118" s="209"/>
      <c r="Q118" s="209"/>
      <c r="R118" s="209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09"/>
      <c r="AG118" s="209"/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12" t="s">
        <v>205</v>
      </c>
      <c r="AZ118" s="209"/>
      <c r="BA118" s="209"/>
      <c r="BB118" s="209"/>
      <c r="BC118" s="209"/>
      <c r="BD118" s="209"/>
      <c r="BE118" s="213">
        <f>IF(N118="základní",J118,0)</f>
        <v>0</v>
      </c>
      <c r="BF118" s="213">
        <f>IF(N118="snížená",J118,0)</f>
        <v>0</v>
      </c>
      <c r="BG118" s="213">
        <f>IF(N118="zákl. přenesená",J118,0)</f>
        <v>0</v>
      </c>
      <c r="BH118" s="213">
        <f>IF(N118="sníž. přenesená",J118,0)</f>
        <v>0</v>
      </c>
      <c r="BI118" s="213">
        <f>IF(N118="nulová",J118,0)</f>
        <v>0</v>
      </c>
      <c r="BJ118" s="212" t="s">
        <v>84</v>
      </c>
      <c r="BK118" s="209"/>
      <c r="BL118" s="209"/>
      <c r="BM118" s="209"/>
    </row>
    <row r="119" s="2" customForma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29.28" customHeight="1">
      <c r="A120" s="39"/>
      <c r="B120" s="40"/>
      <c r="C120" s="214" t="s">
        <v>206</v>
      </c>
      <c r="D120" s="189"/>
      <c r="E120" s="189"/>
      <c r="F120" s="189"/>
      <c r="G120" s="189"/>
      <c r="H120" s="189"/>
      <c r="I120" s="189"/>
      <c r="J120" s="215">
        <f>ROUND(J98+J112,2)</f>
        <v>0</v>
      </c>
      <c r="K120" s="189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67"/>
      <c r="C121" s="68"/>
      <c r="D121" s="68"/>
      <c r="E121" s="68"/>
      <c r="F121" s="68"/>
      <c r="G121" s="68"/>
      <c r="H121" s="68"/>
      <c r="I121" s="68"/>
      <c r="J121" s="68"/>
      <c r="K121" s="68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5" s="2" customFormat="1" ht="6.96" customHeight="1">
      <c r="A125" s="39"/>
      <c r="B125" s="69"/>
      <c r="C125" s="70"/>
      <c r="D125" s="70"/>
      <c r="E125" s="70"/>
      <c r="F125" s="70"/>
      <c r="G125" s="70"/>
      <c r="H125" s="70"/>
      <c r="I125" s="70"/>
      <c r="J125" s="70"/>
      <c r="K125" s="70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24.96" customHeight="1">
      <c r="A126" s="39"/>
      <c r="B126" s="40"/>
      <c r="C126" s="24" t="s">
        <v>207</v>
      </c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2" customHeight="1">
      <c r="A128" s="39"/>
      <c r="B128" s="40"/>
      <c r="C128" s="33" t="s">
        <v>16</v>
      </c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6.5" customHeight="1">
      <c r="A129" s="39"/>
      <c r="B129" s="40"/>
      <c r="C129" s="41"/>
      <c r="D129" s="41"/>
      <c r="E129" s="187" t="str">
        <f>E7</f>
        <v>OU - STAVEBNÍ ÚPRAVY BUDOVY E, ČS.LEGIÍ 9, OSTRAVA</v>
      </c>
      <c r="F129" s="33"/>
      <c r="G129" s="33"/>
      <c r="H129" s="33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1" customFormat="1" ht="12" customHeight="1">
      <c r="B130" s="22"/>
      <c r="C130" s="33" t="s">
        <v>154</v>
      </c>
      <c r="D130" s="23"/>
      <c r="E130" s="23"/>
      <c r="F130" s="23"/>
      <c r="G130" s="23"/>
      <c r="H130" s="23"/>
      <c r="I130" s="23"/>
      <c r="J130" s="23"/>
      <c r="K130" s="23"/>
      <c r="L130" s="21"/>
    </row>
    <row r="131" s="2" customFormat="1" ht="16.5" customHeight="1">
      <c r="A131" s="39"/>
      <c r="B131" s="40"/>
      <c r="C131" s="41"/>
      <c r="D131" s="41"/>
      <c r="E131" s="187" t="s">
        <v>2858</v>
      </c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2" customHeight="1">
      <c r="A132" s="39"/>
      <c r="B132" s="40"/>
      <c r="C132" s="33" t="s">
        <v>2859</v>
      </c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6.5" customHeight="1">
      <c r="A133" s="39"/>
      <c r="B133" s="40"/>
      <c r="C133" s="41"/>
      <c r="D133" s="41"/>
      <c r="E133" s="77" t="str">
        <f>E11</f>
        <v>D.1.4.2 - ZDRAVOTNĚ TECHNICKÉ INSTALACE</v>
      </c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6.96" customHeight="1">
      <c r="A134" s="39"/>
      <c r="B134" s="40"/>
      <c r="C134" s="41"/>
      <c r="D134" s="41"/>
      <c r="E134" s="41"/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12" customHeight="1">
      <c r="A135" s="39"/>
      <c r="B135" s="40"/>
      <c r="C135" s="33" t="s">
        <v>20</v>
      </c>
      <c r="D135" s="41"/>
      <c r="E135" s="41"/>
      <c r="F135" s="28" t="str">
        <f>F14</f>
        <v xml:space="preserve"> </v>
      </c>
      <c r="G135" s="41"/>
      <c r="H135" s="41"/>
      <c r="I135" s="33" t="s">
        <v>22</v>
      </c>
      <c r="J135" s="80" t="str">
        <f>IF(J14="","",J14)</f>
        <v>30. 3. 2022</v>
      </c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6.96" customHeight="1">
      <c r="A136" s="39"/>
      <c r="B136" s="40"/>
      <c r="C136" s="41"/>
      <c r="D136" s="41"/>
      <c r="E136" s="41"/>
      <c r="F136" s="41"/>
      <c r="G136" s="41"/>
      <c r="H136" s="41"/>
      <c r="I136" s="41"/>
      <c r="J136" s="41"/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15.15" customHeight="1">
      <c r="A137" s="39"/>
      <c r="B137" s="40"/>
      <c r="C137" s="33" t="s">
        <v>24</v>
      </c>
      <c r="D137" s="41"/>
      <c r="E137" s="41"/>
      <c r="F137" s="28" t="str">
        <f>E17</f>
        <v>Ostravská univerzita</v>
      </c>
      <c r="G137" s="41"/>
      <c r="H137" s="41"/>
      <c r="I137" s="33" t="s">
        <v>30</v>
      </c>
      <c r="J137" s="37" t="str">
        <f>E23</f>
        <v>MARPO s.r.o.</v>
      </c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15.15" customHeight="1">
      <c r="A138" s="39"/>
      <c r="B138" s="40"/>
      <c r="C138" s="33" t="s">
        <v>28</v>
      </c>
      <c r="D138" s="41"/>
      <c r="E138" s="41"/>
      <c r="F138" s="28" t="str">
        <f>IF(E20="","",E20)</f>
        <v>Vyplň údaj</v>
      </c>
      <c r="G138" s="41"/>
      <c r="H138" s="41"/>
      <c r="I138" s="33" t="s">
        <v>33</v>
      </c>
      <c r="J138" s="37" t="str">
        <f>E26</f>
        <v xml:space="preserve"> </v>
      </c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2" customFormat="1" ht="10.32" customHeight="1">
      <c r="A139" s="39"/>
      <c r="B139" s="40"/>
      <c r="C139" s="41"/>
      <c r="D139" s="41"/>
      <c r="E139" s="41"/>
      <c r="F139" s="41"/>
      <c r="G139" s="41"/>
      <c r="H139" s="41"/>
      <c r="I139" s="41"/>
      <c r="J139" s="41"/>
      <c r="K139" s="41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11" customFormat="1" ht="29.28" customHeight="1">
      <c r="A140" s="216"/>
      <c r="B140" s="217"/>
      <c r="C140" s="218" t="s">
        <v>208</v>
      </c>
      <c r="D140" s="219" t="s">
        <v>61</v>
      </c>
      <c r="E140" s="219" t="s">
        <v>57</v>
      </c>
      <c r="F140" s="219" t="s">
        <v>58</v>
      </c>
      <c r="G140" s="219" t="s">
        <v>209</v>
      </c>
      <c r="H140" s="219" t="s">
        <v>210</v>
      </c>
      <c r="I140" s="219" t="s">
        <v>211</v>
      </c>
      <c r="J140" s="220" t="s">
        <v>160</v>
      </c>
      <c r="K140" s="221" t="s">
        <v>212</v>
      </c>
      <c r="L140" s="222"/>
      <c r="M140" s="101" t="s">
        <v>1</v>
      </c>
      <c r="N140" s="102" t="s">
        <v>40</v>
      </c>
      <c r="O140" s="102" t="s">
        <v>213</v>
      </c>
      <c r="P140" s="102" t="s">
        <v>214</v>
      </c>
      <c r="Q140" s="102" t="s">
        <v>215</v>
      </c>
      <c r="R140" s="102" t="s">
        <v>216</v>
      </c>
      <c r="S140" s="102" t="s">
        <v>217</v>
      </c>
      <c r="T140" s="103" t="s">
        <v>218</v>
      </c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</row>
    <row r="141" s="2" customFormat="1" ht="22.8" customHeight="1">
      <c r="A141" s="39"/>
      <c r="B141" s="40"/>
      <c r="C141" s="108" t="s">
        <v>219</v>
      </c>
      <c r="D141" s="41"/>
      <c r="E141" s="41"/>
      <c r="F141" s="41"/>
      <c r="G141" s="41"/>
      <c r="H141" s="41"/>
      <c r="I141" s="41"/>
      <c r="J141" s="223">
        <f>BK141</f>
        <v>0</v>
      </c>
      <c r="K141" s="41"/>
      <c r="L141" s="45"/>
      <c r="M141" s="104"/>
      <c r="N141" s="224"/>
      <c r="O141" s="105"/>
      <c r="P141" s="225">
        <f>P142+P180</f>
        <v>0</v>
      </c>
      <c r="Q141" s="105"/>
      <c r="R141" s="225">
        <f>R142+R180</f>
        <v>0</v>
      </c>
      <c r="S141" s="105"/>
      <c r="T141" s="226">
        <f>T142+T180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75</v>
      </c>
      <c r="AU141" s="18" t="s">
        <v>162</v>
      </c>
      <c r="BK141" s="227">
        <f>BK142+BK180</f>
        <v>0</v>
      </c>
    </row>
    <row r="142" s="12" customFormat="1" ht="25.92" customHeight="1">
      <c r="A142" s="12"/>
      <c r="B142" s="228"/>
      <c r="C142" s="229"/>
      <c r="D142" s="230" t="s">
        <v>75</v>
      </c>
      <c r="E142" s="231" t="s">
        <v>220</v>
      </c>
      <c r="F142" s="231" t="s">
        <v>221</v>
      </c>
      <c r="G142" s="229"/>
      <c r="H142" s="229"/>
      <c r="I142" s="232"/>
      <c r="J142" s="233">
        <f>BK142</f>
        <v>0</v>
      </c>
      <c r="K142" s="229"/>
      <c r="L142" s="234"/>
      <c r="M142" s="235"/>
      <c r="N142" s="236"/>
      <c r="O142" s="236"/>
      <c r="P142" s="237">
        <f>P143+P152+P158+P164</f>
        <v>0</v>
      </c>
      <c r="Q142" s="236"/>
      <c r="R142" s="237">
        <f>R143+R152+R158+R164</f>
        <v>0</v>
      </c>
      <c r="S142" s="236"/>
      <c r="T142" s="238">
        <f>T143+T152+T158+T164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39" t="s">
        <v>84</v>
      </c>
      <c r="AT142" s="240" t="s">
        <v>75</v>
      </c>
      <c r="AU142" s="240" t="s">
        <v>76</v>
      </c>
      <c r="AY142" s="239" t="s">
        <v>222</v>
      </c>
      <c r="BK142" s="241">
        <f>BK143+BK152+BK158+BK164</f>
        <v>0</v>
      </c>
    </row>
    <row r="143" s="12" customFormat="1" ht="22.8" customHeight="1">
      <c r="A143" s="12"/>
      <c r="B143" s="228"/>
      <c r="C143" s="229"/>
      <c r="D143" s="230" t="s">
        <v>75</v>
      </c>
      <c r="E143" s="242" t="s">
        <v>84</v>
      </c>
      <c r="F143" s="242" t="s">
        <v>223</v>
      </c>
      <c r="G143" s="229"/>
      <c r="H143" s="229"/>
      <c r="I143" s="232"/>
      <c r="J143" s="243">
        <f>BK143</f>
        <v>0</v>
      </c>
      <c r="K143" s="229"/>
      <c r="L143" s="234"/>
      <c r="M143" s="235"/>
      <c r="N143" s="236"/>
      <c r="O143" s="236"/>
      <c r="P143" s="237">
        <f>SUM(P144:P151)</f>
        <v>0</v>
      </c>
      <c r="Q143" s="236"/>
      <c r="R143" s="237">
        <f>SUM(R144:R151)</f>
        <v>0</v>
      </c>
      <c r="S143" s="236"/>
      <c r="T143" s="238">
        <f>SUM(T144:T151)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39" t="s">
        <v>84</v>
      </c>
      <c r="AT143" s="240" t="s">
        <v>75</v>
      </c>
      <c r="AU143" s="240" t="s">
        <v>84</v>
      </c>
      <c r="AY143" s="239" t="s">
        <v>222</v>
      </c>
      <c r="BK143" s="241">
        <f>SUM(BK144:BK151)</f>
        <v>0</v>
      </c>
    </row>
    <row r="144" s="2" customFormat="1" ht="33" customHeight="1">
      <c r="A144" s="39"/>
      <c r="B144" s="40"/>
      <c r="C144" s="244" t="s">
        <v>84</v>
      </c>
      <c r="D144" s="244" t="s">
        <v>224</v>
      </c>
      <c r="E144" s="245" t="s">
        <v>3063</v>
      </c>
      <c r="F144" s="246" t="s">
        <v>3064</v>
      </c>
      <c r="G144" s="247" t="s">
        <v>241</v>
      </c>
      <c r="H144" s="248">
        <v>154</v>
      </c>
      <c r="I144" s="249"/>
      <c r="J144" s="250">
        <f>ROUND(I144*H144,2)</f>
        <v>0</v>
      </c>
      <c r="K144" s="251"/>
      <c r="L144" s="45"/>
      <c r="M144" s="252" t="s">
        <v>1</v>
      </c>
      <c r="N144" s="253" t="s">
        <v>41</v>
      </c>
      <c r="O144" s="92"/>
      <c r="P144" s="254">
        <f>O144*H144</f>
        <v>0</v>
      </c>
      <c r="Q144" s="254">
        <v>0</v>
      </c>
      <c r="R144" s="254">
        <f>Q144*H144</f>
        <v>0</v>
      </c>
      <c r="S144" s="254">
        <v>0</v>
      </c>
      <c r="T144" s="255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56" t="s">
        <v>228</v>
      </c>
      <c r="AT144" s="256" t="s">
        <v>224</v>
      </c>
      <c r="AU144" s="256" t="s">
        <v>86</v>
      </c>
      <c r="AY144" s="18" t="s">
        <v>222</v>
      </c>
      <c r="BE144" s="257">
        <f>IF(N144="základní",J144,0)</f>
        <v>0</v>
      </c>
      <c r="BF144" s="257">
        <f>IF(N144="snížená",J144,0)</f>
        <v>0</v>
      </c>
      <c r="BG144" s="257">
        <f>IF(N144="zákl. přenesená",J144,0)</f>
        <v>0</v>
      </c>
      <c r="BH144" s="257">
        <f>IF(N144="sníž. přenesená",J144,0)</f>
        <v>0</v>
      </c>
      <c r="BI144" s="257">
        <f>IF(N144="nulová",J144,0)</f>
        <v>0</v>
      </c>
      <c r="BJ144" s="18" t="s">
        <v>84</v>
      </c>
      <c r="BK144" s="257">
        <f>ROUND(I144*H144,2)</f>
        <v>0</v>
      </c>
      <c r="BL144" s="18" t="s">
        <v>228</v>
      </c>
      <c r="BM144" s="256" t="s">
        <v>86</v>
      </c>
    </row>
    <row r="145" s="2" customFormat="1" ht="21.75" customHeight="1">
      <c r="A145" s="39"/>
      <c r="B145" s="40"/>
      <c r="C145" s="244" t="s">
        <v>86</v>
      </c>
      <c r="D145" s="244" t="s">
        <v>224</v>
      </c>
      <c r="E145" s="245" t="s">
        <v>3065</v>
      </c>
      <c r="F145" s="246" t="s">
        <v>3066</v>
      </c>
      <c r="G145" s="247" t="s">
        <v>241</v>
      </c>
      <c r="H145" s="248">
        <v>154</v>
      </c>
      <c r="I145" s="249"/>
      <c r="J145" s="250">
        <f>ROUND(I145*H145,2)</f>
        <v>0</v>
      </c>
      <c r="K145" s="251"/>
      <c r="L145" s="45"/>
      <c r="M145" s="252" t="s">
        <v>1</v>
      </c>
      <c r="N145" s="253" t="s">
        <v>41</v>
      </c>
      <c r="O145" s="92"/>
      <c r="P145" s="254">
        <f>O145*H145</f>
        <v>0</v>
      </c>
      <c r="Q145" s="254">
        <v>0</v>
      </c>
      <c r="R145" s="254">
        <f>Q145*H145</f>
        <v>0</v>
      </c>
      <c r="S145" s="254">
        <v>0</v>
      </c>
      <c r="T145" s="255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56" t="s">
        <v>228</v>
      </c>
      <c r="AT145" s="256" t="s">
        <v>224</v>
      </c>
      <c r="AU145" s="256" t="s">
        <v>86</v>
      </c>
      <c r="AY145" s="18" t="s">
        <v>222</v>
      </c>
      <c r="BE145" s="257">
        <f>IF(N145="základní",J145,0)</f>
        <v>0</v>
      </c>
      <c r="BF145" s="257">
        <f>IF(N145="snížená",J145,0)</f>
        <v>0</v>
      </c>
      <c r="BG145" s="257">
        <f>IF(N145="zákl. přenesená",J145,0)</f>
        <v>0</v>
      </c>
      <c r="BH145" s="257">
        <f>IF(N145="sníž. přenesená",J145,0)</f>
        <v>0</v>
      </c>
      <c r="BI145" s="257">
        <f>IF(N145="nulová",J145,0)</f>
        <v>0</v>
      </c>
      <c r="BJ145" s="18" t="s">
        <v>84</v>
      </c>
      <c r="BK145" s="257">
        <f>ROUND(I145*H145,2)</f>
        <v>0</v>
      </c>
      <c r="BL145" s="18" t="s">
        <v>228</v>
      </c>
      <c r="BM145" s="256" t="s">
        <v>228</v>
      </c>
    </row>
    <row r="146" s="2" customFormat="1" ht="24.15" customHeight="1">
      <c r="A146" s="39"/>
      <c r="B146" s="40"/>
      <c r="C146" s="244" t="s">
        <v>107</v>
      </c>
      <c r="D146" s="244" t="s">
        <v>224</v>
      </c>
      <c r="E146" s="245" t="s">
        <v>3067</v>
      </c>
      <c r="F146" s="246" t="s">
        <v>3068</v>
      </c>
      <c r="G146" s="247" t="s">
        <v>241</v>
      </c>
      <c r="H146" s="248">
        <v>154</v>
      </c>
      <c r="I146" s="249"/>
      <c r="J146" s="250">
        <f>ROUND(I146*H146,2)</f>
        <v>0</v>
      </c>
      <c r="K146" s="251"/>
      <c r="L146" s="45"/>
      <c r="M146" s="252" t="s">
        <v>1</v>
      </c>
      <c r="N146" s="253" t="s">
        <v>41</v>
      </c>
      <c r="O146" s="92"/>
      <c r="P146" s="254">
        <f>O146*H146</f>
        <v>0</v>
      </c>
      <c r="Q146" s="254">
        <v>0</v>
      </c>
      <c r="R146" s="254">
        <f>Q146*H146</f>
        <v>0</v>
      </c>
      <c r="S146" s="254">
        <v>0</v>
      </c>
      <c r="T146" s="255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56" t="s">
        <v>228</v>
      </c>
      <c r="AT146" s="256" t="s">
        <v>224</v>
      </c>
      <c r="AU146" s="256" t="s">
        <v>86</v>
      </c>
      <c r="AY146" s="18" t="s">
        <v>222</v>
      </c>
      <c r="BE146" s="257">
        <f>IF(N146="základní",J146,0)</f>
        <v>0</v>
      </c>
      <c r="BF146" s="257">
        <f>IF(N146="snížená",J146,0)</f>
        <v>0</v>
      </c>
      <c r="BG146" s="257">
        <f>IF(N146="zákl. přenesená",J146,0)</f>
        <v>0</v>
      </c>
      <c r="BH146" s="257">
        <f>IF(N146="sníž. přenesená",J146,0)</f>
        <v>0</v>
      </c>
      <c r="BI146" s="257">
        <f>IF(N146="nulová",J146,0)</f>
        <v>0</v>
      </c>
      <c r="BJ146" s="18" t="s">
        <v>84</v>
      </c>
      <c r="BK146" s="257">
        <f>ROUND(I146*H146,2)</f>
        <v>0</v>
      </c>
      <c r="BL146" s="18" t="s">
        <v>228</v>
      </c>
      <c r="BM146" s="256" t="s">
        <v>237</v>
      </c>
    </row>
    <row r="147" s="2" customFormat="1" ht="24.15" customHeight="1">
      <c r="A147" s="39"/>
      <c r="B147" s="40"/>
      <c r="C147" s="244" t="s">
        <v>228</v>
      </c>
      <c r="D147" s="244" t="s">
        <v>224</v>
      </c>
      <c r="E147" s="245" t="s">
        <v>3069</v>
      </c>
      <c r="F147" s="246" t="s">
        <v>3070</v>
      </c>
      <c r="G147" s="247" t="s">
        <v>241</v>
      </c>
      <c r="H147" s="248">
        <v>154</v>
      </c>
      <c r="I147" s="249"/>
      <c r="J147" s="250">
        <f>ROUND(I147*H147,2)</f>
        <v>0</v>
      </c>
      <c r="K147" s="251"/>
      <c r="L147" s="45"/>
      <c r="M147" s="252" t="s">
        <v>1</v>
      </c>
      <c r="N147" s="253" t="s">
        <v>41</v>
      </c>
      <c r="O147" s="92"/>
      <c r="P147" s="254">
        <f>O147*H147</f>
        <v>0</v>
      </c>
      <c r="Q147" s="254">
        <v>0</v>
      </c>
      <c r="R147" s="254">
        <f>Q147*H147</f>
        <v>0</v>
      </c>
      <c r="S147" s="254">
        <v>0</v>
      </c>
      <c r="T147" s="255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56" t="s">
        <v>228</v>
      </c>
      <c r="AT147" s="256" t="s">
        <v>224</v>
      </c>
      <c r="AU147" s="256" t="s">
        <v>86</v>
      </c>
      <c r="AY147" s="18" t="s">
        <v>222</v>
      </c>
      <c r="BE147" s="257">
        <f>IF(N147="základní",J147,0)</f>
        <v>0</v>
      </c>
      <c r="BF147" s="257">
        <f>IF(N147="snížená",J147,0)</f>
        <v>0</v>
      </c>
      <c r="BG147" s="257">
        <f>IF(N147="zákl. přenesená",J147,0)</f>
        <v>0</v>
      </c>
      <c r="BH147" s="257">
        <f>IF(N147="sníž. přenesená",J147,0)</f>
        <v>0</v>
      </c>
      <c r="BI147" s="257">
        <f>IF(N147="nulová",J147,0)</f>
        <v>0</v>
      </c>
      <c r="BJ147" s="18" t="s">
        <v>84</v>
      </c>
      <c r="BK147" s="257">
        <f>ROUND(I147*H147,2)</f>
        <v>0</v>
      </c>
      <c r="BL147" s="18" t="s">
        <v>228</v>
      </c>
      <c r="BM147" s="256" t="s">
        <v>242</v>
      </c>
    </row>
    <row r="148" s="2" customFormat="1" ht="24.15" customHeight="1">
      <c r="A148" s="39"/>
      <c r="B148" s="40"/>
      <c r="C148" s="244" t="s">
        <v>245</v>
      </c>
      <c r="D148" s="244" t="s">
        <v>224</v>
      </c>
      <c r="E148" s="245" t="s">
        <v>3071</v>
      </c>
      <c r="F148" s="246" t="s">
        <v>3072</v>
      </c>
      <c r="G148" s="247" t="s">
        <v>241</v>
      </c>
      <c r="H148" s="248">
        <v>77</v>
      </c>
      <c r="I148" s="249"/>
      <c r="J148" s="250">
        <f>ROUND(I148*H148,2)</f>
        <v>0</v>
      </c>
      <c r="K148" s="251"/>
      <c r="L148" s="45"/>
      <c r="M148" s="252" t="s">
        <v>1</v>
      </c>
      <c r="N148" s="253" t="s">
        <v>41</v>
      </c>
      <c r="O148" s="92"/>
      <c r="P148" s="254">
        <f>O148*H148</f>
        <v>0</v>
      </c>
      <c r="Q148" s="254">
        <v>0</v>
      </c>
      <c r="R148" s="254">
        <f>Q148*H148</f>
        <v>0</v>
      </c>
      <c r="S148" s="254">
        <v>0</v>
      </c>
      <c r="T148" s="255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56" t="s">
        <v>228</v>
      </c>
      <c r="AT148" s="256" t="s">
        <v>224</v>
      </c>
      <c r="AU148" s="256" t="s">
        <v>86</v>
      </c>
      <c r="AY148" s="18" t="s">
        <v>222</v>
      </c>
      <c r="BE148" s="257">
        <f>IF(N148="základní",J148,0)</f>
        <v>0</v>
      </c>
      <c r="BF148" s="257">
        <f>IF(N148="snížená",J148,0)</f>
        <v>0</v>
      </c>
      <c r="BG148" s="257">
        <f>IF(N148="zákl. přenesená",J148,0)</f>
        <v>0</v>
      </c>
      <c r="BH148" s="257">
        <f>IF(N148="sníž. přenesená",J148,0)</f>
        <v>0</v>
      </c>
      <c r="BI148" s="257">
        <f>IF(N148="nulová",J148,0)</f>
        <v>0</v>
      </c>
      <c r="BJ148" s="18" t="s">
        <v>84</v>
      </c>
      <c r="BK148" s="257">
        <f>ROUND(I148*H148,2)</f>
        <v>0</v>
      </c>
      <c r="BL148" s="18" t="s">
        <v>228</v>
      </c>
      <c r="BM148" s="256" t="s">
        <v>248</v>
      </c>
    </row>
    <row r="149" s="2" customFormat="1" ht="16.5" customHeight="1">
      <c r="A149" s="39"/>
      <c r="B149" s="40"/>
      <c r="C149" s="244" t="s">
        <v>237</v>
      </c>
      <c r="D149" s="244" t="s">
        <v>224</v>
      </c>
      <c r="E149" s="245" t="s">
        <v>3073</v>
      </c>
      <c r="F149" s="246" t="s">
        <v>3074</v>
      </c>
      <c r="G149" s="247" t="s">
        <v>241</v>
      </c>
      <c r="H149" s="248">
        <v>77</v>
      </c>
      <c r="I149" s="249"/>
      <c r="J149" s="250">
        <f>ROUND(I149*H149,2)</f>
        <v>0</v>
      </c>
      <c r="K149" s="251"/>
      <c r="L149" s="45"/>
      <c r="M149" s="252" t="s">
        <v>1</v>
      </c>
      <c r="N149" s="253" t="s">
        <v>41</v>
      </c>
      <c r="O149" s="92"/>
      <c r="P149" s="254">
        <f>O149*H149</f>
        <v>0</v>
      </c>
      <c r="Q149" s="254">
        <v>0</v>
      </c>
      <c r="R149" s="254">
        <f>Q149*H149</f>
        <v>0</v>
      </c>
      <c r="S149" s="254">
        <v>0</v>
      </c>
      <c r="T149" s="255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56" t="s">
        <v>228</v>
      </c>
      <c r="AT149" s="256" t="s">
        <v>224</v>
      </c>
      <c r="AU149" s="256" t="s">
        <v>86</v>
      </c>
      <c r="AY149" s="18" t="s">
        <v>222</v>
      </c>
      <c r="BE149" s="257">
        <f>IF(N149="základní",J149,0)</f>
        <v>0</v>
      </c>
      <c r="BF149" s="257">
        <f>IF(N149="snížená",J149,0)</f>
        <v>0</v>
      </c>
      <c r="BG149" s="257">
        <f>IF(N149="zákl. přenesená",J149,0)</f>
        <v>0</v>
      </c>
      <c r="BH149" s="257">
        <f>IF(N149="sníž. přenesená",J149,0)</f>
        <v>0</v>
      </c>
      <c r="BI149" s="257">
        <f>IF(N149="nulová",J149,0)</f>
        <v>0</v>
      </c>
      <c r="BJ149" s="18" t="s">
        <v>84</v>
      </c>
      <c r="BK149" s="257">
        <f>ROUND(I149*H149,2)</f>
        <v>0</v>
      </c>
      <c r="BL149" s="18" t="s">
        <v>228</v>
      </c>
      <c r="BM149" s="256" t="s">
        <v>253</v>
      </c>
    </row>
    <row r="150" s="2" customFormat="1" ht="24.15" customHeight="1">
      <c r="A150" s="39"/>
      <c r="B150" s="40"/>
      <c r="C150" s="244" t="s">
        <v>254</v>
      </c>
      <c r="D150" s="244" t="s">
        <v>224</v>
      </c>
      <c r="E150" s="245" t="s">
        <v>3075</v>
      </c>
      <c r="F150" s="246" t="s">
        <v>3076</v>
      </c>
      <c r="G150" s="247" t="s">
        <v>283</v>
      </c>
      <c r="H150" s="248">
        <v>92.400000000000006</v>
      </c>
      <c r="I150" s="249"/>
      <c r="J150" s="250">
        <f>ROUND(I150*H150,2)</f>
        <v>0</v>
      </c>
      <c r="K150" s="251"/>
      <c r="L150" s="45"/>
      <c r="M150" s="252" t="s">
        <v>1</v>
      </c>
      <c r="N150" s="253" t="s">
        <v>41</v>
      </c>
      <c r="O150" s="92"/>
      <c r="P150" s="254">
        <f>O150*H150</f>
        <v>0</v>
      </c>
      <c r="Q150" s="254">
        <v>0</v>
      </c>
      <c r="R150" s="254">
        <f>Q150*H150</f>
        <v>0</v>
      </c>
      <c r="S150" s="254">
        <v>0</v>
      </c>
      <c r="T150" s="255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56" t="s">
        <v>228</v>
      </c>
      <c r="AT150" s="256" t="s">
        <v>224</v>
      </c>
      <c r="AU150" s="256" t="s">
        <v>86</v>
      </c>
      <c r="AY150" s="18" t="s">
        <v>222</v>
      </c>
      <c r="BE150" s="257">
        <f>IF(N150="základní",J150,0)</f>
        <v>0</v>
      </c>
      <c r="BF150" s="257">
        <f>IF(N150="snížená",J150,0)</f>
        <v>0</v>
      </c>
      <c r="BG150" s="257">
        <f>IF(N150="zákl. přenesená",J150,0)</f>
        <v>0</v>
      </c>
      <c r="BH150" s="257">
        <f>IF(N150="sníž. přenesená",J150,0)</f>
        <v>0</v>
      </c>
      <c r="BI150" s="257">
        <f>IF(N150="nulová",J150,0)</f>
        <v>0</v>
      </c>
      <c r="BJ150" s="18" t="s">
        <v>84</v>
      </c>
      <c r="BK150" s="257">
        <f>ROUND(I150*H150,2)</f>
        <v>0</v>
      </c>
      <c r="BL150" s="18" t="s">
        <v>228</v>
      </c>
      <c r="BM150" s="256" t="s">
        <v>257</v>
      </c>
    </row>
    <row r="151" s="2" customFormat="1" ht="24.15" customHeight="1">
      <c r="A151" s="39"/>
      <c r="B151" s="40"/>
      <c r="C151" s="244" t="s">
        <v>242</v>
      </c>
      <c r="D151" s="244" t="s">
        <v>224</v>
      </c>
      <c r="E151" s="245" t="s">
        <v>3077</v>
      </c>
      <c r="F151" s="246" t="s">
        <v>294</v>
      </c>
      <c r="G151" s="247" t="s">
        <v>241</v>
      </c>
      <c r="H151" s="248">
        <v>77</v>
      </c>
      <c r="I151" s="249"/>
      <c r="J151" s="250">
        <f>ROUND(I151*H151,2)</f>
        <v>0</v>
      </c>
      <c r="K151" s="251"/>
      <c r="L151" s="45"/>
      <c r="M151" s="252" t="s">
        <v>1</v>
      </c>
      <c r="N151" s="253" t="s">
        <v>41</v>
      </c>
      <c r="O151" s="92"/>
      <c r="P151" s="254">
        <f>O151*H151</f>
        <v>0</v>
      </c>
      <c r="Q151" s="254">
        <v>0</v>
      </c>
      <c r="R151" s="254">
        <f>Q151*H151</f>
        <v>0</v>
      </c>
      <c r="S151" s="254">
        <v>0</v>
      </c>
      <c r="T151" s="255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56" t="s">
        <v>228</v>
      </c>
      <c r="AT151" s="256" t="s">
        <v>224</v>
      </c>
      <c r="AU151" s="256" t="s">
        <v>86</v>
      </c>
      <c r="AY151" s="18" t="s">
        <v>222</v>
      </c>
      <c r="BE151" s="257">
        <f>IF(N151="základní",J151,0)</f>
        <v>0</v>
      </c>
      <c r="BF151" s="257">
        <f>IF(N151="snížená",J151,0)</f>
        <v>0</v>
      </c>
      <c r="BG151" s="257">
        <f>IF(N151="zákl. přenesená",J151,0)</f>
        <v>0</v>
      </c>
      <c r="BH151" s="257">
        <f>IF(N151="sníž. přenesená",J151,0)</f>
        <v>0</v>
      </c>
      <c r="BI151" s="257">
        <f>IF(N151="nulová",J151,0)</f>
        <v>0</v>
      </c>
      <c r="BJ151" s="18" t="s">
        <v>84</v>
      </c>
      <c r="BK151" s="257">
        <f>ROUND(I151*H151,2)</f>
        <v>0</v>
      </c>
      <c r="BL151" s="18" t="s">
        <v>228</v>
      </c>
      <c r="BM151" s="256" t="s">
        <v>260</v>
      </c>
    </row>
    <row r="152" s="12" customFormat="1" ht="22.8" customHeight="1">
      <c r="A152" s="12"/>
      <c r="B152" s="228"/>
      <c r="C152" s="229"/>
      <c r="D152" s="230" t="s">
        <v>75</v>
      </c>
      <c r="E152" s="242" t="s">
        <v>107</v>
      </c>
      <c r="F152" s="242" t="s">
        <v>349</v>
      </c>
      <c r="G152" s="229"/>
      <c r="H152" s="229"/>
      <c r="I152" s="232"/>
      <c r="J152" s="243">
        <f>BK152</f>
        <v>0</v>
      </c>
      <c r="K152" s="229"/>
      <c r="L152" s="234"/>
      <c r="M152" s="235"/>
      <c r="N152" s="236"/>
      <c r="O152" s="236"/>
      <c r="P152" s="237">
        <f>SUM(P153:P157)</f>
        <v>0</v>
      </c>
      <c r="Q152" s="236"/>
      <c r="R152" s="237">
        <f>SUM(R153:R157)</f>
        <v>0</v>
      </c>
      <c r="S152" s="236"/>
      <c r="T152" s="238">
        <f>SUM(T153:T157)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39" t="s">
        <v>84</v>
      </c>
      <c r="AT152" s="240" t="s">
        <v>75</v>
      </c>
      <c r="AU152" s="240" t="s">
        <v>84</v>
      </c>
      <c r="AY152" s="239" t="s">
        <v>222</v>
      </c>
      <c r="BK152" s="241">
        <f>SUM(BK153:BK157)</f>
        <v>0</v>
      </c>
    </row>
    <row r="153" s="2" customFormat="1" ht="24.15" customHeight="1">
      <c r="A153" s="39"/>
      <c r="B153" s="40"/>
      <c r="C153" s="244" t="s">
        <v>262</v>
      </c>
      <c r="D153" s="244" t="s">
        <v>224</v>
      </c>
      <c r="E153" s="245" t="s">
        <v>3078</v>
      </c>
      <c r="F153" s="246" t="s">
        <v>3079</v>
      </c>
      <c r="G153" s="247" t="s">
        <v>353</v>
      </c>
      <c r="H153" s="248">
        <v>40</v>
      </c>
      <c r="I153" s="249"/>
      <c r="J153" s="250">
        <f>ROUND(I153*H153,2)</f>
        <v>0</v>
      </c>
      <c r="K153" s="251"/>
      <c r="L153" s="45"/>
      <c r="M153" s="252" t="s">
        <v>1</v>
      </c>
      <c r="N153" s="253" t="s">
        <v>41</v>
      </c>
      <c r="O153" s="92"/>
      <c r="P153" s="254">
        <f>O153*H153</f>
        <v>0</v>
      </c>
      <c r="Q153" s="254">
        <v>0</v>
      </c>
      <c r="R153" s="254">
        <f>Q153*H153</f>
        <v>0</v>
      </c>
      <c r="S153" s="254">
        <v>0</v>
      </c>
      <c r="T153" s="255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56" t="s">
        <v>228</v>
      </c>
      <c r="AT153" s="256" t="s">
        <v>224</v>
      </c>
      <c r="AU153" s="256" t="s">
        <v>86</v>
      </c>
      <c r="AY153" s="18" t="s">
        <v>222</v>
      </c>
      <c r="BE153" s="257">
        <f>IF(N153="základní",J153,0)</f>
        <v>0</v>
      </c>
      <c r="BF153" s="257">
        <f>IF(N153="snížená",J153,0)</f>
        <v>0</v>
      </c>
      <c r="BG153" s="257">
        <f>IF(N153="zákl. přenesená",J153,0)</f>
        <v>0</v>
      </c>
      <c r="BH153" s="257">
        <f>IF(N153="sníž. přenesená",J153,0)</f>
        <v>0</v>
      </c>
      <c r="BI153" s="257">
        <f>IF(N153="nulová",J153,0)</f>
        <v>0</v>
      </c>
      <c r="BJ153" s="18" t="s">
        <v>84</v>
      </c>
      <c r="BK153" s="257">
        <f>ROUND(I153*H153,2)</f>
        <v>0</v>
      </c>
      <c r="BL153" s="18" t="s">
        <v>228</v>
      </c>
      <c r="BM153" s="256" t="s">
        <v>265</v>
      </c>
    </row>
    <row r="154" s="2" customFormat="1" ht="24.15" customHeight="1">
      <c r="A154" s="39"/>
      <c r="B154" s="40"/>
      <c r="C154" s="244" t="s">
        <v>248</v>
      </c>
      <c r="D154" s="244" t="s">
        <v>224</v>
      </c>
      <c r="E154" s="245" t="s">
        <v>3080</v>
      </c>
      <c r="F154" s="246" t="s">
        <v>3081</v>
      </c>
      <c r="G154" s="247" t="s">
        <v>353</v>
      </c>
      <c r="H154" s="248">
        <v>14</v>
      </c>
      <c r="I154" s="249"/>
      <c r="J154" s="250">
        <f>ROUND(I154*H154,2)</f>
        <v>0</v>
      </c>
      <c r="K154" s="251"/>
      <c r="L154" s="45"/>
      <c r="M154" s="252" t="s">
        <v>1</v>
      </c>
      <c r="N154" s="253" t="s">
        <v>41</v>
      </c>
      <c r="O154" s="92"/>
      <c r="P154" s="254">
        <f>O154*H154</f>
        <v>0</v>
      </c>
      <c r="Q154" s="254">
        <v>0</v>
      </c>
      <c r="R154" s="254">
        <f>Q154*H154</f>
        <v>0</v>
      </c>
      <c r="S154" s="254">
        <v>0</v>
      </c>
      <c r="T154" s="255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56" t="s">
        <v>228</v>
      </c>
      <c r="AT154" s="256" t="s">
        <v>224</v>
      </c>
      <c r="AU154" s="256" t="s">
        <v>86</v>
      </c>
      <c r="AY154" s="18" t="s">
        <v>222</v>
      </c>
      <c r="BE154" s="257">
        <f>IF(N154="základní",J154,0)</f>
        <v>0</v>
      </c>
      <c r="BF154" s="257">
        <f>IF(N154="snížená",J154,0)</f>
        <v>0</v>
      </c>
      <c r="BG154" s="257">
        <f>IF(N154="zákl. přenesená",J154,0)</f>
        <v>0</v>
      </c>
      <c r="BH154" s="257">
        <f>IF(N154="sníž. přenesená",J154,0)</f>
        <v>0</v>
      </c>
      <c r="BI154" s="257">
        <f>IF(N154="nulová",J154,0)</f>
        <v>0</v>
      </c>
      <c r="BJ154" s="18" t="s">
        <v>84</v>
      </c>
      <c r="BK154" s="257">
        <f>ROUND(I154*H154,2)</f>
        <v>0</v>
      </c>
      <c r="BL154" s="18" t="s">
        <v>228</v>
      </c>
      <c r="BM154" s="256" t="s">
        <v>271</v>
      </c>
    </row>
    <row r="155" s="2" customFormat="1" ht="24.15" customHeight="1">
      <c r="A155" s="39"/>
      <c r="B155" s="40"/>
      <c r="C155" s="244" t="s">
        <v>272</v>
      </c>
      <c r="D155" s="244" t="s">
        <v>224</v>
      </c>
      <c r="E155" s="245" t="s">
        <v>3082</v>
      </c>
      <c r="F155" s="246" t="s">
        <v>3083</v>
      </c>
      <c r="G155" s="247" t="s">
        <v>353</v>
      </c>
      <c r="H155" s="248">
        <v>36</v>
      </c>
      <c r="I155" s="249"/>
      <c r="J155" s="250">
        <f>ROUND(I155*H155,2)</f>
        <v>0</v>
      </c>
      <c r="K155" s="251"/>
      <c r="L155" s="45"/>
      <c r="M155" s="252" t="s">
        <v>1</v>
      </c>
      <c r="N155" s="253" t="s">
        <v>41</v>
      </c>
      <c r="O155" s="92"/>
      <c r="P155" s="254">
        <f>O155*H155</f>
        <v>0</v>
      </c>
      <c r="Q155" s="254">
        <v>0</v>
      </c>
      <c r="R155" s="254">
        <f>Q155*H155</f>
        <v>0</v>
      </c>
      <c r="S155" s="254">
        <v>0</v>
      </c>
      <c r="T155" s="255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56" t="s">
        <v>228</v>
      </c>
      <c r="AT155" s="256" t="s">
        <v>224</v>
      </c>
      <c r="AU155" s="256" t="s">
        <v>86</v>
      </c>
      <c r="AY155" s="18" t="s">
        <v>222</v>
      </c>
      <c r="BE155" s="257">
        <f>IF(N155="základní",J155,0)</f>
        <v>0</v>
      </c>
      <c r="BF155" s="257">
        <f>IF(N155="snížená",J155,0)</f>
        <v>0</v>
      </c>
      <c r="BG155" s="257">
        <f>IF(N155="zákl. přenesená",J155,0)</f>
        <v>0</v>
      </c>
      <c r="BH155" s="257">
        <f>IF(N155="sníž. přenesená",J155,0)</f>
        <v>0</v>
      </c>
      <c r="BI155" s="257">
        <f>IF(N155="nulová",J155,0)</f>
        <v>0</v>
      </c>
      <c r="BJ155" s="18" t="s">
        <v>84</v>
      </c>
      <c r="BK155" s="257">
        <f>ROUND(I155*H155,2)</f>
        <v>0</v>
      </c>
      <c r="BL155" s="18" t="s">
        <v>228</v>
      </c>
      <c r="BM155" s="256" t="s">
        <v>273</v>
      </c>
    </row>
    <row r="156" s="2" customFormat="1" ht="24.15" customHeight="1">
      <c r="A156" s="39"/>
      <c r="B156" s="40"/>
      <c r="C156" s="244" t="s">
        <v>253</v>
      </c>
      <c r="D156" s="244" t="s">
        <v>224</v>
      </c>
      <c r="E156" s="245" t="s">
        <v>3084</v>
      </c>
      <c r="F156" s="246" t="s">
        <v>3085</v>
      </c>
      <c r="G156" s="247" t="s">
        <v>353</v>
      </c>
      <c r="H156" s="248">
        <v>4</v>
      </c>
      <c r="I156" s="249"/>
      <c r="J156" s="250">
        <f>ROUND(I156*H156,2)</f>
        <v>0</v>
      </c>
      <c r="K156" s="251"/>
      <c r="L156" s="45"/>
      <c r="M156" s="252" t="s">
        <v>1</v>
      </c>
      <c r="N156" s="253" t="s">
        <v>41</v>
      </c>
      <c r="O156" s="92"/>
      <c r="P156" s="254">
        <f>O156*H156</f>
        <v>0</v>
      </c>
      <c r="Q156" s="254">
        <v>0</v>
      </c>
      <c r="R156" s="254">
        <f>Q156*H156</f>
        <v>0</v>
      </c>
      <c r="S156" s="254">
        <v>0</v>
      </c>
      <c r="T156" s="255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56" t="s">
        <v>228</v>
      </c>
      <c r="AT156" s="256" t="s">
        <v>224</v>
      </c>
      <c r="AU156" s="256" t="s">
        <v>86</v>
      </c>
      <c r="AY156" s="18" t="s">
        <v>222</v>
      </c>
      <c r="BE156" s="257">
        <f>IF(N156="základní",J156,0)</f>
        <v>0</v>
      </c>
      <c r="BF156" s="257">
        <f>IF(N156="snížená",J156,0)</f>
        <v>0</v>
      </c>
      <c r="BG156" s="257">
        <f>IF(N156="zákl. přenesená",J156,0)</f>
        <v>0</v>
      </c>
      <c r="BH156" s="257">
        <f>IF(N156="sníž. přenesená",J156,0)</f>
        <v>0</v>
      </c>
      <c r="BI156" s="257">
        <f>IF(N156="nulová",J156,0)</f>
        <v>0</v>
      </c>
      <c r="BJ156" s="18" t="s">
        <v>84</v>
      </c>
      <c r="BK156" s="257">
        <f>ROUND(I156*H156,2)</f>
        <v>0</v>
      </c>
      <c r="BL156" s="18" t="s">
        <v>228</v>
      </c>
      <c r="BM156" s="256" t="s">
        <v>276</v>
      </c>
    </row>
    <row r="157" s="2" customFormat="1" ht="24.15" customHeight="1">
      <c r="A157" s="39"/>
      <c r="B157" s="40"/>
      <c r="C157" s="244" t="s">
        <v>278</v>
      </c>
      <c r="D157" s="244" t="s">
        <v>224</v>
      </c>
      <c r="E157" s="245" t="s">
        <v>3086</v>
      </c>
      <c r="F157" s="246" t="s">
        <v>3087</v>
      </c>
      <c r="G157" s="247" t="s">
        <v>227</v>
      </c>
      <c r="H157" s="248">
        <v>227.59999999999999</v>
      </c>
      <c r="I157" s="249"/>
      <c r="J157" s="250">
        <f>ROUND(I157*H157,2)</f>
        <v>0</v>
      </c>
      <c r="K157" s="251"/>
      <c r="L157" s="45"/>
      <c r="M157" s="252" t="s">
        <v>1</v>
      </c>
      <c r="N157" s="253" t="s">
        <v>41</v>
      </c>
      <c r="O157" s="92"/>
      <c r="P157" s="254">
        <f>O157*H157</f>
        <v>0</v>
      </c>
      <c r="Q157" s="254">
        <v>0</v>
      </c>
      <c r="R157" s="254">
        <f>Q157*H157</f>
        <v>0</v>
      </c>
      <c r="S157" s="254">
        <v>0</v>
      </c>
      <c r="T157" s="255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56" t="s">
        <v>228</v>
      </c>
      <c r="AT157" s="256" t="s">
        <v>224</v>
      </c>
      <c r="AU157" s="256" t="s">
        <v>86</v>
      </c>
      <c r="AY157" s="18" t="s">
        <v>222</v>
      </c>
      <c r="BE157" s="257">
        <f>IF(N157="základní",J157,0)</f>
        <v>0</v>
      </c>
      <c r="BF157" s="257">
        <f>IF(N157="snížená",J157,0)</f>
        <v>0</v>
      </c>
      <c r="BG157" s="257">
        <f>IF(N157="zákl. přenesená",J157,0)</f>
        <v>0</v>
      </c>
      <c r="BH157" s="257">
        <f>IF(N157="sníž. přenesená",J157,0)</f>
        <v>0</v>
      </c>
      <c r="BI157" s="257">
        <f>IF(N157="nulová",J157,0)</f>
        <v>0</v>
      </c>
      <c r="BJ157" s="18" t="s">
        <v>84</v>
      </c>
      <c r="BK157" s="257">
        <f>ROUND(I157*H157,2)</f>
        <v>0</v>
      </c>
      <c r="BL157" s="18" t="s">
        <v>228</v>
      </c>
      <c r="BM157" s="256" t="s">
        <v>279</v>
      </c>
    </row>
    <row r="158" s="12" customFormat="1" ht="22.8" customHeight="1">
      <c r="A158" s="12"/>
      <c r="B158" s="228"/>
      <c r="C158" s="229"/>
      <c r="D158" s="230" t="s">
        <v>75</v>
      </c>
      <c r="E158" s="242" t="s">
        <v>228</v>
      </c>
      <c r="F158" s="242" t="s">
        <v>455</v>
      </c>
      <c r="G158" s="229"/>
      <c r="H158" s="229"/>
      <c r="I158" s="232"/>
      <c r="J158" s="243">
        <f>BK158</f>
        <v>0</v>
      </c>
      <c r="K158" s="229"/>
      <c r="L158" s="234"/>
      <c r="M158" s="235"/>
      <c r="N158" s="236"/>
      <c r="O158" s="236"/>
      <c r="P158" s="237">
        <f>SUM(P159:P163)</f>
        <v>0</v>
      </c>
      <c r="Q158" s="236"/>
      <c r="R158" s="237">
        <f>SUM(R159:R163)</f>
        <v>0</v>
      </c>
      <c r="S158" s="236"/>
      <c r="T158" s="238">
        <f>SUM(T159:T163)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39" t="s">
        <v>84</v>
      </c>
      <c r="AT158" s="240" t="s">
        <v>75</v>
      </c>
      <c r="AU158" s="240" t="s">
        <v>84</v>
      </c>
      <c r="AY158" s="239" t="s">
        <v>222</v>
      </c>
      <c r="BK158" s="241">
        <f>SUM(BK159:BK163)</f>
        <v>0</v>
      </c>
    </row>
    <row r="159" s="2" customFormat="1" ht="24.15" customHeight="1">
      <c r="A159" s="39"/>
      <c r="B159" s="40"/>
      <c r="C159" s="244" t="s">
        <v>257</v>
      </c>
      <c r="D159" s="244" t="s">
        <v>224</v>
      </c>
      <c r="E159" s="245" t="s">
        <v>84</v>
      </c>
      <c r="F159" s="246" t="s">
        <v>3088</v>
      </c>
      <c r="G159" s="247" t="s">
        <v>353</v>
      </c>
      <c r="H159" s="248">
        <v>69</v>
      </c>
      <c r="I159" s="249"/>
      <c r="J159" s="250">
        <f>ROUND(I159*H159,2)</f>
        <v>0</v>
      </c>
      <c r="K159" s="251"/>
      <c r="L159" s="45"/>
      <c r="M159" s="252" t="s">
        <v>1</v>
      </c>
      <c r="N159" s="253" t="s">
        <v>41</v>
      </c>
      <c r="O159" s="92"/>
      <c r="P159" s="254">
        <f>O159*H159</f>
        <v>0</v>
      </c>
      <c r="Q159" s="254">
        <v>0</v>
      </c>
      <c r="R159" s="254">
        <f>Q159*H159</f>
        <v>0</v>
      </c>
      <c r="S159" s="254">
        <v>0</v>
      </c>
      <c r="T159" s="255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56" t="s">
        <v>228</v>
      </c>
      <c r="AT159" s="256" t="s">
        <v>224</v>
      </c>
      <c r="AU159" s="256" t="s">
        <v>86</v>
      </c>
      <c r="AY159" s="18" t="s">
        <v>222</v>
      </c>
      <c r="BE159" s="257">
        <f>IF(N159="základní",J159,0)</f>
        <v>0</v>
      </c>
      <c r="BF159" s="257">
        <f>IF(N159="snížená",J159,0)</f>
        <v>0</v>
      </c>
      <c r="BG159" s="257">
        <f>IF(N159="zákl. přenesená",J159,0)</f>
        <v>0</v>
      </c>
      <c r="BH159" s="257">
        <f>IF(N159="sníž. přenesená",J159,0)</f>
        <v>0</v>
      </c>
      <c r="BI159" s="257">
        <f>IF(N159="nulová",J159,0)</f>
        <v>0</v>
      </c>
      <c r="BJ159" s="18" t="s">
        <v>84</v>
      </c>
      <c r="BK159" s="257">
        <f>ROUND(I159*H159,2)</f>
        <v>0</v>
      </c>
      <c r="BL159" s="18" t="s">
        <v>228</v>
      </c>
      <c r="BM159" s="256" t="s">
        <v>284</v>
      </c>
    </row>
    <row r="160" s="2" customFormat="1" ht="16.5" customHeight="1">
      <c r="A160" s="39"/>
      <c r="B160" s="40"/>
      <c r="C160" s="244" t="s">
        <v>8</v>
      </c>
      <c r="D160" s="244" t="s">
        <v>224</v>
      </c>
      <c r="E160" s="245" t="s">
        <v>86</v>
      </c>
      <c r="F160" s="246" t="s">
        <v>3089</v>
      </c>
      <c r="G160" s="247" t="s">
        <v>353</v>
      </c>
      <c r="H160" s="248">
        <v>67</v>
      </c>
      <c r="I160" s="249"/>
      <c r="J160" s="250">
        <f>ROUND(I160*H160,2)</f>
        <v>0</v>
      </c>
      <c r="K160" s="251"/>
      <c r="L160" s="45"/>
      <c r="M160" s="252" t="s">
        <v>1</v>
      </c>
      <c r="N160" s="253" t="s">
        <v>41</v>
      </c>
      <c r="O160" s="92"/>
      <c r="P160" s="254">
        <f>O160*H160</f>
        <v>0</v>
      </c>
      <c r="Q160" s="254">
        <v>0</v>
      </c>
      <c r="R160" s="254">
        <f>Q160*H160</f>
        <v>0</v>
      </c>
      <c r="S160" s="254">
        <v>0</v>
      </c>
      <c r="T160" s="255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56" t="s">
        <v>228</v>
      </c>
      <c r="AT160" s="256" t="s">
        <v>224</v>
      </c>
      <c r="AU160" s="256" t="s">
        <v>86</v>
      </c>
      <c r="AY160" s="18" t="s">
        <v>222</v>
      </c>
      <c r="BE160" s="257">
        <f>IF(N160="základní",J160,0)</f>
        <v>0</v>
      </c>
      <c r="BF160" s="257">
        <f>IF(N160="snížená",J160,0)</f>
        <v>0</v>
      </c>
      <c r="BG160" s="257">
        <f>IF(N160="zákl. přenesená",J160,0)</f>
        <v>0</v>
      </c>
      <c r="BH160" s="257">
        <f>IF(N160="sníž. přenesená",J160,0)</f>
        <v>0</v>
      </c>
      <c r="BI160" s="257">
        <f>IF(N160="nulová",J160,0)</f>
        <v>0</v>
      </c>
      <c r="BJ160" s="18" t="s">
        <v>84</v>
      </c>
      <c r="BK160" s="257">
        <f>ROUND(I160*H160,2)</f>
        <v>0</v>
      </c>
      <c r="BL160" s="18" t="s">
        <v>228</v>
      </c>
      <c r="BM160" s="256" t="s">
        <v>286</v>
      </c>
    </row>
    <row r="161" s="2" customFormat="1" ht="24.15" customHeight="1">
      <c r="A161" s="39"/>
      <c r="B161" s="40"/>
      <c r="C161" s="244" t="s">
        <v>260</v>
      </c>
      <c r="D161" s="244" t="s">
        <v>224</v>
      </c>
      <c r="E161" s="245" t="s">
        <v>2868</v>
      </c>
      <c r="F161" s="246" t="s">
        <v>2869</v>
      </c>
      <c r="G161" s="247" t="s">
        <v>353</v>
      </c>
      <c r="H161" s="248">
        <v>84</v>
      </c>
      <c r="I161" s="249"/>
      <c r="J161" s="250">
        <f>ROUND(I161*H161,2)</f>
        <v>0</v>
      </c>
      <c r="K161" s="251"/>
      <c r="L161" s="45"/>
      <c r="M161" s="252" t="s">
        <v>1</v>
      </c>
      <c r="N161" s="253" t="s">
        <v>41</v>
      </c>
      <c r="O161" s="92"/>
      <c r="P161" s="254">
        <f>O161*H161</f>
        <v>0</v>
      </c>
      <c r="Q161" s="254">
        <v>0</v>
      </c>
      <c r="R161" s="254">
        <f>Q161*H161</f>
        <v>0</v>
      </c>
      <c r="S161" s="254">
        <v>0</v>
      </c>
      <c r="T161" s="255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56" t="s">
        <v>228</v>
      </c>
      <c r="AT161" s="256" t="s">
        <v>224</v>
      </c>
      <c r="AU161" s="256" t="s">
        <v>86</v>
      </c>
      <c r="AY161" s="18" t="s">
        <v>222</v>
      </c>
      <c r="BE161" s="257">
        <f>IF(N161="základní",J161,0)</f>
        <v>0</v>
      </c>
      <c r="BF161" s="257">
        <f>IF(N161="snížená",J161,0)</f>
        <v>0</v>
      </c>
      <c r="BG161" s="257">
        <f>IF(N161="zákl. přenesená",J161,0)</f>
        <v>0</v>
      </c>
      <c r="BH161" s="257">
        <f>IF(N161="sníž. přenesená",J161,0)</f>
        <v>0</v>
      </c>
      <c r="BI161" s="257">
        <f>IF(N161="nulová",J161,0)</f>
        <v>0</v>
      </c>
      <c r="BJ161" s="18" t="s">
        <v>84</v>
      </c>
      <c r="BK161" s="257">
        <f>ROUND(I161*H161,2)</f>
        <v>0</v>
      </c>
      <c r="BL161" s="18" t="s">
        <v>228</v>
      </c>
      <c r="BM161" s="256" t="s">
        <v>290</v>
      </c>
    </row>
    <row r="162" s="2" customFormat="1" ht="24.15" customHeight="1">
      <c r="A162" s="39"/>
      <c r="B162" s="40"/>
      <c r="C162" s="244" t="s">
        <v>291</v>
      </c>
      <c r="D162" s="244" t="s">
        <v>224</v>
      </c>
      <c r="E162" s="245" t="s">
        <v>3090</v>
      </c>
      <c r="F162" s="246" t="s">
        <v>3091</v>
      </c>
      <c r="G162" s="247" t="s">
        <v>353</v>
      </c>
      <c r="H162" s="248">
        <v>67</v>
      </c>
      <c r="I162" s="249"/>
      <c r="J162" s="250">
        <f>ROUND(I162*H162,2)</f>
        <v>0</v>
      </c>
      <c r="K162" s="251"/>
      <c r="L162" s="45"/>
      <c r="M162" s="252" t="s">
        <v>1</v>
      </c>
      <c r="N162" s="253" t="s">
        <v>41</v>
      </c>
      <c r="O162" s="92"/>
      <c r="P162" s="254">
        <f>O162*H162</f>
        <v>0</v>
      </c>
      <c r="Q162" s="254">
        <v>0</v>
      </c>
      <c r="R162" s="254">
        <f>Q162*H162</f>
        <v>0</v>
      </c>
      <c r="S162" s="254">
        <v>0</v>
      </c>
      <c r="T162" s="255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56" t="s">
        <v>228</v>
      </c>
      <c r="AT162" s="256" t="s">
        <v>224</v>
      </c>
      <c r="AU162" s="256" t="s">
        <v>86</v>
      </c>
      <c r="AY162" s="18" t="s">
        <v>222</v>
      </c>
      <c r="BE162" s="257">
        <f>IF(N162="základní",J162,0)</f>
        <v>0</v>
      </c>
      <c r="BF162" s="257">
        <f>IF(N162="snížená",J162,0)</f>
        <v>0</v>
      </c>
      <c r="BG162" s="257">
        <f>IF(N162="zákl. přenesená",J162,0)</f>
        <v>0</v>
      </c>
      <c r="BH162" s="257">
        <f>IF(N162="sníž. přenesená",J162,0)</f>
        <v>0</v>
      </c>
      <c r="BI162" s="257">
        <f>IF(N162="nulová",J162,0)</f>
        <v>0</v>
      </c>
      <c r="BJ162" s="18" t="s">
        <v>84</v>
      </c>
      <c r="BK162" s="257">
        <f>ROUND(I162*H162,2)</f>
        <v>0</v>
      </c>
      <c r="BL162" s="18" t="s">
        <v>228</v>
      </c>
      <c r="BM162" s="256" t="s">
        <v>292</v>
      </c>
    </row>
    <row r="163" s="2" customFormat="1" ht="16.5" customHeight="1">
      <c r="A163" s="39"/>
      <c r="B163" s="40"/>
      <c r="C163" s="244" t="s">
        <v>265</v>
      </c>
      <c r="D163" s="244" t="s">
        <v>224</v>
      </c>
      <c r="E163" s="245" t="s">
        <v>3092</v>
      </c>
      <c r="F163" s="246" t="s">
        <v>3093</v>
      </c>
      <c r="G163" s="247" t="s">
        <v>241</v>
      </c>
      <c r="H163" s="248">
        <v>77</v>
      </c>
      <c r="I163" s="249"/>
      <c r="J163" s="250">
        <f>ROUND(I163*H163,2)</f>
        <v>0</v>
      </c>
      <c r="K163" s="251"/>
      <c r="L163" s="45"/>
      <c r="M163" s="252" t="s">
        <v>1</v>
      </c>
      <c r="N163" s="253" t="s">
        <v>41</v>
      </c>
      <c r="O163" s="92"/>
      <c r="P163" s="254">
        <f>O163*H163</f>
        <v>0</v>
      </c>
      <c r="Q163" s="254">
        <v>0</v>
      </c>
      <c r="R163" s="254">
        <f>Q163*H163</f>
        <v>0</v>
      </c>
      <c r="S163" s="254">
        <v>0</v>
      </c>
      <c r="T163" s="255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56" t="s">
        <v>228</v>
      </c>
      <c r="AT163" s="256" t="s">
        <v>224</v>
      </c>
      <c r="AU163" s="256" t="s">
        <v>86</v>
      </c>
      <c r="AY163" s="18" t="s">
        <v>222</v>
      </c>
      <c r="BE163" s="257">
        <f>IF(N163="základní",J163,0)</f>
        <v>0</v>
      </c>
      <c r="BF163" s="257">
        <f>IF(N163="snížená",J163,0)</f>
        <v>0</v>
      </c>
      <c r="BG163" s="257">
        <f>IF(N163="zákl. přenesená",J163,0)</f>
        <v>0</v>
      </c>
      <c r="BH163" s="257">
        <f>IF(N163="sníž. přenesená",J163,0)</f>
        <v>0</v>
      </c>
      <c r="BI163" s="257">
        <f>IF(N163="nulová",J163,0)</f>
        <v>0</v>
      </c>
      <c r="BJ163" s="18" t="s">
        <v>84</v>
      </c>
      <c r="BK163" s="257">
        <f>ROUND(I163*H163,2)</f>
        <v>0</v>
      </c>
      <c r="BL163" s="18" t="s">
        <v>228</v>
      </c>
      <c r="BM163" s="256" t="s">
        <v>295</v>
      </c>
    </row>
    <row r="164" s="12" customFormat="1" ht="22.8" customHeight="1">
      <c r="A164" s="12"/>
      <c r="B164" s="228"/>
      <c r="C164" s="229"/>
      <c r="D164" s="230" t="s">
        <v>75</v>
      </c>
      <c r="E164" s="242" t="s">
        <v>262</v>
      </c>
      <c r="F164" s="242" t="s">
        <v>680</v>
      </c>
      <c r="G164" s="229"/>
      <c r="H164" s="229"/>
      <c r="I164" s="232"/>
      <c r="J164" s="243">
        <f>BK164</f>
        <v>0</v>
      </c>
      <c r="K164" s="229"/>
      <c r="L164" s="234"/>
      <c r="M164" s="235"/>
      <c r="N164" s="236"/>
      <c r="O164" s="236"/>
      <c r="P164" s="237">
        <f>SUM(P165:P179)</f>
        <v>0</v>
      </c>
      <c r="Q164" s="236"/>
      <c r="R164" s="237">
        <f>SUM(R165:R179)</f>
        <v>0</v>
      </c>
      <c r="S164" s="236"/>
      <c r="T164" s="238">
        <f>SUM(T165:T179)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39" t="s">
        <v>84</v>
      </c>
      <c r="AT164" s="240" t="s">
        <v>75</v>
      </c>
      <c r="AU164" s="240" t="s">
        <v>84</v>
      </c>
      <c r="AY164" s="239" t="s">
        <v>222</v>
      </c>
      <c r="BK164" s="241">
        <f>SUM(BK165:BK179)</f>
        <v>0</v>
      </c>
    </row>
    <row r="165" s="2" customFormat="1" ht="24.15" customHeight="1">
      <c r="A165" s="39"/>
      <c r="B165" s="40"/>
      <c r="C165" s="244" t="s">
        <v>297</v>
      </c>
      <c r="D165" s="244" t="s">
        <v>224</v>
      </c>
      <c r="E165" s="245" t="s">
        <v>3094</v>
      </c>
      <c r="F165" s="246" t="s">
        <v>3095</v>
      </c>
      <c r="G165" s="247" t="s">
        <v>353</v>
      </c>
      <c r="H165" s="248">
        <v>40</v>
      </c>
      <c r="I165" s="249"/>
      <c r="J165" s="250">
        <f>ROUND(I165*H165,2)</f>
        <v>0</v>
      </c>
      <c r="K165" s="251"/>
      <c r="L165" s="45"/>
      <c r="M165" s="252" t="s">
        <v>1</v>
      </c>
      <c r="N165" s="253" t="s">
        <v>41</v>
      </c>
      <c r="O165" s="92"/>
      <c r="P165" s="254">
        <f>O165*H165</f>
        <v>0</v>
      </c>
      <c r="Q165" s="254">
        <v>0</v>
      </c>
      <c r="R165" s="254">
        <f>Q165*H165</f>
        <v>0</v>
      </c>
      <c r="S165" s="254">
        <v>0</v>
      </c>
      <c r="T165" s="255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56" t="s">
        <v>228</v>
      </c>
      <c r="AT165" s="256" t="s">
        <v>224</v>
      </c>
      <c r="AU165" s="256" t="s">
        <v>86</v>
      </c>
      <c r="AY165" s="18" t="s">
        <v>222</v>
      </c>
      <c r="BE165" s="257">
        <f>IF(N165="základní",J165,0)</f>
        <v>0</v>
      </c>
      <c r="BF165" s="257">
        <f>IF(N165="snížená",J165,0)</f>
        <v>0</v>
      </c>
      <c r="BG165" s="257">
        <f>IF(N165="zákl. přenesená",J165,0)</f>
        <v>0</v>
      </c>
      <c r="BH165" s="257">
        <f>IF(N165="sníž. přenesená",J165,0)</f>
        <v>0</v>
      </c>
      <c r="BI165" s="257">
        <f>IF(N165="nulová",J165,0)</f>
        <v>0</v>
      </c>
      <c r="BJ165" s="18" t="s">
        <v>84</v>
      </c>
      <c r="BK165" s="257">
        <f>ROUND(I165*H165,2)</f>
        <v>0</v>
      </c>
      <c r="BL165" s="18" t="s">
        <v>228</v>
      </c>
      <c r="BM165" s="256" t="s">
        <v>298</v>
      </c>
    </row>
    <row r="166" s="2" customFormat="1" ht="24.15" customHeight="1">
      <c r="A166" s="39"/>
      <c r="B166" s="40"/>
      <c r="C166" s="244" t="s">
        <v>271</v>
      </c>
      <c r="D166" s="244" t="s">
        <v>224</v>
      </c>
      <c r="E166" s="245" t="s">
        <v>3096</v>
      </c>
      <c r="F166" s="246" t="s">
        <v>3097</v>
      </c>
      <c r="G166" s="247" t="s">
        <v>353</v>
      </c>
      <c r="H166" s="248">
        <v>14</v>
      </c>
      <c r="I166" s="249"/>
      <c r="J166" s="250">
        <f>ROUND(I166*H166,2)</f>
        <v>0</v>
      </c>
      <c r="K166" s="251"/>
      <c r="L166" s="45"/>
      <c r="M166" s="252" t="s">
        <v>1</v>
      </c>
      <c r="N166" s="253" t="s">
        <v>41</v>
      </c>
      <c r="O166" s="92"/>
      <c r="P166" s="254">
        <f>O166*H166</f>
        <v>0</v>
      </c>
      <c r="Q166" s="254">
        <v>0</v>
      </c>
      <c r="R166" s="254">
        <f>Q166*H166</f>
        <v>0</v>
      </c>
      <c r="S166" s="254">
        <v>0</v>
      </c>
      <c r="T166" s="255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56" t="s">
        <v>228</v>
      </c>
      <c r="AT166" s="256" t="s">
        <v>224</v>
      </c>
      <c r="AU166" s="256" t="s">
        <v>86</v>
      </c>
      <c r="AY166" s="18" t="s">
        <v>222</v>
      </c>
      <c r="BE166" s="257">
        <f>IF(N166="základní",J166,0)</f>
        <v>0</v>
      </c>
      <c r="BF166" s="257">
        <f>IF(N166="snížená",J166,0)</f>
        <v>0</v>
      </c>
      <c r="BG166" s="257">
        <f>IF(N166="zákl. přenesená",J166,0)</f>
        <v>0</v>
      </c>
      <c r="BH166" s="257">
        <f>IF(N166="sníž. přenesená",J166,0)</f>
        <v>0</v>
      </c>
      <c r="BI166" s="257">
        <f>IF(N166="nulová",J166,0)</f>
        <v>0</v>
      </c>
      <c r="BJ166" s="18" t="s">
        <v>84</v>
      </c>
      <c r="BK166" s="257">
        <f>ROUND(I166*H166,2)</f>
        <v>0</v>
      </c>
      <c r="BL166" s="18" t="s">
        <v>228</v>
      </c>
      <c r="BM166" s="256" t="s">
        <v>303</v>
      </c>
    </row>
    <row r="167" s="2" customFormat="1" ht="24.15" customHeight="1">
      <c r="A167" s="39"/>
      <c r="B167" s="40"/>
      <c r="C167" s="244" t="s">
        <v>7</v>
      </c>
      <c r="D167" s="244" t="s">
        <v>224</v>
      </c>
      <c r="E167" s="245" t="s">
        <v>3098</v>
      </c>
      <c r="F167" s="246" t="s">
        <v>3099</v>
      </c>
      <c r="G167" s="247" t="s">
        <v>353</v>
      </c>
      <c r="H167" s="248">
        <v>36</v>
      </c>
      <c r="I167" s="249"/>
      <c r="J167" s="250">
        <f>ROUND(I167*H167,2)</f>
        <v>0</v>
      </c>
      <c r="K167" s="251"/>
      <c r="L167" s="45"/>
      <c r="M167" s="252" t="s">
        <v>1</v>
      </c>
      <c r="N167" s="253" t="s">
        <v>41</v>
      </c>
      <c r="O167" s="92"/>
      <c r="P167" s="254">
        <f>O167*H167</f>
        <v>0</v>
      </c>
      <c r="Q167" s="254">
        <v>0</v>
      </c>
      <c r="R167" s="254">
        <f>Q167*H167</f>
        <v>0</v>
      </c>
      <c r="S167" s="254">
        <v>0</v>
      </c>
      <c r="T167" s="255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56" t="s">
        <v>228</v>
      </c>
      <c r="AT167" s="256" t="s">
        <v>224</v>
      </c>
      <c r="AU167" s="256" t="s">
        <v>86</v>
      </c>
      <c r="AY167" s="18" t="s">
        <v>222</v>
      </c>
      <c r="BE167" s="257">
        <f>IF(N167="základní",J167,0)</f>
        <v>0</v>
      </c>
      <c r="BF167" s="257">
        <f>IF(N167="snížená",J167,0)</f>
        <v>0</v>
      </c>
      <c r="BG167" s="257">
        <f>IF(N167="zákl. přenesená",J167,0)</f>
        <v>0</v>
      </c>
      <c r="BH167" s="257">
        <f>IF(N167="sníž. přenesená",J167,0)</f>
        <v>0</v>
      </c>
      <c r="BI167" s="257">
        <f>IF(N167="nulová",J167,0)</f>
        <v>0</v>
      </c>
      <c r="BJ167" s="18" t="s">
        <v>84</v>
      </c>
      <c r="BK167" s="257">
        <f>ROUND(I167*H167,2)</f>
        <v>0</v>
      </c>
      <c r="BL167" s="18" t="s">
        <v>228</v>
      </c>
      <c r="BM167" s="256" t="s">
        <v>308</v>
      </c>
    </row>
    <row r="168" s="2" customFormat="1" ht="33" customHeight="1">
      <c r="A168" s="39"/>
      <c r="B168" s="40"/>
      <c r="C168" s="244" t="s">
        <v>273</v>
      </c>
      <c r="D168" s="244" t="s">
        <v>224</v>
      </c>
      <c r="E168" s="245" t="s">
        <v>2873</v>
      </c>
      <c r="F168" s="246" t="s">
        <v>2874</v>
      </c>
      <c r="G168" s="247" t="s">
        <v>353</v>
      </c>
      <c r="H168" s="248">
        <v>84</v>
      </c>
      <c r="I168" s="249"/>
      <c r="J168" s="250">
        <f>ROUND(I168*H168,2)</f>
        <v>0</v>
      </c>
      <c r="K168" s="251"/>
      <c r="L168" s="45"/>
      <c r="M168" s="252" t="s">
        <v>1</v>
      </c>
      <c r="N168" s="253" t="s">
        <v>41</v>
      </c>
      <c r="O168" s="92"/>
      <c r="P168" s="254">
        <f>O168*H168</f>
        <v>0</v>
      </c>
      <c r="Q168" s="254">
        <v>0</v>
      </c>
      <c r="R168" s="254">
        <f>Q168*H168</f>
        <v>0</v>
      </c>
      <c r="S168" s="254">
        <v>0</v>
      </c>
      <c r="T168" s="255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56" t="s">
        <v>228</v>
      </c>
      <c r="AT168" s="256" t="s">
        <v>224</v>
      </c>
      <c r="AU168" s="256" t="s">
        <v>86</v>
      </c>
      <c r="AY168" s="18" t="s">
        <v>222</v>
      </c>
      <c r="BE168" s="257">
        <f>IF(N168="základní",J168,0)</f>
        <v>0</v>
      </c>
      <c r="BF168" s="257">
        <f>IF(N168="snížená",J168,0)</f>
        <v>0</v>
      </c>
      <c r="BG168" s="257">
        <f>IF(N168="zákl. přenesená",J168,0)</f>
        <v>0</v>
      </c>
      <c r="BH168" s="257">
        <f>IF(N168="sníž. přenesená",J168,0)</f>
        <v>0</v>
      </c>
      <c r="BI168" s="257">
        <f>IF(N168="nulová",J168,0)</f>
        <v>0</v>
      </c>
      <c r="BJ168" s="18" t="s">
        <v>84</v>
      </c>
      <c r="BK168" s="257">
        <f>ROUND(I168*H168,2)</f>
        <v>0</v>
      </c>
      <c r="BL168" s="18" t="s">
        <v>228</v>
      </c>
      <c r="BM168" s="256" t="s">
        <v>312</v>
      </c>
    </row>
    <row r="169" s="2" customFormat="1" ht="33" customHeight="1">
      <c r="A169" s="39"/>
      <c r="B169" s="40"/>
      <c r="C169" s="244" t="s">
        <v>314</v>
      </c>
      <c r="D169" s="244" t="s">
        <v>224</v>
      </c>
      <c r="E169" s="245" t="s">
        <v>3100</v>
      </c>
      <c r="F169" s="246" t="s">
        <v>3101</v>
      </c>
      <c r="G169" s="247" t="s">
        <v>353</v>
      </c>
      <c r="H169" s="248">
        <v>67</v>
      </c>
      <c r="I169" s="249"/>
      <c r="J169" s="250">
        <f>ROUND(I169*H169,2)</f>
        <v>0</v>
      </c>
      <c r="K169" s="251"/>
      <c r="L169" s="45"/>
      <c r="M169" s="252" t="s">
        <v>1</v>
      </c>
      <c r="N169" s="253" t="s">
        <v>41</v>
      </c>
      <c r="O169" s="92"/>
      <c r="P169" s="254">
        <f>O169*H169</f>
        <v>0</v>
      </c>
      <c r="Q169" s="254">
        <v>0</v>
      </c>
      <c r="R169" s="254">
        <f>Q169*H169</f>
        <v>0</v>
      </c>
      <c r="S169" s="254">
        <v>0</v>
      </c>
      <c r="T169" s="255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56" t="s">
        <v>228</v>
      </c>
      <c r="AT169" s="256" t="s">
        <v>224</v>
      </c>
      <c r="AU169" s="256" t="s">
        <v>86</v>
      </c>
      <c r="AY169" s="18" t="s">
        <v>222</v>
      </c>
      <c r="BE169" s="257">
        <f>IF(N169="základní",J169,0)</f>
        <v>0</v>
      </c>
      <c r="BF169" s="257">
        <f>IF(N169="snížená",J169,0)</f>
        <v>0</v>
      </c>
      <c r="BG169" s="257">
        <f>IF(N169="zákl. přenesená",J169,0)</f>
        <v>0</v>
      </c>
      <c r="BH169" s="257">
        <f>IF(N169="sníž. přenesená",J169,0)</f>
        <v>0</v>
      </c>
      <c r="BI169" s="257">
        <f>IF(N169="nulová",J169,0)</f>
        <v>0</v>
      </c>
      <c r="BJ169" s="18" t="s">
        <v>84</v>
      </c>
      <c r="BK169" s="257">
        <f>ROUND(I169*H169,2)</f>
        <v>0</v>
      </c>
      <c r="BL169" s="18" t="s">
        <v>228</v>
      </c>
      <c r="BM169" s="256" t="s">
        <v>317</v>
      </c>
    </row>
    <row r="170" s="2" customFormat="1" ht="24.15" customHeight="1">
      <c r="A170" s="39"/>
      <c r="B170" s="40"/>
      <c r="C170" s="244" t="s">
        <v>276</v>
      </c>
      <c r="D170" s="244" t="s">
        <v>224</v>
      </c>
      <c r="E170" s="245" t="s">
        <v>3102</v>
      </c>
      <c r="F170" s="246" t="s">
        <v>3103</v>
      </c>
      <c r="G170" s="247" t="s">
        <v>353</v>
      </c>
      <c r="H170" s="248">
        <v>6</v>
      </c>
      <c r="I170" s="249"/>
      <c r="J170" s="250">
        <f>ROUND(I170*H170,2)</f>
        <v>0</v>
      </c>
      <c r="K170" s="251"/>
      <c r="L170" s="45"/>
      <c r="M170" s="252" t="s">
        <v>1</v>
      </c>
      <c r="N170" s="253" t="s">
        <v>41</v>
      </c>
      <c r="O170" s="92"/>
      <c r="P170" s="254">
        <f>O170*H170</f>
        <v>0</v>
      </c>
      <c r="Q170" s="254">
        <v>0</v>
      </c>
      <c r="R170" s="254">
        <f>Q170*H170</f>
        <v>0</v>
      </c>
      <c r="S170" s="254">
        <v>0</v>
      </c>
      <c r="T170" s="255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56" t="s">
        <v>228</v>
      </c>
      <c r="AT170" s="256" t="s">
        <v>224</v>
      </c>
      <c r="AU170" s="256" t="s">
        <v>86</v>
      </c>
      <c r="AY170" s="18" t="s">
        <v>222</v>
      </c>
      <c r="BE170" s="257">
        <f>IF(N170="základní",J170,0)</f>
        <v>0</v>
      </c>
      <c r="BF170" s="257">
        <f>IF(N170="snížená",J170,0)</f>
        <v>0</v>
      </c>
      <c r="BG170" s="257">
        <f>IF(N170="zákl. přenesená",J170,0)</f>
        <v>0</v>
      </c>
      <c r="BH170" s="257">
        <f>IF(N170="sníž. přenesená",J170,0)</f>
        <v>0</v>
      </c>
      <c r="BI170" s="257">
        <f>IF(N170="nulová",J170,0)</f>
        <v>0</v>
      </c>
      <c r="BJ170" s="18" t="s">
        <v>84</v>
      </c>
      <c r="BK170" s="257">
        <f>ROUND(I170*H170,2)</f>
        <v>0</v>
      </c>
      <c r="BL170" s="18" t="s">
        <v>228</v>
      </c>
      <c r="BM170" s="256" t="s">
        <v>321</v>
      </c>
    </row>
    <row r="171" s="2" customFormat="1" ht="24.15" customHeight="1">
      <c r="A171" s="39"/>
      <c r="B171" s="40"/>
      <c r="C171" s="244" t="s">
        <v>323</v>
      </c>
      <c r="D171" s="244" t="s">
        <v>224</v>
      </c>
      <c r="E171" s="245" t="s">
        <v>863</v>
      </c>
      <c r="F171" s="246" t="s">
        <v>864</v>
      </c>
      <c r="G171" s="247" t="s">
        <v>438</v>
      </c>
      <c r="H171" s="248">
        <v>529</v>
      </c>
      <c r="I171" s="249"/>
      <c r="J171" s="250">
        <f>ROUND(I171*H171,2)</f>
        <v>0</v>
      </c>
      <c r="K171" s="251"/>
      <c r="L171" s="45"/>
      <c r="M171" s="252" t="s">
        <v>1</v>
      </c>
      <c r="N171" s="253" t="s">
        <v>41</v>
      </c>
      <c r="O171" s="92"/>
      <c r="P171" s="254">
        <f>O171*H171</f>
        <v>0</v>
      </c>
      <c r="Q171" s="254">
        <v>0</v>
      </c>
      <c r="R171" s="254">
        <f>Q171*H171</f>
        <v>0</v>
      </c>
      <c r="S171" s="254">
        <v>0</v>
      </c>
      <c r="T171" s="255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56" t="s">
        <v>228</v>
      </c>
      <c r="AT171" s="256" t="s">
        <v>224</v>
      </c>
      <c r="AU171" s="256" t="s">
        <v>86</v>
      </c>
      <c r="AY171" s="18" t="s">
        <v>222</v>
      </c>
      <c r="BE171" s="257">
        <f>IF(N171="základní",J171,0)</f>
        <v>0</v>
      </c>
      <c r="BF171" s="257">
        <f>IF(N171="snížená",J171,0)</f>
        <v>0</v>
      </c>
      <c r="BG171" s="257">
        <f>IF(N171="zákl. přenesená",J171,0)</f>
        <v>0</v>
      </c>
      <c r="BH171" s="257">
        <f>IF(N171="sníž. přenesená",J171,0)</f>
        <v>0</v>
      </c>
      <c r="BI171" s="257">
        <f>IF(N171="nulová",J171,0)</f>
        <v>0</v>
      </c>
      <c r="BJ171" s="18" t="s">
        <v>84</v>
      </c>
      <c r="BK171" s="257">
        <f>ROUND(I171*H171,2)</f>
        <v>0</v>
      </c>
      <c r="BL171" s="18" t="s">
        <v>228</v>
      </c>
      <c r="BM171" s="256" t="s">
        <v>326</v>
      </c>
    </row>
    <row r="172" s="2" customFormat="1" ht="24.15" customHeight="1">
      <c r="A172" s="39"/>
      <c r="B172" s="40"/>
      <c r="C172" s="244" t="s">
        <v>279</v>
      </c>
      <c r="D172" s="244" t="s">
        <v>224</v>
      </c>
      <c r="E172" s="245" t="s">
        <v>867</v>
      </c>
      <c r="F172" s="246" t="s">
        <v>868</v>
      </c>
      <c r="G172" s="247" t="s">
        <v>438</v>
      </c>
      <c r="H172" s="248">
        <v>406</v>
      </c>
      <c r="I172" s="249"/>
      <c r="J172" s="250">
        <f>ROUND(I172*H172,2)</f>
        <v>0</v>
      </c>
      <c r="K172" s="251"/>
      <c r="L172" s="45"/>
      <c r="M172" s="252" t="s">
        <v>1</v>
      </c>
      <c r="N172" s="253" t="s">
        <v>41</v>
      </c>
      <c r="O172" s="92"/>
      <c r="P172" s="254">
        <f>O172*H172</f>
        <v>0</v>
      </c>
      <c r="Q172" s="254">
        <v>0</v>
      </c>
      <c r="R172" s="254">
        <f>Q172*H172</f>
        <v>0</v>
      </c>
      <c r="S172" s="254">
        <v>0</v>
      </c>
      <c r="T172" s="255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56" t="s">
        <v>228</v>
      </c>
      <c r="AT172" s="256" t="s">
        <v>224</v>
      </c>
      <c r="AU172" s="256" t="s">
        <v>86</v>
      </c>
      <c r="AY172" s="18" t="s">
        <v>222</v>
      </c>
      <c r="BE172" s="257">
        <f>IF(N172="základní",J172,0)</f>
        <v>0</v>
      </c>
      <c r="BF172" s="257">
        <f>IF(N172="snížená",J172,0)</f>
        <v>0</v>
      </c>
      <c r="BG172" s="257">
        <f>IF(N172="zákl. přenesená",J172,0)</f>
        <v>0</v>
      </c>
      <c r="BH172" s="257">
        <f>IF(N172="sníž. přenesená",J172,0)</f>
        <v>0</v>
      </c>
      <c r="BI172" s="257">
        <f>IF(N172="nulová",J172,0)</f>
        <v>0</v>
      </c>
      <c r="BJ172" s="18" t="s">
        <v>84</v>
      </c>
      <c r="BK172" s="257">
        <f>ROUND(I172*H172,2)</f>
        <v>0</v>
      </c>
      <c r="BL172" s="18" t="s">
        <v>228</v>
      </c>
      <c r="BM172" s="256" t="s">
        <v>330</v>
      </c>
    </row>
    <row r="173" s="2" customFormat="1" ht="24.15" customHeight="1">
      <c r="A173" s="39"/>
      <c r="B173" s="40"/>
      <c r="C173" s="244" t="s">
        <v>331</v>
      </c>
      <c r="D173" s="244" t="s">
        <v>224</v>
      </c>
      <c r="E173" s="245" t="s">
        <v>3104</v>
      </c>
      <c r="F173" s="246" t="s">
        <v>3105</v>
      </c>
      <c r="G173" s="247" t="s">
        <v>438</v>
      </c>
      <c r="H173" s="248">
        <v>154</v>
      </c>
      <c r="I173" s="249"/>
      <c r="J173" s="250">
        <f>ROUND(I173*H173,2)</f>
        <v>0</v>
      </c>
      <c r="K173" s="251"/>
      <c r="L173" s="45"/>
      <c r="M173" s="252" t="s">
        <v>1</v>
      </c>
      <c r="N173" s="253" t="s">
        <v>41</v>
      </c>
      <c r="O173" s="92"/>
      <c r="P173" s="254">
        <f>O173*H173</f>
        <v>0</v>
      </c>
      <c r="Q173" s="254">
        <v>0</v>
      </c>
      <c r="R173" s="254">
        <f>Q173*H173</f>
        <v>0</v>
      </c>
      <c r="S173" s="254">
        <v>0</v>
      </c>
      <c r="T173" s="255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56" t="s">
        <v>228</v>
      </c>
      <c r="AT173" s="256" t="s">
        <v>224</v>
      </c>
      <c r="AU173" s="256" t="s">
        <v>86</v>
      </c>
      <c r="AY173" s="18" t="s">
        <v>222</v>
      </c>
      <c r="BE173" s="257">
        <f>IF(N173="základní",J173,0)</f>
        <v>0</v>
      </c>
      <c r="BF173" s="257">
        <f>IF(N173="snížená",J173,0)</f>
        <v>0</v>
      </c>
      <c r="BG173" s="257">
        <f>IF(N173="zákl. přenesená",J173,0)</f>
        <v>0</v>
      </c>
      <c r="BH173" s="257">
        <f>IF(N173="sníž. přenesená",J173,0)</f>
        <v>0</v>
      </c>
      <c r="BI173" s="257">
        <f>IF(N173="nulová",J173,0)</f>
        <v>0</v>
      </c>
      <c r="BJ173" s="18" t="s">
        <v>84</v>
      </c>
      <c r="BK173" s="257">
        <f>ROUND(I173*H173,2)</f>
        <v>0</v>
      </c>
      <c r="BL173" s="18" t="s">
        <v>228</v>
      </c>
      <c r="BM173" s="256" t="s">
        <v>334</v>
      </c>
    </row>
    <row r="174" s="2" customFormat="1" ht="33" customHeight="1">
      <c r="A174" s="39"/>
      <c r="B174" s="40"/>
      <c r="C174" s="244" t="s">
        <v>284</v>
      </c>
      <c r="D174" s="244" t="s">
        <v>224</v>
      </c>
      <c r="E174" s="245" t="s">
        <v>3106</v>
      </c>
      <c r="F174" s="246" t="s">
        <v>3107</v>
      </c>
      <c r="G174" s="247" t="s">
        <v>438</v>
      </c>
      <c r="H174" s="248">
        <v>1078</v>
      </c>
      <c r="I174" s="249"/>
      <c r="J174" s="250">
        <f>ROUND(I174*H174,2)</f>
        <v>0</v>
      </c>
      <c r="K174" s="251"/>
      <c r="L174" s="45"/>
      <c r="M174" s="252" t="s">
        <v>1</v>
      </c>
      <c r="N174" s="253" t="s">
        <v>41</v>
      </c>
      <c r="O174" s="92"/>
      <c r="P174" s="254">
        <f>O174*H174</f>
        <v>0</v>
      </c>
      <c r="Q174" s="254">
        <v>0</v>
      </c>
      <c r="R174" s="254">
        <f>Q174*H174</f>
        <v>0</v>
      </c>
      <c r="S174" s="254">
        <v>0</v>
      </c>
      <c r="T174" s="255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56" t="s">
        <v>228</v>
      </c>
      <c r="AT174" s="256" t="s">
        <v>224</v>
      </c>
      <c r="AU174" s="256" t="s">
        <v>86</v>
      </c>
      <c r="AY174" s="18" t="s">
        <v>222</v>
      </c>
      <c r="BE174" s="257">
        <f>IF(N174="základní",J174,0)</f>
        <v>0</v>
      </c>
      <c r="BF174" s="257">
        <f>IF(N174="snížená",J174,0)</f>
        <v>0</v>
      </c>
      <c r="BG174" s="257">
        <f>IF(N174="zákl. přenesená",J174,0)</f>
        <v>0</v>
      </c>
      <c r="BH174" s="257">
        <f>IF(N174="sníž. přenesená",J174,0)</f>
        <v>0</v>
      </c>
      <c r="BI174" s="257">
        <f>IF(N174="nulová",J174,0)</f>
        <v>0</v>
      </c>
      <c r="BJ174" s="18" t="s">
        <v>84</v>
      </c>
      <c r="BK174" s="257">
        <f>ROUND(I174*H174,2)</f>
        <v>0</v>
      </c>
      <c r="BL174" s="18" t="s">
        <v>228</v>
      </c>
      <c r="BM174" s="256" t="s">
        <v>338</v>
      </c>
    </row>
    <row r="175" s="2" customFormat="1" ht="33" customHeight="1">
      <c r="A175" s="39"/>
      <c r="B175" s="40"/>
      <c r="C175" s="244" t="s">
        <v>340</v>
      </c>
      <c r="D175" s="244" t="s">
        <v>224</v>
      </c>
      <c r="E175" s="245" t="s">
        <v>2877</v>
      </c>
      <c r="F175" s="246" t="s">
        <v>2878</v>
      </c>
      <c r="G175" s="247" t="s">
        <v>283</v>
      </c>
      <c r="H175" s="248">
        <v>1425.8</v>
      </c>
      <c r="I175" s="249"/>
      <c r="J175" s="250">
        <f>ROUND(I175*H175,2)</f>
        <v>0</v>
      </c>
      <c r="K175" s="251"/>
      <c r="L175" s="45"/>
      <c r="M175" s="252" t="s">
        <v>1</v>
      </c>
      <c r="N175" s="253" t="s">
        <v>41</v>
      </c>
      <c r="O175" s="92"/>
      <c r="P175" s="254">
        <f>O175*H175</f>
        <v>0</v>
      </c>
      <c r="Q175" s="254">
        <v>0</v>
      </c>
      <c r="R175" s="254">
        <f>Q175*H175</f>
        <v>0</v>
      </c>
      <c r="S175" s="254">
        <v>0</v>
      </c>
      <c r="T175" s="255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56" t="s">
        <v>228</v>
      </c>
      <c r="AT175" s="256" t="s">
        <v>224</v>
      </c>
      <c r="AU175" s="256" t="s">
        <v>86</v>
      </c>
      <c r="AY175" s="18" t="s">
        <v>222</v>
      </c>
      <c r="BE175" s="257">
        <f>IF(N175="základní",J175,0)</f>
        <v>0</v>
      </c>
      <c r="BF175" s="257">
        <f>IF(N175="snížená",J175,0)</f>
        <v>0</v>
      </c>
      <c r="BG175" s="257">
        <f>IF(N175="zákl. přenesená",J175,0)</f>
        <v>0</v>
      </c>
      <c r="BH175" s="257">
        <f>IF(N175="sníž. přenesená",J175,0)</f>
        <v>0</v>
      </c>
      <c r="BI175" s="257">
        <f>IF(N175="nulová",J175,0)</f>
        <v>0</v>
      </c>
      <c r="BJ175" s="18" t="s">
        <v>84</v>
      </c>
      <c r="BK175" s="257">
        <f>ROUND(I175*H175,2)</f>
        <v>0</v>
      </c>
      <c r="BL175" s="18" t="s">
        <v>228</v>
      </c>
      <c r="BM175" s="256" t="s">
        <v>343</v>
      </c>
    </row>
    <row r="176" s="2" customFormat="1" ht="33" customHeight="1">
      <c r="A176" s="39"/>
      <c r="B176" s="40"/>
      <c r="C176" s="244" t="s">
        <v>286</v>
      </c>
      <c r="D176" s="244" t="s">
        <v>224</v>
      </c>
      <c r="E176" s="245" t="s">
        <v>3108</v>
      </c>
      <c r="F176" s="246" t="s">
        <v>3109</v>
      </c>
      <c r="G176" s="247" t="s">
        <v>283</v>
      </c>
      <c r="H176" s="248">
        <v>220.66200000000001</v>
      </c>
      <c r="I176" s="249"/>
      <c r="J176" s="250">
        <f>ROUND(I176*H176,2)</f>
        <v>0</v>
      </c>
      <c r="K176" s="251"/>
      <c r="L176" s="45"/>
      <c r="M176" s="252" t="s">
        <v>1</v>
      </c>
      <c r="N176" s="253" t="s">
        <v>41</v>
      </c>
      <c r="O176" s="92"/>
      <c r="P176" s="254">
        <f>O176*H176</f>
        <v>0</v>
      </c>
      <c r="Q176" s="254">
        <v>0</v>
      </c>
      <c r="R176" s="254">
        <f>Q176*H176</f>
        <v>0</v>
      </c>
      <c r="S176" s="254">
        <v>0</v>
      </c>
      <c r="T176" s="255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56" t="s">
        <v>228</v>
      </c>
      <c r="AT176" s="256" t="s">
        <v>224</v>
      </c>
      <c r="AU176" s="256" t="s">
        <v>86</v>
      </c>
      <c r="AY176" s="18" t="s">
        <v>222</v>
      </c>
      <c r="BE176" s="257">
        <f>IF(N176="základní",J176,0)</f>
        <v>0</v>
      </c>
      <c r="BF176" s="257">
        <f>IF(N176="snížená",J176,0)</f>
        <v>0</v>
      </c>
      <c r="BG176" s="257">
        <f>IF(N176="zákl. přenesená",J176,0)</f>
        <v>0</v>
      </c>
      <c r="BH176" s="257">
        <f>IF(N176="sníž. přenesená",J176,0)</f>
        <v>0</v>
      </c>
      <c r="BI176" s="257">
        <f>IF(N176="nulová",J176,0)</f>
        <v>0</v>
      </c>
      <c r="BJ176" s="18" t="s">
        <v>84</v>
      </c>
      <c r="BK176" s="257">
        <f>ROUND(I176*H176,2)</f>
        <v>0</v>
      </c>
      <c r="BL176" s="18" t="s">
        <v>228</v>
      </c>
      <c r="BM176" s="256" t="s">
        <v>347</v>
      </c>
    </row>
    <row r="177" s="2" customFormat="1" ht="16.5" customHeight="1">
      <c r="A177" s="39"/>
      <c r="B177" s="40"/>
      <c r="C177" s="244" t="s">
        <v>350</v>
      </c>
      <c r="D177" s="244" t="s">
        <v>224</v>
      </c>
      <c r="E177" s="245" t="s">
        <v>3110</v>
      </c>
      <c r="F177" s="246" t="s">
        <v>3111</v>
      </c>
      <c r="G177" s="247" t="s">
        <v>283</v>
      </c>
      <c r="H177" s="248">
        <v>142.58000000000001</v>
      </c>
      <c r="I177" s="249"/>
      <c r="J177" s="250">
        <f>ROUND(I177*H177,2)</f>
        <v>0</v>
      </c>
      <c r="K177" s="251"/>
      <c r="L177" s="45"/>
      <c r="M177" s="252" t="s">
        <v>1</v>
      </c>
      <c r="N177" s="253" t="s">
        <v>41</v>
      </c>
      <c r="O177" s="92"/>
      <c r="P177" s="254">
        <f>O177*H177</f>
        <v>0</v>
      </c>
      <c r="Q177" s="254">
        <v>0</v>
      </c>
      <c r="R177" s="254">
        <f>Q177*H177</f>
        <v>0</v>
      </c>
      <c r="S177" s="254">
        <v>0</v>
      </c>
      <c r="T177" s="255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56" t="s">
        <v>228</v>
      </c>
      <c r="AT177" s="256" t="s">
        <v>224</v>
      </c>
      <c r="AU177" s="256" t="s">
        <v>86</v>
      </c>
      <c r="AY177" s="18" t="s">
        <v>222</v>
      </c>
      <c r="BE177" s="257">
        <f>IF(N177="základní",J177,0)</f>
        <v>0</v>
      </c>
      <c r="BF177" s="257">
        <f>IF(N177="snížená",J177,0)</f>
        <v>0</v>
      </c>
      <c r="BG177" s="257">
        <f>IF(N177="zákl. přenesená",J177,0)</f>
        <v>0</v>
      </c>
      <c r="BH177" s="257">
        <f>IF(N177="sníž. přenesená",J177,0)</f>
        <v>0</v>
      </c>
      <c r="BI177" s="257">
        <f>IF(N177="nulová",J177,0)</f>
        <v>0</v>
      </c>
      <c r="BJ177" s="18" t="s">
        <v>84</v>
      </c>
      <c r="BK177" s="257">
        <f>ROUND(I177*H177,2)</f>
        <v>0</v>
      </c>
      <c r="BL177" s="18" t="s">
        <v>228</v>
      </c>
      <c r="BM177" s="256" t="s">
        <v>354</v>
      </c>
    </row>
    <row r="178" s="2" customFormat="1" ht="24.15" customHeight="1">
      <c r="A178" s="39"/>
      <c r="B178" s="40"/>
      <c r="C178" s="244" t="s">
        <v>290</v>
      </c>
      <c r="D178" s="244" t="s">
        <v>224</v>
      </c>
      <c r="E178" s="245" t="s">
        <v>2881</v>
      </c>
      <c r="F178" s="246" t="s">
        <v>2882</v>
      </c>
      <c r="G178" s="247" t="s">
        <v>283</v>
      </c>
      <c r="H178" s="248">
        <v>142.58000000000001</v>
      </c>
      <c r="I178" s="249"/>
      <c r="J178" s="250">
        <f>ROUND(I178*H178,2)</f>
        <v>0</v>
      </c>
      <c r="K178" s="251"/>
      <c r="L178" s="45"/>
      <c r="M178" s="252" t="s">
        <v>1</v>
      </c>
      <c r="N178" s="253" t="s">
        <v>41</v>
      </c>
      <c r="O178" s="92"/>
      <c r="P178" s="254">
        <f>O178*H178</f>
        <v>0</v>
      </c>
      <c r="Q178" s="254">
        <v>0</v>
      </c>
      <c r="R178" s="254">
        <f>Q178*H178</f>
        <v>0</v>
      </c>
      <c r="S178" s="254">
        <v>0</v>
      </c>
      <c r="T178" s="255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56" t="s">
        <v>228</v>
      </c>
      <c r="AT178" s="256" t="s">
        <v>224</v>
      </c>
      <c r="AU178" s="256" t="s">
        <v>86</v>
      </c>
      <c r="AY178" s="18" t="s">
        <v>222</v>
      </c>
      <c r="BE178" s="257">
        <f>IF(N178="základní",J178,0)</f>
        <v>0</v>
      </c>
      <c r="BF178" s="257">
        <f>IF(N178="snížená",J178,0)</f>
        <v>0</v>
      </c>
      <c r="BG178" s="257">
        <f>IF(N178="zákl. přenesená",J178,0)</f>
        <v>0</v>
      </c>
      <c r="BH178" s="257">
        <f>IF(N178="sníž. přenesená",J178,0)</f>
        <v>0</v>
      </c>
      <c r="BI178" s="257">
        <f>IF(N178="nulová",J178,0)</f>
        <v>0</v>
      </c>
      <c r="BJ178" s="18" t="s">
        <v>84</v>
      </c>
      <c r="BK178" s="257">
        <f>ROUND(I178*H178,2)</f>
        <v>0</v>
      </c>
      <c r="BL178" s="18" t="s">
        <v>228</v>
      </c>
      <c r="BM178" s="256" t="s">
        <v>360</v>
      </c>
    </row>
    <row r="179" s="2" customFormat="1" ht="16.5" customHeight="1">
      <c r="A179" s="39"/>
      <c r="B179" s="40"/>
      <c r="C179" s="244" t="s">
        <v>364</v>
      </c>
      <c r="D179" s="244" t="s">
        <v>224</v>
      </c>
      <c r="E179" s="245" t="s">
        <v>2883</v>
      </c>
      <c r="F179" s="246" t="s">
        <v>2884</v>
      </c>
      <c r="G179" s="247" t="s">
        <v>283</v>
      </c>
      <c r="H179" s="248">
        <v>1425.8</v>
      </c>
      <c r="I179" s="249"/>
      <c r="J179" s="250">
        <f>ROUND(I179*H179,2)</f>
        <v>0</v>
      </c>
      <c r="K179" s="251"/>
      <c r="L179" s="45"/>
      <c r="M179" s="252" t="s">
        <v>1</v>
      </c>
      <c r="N179" s="253" t="s">
        <v>41</v>
      </c>
      <c r="O179" s="92"/>
      <c r="P179" s="254">
        <f>O179*H179</f>
        <v>0</v>
      </c>
      <c r="Q179" s="254">
        <v>0</v>
      </c>
      <c r="R179" s="254">
        <f>Q179*H179</f>
        <v>0</v>
      </c>
      <c r="S179" s="254">
        <v>0</v>
      </c>
      <c r="T179" s="255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56" t="s">
        <v>228</v>
      </c>
      <c r="AT179" s="256" t="s">
        <v>224</v>
      </c>
      <c r="AU179" s="256" t="s">
        <v>86</v>
      </c>
      <c r="AY179" s="18" t="s">
        <v>222</v>
      </c>
      <c r="BE179" s="257">
        <f>IF(N179="základní",J179,0)</f>
        <v>0</v>
      </c>
      <c r="BF179" s="257">
        <f>IF(N179="snížená",J179,0)</f>
        <v>0</v>
      </c>
      <c r="BG179" s="257">
        <f>IF(N179="zákl. přenesená",J179,0)</f>
        <v>0</v>
      </c>
      <c r="BH179" s="257">
        <f>IF(N179="sníž. přenesená",J179,0)</f>
        <v>0</v>
      </c>
      <c r="BI179" s="257">
        <f>IF(N179="nulová",J179,0)</f>
        <v>0</v>
      </c>
      <c r="BJ179" s="18" t="s">
        <v>84</v>
      </c>
      <c r="BK179" s="257">
        <f>ROUND(I179*H179,2)</f>
        <v>0</v>
      </c>
      <c r="BL179" s="18" t="s">
        <v>228</v>
      </c>
      <c r="BM179" s="256" t="s">
        <v>367</v>
      </c>
    </row>
    <row r="180" s="12" customFormat="1" ht="25.92" customHeight="1">
      <c r="A180" s="12"/>
      <c r="B180" s="228"/>
      <c r="C180" s="229"/>
      <c r="D180" s="230" t="s">
        <v>75</v>
      </c>
      <c r="E180" s="231" t="s">
        <v>1018</v>
      </c>
      <c r="F180" s="231" t="s">
        <v>1019</v>
      </c>
      <c r="G180" s="229"/>
      <c r="H180" s="229"/>
      <c r="I180" s="232"/>
      <c r="J180" s="233">
        <f>BK180</f>
        <v>0</v>
      </c>
      <c r="K180" s="229"/>
      <c r="L180" s="234"/>
      <c r="M180" s="235"/>
      <c r="N180" s="236"/>
      <c r="O180" s="236"/>
      <c r="P180" s="237">
        <f>P181+P196+P219+P247+P274</f>
        <v>0</v>
      </c>
      <c r="Q180" s="236"/>
      <c r="R180" s="237">
        <f>R181+R196+R219+R247+R274</f>
        <v>0</v>
      </c>
      <c r="S180" s="236"/>
      <c r="T180" s="238">
        <f>T181+T196+T219+T247+T274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39" t="s">
        <v>86</v>
      </c>
      <c r="AT180" s="240" t="s">
        <v>75</v>
      </c>
      <c r="AU180" s="240" t="s">
        <v>76</v>
      </c>
      <c r="AY180" s="239" t="s">
        <v>222</v>
      </c>
      <c r="BK180" s="241">
        <f>BK181+BK196+BK219+BK247+BK274</f>
        <v>0</v>
      </c>
    </row>
    <row r="181" s="12" customFormat="1" ht="22.8" customHeight="1">
      <c r="A181" s="12"/>
      <c r="B181" s="228"/>
      <c r="C181" s="229"/>
      <c r="D181" s="230" t="s">
        <v>75</v>
      </c>
      <c r="E181" s="242" t="s">
        <v>1127</v>
      </c>
      <c r="F181" s="242" t="s">
        <v>1128</v>
      </c>
      <c r="G181" s="229"/>
      <c r="H181" s="229"/>
      <c r="I181" s="232"/>
      <c r="J181" s="243">
        <f>BK181</f>
        <v>0</v>
      </c>
      <c r="K181" s="229"/>
      <c r="L181" s="234"/>
      <c r="M181" s="235"/>
      <c r="N181" s="236"/>
      <c r="O181" s="236"/>
      <c r="P181" s="237">
        <f>SUM(P182:P195)</f>
        <v>0</v>
      </c>
      <c r="Q181" s="236"/>
      <c r="R181" s="237">
        <f>SUM(R182:R195)</f>
        <v>0</v>
      </c>
      <c r="S181" s="236"/>
      <c r="T181" s="238">
        <f>SUM(T182:T195)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39" t="s">
        <v>86</v>
      </c>
      <c r="AT181" s="240" t="s">
        <v>75</v>
      </c>
      <c r="AU181" s="240" t="s">
        <v>84</v>
      </c>
      <c r="AY181" s="239" t="s">
        <v>222</v>
      </c>
      <c r="BK181" s="241">
        <f>SUM(BK182:BK195)</f>
        <v>0</v>
      </c>
    </row>
    <row r="182" s="2" customFormat="1" ht="24.15" customHeight="1">
      <c r="A182" s="39"/>
      <c r="B182" s="40"/>
      <c r="C182" s="244" t="s">
        <v>292</v>
      </c>
      <c r="D182" s="244" t="s">
        <v>224</v>
      </c>
      <c r="E182" s="245" t="s">
        <v>2885</v>
      </c>
      <c r="F182" s="246" t="s">
        <v>2886</v>
      </c>
      <c r="G182" s="247" t="s">
        <v>438</v>
      </c>
      <c r="H182" s="248">
        <v>1897</v>
      </c>
      <c r="I182" s="249"/>
      <c r="J182" s="250">
        <f>ROUND(I182*H182,2)</f>
        <v>0</v>
      </c>
      <c r="K182" s="251"/>
      <c r="L182" s="45"/>
      <c r="M182" s="252" t="s">
        <v>1</v>
      </c>
      <c r="N182" s="253" t="s">
        <v>41</v>
      </c>
      <c r="O182" s="92"/>
      <c r="P182" s="254">
        <f>O182*H182</f>
        <v>0</v>
      </c>
      <c r="Q182" s="254">
        <v>0</v>
      </c>
      <c r="R182" s="254">
        <f>Q182*H182</f>
        <v>0</v>
      </c>
      <c r="S182" s="254">
        <v>0</v>
      </c>
      <c r="T182" s="255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56" t="s">
        <v>260</v>
      </c>
      <c r="AT182" s="256" t="s">
        <v>224</v>
      </c>
      <c r="AU182" s="256" t="s">
        <v>86</v>
      </c>
      <c r="AY182" s="18" t="s">
        <v>222</v>
      </c>
      <c r="BE182" s="257">
        <f>IF(N182="základní",J182,0)</f>
        <v>0</v>
      </c>
      <c r="BF182" s="257">
        <f>IF(N182="snížená",J182,0)</f>
        <v>0</v>
      </c>
      <c r="BG182" s="257">
        <f>IF(N182="zákl. přenesená",J182,0)</f>
        <v>0</v>
      </c>
      <c r="BH182" s="257">
        <f>IF(N182="sníž. přenesená",J182,0)</f>
        <v>0</v>
      </c>
      <c r="BI182" s="257">
        <f>IF(N182="nulová",J182,0)</f>
        <v>0</v>
      </c>
      <c r="BJ182" s="18" t="s">
        <v>84</v>
      </c>
      <c r="BK182" s="257">
        <f>ROUND(I182*H182,2)</f>
        <v>0</v>
      </c>
      <c r="BL182" s="18" t="s">
        <v>260</v>
      </c>
      <c r="BM182" s="256" t="s">
        <v>370</v>
      </c>
    </row>
    <row r="183" s="2" customFormat="1" ht="24.15" customHeight="1">
      <c r="A183" s="39"/>
      <c r="B183" s="40"/>
      <c r="C183" s="294" t="s">
        <v>375</v>
      </c>
      <c r="D183" s="294" t="s">
        <v>300</v>
      </c>
      <c r="E183" s="295" t="s">
        <v>3112</v>
      </c>
      <c r="F183" s="296" t="s">
        <v>3113</v>
      </c>
      <c r="G183" s="297" t="s">
        <v>438</v>
      </c>
      <c r="H183" s="298">
        <v>571</v>
      </c>
      <c r="I183" s="299"/>
      <c r="J183" s="300">
        <f>ROUND(I183*H183,2)</f>
        <v>0</v>
      </c>
      <c r="K183" s="301"/>
      <c r="L183" s="302"/>
      <c r="M183" s="303" t="s">
        <v>1</v>
      </c>
      <c r="N183" s="304" t="s">
        <v>41</v>
      </c>
      <c r="O183" s="92"/>
      <c r="P183" s="254">
        <f>O183*H183</f>
        <v>0</v>
      </c>
      <c r="Q183" s="254">
        <v>0</v>
      </c>
      <c r="R183" s="254">
        <f>Q183*H183</f>
        <v>0</v>
      </c>
      <c r="S183" s="254">
        <v>0</v>
      </c>
      <c r="T183" s="255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56" t="s">
        <v>290</v>
      </c>
      <c r="AT183" s="256" t="s">
        <v>300</v>
      </c>
      <c r="AU183" s="256" t="s">
        <v>86</v>
      </c>
      <c r="AY183" s="18" t="s">
        <v>222</v>
      </c>
      <c r="BE183" s="257">
        <f>IF(N183="základní",J183,0)</f>
        <v>0</v>
      </c>
      <c r="BF183" s="257">
        <f>IF(N183="snížená",J183,0)</f>
        <v>0</v>
      </c>
      <c r="BG183" s="257">
        <f>IF(N183="zákl. přenesená",J183,0)</f>
        <v>0</v>
      </c>
      <c r="BH183" s="257">
        <f>IF(N183="sníž. přenesená",J183,0)</f>
        <v>0</v>
      </c>
      <c r="BI183" s="257">
        <f>IF(N183="nulová",J183,0)</f>
        <v>0</v>
      </c>
      <c r="BJ183" s="18" t="s">
        <v>84</v>
      </c>
      <c r="BK183" s="257">
        <f>ROUND(I183*H183,2)</f>
        <v>0</v>
      </c>
      <c r="BL183" s="18" t="s">
        <v>260</v>
      </c>
      <c r="BM183" s="256" t="s">
        <v>378</v>
      </c>
    </row>
    <row r="184" s="2" customFormat="1" ht="24.15" customHeight="1">
      <c r="A184" s="39"/>
      <c r="B184" s="40"/>
      <c r="C184" s="294" t="s">
        <v>295</v>
      </c>
      <c r="D184" s="294" t="s">
        <v>300</v>
      </c>
      <c r="E184" s="295" t="s">
        <v>3114</v>
      </c>
      <c r="F184" s="296" t="s">
        <v>3115</v>
      </c>
      <c r="G184" s="297" t="s">
        <v>438</v>
      </c>
      <c r="H184" s="298">
        <v>57</v>
      </c>
      <c r="I184" s="299"/>
      <c r="J184" s="300">
        <f>ROUND(I184*H184,2)</f>
        <v>0</v>
      </c>
      <c r="K184" s="301"/>
      <c r="L184" s="302"/>
      <c r="M184" s="303" t="s">
        <v>1</v>
      </c>
      <c r="N184" s="304" t="s">
        <v>41</v>
      </c>
      <c r="O184" s="92"/>
      <c r="P184" s="254">
        <f>O184*H184</f>
        <v>0</v>
      </c>
      <c r="Q184" s="254">
        <v>0</v>
      </c>
      <c r="R184" s="254">
        <f>Q184*H184</f>
        <v>0</v>
      </c>
      <c r="S184" s="254">
        <v>0</v>
      </c>
      <c r="T184" s="255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56" t="s">
        <v>290</v>
      </c>
      <c r="AT184" s="256" t="s">
        <v>300</v>
      </c>
      <c r="AU184" s="256" t="s">
        <v>86</v>
      </c>
      <c r="AY184" s="18" t="s">
        <v>222</v>
      </c>
      <c r="BE184" s="257">
        <f>IF(N184="základní",J184,0)</f>
        <v>0</v>
      </c>
      <c r="BF184" s="257">
        <f>IF(N184="snížená",J184,0)</f>
        <v>0</v>
      </c>
      <c r="BG184" s="257">
        <f>IF(N184="zákl. přenesená",J184,0)</f>
        <v>0</v>
      </c>
      <c r="BH184" s="257">
        <f>IF(N184="sníž. přenesená",J184,0)</f>
        <v>0</v>
      </c>
      <c r="BI184" s="257">
        <f>IF(N184="nulová",J184,0)</f>
        <v>0</v>
      </c>
      <c r="BJ184" s="18" t="s">
        <v>84</v>
      </c>
      <c r="BK184" s="257">
        <f>ROUND(I184*H184,2)</f>
        <v>0</v>
      </c>
      <c r="BL184" s="18" t="s">
        <v>260</v>
      </c>
      <c r="BM184" s="256" t="s">
        <v>382</v>
      </c>
    </row>
    <row r="185" s="2" customFormat="1" ht="24.15" customHeight="1">
      <c r="A185" s="39"/>
      <c r="B185" s="40"/>
      <c r="C185" s="294" t="s">
        <v>383</v>
      </c>
      <c r="D185" s="294" t="s">
        <v>300</v>
      </c>
      <c r="E185" s="295" t="s">
        <v>3116</v>
      </c>
      <c r="F185" s="296" t="s">
        <v>3117</v>
      </c>
      <c r="G185" s="297" t="s">
        <v>438</v>
      </c>
      <c r="H185" s="298">
        <v>109</v>
      </c>
      <c r="I185" s="299"/>
      <c r="J185" s="300">
        <f>ROUND(I185*H185,2)</f>
        <v>0</v>
      </c>
      <c r="K185" s="301"/>
      <c r="L185" s="302"/>
      <c r="M185" s="303" t="s">
        <v>1</v>
      </c>
      <c r="N185" s="304" t="s">
        <v>41</v>
      </c>
      <c r="O185" s="92"/>
      <c r="P185" s="254">
        <f>O185*H185</f>
        <v>0</v>
      </c>
      <c r="Q185" s="254">
        <v>0</v>
      </c>
      <c r="R185" s="254">
        <f>Q185*H185</f>
        <v>0</v>
      </c>
      <c r="S185" s="254">
        <v>0</v>
      </c>
      <c r="T185" s="255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56" t="s">
        <v>290</v>
      </c>
      <c r="AT185" s="256" t="s">
        <v>300</v>
      </c>
      <c r="AU185" s="256" t="s">
        <v>86</v>
      </c>
      <c r="AY185" s="18" t="s">
        <v>222</v>
      </c>
      <c r="BE185" s="257">
        <f>IF(N185="základní",J185,0)</f>
        <v>0</v>
      </c>
      <c r="BF185" s="257">
        <f>IF(N185="snížená",J185,0)</f>
        <v>0</v>
      </c>
      <c r="BG185" s="257">
        <f>IF(N185="zákl. přenesená",J185,0)</f>
        <v>0</v>
      </c>
      <c r="BH185" s="257">
        <f>IF(N185="sníž. přenesená",J185,0)</f>
        <v>0</v>
      </c>
      <c r="BI185" s="257">
        <f>IF(N185="nulová",J185,0)</f>
        <v>0</v>
      </c>
      <c r="BJ185" s="18" t="s">
        <v>84</v>
      </c>
      <c r="BK185" s="257">
        <f>ROUND(I185*H185,2)</f>
        <v>0</v>
      </c>
      <c r="BL185" s="18" t="s">
        <v>260</v>
      </c>
      <c r="BM185" s="256" t="s">
        <v>386</v>
      </c>
    </row>
    <row r="186" s="2" customFormat="1" ht="24.15" customHeight="1">
      <c r="A186" s="39"/>
      <c r="B186" s="40"/>
      <c r="C186" s="294" t="s">
        <v>298</v>
      </c>
      <c r="D186" s="294" t="s">
        <v>300</v>
      </c>
      <c r="E186" s="295" t="s">
        <v>3118</v>
      </c>
      <c r="F186" s="296" t="s">
        <v>3119</v>
      </c>
      <c r="G186" s="297" t="s">
        <v>438</v>
      </c>
      <c r="H186" s="298">
        <v>20</v>
      </c>
      <c r="I186" s="299"/>
      <c r="J186" s="300">
        <f>ROUND(I186*H186,2)</f>
        <v>0</v>
      </c>
      <c r="K186" s="301"/>
      <c r="L186" s="302"/>
      <c r="M186" s="303" t="s">
        <v>1</v>
      </c>
      <c r="N186" s="304" t="s">
        <v>41</v>
      </c>
      <c r="O186" s="92"/>
      <c r="P186" s="254">
        <f>O186*H186</f>
        <v>0</v>
      </c>
      <c r="Q186" s="254">
        <v>0</v>
      </c>
      <c r="R186" s="254">
        <f>Q186*H186</f>
        <v>0</v>
      </c>
      <c r="S186" s="254">
        <v>0</v>
      </c>
      <c r="T186" s="255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56" t="s">
        <v>290</v>
      </c>
      <c r="AT186" s="256" t="s">
        <v>300</v>
      </c>
      <c r="AU186" s="256" t="s">
        <v>86</v>
      </c>
      <c r="AY186" s="18" t="s">
        <v>222</v>
      </c>
      <c r="BE186" s="257">
        <f>IF(N186="základní",J186,0)</f>
        <v>0</v>
      </c>
      <c r="BF186" s="257">
        <f>IF(N186="snížená",J186,0)</f>
        <v>0</v>
      </c>
      <c r="BG186" s="257">
        <f>IF(N186="zákl. přenesená",J186,0)</f>
        <v>0</v>
      </c>
      <c r="BH186" s="257">
        <f>IF(N186="sníž. přenesená",J186,0)</f>
        <v>0</v>
      </c>
      <c r="BI186" s="257">
        <f>IF(N186="nulová",J186,0)</f>
        <v>0</v>
      </c>
      <c r="BJ186" s="18" t="s">
        <v>84</v>
      </c>
      <c r="BK186" s="257">
        <f>ROUND(I186*H186,2)</f>
        <v>0</v>
      </c>
      <c r="BL186" s="18" t="s">
        <v>260</v>
      </c>
      <c r="BM186" s="256" t="s">
        <v>389</v>
      </c>
    </row>
    <row r="187" s="2" customFormat="1" ht="24.15" customHeight="1">
      <c r="A187" s="39"/>
      <c r="B187" s="40"/>
      <c r="C187" s="294" t="s">
        <v>390</v>
      </c>
      <c r="D187" s="294" t="s">
        <v>300</v>
      </c>
      <c r="E187" s="295" t="s">
        <v>3120</v>
      </c>
      <c r="F187" s="296" t="s">
        <v>3121</v>
      </c>
      <c r="G187" s="297" t="s">
        <v>438</v>
      </c>
      <c r="H187" s="298">
        <v>35</v>
      </c>
      <c r="I187" s="299"/>
      <c r="J187" s="300">
        <f>ROUND(I187*H187,2)</f>
        <v>0</v>
      </c>
      <c r="K187" s="301"/>
      <c r="L187" s="302"/>
      <c r="M187" s="303" t="s">
        <v>1</v>
      </c>
      <c r="N187" s="304" t="s">
        <v>41</v>
      </c>
      <c r="O187" s="92"/>
      <c r="P187" s="254">
        <f>O187*H187</f>
        <v>0</v>
      </c>
      <c r="Q187" s="254">
        <v>0</v>
      </c>
      <c r="R187" s="254">
        <f>Q187*H187</f>
        <v>0</v>
      </c>
      <c r="S187" s="254">
        <v>0</v>
      </c>
      <c r="T187" s="255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56" t="s">
        <v>290</v>
      </c>
      <c r="AT187" s="256" t="s">
        <v>300</v>
      </c>
      <c r="AU187" s="256" t="s">
        <v>86</v>
      </c>
      <c r="AY187" s="18" t="s">
        <v>222</v>
      </c>
      <c r="BE187" s="257">
        <f>IF(N187="základní",J187,0)</f>
        <v>0</v>
      </c>
      <c r="BF187" s="257">
        <f>IF(N187="snížená",J187,0)</f>
        <v>0</v>
      </c>
      <c r="BG187" s="257">
        <f>IF(N187="zákl. přenesená",J187,0)</f>
        <v>0</v>
      </c>
      <c r="BH187" s="257">
        <f>IF(N187="sníž. přenesená",J187,0)</f>
        <v>0</v>
      </c>
      <c r="BI187" s="257">
        <f>IF(N187="nulová",J187,0)</f>
        <v>0</v>
      </c>
      <c r="BJ187" s="18" t="s">
        <v>84</v>
      </c>
      <c r="BK187" s="257">
        <f>ROUND(I187*H187,2)</f>
        <v>0</v>
      </c>
      <c r="BL187" s="18" t="s">
        <v>260</v>
      </c>
      <c r="BM187" s="256" t="s">
        <v>393</v>
      </c>
    </row>
    <row r="188" s="2" customFormat="1" ht="24.15" customHeight="1">
      <c r="A188" s="39"/>
      <c r="B188" s="40"/>
      <c r="C188" s="294" t="s">
        <v>303</v>
      </c>
      <c r="D188" s="294" t="s">
        <v>300</v>
      </c>
      <c r="E188" s="295" t="s">
        <v>3122</v>
      </c>
      <c r="F188" s="296" t="s">
        <v>3123</v>
      </c>
      <c r="G188" s="297" t="s">
        <v>438</v>
      </c>
      <c r="H188" s="298">
        <v>112</v>
      </c>
      <c r="I188" s="299"/>
      <c r="J188" s="300">
        <f>ROUND(I188*H188,2)</f>
        <v>0</v>
      </c>
      <c r="K188" s="301"/>
      <c r="L188" s="302"/>
      <c r="M188" s="303" t="s">
        <v>1</v>
      </c>
      <c r="N188" s="304" t="s">
        <v>41</v>
      </c>
      <c r="O188" s="92"/>
      <c r="P188" s="254">
        <f>O188*H188</f>
        <v>0</v>
      </c>
      <c r="Q188" s="254">
        <v>0</v>
      </c>
      <c r="R188" s="254">
        <f>Q188*H188</f>
        <v>0</v>
      </c>
      <c r="S188" s="254">
        <v>0</v>
      </c>
      <c r="T188" s="255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56" t="s">
        <v>290</v>
      </c>
      <c r="AT188" s="256" t="s">
        <v>300</v>
      </c>
      <c r="AU188" s="256" t="s">
        <v>86</v>
      </c>
      <c r="AY188" s="18" t="s">
        <v>222</v>
      </c>
      <c r="BE188" s="257">
        <f>IF(N188="základní",J188,0)</f>
        <v>0</v>
      </c>
      <c r="BF188" s="257">
        <f>IF(N188="snížená",J188,0)</f>
        <v>0</v>
      </c>
      <c r="BG188" s="257">
        <f>IF(N188="zákl. přenesená",J188,0)</f>
        <v>0</v>
      </c>
      <c r="BH188" s="257">
        <f>IF(N188="sníž. přenesená",J188,0)</f>
        <v>0</v>
      </c>
      <c r="BI188" s="257">
        <f>IF(N188="nulová",J188,0)</f>
        <v>0</v>
      </c>
      <c r="BJ188" s="18" t="s">
        <v>84</v>
      </c>
      <c r="BK188" s="257">
        <f>ROUND(I188*H188,2)</f>
        <v>0</v>
      </c>
      <c r="BL188" s="18" t="s">
        <v>260</v>
      </c>
      <c r="BM188" s="256" t="s">
        <v>402</v>
      </c>
    </row>
    <row r="189" s="2" customFormat="1" ht="24.15" customHeight="1">
      <c r="A189" s="39"/>
      <c r="B189" s="40"/>
      <c r="C189" s="294" t="s">
        <v>409</v>
      </c>
      <c r="D189" s="294" t="s">
        <v>300</v>
      </c>
      <c r="E189" s="295" t="s">
        <v>3124</v>
      </c>
      <c r="F189" s="296" t="s">
        <v>3125</v>
      </c>
      <c r="G189" s="297" t="s">
        <v>438</v>
      </c>
      <c r="H189" s="298">
        <v>5</v>
      </c>
      <c r="I189" s="299"/>
      <c r="J189" s="300">
        <f>ROUND(I189*H189,2)</f>
        <v>0</v>
      </c>
      <c r="K189" s="301"/>
      <c r="L189" s="302"/>
      <c r="M189" s="303" t="s">
        <v>1</v>
      </c>
      <c r="N189" s="304" t="s">
        <v>41</v>
      </c>
      <c r="O189" s="92"/>
      <c r="P189" s="254">
        <f>O189*H189</f>
        <v>0</v>
      </c>
      <c r="Q189" s="254">
        <v>0</v>
      </c>
      <c r="R189" s="254">
        <f>Q189*H189</f>
        <v>0</v>
      </c>
      <c r="S189" s="254">
        <v>0</v>
      </c>
      <c r="T189" s="255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56" t="s">
        <v>290</v>
      </c>
      <c r="AT189" s="256" t="s">
        <v>300</v>
      </c>
      <c r="AU189" s="256" t="s">
        <v>86</v>
      </c>
      <c r="AY189" s="18" t="s">
        <v>222</v>
      </c>
      <c r="BE189" s="257">
        <f>IF(N189="základní",J189,0)</f>
        <v>0</v>
      </c>
      <c r="BF189" s="257">
        <f>IF(N189="snížená",J189,0)</f>
        <v>0</v>
      </c>
      <c r="BG189" s="257">
        <f>IF(N189="zákl. přenesená",J189,0)</f>
        <v>0</v>
      </c>
      <c r="BH189" s="257">
        <f>IF(N189="sníž. přenesená",J189,0)</f>
        <v>0</v>
      </c>
      <c r="BI189" s="257">
        <f>IF(N189="nulová",J189,0)</f>
        <v>0</v>
      </c>
      <c r="BJ189" s="18" t="s">
        <v>84</v>
      </c>
      <c r="BK189" s="257">
        <f>ROUND(I189*H189,2)</f>
        <v>0</v>
      </c>
      <c r="BL189" s="18" t="s">
        <v>260</v>
      </c>
      <c r="BM189" s="256" t="s">
        <v>412</v>
      </c>
    </row>
    <row r="190" s="2" customFormat="1" ht="24.15" customHeight="1">
      <c r="A190" s="39"/>
      <c r="B190" s="40"/>
      <c r="C190" s="294" t="s">
        <v>308</v>
      </c>
      <c r="D190" s="294" t="s">
        <v>300</v>
      </c>
      <c r="E190" s="295" t="s">
        <v>3126</v>
      </c>
      <c r="F190" s="296" t="s">
        <v>3127</v>
      </c>
      <c r="G190" s="297" t="s">
        <v>438</v>
      </c>
      <c r="H190" s="298">
        <v>673</v>
      </c>
      <c r="I190" s="299"/>
      <c r="J190" s="300">
        <f>ROUND(I190*H190,2)</f>
        <v>0</v>
      </c>
      <c r="K190" s="301"/>
      <c r="L190" s="302"/>
      <c r="M190" s="303" t="s">
        <v>1</v>
      </c>
      <c r="N190" s="304" t="s">
        <v>41</v>
      </c>
      <c r="O190" s="92"/>
      <c r="P190" s="254">
        <f>O190*H190</f>
        <v>0</v>
      </c>
      <c r="Q190" s="254">
        <v>0</v>
      </c>
      <c r="R190" s="254">
        <f>Q190*H190</f>
        <v>0</v>
      </c>
      <c r="S190" s="254">
        <v>0</v>
      </c>
      <c r="T190" s="255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56" t="s">
        <v>290</v>
      </c>
      <c r="AT190" s="256" t="s">
        <v>300</v>
      </c>
      <c r="AU190" s="256" t="s">
        <v>86</v>
      </c>
      <c r="AY190" s="18" t="s">
        <v>222</v>
      </c>
      <c r="BE190" s="257">
        <f>IF(N190="základní",J190,0)</f>
        <v>0</v>
      </c>
      <c r="BF190" s="257">
        <f>IF(N190="snížená",J190,0)</f>
        <v>0</v>
      </c>
      <c r="BG190" s="257">
        <f>IF(N190="zákl. přenesená",J190,0)</f>
        <v>0</v>
      </c>
      <c r="BH190" s="257">
        <f>IF(N190="sníž. přenesená",J190,0)</f>
        <v>0</v>
      </c>
      <c r="BI190" s="257">
        <f>IF(N190="nulová",J190,0)</f>
        <v>0</v>
      </c>
      <c r="BJ190" s="18" t="s">
        <v>84</v>
      </c>
      <c r="BK190" s="257">
        <f>ROUND(I190*H190,2)</f>
        <v>0</v>
      </c>
      <c r="BL190" s="18" t="s">
        <v>260</v>
      </c>
      <c r="BM190" s="256" t="s">
        <v>416</v>
      </c>
    </row>
    <row r="191" s="2" customFormat="1" ht="24.15" customHeight="1">
      <c r="A191" s="39"/>
      <c r="B191" s="40"/>
      <c r="C191" s="294" t="s">
        <v>418</v>
      </c>
      <c r="D191" s="294" t="s">
        <v>300</v>
      </c>
      <c r="E191" s="295" t="s">
        <v>3128</v>
      </c>
      <c r="F191" s="296" t="s">
        <v>3129</v>
      </c>
      <c r="G191" s="297" t="s">
        <v>438</v>
      </c>
      <c r="H191" s="298">
        <v>65</v>
      </c>
      <c r="I191" s="299"/>
      <c r="J191" s="300">
        <f>ROUND(I191*H191,2)</f>
        <v>0</v>
      </c>
      <c r="K191" s="301"/>
      <c r="L191" s="302"/>
      <c r="M191" s="303" t="s">
        <v>1</v>
      </c>
      <c r="N191" s="304" t="s">
        <v>41</v>
      </c>
      <c r="O191" s="92"/>
      <c r="P191" s="254">
        <f>O191*H191</f>
        <v>0</v>
      </c>
      <c r="Q191" s="254">
        <v>0</v>
      </c>
      <c r="R191" s="254">
        <f>Q191*H191</f>
        <v>0</v>
      </c>
      <c r="S191" s="254">
        <v>0</v>
      </c>
      <c r="T191" s="255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56" t="s">
        <v>290</v>
      </c>
      <c r="AT191" s="256" t="s">
        <v>300</v>
      </c>
      <c r="AU191" s="256" t="s">
        <v>86</v>
      </c>
      <c r="AY191" s="18" t="s">
        <v>222</v>
      </c>
      <c r="BE191" s="257">
        <f>IF(N191="základní",J191,0)</f>
        <v>0</v>
      </c>
      <c r="BF191" s="257">
        <f>IF(N191="snížená",J191,0)</f>
        <v>0</v>
      </c>
      <c r="BG191" s="257">
        <f>IF(N191="zákl. přenesená",J191,0)</f>
        <v>0</v>
      </c>
      <c r="BH191" s="257">
        <f>IF(N191="sníž. přenesená",J191,0)</f>
        <v>0</v>
      </c>
      <c r="BI191" s="257">
        <f>IF(N191="nulová",J191,0)</f>
        <v>0</v>
      </c>
      <c r="BJ191" s="18" t="s">
        <v>84</v>
      </c>
      <c r="BK191" s="257">
        <f>ROUND(I191*H191,2)</f>
        <v>0</v>
      </c>
      <c r="BL191" s="18" t="s">
        <v>260</v>
      </c>
      <c r="BM191" s="256" t="s">
        <v>421</v>
      </c>
    </row>
    <row r="192" s="2" customFormat="1" ht="24.15" customHeight="1">
      <c r="A192" s="39"/>
      <c r="B192" s="40"/>
      <c r="C192" s="294" t="s">
        <v>312</v>
      </c>
      <c r="D192" s="294" t="s">
        <v>300</v>
      </c>
      <c r="E192" s="295" t="s">
        <v>3130</v>
      </c>
      <c r="F192" s="296" t="s">
        <v>3131</v>
      </c>
      <c r="G192" s="297" t="s">
        <v>438</v>
      </c>
      <c r="H192" s="298">
        <v>116</v>
      </c>
      <c r="I192" s="299"/>
      <c r="J192" s="300">
        <f>ROUND(I192*H192,2)</f>
        <v>0</v>
      </c>
      <c r="K192" s="301"/>
      <c r="L192" s="302"/>
      <c r="M192" s="303" t="s">
        <v>1</v>
      </c>
      <c r="N192" s="304" t="s">
        <v>41</v>
      </c>
      <c r="O192" s="92"/>
      <c r="P192" s="254">
        <f>O192*H192</f>
        <v>0</v>
      </c>
      <c r="Q192" s="254">
        <v>0</v>
      </c>
      <c r="R192" s="254">
        <f>Q192*H192</f>
        <v>0</v>
      </c>
      <c r="S192" s="254">
        <v>0</v>
      </c>
      <c r="T192" s="255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56" t="s">
        <v>290</v>
      </c>
      <c r="AT192" s="256" t="s">
        <v>300</v>
      </c>
      <c r="AU192" s="256" t="s">
        <v>86</v>
      </c>
      <c r="AY192" s="18" t="s">
        <v>222</v>
      </c>
      <c r="BE192" s="257">
        <f>IF(N192="základní",J192,0)</f>
        <v>0</v>
      </c>
      <c r="BF192" s="257">
        <f>IF(N192="snížená",J192,0)</f>
        <v>0</v>
      </c>
      <c r="BG192" s="257">
        <f>IF(N192="zákl. přenesená",J192,0)</f>
        <v>0</v>
      </c>
      <c r="BH192" s="257">
        <f>IF(N192="sníž. přenesená",J192,0)</f>
        <v>0</v>
      </c>
      <c r="BI192" s="257">
        <f>IF(N192="nulová",J192,0)</f>
        <v>0</v>
      </c>
      <c r="BJ192" s="18" t="s">
        <v>84</v>
      </c>
      <c r="BK192" s="257">
        <f>ROUND(I192*H192,2)</f>
        <v>0</v>
      </c>
      <c r="BL192" s="18" t="s">
        <v>260</v>
      </c>
      <c r="BM192" s="256" t="s">
        <v>428</v>
      </c>
    </row>
    <row r="193" s="2" customFormat="1" ht="24.15" customHeight="1">
      <c r="A193" s="39"/>
      <c r="B193" s="40"/>
      <c r="C193" s="294" t="s">
        <v>435</v>
      </c>
      <c r="D193" s="294" t="s">
        <v>300</v>
      </c>
      <c r="E193" s="295" t="s">
        <v>3132</v>
      </c>
      <c r="F193" s="296" t="s">
        <v>3133</v>
      </c>
      <c r="G193" s="297" t="s">
        <v>438</v>
      </c>
      <c r="H193" s="298">
        <v>49</v>
      </c>
      <c r="I193" s="299"/>
      <c r="J193" s="300">
        <f>ROUND(I193*H193,2)</f>
        <v>0</v>
      </c>
      <c r="K193" s="301"/>
      <c r="L193" s="302"/>
      <c r="M193" s="303" t="s">
        <v>1</v>
      </c>
      <c r="N193" s="304" t="s">
        <v>41</v>
      </c>
      <c r="O193" s="92"/>
      <c r="P193" s="254">
        <f>O193*H193</f>
        <v>0</v>
      </c>
      <c r="Q193" s="254">
        <v>0</v>
      </c>
      <c r="R193" s="254">
        <f>Q193*H193</f>
        <v>0</v>
      </c>
      <c r="S193" s="254">
        <v>0</v>
      </c>
      <c r="T193" s="255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56" t="s">
        <v>290</v>
      </c>
      <c r="AT193" s="256" t="s">
        <v>300</v>
      </c>
      <c r="AU193" s="256" t="s">
        <v>86</v>
      </c>
      <c r="AY193" s="18" t="s">
        <v>222</v>
      </c>
      <c r="BE193" s="257">
        <f>IF(N193="základní",J193,0)</f>
        <v>0</v>
      </c>
      <c r="BF193" s="257">
        <f>IF(N193="snížená",J193,0)</f>
        <v>0</v>
      </c>
      <c r="BG193" s="257">
        <f>IF(N193="zákl. přenesená",J193,0)</f>
        <v>0</v>
      </c>
      <c r="BH193" s="257">
        <f>IF(N193="sníž. přenesená",J193,0)</f>
        <v>0</v>
      </c>
      <c r="BI193" s="257">
        <f>IF(N193="nulová",J193,0)</f>
        <v>0</v>
      </c>
      <c r="BJ193" s="18" t="s">
        <v>84</v>
      </c>
      <c r="BK193" s="257">
        <f>ROUND(I193*H193,2)</f>
        <v>0</v>
      </c>
      <c r="BL193" s="18" t="s">
        <v>260</v>
      </c>
      <c r="BM193" s="256" t="s">
        <v>439</v>
      </c>
    </row>
    <row r="194" s="2" customFormat="1" ht="24.15" customHeight="1">
      <c r="A194" s="39"/>
      <c r="B194" s="40"/>
      <c r="C194" s="294" t="s">
        <v>317</v>
      </c>
      <c r="D194" s="294" t="s">
        <v>300</v>
      </c>
      <c r="E194" s="295" t="s">
        <v>3134</v>
      </c>
      <c r="F194" s="296" t="s">
        <v>3135</v>
      </c>
      <c r="G194" s="297" t="s">
        <v>438</v>
      </c>
      <c r="H194" s="298">
        <v>85</v>
      </c>
      <c r="I194" s="299"/>
      <c r="J194" s="300">
        <f>ROUND(I194*H194,2)</f>
        <v>0</v>
      </c>
      <c r="K194" s="301"/>
      <c r="L194" s="302"/>
      <c r="M194" s="303" t="s">
        <v>1</v>
      </c>
      <c r="N194" s="304" t="s">
        <v>41</v>
      </c>
      <c r="O194" s="92"/>
      <c r="P194" s="254">
        <f>O194*H194</f>
        <v>0</v>
      </c>
      <c r="Q194" s="254">
        <v>0</v>
      </c>
      <c r="R194" s="254">
        <f>Q194*H194</f>
        <v>0</v>
      </c>
      <c r="S194" s="254">
        <v>0</v>
      </c>
      <c r="T194" s="255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56" t="s">
        <v>290</v>
      </c>
      <c r="AT194" s="256" t="s">
        <v>300</v>
      </c>
      <c r="AU194" s="256" t="s">
        <v>86</v>
      </c>
      <c r="AY194" s="18" t="s">
        <v>222</v>
      </c>
      <c r="BE194" s="257">
        <f>IF(N194="základní",J194,0)</f>
        <v>0</v>
      </c>
      <c r="BF194" s="257">
        <f>IF(N194="snížená",J194,0)</f>
        <v>0</v>
      </c>
      <c r="BG194" s="257">
        <f>IF(N194="zákl. přenesená",J194,0)</f>
        <v>0</v>
      </c>
      <c r="BH194" s="257">
        <f>IF(N194="sníž. přenesená",J194,0)</f>
        <v>0</v>
      </c>
      <c r="BI194" s="257">
        <f>IF(N194="nulová",J194,0)</f>
        <v>0</v>
      </c>
      <c r="BJ194" s="18" t="s">
        <v>84</v>
      </c>
      <c r="BK194" s="257">
        <f>ROUND(I194*H194,2)</f>
        <v>0</v>
      </c>
      <c r="BL194" s="18" t="s">
        <v>260</v>
      </c>
      <c r="BM194" s="256" t="s">
        <v>442</v>
      </c>
    </row>
    <row r="195" s="2" customFormat="1" ht="24.15" customHeight="1">
      <c r="A195" s="39"/>
      <c r="B195" s="40"/>
      <c r="C195" s="244" t="s">
        <v>443</v>
      </c>
      <c r="D195" s="244" t="s">
        <v>224</v>
      </c>
      <c r="E195" s="245" t="s">
        <v>2901</v>
      </c>
      <c r="F195" s="246" t="s">
        <v>2902</v>
      </c>
      <c r="G195" s="247" t="s">
        <v>1057</v>
      </c>
      <c r="H195" s="316"/>
      <c r="I195" s="249"/>
      <c r="J195" s="250">
        <f>ROUND(I195*H195,2)</f>
        <v>0</v>
      </c>
      <c r="K195" s="251"/>
      <c r="L195" s="45"/>
      <c r="M195" s="252" t="s">
        <v>1</v>
      </c>
      <c r="N195" s="253" t="s">
        <v>41</v>
      </c>
      <c r="O195" s="92"/>
      <c r="P195" s="254">
        <f>O195*H195</f>
        <v>0</v>
      </c>
      <c r="Q195" s="254">
        <v>0</v>
      </c>
      <c r="R195" s="254">
        <f>Q195*H195</f>
        <v>0</v>
      </c>
      <c r="S195" s="254">
        <v>0</v>
      </c>
      <c r="T195" s="255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56" t="s">
        <v>260</v>
      </c>
      <c r="AT195" s="256" t="s">
        <v>224</v>
      </c>
      <c r="AU195" s="256" t="s">
        <v>86</v>
      </c>
      <c r="AY195" s="18" t="s">
        <v>222</v>
      </c>
      <c r="BE195" s="257">
        <f>IF(N195="základní",J195,0)</f>
        <v>0</v>
      </c>
      <c r="BF195" s="257">
        <f>IF(N195="snížená",J195,0)</f>
        <v>0</v>
      </c>
      <c r="BG195" s="257">
        <f>IF(N195="zákl. přenesená",J195,0)</f>
        <v>0</v>
      </c>
      <c r="BH195" s="257">
        <f>IF(N195="sníž. přenesená",J195,0)</f>
        <v>0</v>
      </c>
      <c r="BI195" s="257">
        <f>IF(N195="nulová",J195,0)</f>
        <v>0</v>
      </c>
      <c r="BJ195" s="18" t="s">
        <v>84</v>
      </c>
      <c r="BK195" s="257">
        <f>ROUND(I195*H195,2)</f>
        <v>0</v>
      </c>
      <c r="BL195" s="18" t="s">
        <v>260</v>
      </c>
      <c r="BM195" s="256" t="s">
        <v>446</v>
      </c>
    </row>
    <row r="196" s="12" customFormat="1" ht="22.8" customHeight="1">
      <c r="A196" s="12"/>
      <c r="B196" s="228"/>
      <c r="C196" s="229"/>
      <c r="D196" s="230" t="s">
        <v>75</v>
      </c>
      <c r="E196" s="242" t="s">
        <v>1218</v>
      </c>
      <c r="F196" s="242" t="s">
        <v>1219</v>
      </c>
      <c r="G196" s="229"/>
      <c r="H196" s="229"/>
      <c r="I196" s="232"/>
      <c r="J196" s="243">
        <f>BK196</f>
        <v>0</v>
      </c>
      <c r="K196" s="229"/>
      <c r="L196" s="234"/>
      <c r="M196" s="235"/>
      <c r="N196" s="236"/>
      <c r="O196" s="236"/>
      <c r="P196" s="237">
        <f>SUM(P197:P218)</f>
        <v>0</v>
      </c>
      <c r="Q196" s="236"/>
      <c r="R196" s="237">
        <f>SUM(R197:R218)</f>
        <v>0</v>
      </c>
      <c r="S196" s="236"/>
      <c r="T196" s="238">
        <f>SUM(T197:T218)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39" t="s">
        <v>86</v>
      </c>
      <c r="AT196" s="240" t="s">
        <v>75</v>
      </c>
      <c r="AU196" s="240" t="s">
        <v>84</v>
      </c>
      <c r="AY196" s="239" t="s">
        <v>222</v>
      </c>
      <c r="BK196" s="241">
        <f>SUM(BK197:BK218)</f>
        <v>0</v>
      </c>
    </row>
    <row r="197" s="2" customFormat="1" ht="21.75" customHeight="1">
      <c r="A197" s="39"/>
      <c r="B197" s="40"/>
      <c r="C197" s="244" t="s">
        <v>321</v>
      </c>
      <c r="D197" s="244" t="s">
        <v>224</v>
      </c>
      <c r="E197" s="245" t="s">
        <v>3136</v>
      </c>
      <c r="F197" s="246" t="s">
        <v>3137</v>
      </c>
      <c r="G197" s="247" t="s">
        <v>353</v>
      </c>
      <c r="H197" s="248">
        <v>2</v>
      </c>
      <c r="I197" s="249"/>
      <c r="J197" s="250">
        <f>ROUND(I197*H197,2)</f>
        <v>0</v>
      </c>
      <c r="K197" s="251"/>
      <c r="L197" s="45"/>
      <c r="M197" s="252" t="s">
        <v>1</v>
      </c>
      <c r="N197" s="253" t="s">
        <v>41</v>
      </c>
      <c r="O197" s="92"/>
      <c r="P197" s="254">
        <f>O197*H197</f>
        <v>0</v>
      </c>
      <c r="Q197" s="254">
        <v>0</v>
      </c>
      <c r="R197" s="254">
        <f>Q197*H197</f>
        <v>0</v>
      </c>
      <c r="S197" s="254">
        <v>0</v>
      </c>
      <c r="T197" s="255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56" t="s">
        <v>260</v>
      </c>
      <c r="AT197" s="256" t="s">
        <v>224</v>
      </c>
      <c r="AU197" s="256" t="s">
        <v>86</v>
      </c>
      <c r="AY197" s="18" t="s">
        <v>222</v>
      </c>
      <c r="BE197" s="257">
        <f>IF(N197="základní",J197,0)</f>
        <v>0</v>
      </c>
      <c r="BF197" s="257">
        <f>IF(N197="snížená",J197,0)</f>
        <v>0</v>
      </c>
      <c r="BG197" s="257">
        <f>IF(N197="zákl. přenesená",J197,0)</f>
        <v>0</v>
      </c>
      <c r="BH197" s="257">
        <f>IF(N197="sníž. přenesená",J197,0)</f>
        <v>0</v>
      </c>
      <c r="BI197" s="257">
        <f>IF(N197="nulová",J197,0)</f>
        <v>0</v>
      </c>
      <c r="BJ197" s="18" t="s">
        <v>84</v>
      </c>
      <c r="BK197" s="257">
        <f>ROUND(I197*H197,2)</f>
        <v>0</v>
      </c>
      <c r="BL197" s="18" t="s">
        <v>260</v>
      </c>
      <c r="BM197" s="256" t="s">
        <v>453</v>
      </c>
    </row>
    <row r="198" s="2" customFormat="1" ht="21.75" customHeight="1">
      <c r="A198" s="39"/>
      <c r="B198" s="40"/>
      <c r="C198" s="244" t="s">
        <v>456</v>
      </c>
      <c r="D198" s="244" t="s">
        <v>224</v>
      </c>
      <c r="E198" s="245" t="s">
        <v>3138</v>
      </c>
      <c r="F198" s="246" t="s">
        <v>3139</v>
      </c>
      <c r="G198" s="247" t="s">
        <v>438</v>
      </c>
      <c r="H198" s="248">
        <v>92</v>
      </c>
      <c r="I198" s="249"/>
      <c r="J198" s="250">
        <f>ROUND(I198*H198,2)</f>
        <v>0</v>
      </c>
      <c r="K198" s="251"/>
      <c r="L198" s="45"/>
      <c r="M198" s="252" t="s">
        <v>1</v>
      </c>
      <c r="N198" s="253" t="s">
        <v>41</v>
      </c>
      <c r="O198" s="92"/>
      <c r="P198" s="254">
        <f>O198*H198</f>
        <v>0</v>
      </c>
      <c r="Q198" s="254">
        <v>0</v>
      </c>
      <c r="R198" s="254">
        <f>Q198*H198</f>
        <v>0</v>
      </c>
      <c r="S198" s="254">
        <v>0</v>
      </c>
      <c r="T198" s="255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56" t="s">
        <v>260</v>
      </c>
      <c r="AT198" s="256" t="s">
        <v>224</v>
      </c>
      <c r="AU198" s="256" t="s">
        <v>86</v>
      </c>
      <c r="AY198" s="18" t="s">
        <v>222</v>
      </c>
      <c r="BE198" s="257">
        <f>IF(N198="základní",J198,0)</f>
        <v>0</v>
      </c>
      <c r="BF198" s="257">
        <f>IF(N198="snížená",J198,0)</f>
        <v>0</v>
      </c>
      <c r="BG198" s="257">
        <f>IF(N198="zákl. přenesená",J198,0)</f>
        <v>0</v>
      </c>
      <c r="BH198" s="257">
        <f>IF(N198="sníž. přenesená",J198,0)</f>
        <v>0</v>
      </c>
      <c r="BI198" s="257">
        <f>IF(N198="nulová",J198,0)</f>
        <v>0</v>
      </c>
      <c r="BJ198" s="18" t="s">
        <v>84</v>
      </c>
      <c r="BK198" s="257">
        <f>ROUND(I198*H198,2)</f>
        <v>0</v>
      </c>
      <c r="BL198" s="18" t="s">
        <v>260</v>
      </c>
      <c r="BM198" s="256" t="s">
        <v>459</v>
      </c>
    </row>
    <row r="199" s="2" customFormat="1" ht="21.75" customHeight="1">
      <c r="A199" s="39"/>
      <c r="B199" s="40"/>
      <c r="C199" s="244" t="s">
        <v>326</v>
      </c>
      <c r="D199" s="244" t="s">
        <v>224</v>
      </c>
      <c r="E199" s="245" t="s">
        <v>3140</v>
      </c>
      <c r="F199" s="246" t="s">
        <v>3141</v>
      </c>
      <c r="G199" s="247" t="s">
        <v>438</v>
      </c>
      <c r="H199" s="248">
        <v>20</v>
      </c>
      <c r="I199" s="249"/>
      <c r="J199" s="250">
        <f>ROUND(I199*H199,2)</f>
        <v>0</v>
      </c>
      <c r="K199" s="251"/>
      <c r="L199" s="45"/>
      <c r="M199" s="252" t="s">
        <v>1</v>
      </c>
      <c r="N199" s="253" t="s">
        <v>41</v>
      </c>
      <c r="O199" s="92"/>
      <c r="P199" s="254">
        <f>O199*H199</f>
        <v>0</v>
      </c>
      <c r="Q199" s="254">
        <v>0</v>
      </c>
      <c r="R199" s="254">
        <f>Q199*H199</f>
        <v>0</v>
      </c>
      <c r="S199" s="254">
        <v>0</v>
      </c>
      <c r="T199" s="255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56" t="s">
        <v>260</v>
      </c>
      <c r="AT199" s="256" t="s">
        <v>224</v>
      </c>
      <c r="AU199" s="256" t="s">
        <v>86</v>
      </c>
      <c r="AY199" s="18" t="s">
        <v>222</v>
      </c>
      <c r="BE199" s="257">
        <f>IF(N199="základní",J199,0)</f>
        <v>0</v>
      </c>
      <c r="BF199" s="257">
        <f>IF(N199="snížená",J199,0)</f>
        <v>0</v>
      </c>
      <c r="BG199" s="257">
        <f>IF(N199="zákl. přenesená",J199,0)</f>
        <v>0</v>
      </c>
      <c r="BH199" s="257">
        <f>IF(N199="sníž. přenesená",J199,0)</f>
        <v>0</v>
      </c>
      <c r="BI199" s="257">
        <f>IF(N199="nulová",J199,0)</f>
        <v>0</v>
      </c>
      <c r="BJ199" s="18" t="s">
        <v>84</v>
      </c>
      <c r="BK199" s="257">
        <f>ROUND(I199*H199,2)</f>
        <v>0</v>
      </c>
      <c r="BL199" s="18" t="s">
        <v>260</v>
      </c>
      <c r="BM199" s="256" t="s">
        <v>463</v>
      </c>
    </row>
    <row r="200" s="2" customFormat="1" ht="21.75" customHeight="1">
      <c r="A200" s="39"/>
      <c r="B200" s="40"/>
      <c r="C200" s="244" t="s">
        <v>464</v>
      </c>
      <c r="D200" s="244" t="s">
        <v>224</v>
      </c>
      <c r="E200" s="245" t="s">
        <v>3142</v>
      </c>
      <c r="F200" s="246" t="s">
        <v>3143</v>
      </c>
      <c r="G200" s="247" t="s">
        <v>438</v>
      </c>
      <c r="H200" s="248">
        <v>33</v>
      </c>
      <c r="I200" s="249"/>
      <c r="J200" s="250">
        <f>ROUND(I200*H200,2)</f>
        <v>0</v>
      </c>
      <c r="K200" s="251"/>
      <c r="L200" s="45"/>
      <c r="M200" s="252" t="s">
        <v>1</v>
      </c>
      <c r="N200" s="253" t="s">
        <v>41</v>
      </c>
      <c r="O200" s="92"/>
      <c r="P200" s="254">
        <f>O200*H200</f>
        <v>0</v>
      </c>
      <c r="Q200" s="254">
        <v>0</v>
      </c>
      <c r="R200" s="254">
        <f>Q200*H200</f>
        <v>0</v>
      </c>
      <c r="S200" s="254">
        <v>0</v>
      </c>
      <c r="T200" s="255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56" t="s">
        <v>260</v>
      </c>
      <c r="AT200" s="256" t="s">
        <v>224</v>
      </c>
      <c r="AU200" s="256" t="s">
        <v>86</v>
      </c>
      <c r="AY200" s="18" t="s">
        <v>222</v>
      </c>
      <c r="BE200" s="257">
        <f>IF(N200="základní",J200,0)</f>
        <v>0</v>
      </c>
      <c r="BF200" s="257">
        <f>IF(N200="snížená",J200,0)</f>
        <v>0</v>
      </c>
      <c r="BG200" s="257">
        <f>IF(N200="zákl. přenesená",J200,0)</f>
        <v>0</v>
      </c>
      <c r="BH200" s="257">
        <f>IF(N200="sníž. přenesená",J200,0)</f>
        <v>0</v>
      </c>
      <c r="BI200" s="257">
        <f>IF(N200="nulová",J200,0)</f>
        <v>0</v>
      </c>
      <c r="BJ200" s="18" t="s">
        <v>84</v>
      </c>
      <c r="BK200" s="257">
        <f>ROUND(I200*H200,2)</f>
        <v>0</v>
      </c>
      <c r="BL200" s="18" t="s">
        <v>260</v>
      </c>
      <c r="BM200" s="256" t="s">
        <v>467</v>
      </c>
    </row>
    <row r="201" s="2" customFormat="1" ht="21.75" customHeight="1">
      <c r="A201" s="39"/>
      <c r="B201" s="40"/>
      <c r="C201" s="244" t="s">
        <v>330</v>
      </c>
      <c r="D201" s="244" t="s">
        <v>224</v>
      </c>
      <c r="E201" s="245" t="s">
        <v>3144</v>
      </c>
      <c r="F201" s="246" t="s">
        <v>3145</v>
      </c>
      <c r="G201" s="247" t="s">
        <v>438</v>
      </c>
      <c r="H201" s="248">
        <v>16</v>
      </c>
      <c r="I201" s="249"/>
      <c r="J201" s="250">
        <f>ROUND(I201*H201,2)</f>
        <v>0</v>
      </c>
      <c r="K201" s="251"/>
      <c r="L201" s="45"/>
      <c r="M201" s="252" t="s">
        <v>1</v>
      </c>
      <c r="N201" s="253" t="s">
        <v>41</v>
      </c>
      <c r="O201" s="92"/>
      <c r="P201" s="254">
        <f>O201*H201</f>
        <v>0</v>
      </c>
      <c r="Q201" s="254">
        <v>0</v>
      </c>
      <c r="R201" s="254">
        <f>Q201*H201</f>
        <v>0</v>
      </c>
      <c r="S201" s="254">
        <v>0</v>
      </c>
      <c r="T201" s="255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56" t="s">
        <v>260</v>
      </c>
      <c r="AT201" s="256" t="s">
        <v>224</v>
      </c>
      <c r="AU201" s="256" t="s">
        <v>86</v>
      </c>
      <c r="AY201" s="18" t="s">
        <v>222</v>
      </c>
      <c r="BE201" s="257">
        <f>IF(N201="základní",J201,0)</f>
        <v>0</v>
      </c>
      <c r="BF201" s="257">
        <f>IF(N201="snížená",J201,0)</f>
        <v>0</v>
      </c>
      <c r="BG201" s="257">
        <f>IF(N201="zákl. přenesená",J201,0)</f>
        <v>0</v>
      </c>
      <c r="BH201" s="257">
        <f>IF(N201="sníž. přenesená",J201,0)</f>
        <v>0</v>
      </c>
      <c r="BI201" s="257">
        <f>IF(N201="nulová",J201,0)</f>
        <v>0</v>
      </c>
      <c r="BJ201" s="18" t="s">
        <v>84</v>
      </c>
      <c r="BK201" s="257">
        <f>ROUND(I201*H201,2)</f>
        <v>0</v>
      </c>
      <c r="BL201" s="18" t="s">
        <v>260</v>
      </c>
      <c r="BM201" s="256" t="s">
        <v>470</v>
      </c>
    </row>
    <row r="202" s="2" customFormat="1" ht="21.75" customHeight="1">
      <c r="A202" s="39"/>
      <c r="B202" s="40"/>
      <c r="C202" s="244" t="s">
        <v>471</v>
      </c>
      <c r="D202" s="244" t="s">
        <v>224</v>
      </c>
      <c r="E202" s="245" t="s">
        <v>3146</v>
      </c>
      <c r="F202" s="246" t="s">
        <v>3147</v>
      </c>
      <c r="G202" s="247" t="s">
        <v>438</v>
      </c>
      <c r="H202" s="248">
        <v>28</v>
      </c>
      <c r="I202" s="249"/>
      <c r="J202" s="250">
        <f>ROUND(I202*H202,2)</f>
        <v>0</v>
      </c>
      <c r="K202" s="251"/>
      <c r="L202" s="45"/>
      <c r="M202" s="252" t="s">
        <v>1</v>
      </c>
      <c r="N202" s="253" t="s">
        <v>41</v>
      </c>
      <c r="O202" s="92"/>
      <c r="P202" s="254">
        <f>O202*H202</f>
        <v>0</v>
      </c>
      <c r="Q202" s="254">
        <v>0</v>
      </c>
      <c r="R202" s="254">
        <f>Q202*H202</f>
        <v>0</v>
      </c>
      <c r="S202" s="254">
        <v>0</v>
      </c>
      <c r="T202" s="255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56" t="s">
        <v>260</v>
      </c>
      <c r="AT202" s="256" t="s">
        <v>224</v>
      </c>
      <c r="AU202" s="256" t="s">
        <v>86</v>
      </c>
      <c r="AY202" s="18" t="s">
        <v>222</v>
      </c>
      <c r="BE202" s="257">
        <f>IF(N202="základní",J202,0)</f>
        <v>0</v>
      </c>
      <c r="BF202" s="257">
        <f>IF(N202="snížená",J202,0)</f>
        <v>0</v>
      </c>
      <c r="BG202" s="257">
        <f>IF(N202="zákl. přenesená",J202,0)</f>
        <v>0</v>
      </c>
      <c r="BH202" s="257">
        <f>IF(N202="sníž. přenesená",J202,0)</f>
        <v>0</v>
      </c>
      <c r="BI202" s="257">
        <f>IF(N202="nulová",J202,0)</f>
        <v>0</v>
      </c>
      <c r="BJ202" s="18" t="s">
        <v>84</v>
      </c>
      <c r="BK202" s="257">
        <f>ROUND(I202*H202,2)</f>
        <v>0</v>
      </c>
      <c r="BL202" s="18" t="s">
        <v>260</v>
      </c>
      <c r="BM202" s="256" t="s">
        <v>474</v>
      </c>
    </row>
    <row r="203" s="2" customFormat="1" ht="21.75" customHeight="1">
      <c r="A203" s="39"/>
      <c r="B203" s="40"/>
      <c r="C203" s="244" t="s">
        <v>334</v>
      </c>
      <c r="D203" s="244" t="s">
        <v>224</v>
      </c>
      <c r="E203" s="245" t="s">
        <v>3148</v>
      </c>
      <c r="F203" s="246" t="s">
        <v>3149</v>
      </c>
      <c r="G203" s="247" t="s">
        <v>438</v>
      </c>
      <c r="H203" s="248">
        <v>5</v>
      </c>
      <c r="I203" s="249"/>
      <c r="J203" s="250">
        <f>ROUND(I203*H203,2)</f>
        <v>0</v>
      </c>
      <c r="K203" s="251"/>
      <c r="L203" s="45"/>
      <c r="M203" s="252" t="s">
        <v>1</v>
      </c>
      <c r="N203" s="253" t="s">
        <v>41</v>
      </c>
      <c r="O203" s="92"/>
      <c r="P203" s="254">
        <f>O203*H203</f>
        <v>0</v>
      </c>
      <c r="Q203" s="254">
        <v>0</v>
      </c>
      <c r="R203" s="254">
        <f>Q203*H203</f>
        <v>0</v>
      </c>
      <c r="S203" s="254">
        <v>0</v>
      </c>
      <c r="T203" s="255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56" t="s">
        <v>260</v>
      </c>
      <c r="AT203" s="256" t="s">
        <v>224</v>
      </c>
      <c r="AU203" s="256" t="s">
        <v>86</v>
      </c>
      <c r="AY203" s="18" t="s">
        <v>222</v>
      </c>
      <c r="BE203" s="257">
        <f>IF(N203="základní",J203,0)</f>
        <v>0</v>
      </c>
      <c r="BF203" s="257">
        <f>IF(N203="snížená",J203,0)</f>
        <v>0</v>
      </c>
      <c r="BG203" s="257">
        <f>IF(N203="zákl. přenesená",J203,0)</f>
        <v>0</v>
      </c>
      <c r="BH203" s="257">
        <f>IF(N203="sníž. přenesená",J203,0)</f>
        <v>0</v>
      </c>
      <c r="BI203" s="257">
        <f>IF(N203="nulová",J203,0)</f>
        <v>0</v>
      </c>
      <c r="BJ203" s="18" t="s">
        <v>84</v>
      </c>
      <c r="BK203" s="257">
        <f>ROUND(I203*H203,2)</f>
        <v>0</v>
      </c>
      <c r="BL203" s="18" t="s">
        <v>260</v>
      </c>
      <c r="BM203" s="256" t="s">
        <v>477</v>
      </c>
    </row>
    <row r="204" s="2" customFormat="1" ht="16.5" customHeight="1">
      <c r="A204" s="39"/>
      <c r="B204" s="40"/>
      <c r="C204" s="244" t="s">
        <v>479</v>
      </c>
      <c r="D204" s="244" t="s">
        <v>224</v>
      </c>
      <c r="E204" s="245" t="s">
        <v>3150</v>
      </c>
      <c r="F204" s="246" t="s">
        <v>3151</v>
      </c>
      <c r="G204" s="247" t="s">
        <v>438</v>
      </c>
      <c r="H204" s="248">
        <v>62</v>
      </c>
      <c r="I204" s="249"/>
      <c r="J204" s="250">
        <f>ROUND(I204*H204,2)</f>
        <v>0</v>
      </c>
      <c r="K204" s="251"/>
      <c r="L204" s="45"/>
      <c r="M204" s="252" t="s">
        <v>1</v>
      </c>
      <c r="N204" s="253" t="s">
        <v>41</v>
      </c>
      <c r="O204" s="92"/>
      <c r="P204" s="254">
        <f>O204*H204</f>
        <v>0</v>
      </c>
      <c r="Q204" s="254">
        <v>0</v>
      </c>
      <c r="R204" s="254">
        <f>Q204*H204</f>
        <v>0</v>
      </c>
      <c r="S204" s="254">
        <v>0</v>
      </c>
      <c r="T204" s="255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56" t="s">
        <v>260</v>
      </c>
      <c r="AT204" s="256" t="s">
        <v>224</v>
      </c>
      <c r="AU204" s="256" t="s">
        <v>86</v>
      </c>
      <c r="AY204" s="18" t="s">
        <v>222</v>
      </c>
      <c r="BE204" s="257">
        <f>IF(N204="základní",J204,0)</f>
        <v>0</v>
      </c>
      <c r="BF204" s="257">
        <f>IF(N204="snížená",J204,0)</f>
        <v>0</v>
      </c>
      <c r="BG204" s="257">
        <f>IF(N204="zákl. přenesená",J204,0)</f>
        <v>0</v>
      </c>
      <c r="BH204" s="257">
        <f>IF(N204="sníž. přenesená",J204,0)</f>
        <v>0</v>
      </c>
      <c r="BI204" s="257">
        <f>IF(N204="nulová",J204,0)</f>
        <v>0</v>
      </c>
      <c r="BJ204" s="18" t="s">
        <v>84</v>
      </c>
      <c r="BK204" s="257">
        <f>ROUND(I204*H204,2)</f>
        <v>0</v>
      </c>
      <c r="BL204" s="18" t="s">
        <v>260</v>
      </c>
      <c r="BM204" s="256" t="s">
        <v>482</v>
      </c>
    </row>
    <row r="205" s="2" customFormat="1" ht="16.5" customHeight="1">
      <c r="A205" s="39"/>
      <c r="B205" s="40"/>
      <c r="C205" s="244" t="s">
        <v>338</v>
      </c>
      <c r="D205" s="244" t="s">
        <v>224</v>
      </c>
      <c r="E205" s="245" t="s">
        <v>3152</v>
      </c>
      <c r="F205" s="246" t="s">
        <v>3153</v>
      </c>
      <c r="G205" s="247" t="s">
        <v>438</v>
      </c>
      <c r="H205" s="248">
        <v>371</v>
      </c>
      <c r="I205" s="249"/>
      <c r="J205" s="250">
        <f>ROUND(I205*H205,2)</f>
        <v>0</v>
      </c>
      <c r="K205" s="251"/>
      <c r="L205" s="45"/>
      <c r="M205" s="252" t="s">
        <v>1</v>
      </c>
      <c r="N205" s="253" t="s">
        <v>41</v>
      </c>
      <c r="O205" s="92"/>
      <c r="P205" s="254">
        <f>O205*H205</f>
        <v>0</v>
      </c>
      <c r="Q205" s="254">
        <v>0</v>
      </c>
      <c r="R205" s="254">
        <f>Q205*H205</f>
        <v>0</v>
      </c>
      <c r="S205" s="254">
        <v>0</v>
      </c>
      <c r="T205" s="255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56" t="s">
        <v>260</v>
      </c>
      <c r="AT205" s="256" t="s">
        <v>224</v>
      </c>
      <c r="AU205" s="256" t="s">
        <v>86</v>
      </c>
      <c r="AY205" s="18" t="s">
        <v>222</v>
      </c>
      <c r="BE205" s="257">
        <f>IF(N205="základní",J205,0)</f>
        <v>0</v>
      </c>
      <c r="BF205" s="257">
        <f>IF(N205="snížená",J205,0)</f>
        <v>0</v>
      </c>
      <c r="BG205" s="257">
        <f>IF(N205="zákl. přenesená",J205,0)</f>
        <v>0</v>
      </c>
      <c r="BH205" s="257">
        <f>IF(N205="sníž. přenesená",J205,0)</f>
        <v>0</v>
      </c>
      <c r="BI205" s="257">
        <f>IF(N205="nulová",J205,0)</f>
        <v>0</v>
      </c>
      <c r="BJ205" s="18" t="s">
        <v>84</v>
      </c>
      <c r="BK205" s="257">
        <f>ROUND(I205*H205,2)</f>
        <v>0</v>
      </c>
      <c r="BL205" s="18" t="s">
        <v>260</v>
      </c>
      <c r="BM205" s="256" t="s">
        <v>486</v>
      </c>
    </row>
    <row r="206" s="2" customFormat="1" ht="16.5" customHeight="1">
      <c r="A206" s="39"/>
      <c r="B206" s="40"/>
      <c r="C206" s="244" t="s">
        <v>489</v>
      </c>
      <c r="D206" s="244" t="s">
        <v>224</v>
      </c>
      <c r="E206" s="245" t="s">
        <v>3154</v>
      </c>
      <c r="F206" s="246" t="s">
        <v>3155</v>
      </c>
      <c r="G206" s="247" t="s">
        <v>438</v>
      </c>
      <c r="H206" s="248">
        <v>90</v>
      </c>
      <c r="I206" s="249"/>
      <c r="J206" s="250">
        <f>ROUND(I206*H206,2)</f>
        <v>0</v>
      </c>
      <c r="K206" s="251"/>
      <c r="L206" s="45"/>
      <c r="M206" s="252" t="s">
        <v>1</v>
      </c>
      <c r="N206" s="253" t="s">
        <v>41</v>
      </c>
      <c r="O206" s="92"/>
      <c r="P206" s="254">
        <f>O206*H206</f>
        <v>0</v>
      </c>
      <c r="Q206" s="254">
        <v>0</v>
      </c>
      <c r="R206" s="254">
        <f>Q206*H206</f>
        <v>0</v>
      </c>
      <c r="S206" s="254">
        <v>0</v>
      </c>
      <c r="T206" s="255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56" t="s">
        <v>260</v>
      </c>
      <c r="AT206" s="256" t="s">
        <v>224</v>
      </c>
      <c r="AU206" s="256" t="s">
        <v>86</v>
      </c>
      <c r="AY206" s="18" t="s">
        <v>222</v>
      </c>
      <c r="BE206" s="257">
        <f>IF(N206="základní",J206,0)</f>
        <v>0</v>
      </c>
      <c r="BF206" s="257">
        <f>IF(N206="snížená",J206,0)</f>
        <v>0</v>
      </c>
      <c r="BG206" s="257">
        <f>IF(N206="zákl. přenesená",J206,0)</f>
        <v>0</v>
      </c>
      <c r="BH206" s="257">
        <f>IF(N206="sníž. přenesená",J206,0)</f>
        <v>0</v>
      </c>
      <c r="BI206" s="257">
        <f>IF(N206="nulová",J206,0)</f>
        <v>0</v>
      </c>
      <c r="BJ206" s="18" t="s">
        <v>84</v>
      </c>
      <c r="BK206" s="257">
        <f>ROUND(I206*H206,2)</f>
        <v>0</v>
      </c>
      <c r="BL206" s="18" t="s">
        <v>260</v>
      </c>
      <c r="BM206" s="256" t="s">
        <v>492</v>
      </c>
    </row>
    <row r="207" s="2" customFormat="1" ht="16.5" customHeight="1">
      <c r="A207" s="39"/>
      <c r="B207" s="40"/>
      <c r="C207" s="244" t="s">
        <v>343</v>
      </c>
      <c r="D207" s="244" t="s">
        <v>224</v>
      </c>
      <c r="E207" s="245" t="s">
        <v>3156</v>
      </c>
      <c r="F207" s="246" t="s">
        <v>3157</v>
      </c>
      <c r="G207" s="247" t="s">
        <v>438</v>
      </c>
      <c r="H207" s="248">
        <v>374</v>
      </c>
      <c r="I207" s="249"/>
      <c r="J207" s="250">
        <f>ROUND(I207*H207,2)</f>
        <v>0</v>
      </c>
      <c r="K207" s="251"/>
      <c r="L207" s="45"/>
      <c r="M207" s="252" t="s">
        <v>1</v>
      </c>
      <c r="N207" s="253" t="s">
        <v>41</v>
      </c>
      <c r="O207" s="92"/>
      <c r="P207" s="254">
        <f>O207*H207</f>
        <v>0</v>
      </c>
      <c r="Q207" s="254">
        <v>0</v>
      </c>
      <c r="R207" s="254">
        <f>Q207*H207</f>
        <v>0</v>
      </c>
      <c r="S207" s="254">
        <v>0</v>
      </c>
      <c r="T207" s="255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56" t="s">
        <v>260</v>
      </c>
      <c r="AT207" s="256" t="s">
        <v>224</v>
      </c>
      <c r="AU207" s="256" t="s">
        <v>86</v>
      </c>
      <c r="AY207" s="18" t="s">
        <v>222</v>
      </c>
      <c r="BE207" s="257">
        <f>IF(N207="základní",J207,0)</f>
        <v>0</v>
      </c>
      <c r="BF207" s="257">
        <f>IF(N207="snížená",J207,0)</f>
        <v>0</v>
      </c>
      <c r="BG207" s="257">
        <f>IF(N207="zákl. přenesená",J207,0)</f>
        <v>0</v>
      </c>
      <c r="BH207" s="257">
        <f>IF(N207="sníž. přenesená",J207,0)</f>
        <v>0</v>
      </c>
      <c r="BI207" s="257">
        <f>IF(N207="nulová",J207,0)</f>
        <v>0</v>
      </c>
      <c r="BJ207" s="18" t="s">
        <v>84</v>
      </c>
      <c r="BK207" s="257">
        <f>ROUND(I207*H207,2)</f>
        <v>0</v>
      </c>
      <c r="BL207" s="18" t="s">
        <v>260</v>
      </c>
      <c r="BM207" s="256" t="s">
        <v>499</v>
      </c>
    </row>
    <row r="208" s="2" customFormat="1" ht="16.5" customHeight="1">
      <c r="A208" s="39"/>
      <c r="B208" s="40"/>
      <c r="C208" s="244" t="s">
        <v>504</v>
      </c>
      <c r="D208" s="244" t="s">
        <v>224</v>
      </c>
      <c r="E208" s="245" t="s">
        <v>3158</v>
      </c>
      <c r="F208" s="246" t="s">
        <v>3159</v>
      </c>
      <c r="G208" s="247" t="s">
        <v>438</v>
      </c>
      <c r="H208" s="248">
        <v>3</v>
      </c>
      <c r="I208" s="249"/>
      <c r="J208" s="250">
        <f>ROUND(I208*H208,2)</f>
        <v>0</v>
      </c>
      <c r="K208" s="251"/>
      <c r="L208" s="45"/>
      <c r="M208" s="252" t="s">
        <v>1</v>
      </c>
      <c r="N208" s="253" t="s">
        <v>41</v>
      </c>
      <c r="O208" s="92"/>
      <c r="P208" s="254">
        <f>O208*H208</f>
        <v>0</v>
      </c>
      <c r="Q208" s="254">
        <v>0</v>
      </c>
      <c r="R208" s="254">
        <f>Q208*H208</f>
        <v>0</v>
      </c>
      <c r="S208" s="254">
        <v>0</v>
      </c>
      <c r="T208" s="255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56" t="s">
        <v>260</v>
      </c>
      <c r="AT208" s="256" t="s">
        <v>224</v>
      </c>
      <c r="AU208" s="256" t="s">
        <v>86</v>
      </c>
      <c r="AY208" s="18" t="s">
        <v>222</v>
      </c>
      <c r="BE208" s="257">
        <f>IF(N208="základní",J208,0)</f>
        <v>0</v>
      </c>
      <c r="BF208" s="257">
        <f>IF(N208="snížená",J208,0)</f>
        <v>0</v>
      </c>
      <c r="BG208" s="257">
        <f>IF(N208="zákl. přenesená",J208,0)</f>
        <v>0</v>
      </c>
      <c r="BH208" s="257">
        <f>IF(N208="sníž. přenesená",J208,0)</f>
        <v>0</v>
      </c>
      <c r="BI208" s="257">
        <f>IF(N208="nulová",J208,0)</f>
        <v>0</v>
      </c>
      <c r="BJ208" s="18" t="s">
        <v>84</v>
      </c>
      <c r="BK208" s="257">
        <f>ROUND(I208*H208,2)</f>
        <v>0</v>
      </c>
      <c r="BL208" s="18" t="s">
        <v>260</v>
      </c>
      <c r="BM208" s="256" t="s">
        <v>507</v>
      </c>
    </row>
    <row r="209" s="2" customFormat="1" ht="16.5" customHeight="1">
      <c r="A209" s="39"/>
      <c r="B209" s="40"/>
      <c r="C209" s="244" t="s">
        <v>347</v>
      </c>
      <c r="D209" s="244" t="s">
        <v>224</v>
      </c>
      <c r="E209" s="245" t="s">
        <v>3160</v>
      </c>
      <c r="F209" s="246" t="s">
        <v>3161</v>
      </c>
      <c r="G209" s="247" t="s">
        <v>438</v>
      </c>
      <c r="H209" s="248">
        <v>7</v>
      </c>
      <c r="I209" s="249"/>
      <c r="J209" s="250">
        <f>ROUND(I209*H209,2)</f>
        <v>0</v>
      </c>
      <c r="K209" s="251"/>
      <c r="L209" s="45"/>
      <c r="M209" s="252" t="s">
        <v>1</v>
      </c>
      <c r="N209" s="253" t="s">
        <v>41</v>
      </c>
      <c r="O209" s="92"/>
      <c r="P209" s="254">
        <f>O209*H209</f>
        <v>0</v>
      </c>
      <c r="Q209" s="254">
        <v>0</v>
      </c>
      <c r="R209" s="254">
        <f>Q209*H209</f>
        <v>0</v>
      </c>
      <c r="S209" s="254">
        <v>0</v>
      </c>
      <c r="T209" s="255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56" t="s">
        <v>260</v>
      </c>
      <c r="AT209" s="256" t="s">
        <v>224</v>
      </c>
      <c r="AU209" s="256" t="s">
        <v>86</v>
      </c>
      <c r="AY209" s="18" t="s">
        <v>222</v>
      </c>
      <c r="BE209" s="257">
        <f>IF(N209="základní",J209,0)</f>
        <v>0</v>
      </c>
      <c r="BF209" s="257">
        <f>IF(N209="snížená",J209,0)</f>
        <v>0</v>
      </c>
      <c r="BG209" s="257">
        <f>IF(N209="zákl. přenesená",J209,0)</f>
        <v>0</v>
      </c>
      <c r="BH209" s="257">
        <f>IF(N209="sníž. přenesená",J209,0)</f>
        <v>0</v>
      </c>
      <c r="BI209" s="257">
        <f>IF(N209="nulová",J209,0)</f>
        <v>0</v>
      </c>
      <c r="BJ209" s="18" t="s">
        <v>84</v>
      </c>
      <c r="BK209" s="257">
        <f>ROUND(I209*H209,2)</f>
        <v>0</v>
      </c>
      <c r="BL209" s="18" t="s">
        <v>260</v>
      </c>
      <c r="BM209" s="256" t="s">
        <v>511</v>
      </c>
    </row>
    <row r="210" s="2" customFormat="1" ht="16.5" customHeight="1">
      <c r="A210" s="39"/>
      <c r="B210" s="40"/>
      <c r="C210" s="244" t="s">
        <v>512</v>
      </c>
      <c r="D210" s="244" t="s">
        <v>224</v>
      </c>
      <c r="E210" s="245" t="s">
        <v>3162</v>
      </c>
      <c r="F210" s="246" t="s">
        <v>3163</v>
      </c>
      <c r="G210" s="247" t="s">
        <v>353</v>
      </c>
      <c r="H210" s="248">
        <v>66</v>
      </c>
      <c r="I210" s="249"/>
      <c r="J210" s="250">
        <f>ROUND(I210*H210,2)</f>
        <v>0</v>
      </c>
      <c r="K210" s="251"/>
      <c r="L210" s="45"/>
      <c r="M210" s="252" t="s">
        <v>1</v>
      </c>
      <c r="N210" s="253" t="s">
        <v>41</v>
      </c>
      <c r="O210" s="92"/>
      <c r="P210" s="254">
        <f>O210*H210</f>
        <v>0</v>
      </c>
      <c r="Q210" s="254">
        <v>0</v>
      </c>
      <c r="R210" s="254">
        <f>Q210*H210</f>
        <v>0</v>
      </c>
      <c r="S210" s="254">
        <v>0</v>
      </c>
      <c r="T210" s="255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56" t="s">
        <v>260</v>
      </c>
      <c r="AT210" s="256" t="s">
        <v>224</v>
      </c>
      <c r="AU210" s="256" t="s">
        <v>86</v>
      </c>
      <c r="AY210" s="18" t="s">
        <v>222</v>
      </c>
      <c r="BE210" s="257">
        <f>IF(N210="základní",J210,0)</f>
        <v>0</v>
      </c>
      <c r="BF210" s="257">
        <f>IF(N210="snížená",J210,0)</f>
        <v>0</v>
      </c>
      <c r="BG210" s="257">
        <f>IF(N210="zákl. přenesená",J210,0)</f>
        <v>0</v>
      </c>
      <c r="BH210" s="257">
        <f>IF(N210="sníž. přenesená",J210,0)</f>
        <v>0</v>
      </c>
      <c r="BI210" s="257">
        <f>IF(N210="nulová",J210,0)</f>
        <v>0</v>
      </c>
      <c r="BJ210" s="18" t="s">
        <v>84</v>
      </c>
      <c r="BK210" s="257">
        <f>ROUND(I210*H210,2)</f>
        <v>0</v>
      </c>
      <c r="BL210" s="18" t="s">
        <v>260</v>
      </c>
      <c r="BM210" s="256" t="s">
        <v>515</v>
      </c>
    </row>
    <row r="211" s="2" customFormat="1" ht="16.5" customHeight="1">
      <c r="A211" s="39"/>
      <c r="B211" s="40"/>
      <c r="C211" s="244" t="s">
        <v>354</v>
      </c>
      <c r="D211" s="244" t="s">
        <v>224</v>
      </c>
      <c r="E211" s="245" t="s">
        <v>3164</v>
      </c>
      <c r="F211" s="246" t="s">
        <v>3165</v>
      </c>
      <c r="G211" s="247" t="s">
        <v>353</v>
      </c>
      <c r="H211" s="248">
        <v>53</v>
      </c>
      <c r="I211" s="249"/>
      <c r="J211" s="250">
        <f>ROUND(I211*H211,2)</f>
        <v>0</v>
      </c>
      <c r="K211" s="251"/>
      <c r="L211" s="45"/>
      <c r="M211" s="252" t="s">
        <v>1</v>
      </c>
      <c r="N211" s="253" t="s">
        <v>41</v>
      </c>
      <c r="O211" s="92"/>
      <c r="P211" s="254">
        <f>O211*H211</f>
        <v>0</v>
      </c>
      <c r="Q211" s="254">
        <v>0</v>
      </c>
      <c r="R211" s="254">
        <f>Q211*H211</f>
        <v>0</v>
      </c>
      <c r="S211" s="254">
        <v>0</v>
      </c>
      <c r="T211" s="255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56" t="s">
        <v>260</v>
      </c>
      <c r="AT211" s="256" t="s">
        <v>224</v>
      </c>
      <c r="AU211" s="256" t="s">
        <v>86</v>
      </c>
      <c r="AY211" s="18" t="s">
        <v>222</v>
      </c>
      <c r="BE211" s="257">
        <f>IF(N211="základní",J211,0)</f>
        <v>0</v>
      </c>
      <c r="BF211" s="257">
        <f>IF(N211="snížená",J211,0)</f>
        <v>0</v>
      </c>
      <c r="BG211" s="257">
        <f>IF(N211="zákl. přenesená",J211,0)</f>
        <v>0</v>
      </c>
      <c r="BH211" s="257">
        <f>IF(N211="sníž. přenesená",J211,0)</f>
        <v>0</v>
      </c>
      <c r="BI211" s="257">
        <f>IF(N211="nulová",J211,0)</f>
        <v>0</v>
      </c>
      <c r="BJ211" s="18" t="s">
        <v>84</v>
      </c>
      <c r="BK211" s="257">
        <f>ROUND(I211*H211,2)</f>
        <v>0</v>
      </c>
      <c r="BL211" s="18" t="s">
        <v>260</v>
      </c>
      <c r="BM211" s="256" t="s">
        <v>811</v>
      </c>
    </row>
    <row r="212" s="2" customFormat="1" ht="21.75" customHeight="1">
      <c r="A212" s="39"/>
      <c r="B212" s="40"/>
      <c r="C212" s="244" t="s">
        <v>523</v>
      </c>
      <c r="D212" s="244" t="s">
        <v>224</v>
      </c>
      <c r="E212" s="245" t="s">
        <v>3166</v>
      </c>
      <c r="F212" s="246" t="s">
        <v>3167</v>
      </c>
      <c r="G212" s="247" t="s">
        <v>353</v>
      </c>
      <c r="H212" s="248">
        <v>56</v>
      </c>
      <c r="I212" s="249"/>
      <c r="J212" s="250">
        <f>ROUND(I212*H212,2)</f>
        <v>0</v>
      </c>
      <c r="K212" s="251"/>
      <c r="L212" s="45"/>
      <c r="M212" s="252" t="s">
        <v>1</v>
      </c>
      <c r="N212" s="253" t="s">
        <v>41</v>
      </c>
      <c r="O212" s="92"/>
      <c r="P212" s="254">
        <f>O212*H212</f>
        <v>0</v>
      </c>
      <c r="Q212" s="254">
        <v>0</v>
      </c>
      <c r="R212" s="254">
        <f>Q212*H212</f>
        <v>0</v>
      </c>
      <c r="S212" s="254">
        <v>0</v>
      </c>
      <c r="T212" s="255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56" t="s">
        <v>260</v>
      </c>
      <c r="AT212" s="256" t="s">
        <v>224</v>
      </c>
      <c r="AU212" s="256" t="s">
        <v>86</v>
      </c>
      <c r="AY212" s="18" t="s">
        <v>222</v>
      </c>
      <c r="BE212" s="257">
        <f>IF(N212="základní",J212,0)</f>
        <v>0</v>
      </c>
      <c r="BF212" s="257">
        <f>IF(N212="snížená",J212,0)</f>
        <v>0</v>
      </c>
      <c r="BG212" s="257">
        <f>IF(N212="zákl. přenesená",J212,0)</f>
        <v>0</v>
      </c>
      <c r="BH212" s="257">
        <f>IF(N212="sníž. přenesená",J212,0)</f>
        <v>0</v>
      </c>
      <c r="BI212" s="257">
        <f>IF(N212="nulová",J212,0)</f>
        <v>0</v>
      </c>
      <c r="BJ212" s="18" t="s">
        <v>84</v>
      </c>
      <c r="BK212" s="257">
        <f>ROUND(I212*H212,2)</f>
        <v>0</v>
      </c>
      <c r="BL212" s="18" t="s">
        <v>260</v>
      </c>
      <c r="BM212" s="256" t="s">
        <v>827</v>
      </c>
    </row>
    <row r="213" s="2" customFormat="1" ht="16.5" customHeight="1">
      <c r="A213" s="39"/>
      <c r="B213" s="40"/>
      <c r="C213" s="244" t="s">
        <v>360</v>
      </c>
      <c r="D213" s="244" t="s">
        <v>224</v>
      </c>
      <c r="E213" s="245" t="s">
        <v>3168</v>
      </c>
      <c r="F213" s="246" t="s">
        <v>3169</v>
      </c>
      <c r="G213" s="247" t="s">
        <v>353</v>
      </c>
      <c r="H213" s="248">
        <v>10</v>
      </c>
      <c r="I213" s="249"/>
      <c r="J213" s="250">
        <f>ROUND(I213*H213,2)</f>
        <v>0</v>
      </c>
      <c r="K213" s="251"/>
      <c r="L213" s="45"/>
      <c r="M213" s="252" t="s">
        <v>1</v>
      </c>
      <c r="N213" s="253" t="s">
        <v>41</v>
      </c>
      <c r="O213" s="92"/>
      <c r="P213" s="254">
        <f>O213*H213</f>
        <v>0</v>
      </c>
      <c r="Q213" s="254">
        <v>0</v>
      </c>
      <c r="R213" s="254">
        <f>Q213*H213</f>
        <v>0</v>
      </c>
      <c r="S213" s="254">
        <v>0</v>
      </c>
      <c r="T213" s="255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56" t="s">
        <v>260</v>
      </c>
      <c r="AT213" s="256" t="s">
        <v>224</v>
      </c>
      <c r="AU213" s="256" t="s">
        <v>86</v>
      </c>
      <c r="AY213" s="18" t="s">
        <v>222</v>
      </c>
      <c r="BE213" s="257">
        <f>IF(N213="základní",J213,0)</f>
        <v>0</v>
      </c>
      <c r="BF213" s="257">
        <f>IF(N213="snížená",J213,0)</f>
        <v>0</v>
      </c>
      <c r="BG213" s="257">
        <f>IF(N213="zákl. přenesená",J213,0)</f>
        <v>0</v>
      </c>
      <c r="BH213" s="257">
        <f>IF(N213="sníž. přenesená",J213,0)</f>
        <v>0</v>
      </c>
      <c r="BI213" s="257">
        <f>IF(N213="nulová",J213,0)</f>
        <v>0</v>
      </c>
      <c r="BJ213" s="18" t="s">
        <v>84</v>
      </c>
      <c r="BK213" s="257">
        <f>ROUND(I213*H213,2)</f>
        <v>0</v>
      </c>
      <c r="BL213" s="18" t="s">
        <v>260</v>
      </c>
      <c r="BM213" s="256" t="s">
        <v>536</v>
      </c>
    </row>
    <row r="214" s="2" customFormat="1" ht="16.5" customHeight="1">
      <c r="A214" s="39"/>
      <c r="B214" s="40"/>
      <c r="C214" s="244" t="s">
        <v>533</v>
      </c>
      <c r="D214" s="244" t="s">
        <v>224</v>
      </c>
      <c r="E214" s="245" t="s">
        <v>3170</v>
      </c>
      <c r="F214" s="246" t="s">
        <v>3171</v>
      </c>
      <c r="G214" s="247" t="s">
        <v>353</v>
      </c>
      <c r="H214" s="248">
        <v>10</v>
      </c>
      <c r="I214" s="249"/>
      <c r="J214" s="250">
        <f>ROUND(I214*H214,2)</f>
        <v>0</v>
      </c>
      <c r="K214" s="251"/>
      <c r="L214" s="45"/>
      <c r="M214" s="252" t="s">
        <v>1</v>
      </c>
      <c r="N214" s="253" t="s">
        <v>41</v>
      </c>
      <c r="O214" s="92"/>
      <c r="P214" s="254">
        <f>O214*H214</f>
        <v>0</v>
      </c>
      <c r="Q214" s="254">
        <v>0</v>
      </c>
      <c r="R214" s="254">
        <f>Q214*H214</f>
        <v>0</v>
      </c>
      <c r="S214" s="254">
        <v>0</v>
      </c>
      <c r="T214" s="255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56" t="s">
        <v>260</v>
      </c>
      <c r="AT214" s="256" t="s">
        <v>224</v>
      </c>
      <c r="AU214" s="256" t="s">
        <v>86</v>
      </c>
      <c r="AY214" s="18" t="s">
        <v>222</v>
      </c>
      <c r="BE214" s="257">
        <f>IF(N214="základní",J214,0)</f>
        <v>0</v>
      </c>
      <c r="BF214" s="257">
        <f>IF(N214="snížená",J214,0)</f>
        <v>0</v>
      </c>
      <c r="BG214" s="257">
        <f>IF(N214="zákl. přenesená",J214,0)</f>
        <v>0</v>
      </c>
      <c r="BH214" s="257">
        <f>IF(N214="sníž. přenesená",J214,0)</f>
        <v>0</v>
      </c>
      <c r="BI214" s="257">
        <f>IF(N214="nulová",J214,0)</f>
        <v>0</v>
      </c>
      <c r="BJ214" s="18" t="s">
        <v>84</v>
      </c>
      <c r="BK214" s="257">
        <f>ROUND(I214*H214,2)</f>
        <v>0</v>
      </c>
      <c r="BL214" s="18" t="s">
        <v>260</v>
      </c>
      <c r="BM214" s="256" t="s">
        <v>544</v>
      </c>
    </row>
    <row r="215" s="2" customFormat="1" ht="16.5" customHeight="1">
      <c r="A215" s="39"/>
      <c r="B215" s="40"/>
      <c r="C215" s="244" t="s">
        <v>367</v>
      </c>
      <c r="D215" s="244" t="s">
        <v>224</v>
      </c>
      <c r="E215" s="245" t="s">
        <v>3172</v>
      </c>
      <c r="F215" s="246" t="s">
        <v>3173</v>
      </c>
      <c r="G215" s="247" t="s">
        <v>353</v>
      </c>
      <c r="H215" s="248">
        <v>9</v>
      </c>
      <c r="I215" s="249"/>
      <c r="J215" s="250">
        <f>ROUND(I215*H215,2)</f>
        <v>0</v>
      </c>
      <c r="K215" s="251"/>
      <c r="L215" s="45"/>
      <c r="M215" s="252" t="s">
        <v>1</v>
      </c>
      <c r="N215" s="253" t="s">
        <v>41</v>
      </c>
      <c r="O215" s="92"/>
      <c r="P215" s="254">
        <f>O215*H215</f>
        <v>0</v>
      </c>
      <c r="Q215" s="254">
        <v>0</v>
      </c>
      <c r="R215" s="254">
        <f>Q215*H215</f>
        <v>0</v>
      </c>
      <c r="S215" s="254">
        <v>0</v>
      </c>
      <c r="T215" s="255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56" t="s">
        <v>260</v>
      </c>
      <c r="AT215" s="256" t="s">
        <v>224</v>
      </c>
      <c r="AU215" s="256" t="s">
        <v>86</v>
      </c>
      <c r="AY215" s="18" t="s">
        <v>222</v>
      </c>
      <c r="BE215" s="257">
        <f>IF(N215="základní",J215,0)</f>
        <v>0</v>
      </c>
      <c r="BF215" s="257">
        <f>IF(N215="snížená",J215,0)</f>
        <v>0</v>
      </c>
      <c r="BG215" s="257">
        <f>IF(N215="zákl. přenesená",J215,0)</f>
        <v>0</v>
      </c>
      <c r="BH215" s="257">
        <f>IF(N215="sníž. přenesená",J215,0)</f>
        <v>0</v>
      </c>
      <c r="BI215" s="257">
        <f>IF(N215="nulová",J215,0)</f>
        <v>0</v>
      </c>
      <c r="BJ215" s="18" t="s">
        <v>84</v>
      </c>
      <c r="BK215" s="257">
        <f>ROUND(I215*H215,2)</f>
        <v>0</v>
      </c>
      <c r="BL215" s="18" t="s">
        <v>260</v>
      </c>
      <c r="BM215" s="256" t="s">
        <v>548</v>
      </c>
    </row>
    <row r="216" s="2" customFormat="1" ht="21.75" customHeight="1">
      <c r="A216" s="39"/>
      <c r="B216" s="40"/>
      <c r="C216" s="244" t="s">
        <v>545</v>
      </c>
      <c r="D216" s="244" t="s">
        <v>224</v>
      </c>
      <c r="E216" s="245" t="s">
        <v>3174</v>
      </c>
      <c r="F216" s="246" t="s">
        <v>3175</v>
      </c>
      <c r="G216" s="247" t="s">
        <v>438</v>
      </c>
      <c r="H216" s="248">
        <v>1101</v>
      </c>
      <c r="I216" s="249"/>
      <c r="J216" s="250">
        <f>ROUND(I216*H216,2)</f>
        <v>0</v>
      </c>
      <c r="K216" s="251"/>
      <c r="L216" s="45"/>
      <c r="M216" s="252" t="s">
        <v>1</v>
      </c>
      <c r="N216" s="253" t="s">
        <v>41</v>
      </c>
      <c r="O216" s="92"/>
      <c r="P216" s="254">
        <f>O216*H216</f>
        <v>0</v>
      </c>
      <c r="Q216" s="254">
        <v>0</v>
      </c>
      <c r="R216" s="254">
        <f>Q216*H216</f>
        <v>0</v>
      </c>
      <c r="S216" s="254">
        <v>0</v>
      </c>
      <c r="T216" s="255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56" t="s">
        <v>260</v>
      </c>
      <c r="AT216" s="256" t="s">
        <v>224</v>
      </c>
      <c r="AU216" s="256" t="s">
        <v>86</v>
      </c>
      <c r="AY216" s="18" t="s">
        <v>222</v>
      </c>
      <c r="BE216" s="257">
        <f>IF(N216="základní",J216,0)</f>
        <v>0</v>
      </c>
      <c r="BF216" s="257">
        <f>IF(N216="snížená",J216,0)</f>
        <v>0</v>
      </c>
      <c r="BG216" s="257">
        <f>IF(N216="zákl. přenesená",J216,0)</f>
        <v>0</v>
      </c>
      <c r="BH216" s="257">
        <f>IF(N216="sníž. přenesená",J216,0)</f>
        <v>0</v>
      </c>
      <c r="BI216" s="257">
        <f>IF(N216="nulová",J216,0)</f>
        <v>0</v>
      </c>
      <c r="BJ216" s="18" t="s">
        <v>84</v>
      </c>
      <c r="BK216" s="257">
        <f>ROUND(I216*H216,2)</f>
        <v>0</v>
      </c>
      <c r="BL216" s="18" t="s">
        <v>260</v>
      </c>
      <c r="BM216" s="256" t="s">
        <v>551</v>
      </c>
    </row>
    <row r="217" s="2" customFormat="1" ht="24.15" customHeight="1">
      <c r="A217" s="39"/>
      <c r="B217" s="40"/>
      <c r="C217" s="244" t="s">
        <v>370</v>
      </c>
      <c r="D217" s="244" t="s">
        <v>224</v>
      </c>
      <c r="E217" s="245" t="s">
        <v>3176</v>
      </c>
      <c r="F217" s="246" t="s">
        <v>3177</v>
      </c>
      <c r="G217" s="247" t="s">
        <v>2916</v>
      </c>
      <c r="H217" s="248">
        <v>9</v>
      </c>
      <c r="I217" s="249"/>
      <c r="J217" s="250">
        <f>ROUND(I217*H217,2)</f>
        <v>0</v>
      </c>
      <c r="K217" s="251"/>
      <c r="L217" s="45"/>
      <c r="M217" s="252" t="s">
        <v>1</v>
      </c>
      <c r="N217" s="253" t="s">
        <v>41</v>
      </c>
      <c r="O217" s="92"/>
      <c r="P217" s="254">
        <f>O217*H217</f>
        <v>0</v>
      </c>
      <c r="Q217" s="254">
        <v>0</v>
      </c>
      <c r="R217" s="254">
        <f>Q217*H217</f>
        <v>0</v>
      </c>
      <c r="S217" s="254">
        <v>0</v>
      </c>
      <c r="T217" s="255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56" t="s">
        <v>260</v>
      </c>
      <c r="AT217" s="256" t="s">
        <v>224</v>
      </c>
      <c r="AU217" s="256" t="s">
        <v>86</v>
      </c>
      <c r="AY217" s="18" t="s">
        <v>222</v>
      </c>
      <c r="BE217" s="257">
        <f>IF(N217="základní",J217,0)</f>
        <v>0</v>
      </c>
      <c r="BF217" s="257">
        <f>IF(N217="snížená",J217,0)</f>
        <v>0</v>
      </c>
      <c r="BG217" s="257">
        <f>IF(N217="zákl. přenesená",J217,0)</f>
        <v>0</v>
      </c>
      <c r="BH217" s="257">
        <f>IF(N217="sníž. přenesená",J217,0)</f>
        <v>0</v>
      </c>
      <c r="BI217" s="257">
        <f>IF(N217="nulová",J217,0)</f>
        <v>0</v>
      </c>
      <c r="BJ217" s="18" t="s">
        <v>84</v>
      </c>
      <c r="BK217" s="257">
        <f>ROUND(I217*H217,2)</f>
        <v>0</v>
      </c>
      <c r="BL217" s="18" t="s">
        <v>260</v>
      </c>
      <c r="BM217" s="256" t="s">
        <v>556</v>
      </c>
    </row>
    <row r="218" s="2" customFormat="1" ht="24.15" customHeight="1">
      <c r="A218" s="39"/>
      <c r="B218" s="40"/>
      <c r="C218" s="244" t="s">
        <v>553</v>
      </c>
      <c r="D218" s="244" t="s">
        <v>224</v>
      </c>
      <c r="E218" s="245" t="s">
        <v>3178</v>
      </c>
      <c r="F218" s="246" t="s">
        <v>3179</v>
      </c>
      <c r="G218" s="247" t="s">
        <v>1057</v>
      </c>
      <c r="H218" s="316"/>
      <c r="I218" s="249"/>
      <c r="J218" s="250">
        <f>ROUND(I218*H218,2)</f>
        <v>0</v>
      </c>
      <c r="K218" s="251"/>
      <c r="L218" s="45"/>
      <c r="M218" s="252" t="s">
        <v>1</v>
      </c>
      <c r="N218" s="253" t="s">
        <v>41</v>
      </c>
      <c r="O218" s="92"/>
      <c r="P218" s="254">
        <f>O218*H218</f>
        <v>0</v>
      </c>
      <c r="Q218" s="254">
        <v>0</v>
      </c>
      <c r="R218" s="254">
        <f>Q218*H218</f>
        <v>0</v>
      </c>
      <c r="S218" s="254">
        <v>0</v>
      </c>
      <c r="T218" s="255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56" t="s">
        <v>260</v>
      </c>
      <c r="AT218" s="256" t="s">
        <v>224</v>
      </c>
      <c r="AU218" s="256" t="s">
        <v>86</v>
      </c>
      <c r="AY218" s="18" t="s">
        <v>222</v>
      </c>
      <c r="BE218" s="257">
        <f>IF(N218="základní",J218,0)</f>
        <v>0</v>
      </c>
      <c r="BF218" s="257">
        <f>IF(N218="snížená",J218,0)</f>
        <v>0</v>
      </c>
      <c r="BG218" s="257">
        <f>IF(N218="zákl. přenesená",J218,0)</f>
        <v>0</v>
      </c>
      <c r="BH218" s="257">
        <f>IF(N218="sníž. přenesená",J218,0)</f>
        <v>0</v>
      </c>
      <c r="BI218" s="257">
        <f>IF(N218="nulová",J218,0)</f>
        <v>0</v>
      </c>
      <c r="BJ218" s="18" t="s">
        <v>84</v>
      </c>
      <c r="BK218" s="257">
        <f>ROUND(I218*H218,2)</f>
        <v>0</v>
      </c>
      <c r="BL218" s="18" t="s">
        <v>260</v>
      </c>
      <c r="BM218" s="256" t="s">
        <v>561</v>
      </c>
    </row>
    <row r="219" s="12" customFormat="1" ht="22.8" customHeight="1">
      <c r="A219" s="12"/>
      <c r="B219" s="228"/>
      <c r="C219" s="229"/>
      <c r="D219" s="230" t="s">
        <v>75</v>
      </c>
      <c r="E219" s="242" t="s">
        <v>1874</v>
      </c>
      <c r="F219" s="242" t="s">
        <v>3180</v>
      </c>
      <c r="G219" s="229"/>
      <c r="H219" s="229"/>
      <c r="I219" s="232"/>
      <c r="J219" s="243">
        <f>BK219</f>
        <v>0</v>
      </c>
      <c r="K219" s="229"/>
      <c r="L219" s="234"/>
      <c r="M219" s="235"/>
      <c r="N219" s="236"/>
      <c r="O219" s="236"/>
      <c r="P219" s="237">
        <f>SUM(P220:P246)</f>
        <v>0</v>
      </c>
      <c r="Q219" s="236"/>
      <c r="R219" s="237">
        <f>SUM(R220:R246)</f>
        <v>0</v>
      </c>
      <c r="S219" s="236"/>
      <c r="T219" s="238">
        <f>SUM(T220:T246)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39" t="s">
        <v>86</v>
      </c>
      <c r="AT219" s="240" t="s">
        <v>75</v>
      </c>
      <c r="AU219" s="240" t="s">
        <v>84</v>
      </c>
      <c r="AY219" s="239" t="s">
        <v>222</v>
      </c>
      <c r="BK219" s="241">
        <f>SUM(BK220:BK246)</f>
        <v>0</v>
      </c>
    </row>
    <row r="220" s="2" customFormat="1" ht="16.5" customHeight="1">
      <c r="A220" s="39"/>
      <c r="B220" s="40"/>
      <c r="C220" s="244" t="s">
        <v>378</v>
      </c>
      <c r="D220" s="244" t="s">
        <v>224</v>
      </c>
      <c r="E220" s="245" t="s">
        <v>107</v>
      </c>
      <c r="F220" s="246" t="s">
        <v>3181</v>
      </c>
      <c r="G220" s="247" t="s">
        <v>526</v>
      </c>
      <c r="H220" s="248">
        <v>10</v>
      </c>
      <c r="I220" s="249"/>
      <c r="J220" s="250">
        <f>ROUND(I220*H220,2)</f>
        <v>0</v>
      </c>
      <c r="K220" s="251"/>
      <c r="L220" s="45"/>
      <c r="M220" s="252" t="s">
        <v>1</v>
      </c>
      <c r="N220" s="253" t="s">
        <v>41</v>
      </c>
      <c r="O220" s="92"/>
      <c r="P220" s="254">
        <f>O220*H220</f>
        <v>0</v>
      </c>
      <c r="Q220" s="254">
        <v>0</v>
      </c>
      <c r="R220" s="254">
        <f>Q220*H220</f>
        <v>0</v>
      </c>
      <c r="S220" s="254">
        <v>0</v>
      </c>
      <c r="T220" s="255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56" t="s">
        <v>260</v>
      </c>
      <c r="AT220" s="256" t="s">
        <v>224</v>
      </c>
      <c r="AU220" s="256" t="s">
        <v>86</v>
      </c>
      <c r="AY220" s="18" t="s">
        <v>222</v>
      </c>
      <c r="BE220" s="257">
        <f>IF(N220="základní",J220,0)</f>
        <v>0</v>
      </c>
      <c r="BF220" s="257">
        <f>IF(N220="snížená",J220,0)</f>
        <v>0</v>
      </c>
      <c r="BG220" s="257">
        <f>IF(N220="zákl. přenesená",J220,0)</f>
        <v>0</v>
      </c>
      <c r="BH220" s="257">
        <f>IF(N220="sníž. přenesená",J220,0)</f>
        <v>0</v>
      </c>
      <c r="BI220" s="257">
        <f>IF(N220="nulová",J220,0)</f>
        <v>0</v>
      </c>
      <c r="BJ220" s="18" t="s">
        <v>84</v>
      </c>
      <c r="BK220" s="257">
        <f>ROUND(I220*H220,2)</f>
        <v>0</v>
      </c>
      <c r="BL220" s="18" t="s">
        <v>260</v>
      </c>
      <c r="BM220" s="256" t="s">
        <v>568</v>
      </c>
    </row>
    <row r="221" s="2" customFormat="1" ht="24.15" customHeight="1">
      <c r="A221" s="39"/>
      <c r="B221" s="40"/>
      <c r="C221" s="244" t="s">
        <v>565</v>
      </c>
      <c r="D221" s="244" t="s">
        <v>224</v>
      </c>
      <c r="E221" s="245" t="s">
        <v>3182</v>
      </c>
      <c r="F221" s="246" t="s">
        <v>3183</v>
      </c>
      <c r="G221" s="247" t="s">
        <v>2916</v>
      </c>
      <c r="H221" s="248">
        <v>1</v>
      </c>
      <c r="I221" s="249"/>
      <c r="J221" s="250">
        <f>ROUND(I221*H221,2)</f>
        <v>0</v>
      </c>
      <c r="K221" s="251"/>
      <c r="L221" s="45"/>
      <c r="M221" s="252" t="s">
        <v>1</v>
      </c>
      <c r="N221" s="253" t="s">
        <v>41</v>
      </c>
      <c r="O221" s="92"/>
      <c r="P221" s="254">
        <f>O221*H221</f>
        <v>0</v>
      </c>
      <c r="Q221" s="254">
        <v>0</v>
      </c>
      <c r="R221" s="254">
        <f>Q221*H221</f>
        <v>0</v>
      </c>
      <c r="S221" s="254">
        <v>0</v>
      </c>
      <c r="T221" s="255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56" t="s">
        <v>260</v>
      </c>
      <c r="AT221" s="256" t="s">
        <v>224</v>
      </c>
      <c r="AU221" s="256" t="s">
        <v>86</v>
      </c>
      <c r="AY221" s="18" t="s">
        <v>222</v>
      </c>
      <c r="BE221" s="257">
        <f>IF(N221="základní",J221,0)</f>
        <v>0</v>
      </c>
      <c r="BF221" s="257">
        <f>IF(N221="snížená",J221,0)</f>
        <v>0</v>
      </c>
      <c r="BG221" s="257">
        <f>IF(N221="zákl. přenesená",J221,0)</f>
        <v>0</v>
      </c>
      <c r="BH221" s="257">
        <f>IF(N221="sníž. přenesená",J221,0)</f>
        <v>0</v>
      </c>
      <c r="BI221" s="257">
        <f>IF(N221="nulová",J221,0)</f>
        <v>0</v>
      </c>
      <c r="BJ221" s="18" t="s">
        <v>84</v>
      </c>
      <c r="BK221" s="257">
        <f>ROUND(I221*H221,2)</f>
        <v>0</v>
      </c>
      <c r="BL221" s="18" t="s">
        <v>260</v>
      </c>
      <c r="BM221" s="256" t="s">
        <v>572</v>
      </c>
    </row>
    <row r="222" s="2" customFormat="1" ht="24.15" customHeight="1">
      <c r="A222" s="39"/>
      <c r="B222" s="40"/>
      <c r="C222" s="244" t="s">
        <v>382</v>
      </c>
      <c r="D222" s="244" t="s">
        <v>224</v>
      </c>
      <c r="E222" s="245" t="s">
        <v>3184</v>
      </c>
      <c r="F222" s="246" t="s">
        <v>3185</v>
      </c>
      <c r="G222" s="247" t="s">
        <v>438</v>
      </c>
      <c r="H222" s="248">
        <v>26</v>
      </c>
      <c r="I222" s="249"/>
      <c r="J222" s="250">
        <f>ROUND(I222*H222,2)</f>
        <v>0</v>
      </c>
      <c r="K222" s="251"/>
      <c r="L222" s="45"/>
      <c r="M222" s="252" t="s">
        <v>1</v>
      </c>
      <c r="N222" s="253" t="s">
        <v>41</v>
      </c>
      <c r="O222" s="92"/>
      <c r="P222" s="254">
        <f>O222*H222</f>
        <v>0</v>
      </c>
      <c r="Q222" s="254">
        <v>0</v>
      </c>
      <c r="R222" s="254">
        <f>Q222*H222</f>
        <v>0</v>
      </c>
      <c r="S222" s="254">
        <v>0</v>
      </c>
      <c r="T222" s="255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56" t="s">
        <v>260</v>
      </c>
      <c r="AT222" s="256" t="s">
        <v>224</v>
      </c>
      <c r="AU222" s="256" t="s">
        <v>86</v>
      </c>
      <c r="AY222" s="18" t="s">
        <v>222</v>
      </c>
      <c r="BE222" s="257">
        <f>IF(N222="základní",J222,0)</f>
        <v>0</v>
      </c>
      <c r="BF222" s="257">
        <f>IF(N222="snížená",J222,0)</f>
        <v>0</v>
      </c>
      <c r="BG222" s="257">
        <f>IF(N222="zákl. přenesená",J222,0)</f>
        <v>0</v>
      </c>
      <c r="BH222" s="257">
        <f>IF(N222="sníž. přenesená",J222,0)</f>
        <v>0</v>
      </c>
      <c r="BI222" s="257">
        <f>IF(N222="nulová",J222,0)</f>
        <v>0</v>
      </c>
      <c r="BJ222" s="18" t="s">
        <v>84</v>
      </c>
      <c r="BK222" s="257">
        <f>ROUND(I222*H222,2)</f>
        <v>0</v>
      </c>
      <c r="BL222" s="18" t="s">
        <v>260</v>
      </c>
      <c r="BM222" s="256" t="s">
        <v>575</v>
      </c>
    </row>
    <row r="223" s="2" customFormat="1" ht="24.15" customHeight="1">
      <c r="A223" s="39"/>
      <c r="B223" s="40"/>
      <c r="C223" s="244" t="s">
        <v>574</v>
      </c>
      <c r="D223" s="244" t="s">
        <v>224</v>
      </c>
      <c r="E223" s="245" t="s">
        <v>3186</v>
      </c>
      <c r="F223" s="246" t="s">
        <v>3187</v>
      </c>
      <c r="G223" s="247" t="s">
        <v>438</v>
      </c>
      <c r="H223" s="248">
        <v>1244</v>
      </c>
      <c r="I223" s="249"/>
      <c r="J223" s="250">
        <f>ROUND(I223*H223,2)</f>
        <v>0</v>
      </c>
      <c r="K223" s="251"/>
      <c r="L223" s="45"/>
      <c r="M223" s="252" t="s">
        <v>1</v>
      </c>
      <c r="N223" s="253" t="s">
        <v>41</v>
      </c>
      <c r="O223" s="92"/>
      <c r="P223" s="254">
        <f>O223*H223</f>
        <v>0</v>
      </c>
      <c r="Q223" s="254">
        <v>0</v>
      </c>
      <c r="R223" s="254">
        <f>Q223*H223</f>
        <v>0</v>
      </c>
      <c r="S223" s="254">
        <v>0</v>
      </c>
      <c r="T223" s="255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56" t="s">
        <v>260</v>
      </c>
      <c r="AT223" s="256" t="s">
        <v>224</v>
      </c>
      <c r="AU223" s="256" t="s">
        <v>86</v>
      </c>
      <c r="AY223" s="18" t="s">
        <v>222</v>
      </c>
      <c r="BE223" s="257">
        <f>IF(N223="základní",J223,0)</f>
        <v>0</v>
      </c>
      <c r="BF223" s="257">
        <f>IF(N223="snížená",J223,0)</f>
        <v>0</v>
      </c>
      <c r="BG223" s="257">
        <f>IF(N223="zákl. přenesená",J223,0)</f>
        <v>0</v>
      </c>
      <c r="BH223" s="257">
        <f>IF(N223="sníž. přenesená",J223,0)</f>
        <v>0</v>
      </c>
      <c r="BI223" s="257">
        <f>IF(N223="nulová",J223,0)</f>
        <v>0</v>
      </c>
      <c r="BJ223" s="18" t="s">
        <v>84</v>
      </c>
      <c r="BK223" s="257">
        <f>ROUND(I223*H223,2)</f>
        <v>0</v>
      </c>
      <c r="BL223" s="18" t="s">
        <v>260</v>
      </c>
      <c r="BM223" s="256" t="s">
        <v>579</v>
      </c>
    </row>
    <row r="224" s="2" customFormat="1" ht="24.15" customHeight="1">
      <c r="A224" s="39"/>
      <c r="B224" s="40"/>
      <c r="C224" s="244" t="s">
        <v>386</v>
      </c>
      <c r="D224" s="244" t="s">
        <v>224</v>
      </c>
      <c r="E224" s="245" t="s">
        <v>3188</v>
      </c>
      <c r="F224" s="246" t="s">
        <v>3189</v>
      </c>
      <c r="G224" s="247" t="s">
        <v>438</v>
      </c>
      <c r="H224" s="248">
        <v>122</v>
      </c>
      <c r="I224" s="249"/>
      <c r="J224" s="250">
        <f>ROUND(I224*H224,2)</f>
        <v>0</v>
      </c>
      <c r="K224" s="251"/>
      <c r="L224" s="45"/>
      <c r="M224" s="252" t="s">
        <v>1</v>
      </c>
      <c r="N224" s="253" t="s">
        <v>41</v>
      </c>
      <c r="O224" s="92"/>
      <c r="P224" s="254">
        <f>O224*H224</f>
        <v>0</v>
      </c>
      <c r="Q224" s="254">
        <v>0</v>
      </c>
      <c r="R224" s="254">
        <f>Q224*H224</f>
        <v>0</v>
      </c>
      <c r="S224" s="254">
        <v>0</v>
      </c>
      <c r="T224" s="255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56" t="s">
        <v>260</v>
      </c>
      <c r="AT224" s="256" t="s">
        <v>224</v>
      </c>
      <c r="AU224" s="256" t="s">
        <v>86</v>
      </c>
      <c r="AY224" s="18" t="s">
        <v>222</v>
      </c>
      <c r="BE224" s="257">
        <f>IF(N224="základní",J224,0)</f>
        <v>0</v>
      </c>
      <c r="BF224" s="257">
        <f>IF(N224="snížená",J224,0)</f>
        <v>0</v>
      </c>
      <c r="BG224" s="257">
        <f>IF(N224="zákl. přenesená",J224,0)</f>
        <v>0</v>
      </c>
      <c r="BH224" s="257">
        <f>IF(N224="sníž. přenesená",J224,0)</f>
        <v>0</v>
      </c>
      <c r="BI224" s="257">
        <f>IF(N224="nulová",J224,0)</f>
        <v>0</v>
      </c>
      <c r="BJ224" s="18" t="s">
        <v>84</v>
      </c>
      <c r="BK224" s="257">
        <f>ROUND(I224*H224,2)</f>
        <v>0</v>
      </c>
      <c r="BL224" s="18" t="s">
        <v>260</v>
      </c>
      <c r="BM224" s="256" t="s">
        <v>583</v>
      </c>
    </row>
    <row r="225" s="2" customFormat="1" ht="24.15" customHeight="1">
      <c r="A225" s="39"/>
      <c r="B225" s="40"/>
      <c r="C225" s="244" t="s">
        <v>582</v>
      </c>
      <c r="D225" s="244" t="s">
        <v>224</v>
      </c>
      <c r="E225" s="245" t="s">
        <v>3190</v>
      </c>
      <c r="F225" s="246" t="s">
        <v>3191</v>
      </c>
      <c r="G225" s="247" t="s">
        <v>438</v>
      </c>
      <c r="H225" s="248">
        <v>225</v>
      </c>
      <c r="I225" s="249"/>
      <c r="J225" s="250">
        <f>ROUND(I225*H225,2)</f>
        <v>0</v>
      </c>
      <c r="K225" s="251"/>
      <c r="L225" s="45"/>
      <c r="M225" s="252" t="s">
        <v>1</v>
      </c>
      <c r="N225" s="253" t="s">
        <v>41</v>
      </c>
      <c r="O225" s="92"/>
      <c r="P225" s="254">
        <f>O225*H225</f>
        <v>0</v>
      </c>
      <c r="Q225" s="254">
        <v>0</v>
      </c>
      <c r="R225" s="254">
        <f>Q225*H225</f>
        <v>0</v>
      </c>
      <c r="S225" s="254">
        <v>0</v>
      </c>
      <c r="T225" s="255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56" t="s">
        <v>260</v>
      </c>
      <c r="AT225" s="256" t="s">
        <v>224</v>
      </c>
      <c r="AU225" s="256" t="s">
        <v>86</v>
      </c>
      <c r="AY225" s="18" t="s">
        <v>222</v>
      </c>
      <c r="BE225" s="257">
        <f>IF(N225="základní",J225,0)</f>
        <v>0</v>
      </c>
      <c r="BF225" s="257">
        <f>IF(N225="snížená",J225,0)</f>
        <v>0</v>
      </c>
      <c r="BG225" s="257">
        <f>IF(N225="zákl. přenesená",J225,0)</f>
        <v>0</v>
      </c>
      <c r="BH225" s="257">
        <f>IF(N225="sníž. přenesená",J225,0)</f>
        <v>0</v>
      </c>
      <c r="BI225" s="257">
        <f>IF(N225="nulová",J225,0)</f>
        <v>0</v>
      </c>
      <c r="BJ225" s="18" t="s">
        <v>84</v>
      </c>
      <c r="BK225" s="257">
        <f>ROUND(I225*H225,2)</f>
        <v>0</v>
      </c>
      <c r="BL225" s="18" t="s">
        <v>260</v>
      </c>
      <c r="BM225" s="256" t="s">
        <v>587</v>
      </c>
    </row>
    <row r="226" s="2" customFormat="1" ht="24.15" customHeight="1">
      <c r="A226" s="39"/>
      <c r="B226" s="40"/>
      <c r="C226" s="244" t="s">
        <v>389</v>
      </c>
      <c r="D226" s="244" t="s">
        <v>224</v>
      </c>
      <c r="E226" s="245" t="s">
        <v>3192</v>
      </c>
      <c r="F226" s="246" t="s">
        <v>3193</v>
      </c>
      <c r="G226" s="247" t="s">
        <v>438</v>
      </c>
      <c r="H226" s="248">
        <v>111</v>
      </c>
      <c r="I226" s="249"/>
      <c r="J226" s="250">
        <f>ROUND(I226*H226,2)</f>
        <v>0</v>
      </c>
      <c r="K226" s="251"/>
      <c r="L226" s="45"/>
      <c r="M226" s="252" t="s">
        <v>1</v>
      </c>
      <c r="N226" s="253" t="s">
        <v>41</v>
      </c>
      <c r="O226" s="92"/>
      <c r="P226" s="254">
        <f>O226*H226</f>
        <v>0</v>
      </c>
      <c r="Q226" s="254">
        <v>0</v>
      </c>
      <c r="R226" s="254">
        <f>Q226*H226</f>
        <v>0</v>
      </c>
      <c r="S226" s="254">
        <v>0</v>
      </c>
      <c r="T226" s="255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56" t="s">
        <v>260</v>
      </c>
      <c r="AT226" s="256" t="s">
        <v>224</v>
      </c>
      <c r="AU226" s="256" t="s">
        <v>86</v>
      </c>
      <c r="AY226" s="18" t="s">
        <v>222</v>
      </c>
      <c r="BE226" s="257">
        <f>IF(N226="základní",J226,0)</f>
        <v>0</v>
      </c>
      <c r="BF226" s="257">
        <f>IF(N226="snížená",J226,0)</f>
        <v>0</v>
      </c>
      <c r="BG226" s="257">
        <f>IF(N226="zákl. přenesená",J226,0)</f>
        <v>0</v>
      </c>
      <c r="BH226" s="257">
        <f>IF(N226="sníž. přenesená",J226,0)</f>
        <v>0</v>
      </c>
      <c r="BI226" s="257">
        <f>IF(N226="nulová",J226,0)</f>
        <v>0</v>
      </c>
      <c r="BJ226" s="18" t="s">
        <v>84</v>
      </c>
      <c r="BK226" s="257">
        <f>ROUND(I226*H226,2)</f>
        <v>0</v>
      </c>
      <c r="BL226" s="18" t="s">
        <v>260</v>
      </c>
      <c r="BM226" s="256" t="s">
        <v>590</v>
      </c>
    </row>
    <row r="227" s="2" customFormat="1" ht="24.15" customHeight="1">
      <c r="A227" s="39"/>
      <c r="B227" s="40"/>
      <c r="C227" s="244" t="s">
        <v>589</v>
      </c>
      <c r="D227" s="244" t="s">
        <v>224</v>
      </c>
      <c r="E227" s="245" t="s">
        <v>3194</v>
      </c>
      <c r="F227" s="246" t="s">
        <v>3195</v>
      </c>
      <c r="G227" s="247" t="s">
        <v>438</v>
      </c>
      <c r="H227" s="248">
        <v>120</v>
      </c>
      <c r="I227" s="249"/>
      <c r="J227" s="250">
        <f>ROUND(I227*H227,2)</f>
        <v>0</v>
      </c>
      <c r="K227" s="251"/>
      <c r="L227" s="45"/>
      <c r="M227" s="252" t="s">
        <v>1</v>
      </c>
      <c r="N227" s="253" t="s">
        <v>41</v>
      </c>
      <c r="O227" s="92"/>
      <c r="P227" s="254">
        <f>O227*H227</f>
        <v>0</v>
      </c>
      <c r="Q227" s="254">
        <v>0</v>
      </c>
      <c r="R227" s="254">
        <f>Q227*H227</f>
        <v>0</v>
      </c>
      <c r="S227" s="254">
        <v>0</v>
      </c>
      <c r="T227" s="255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56" t="s">
        <v>260</v>
      </c>
      <c r="AT227" s="256" t="s">
        <v>224</v>
      </c>
      <c r="AU227" s="256" t="s">
        <v>86</v>
      </c>
      <c r="AY227" s="18" t="s">
        <v>222</v>
      </c>
      <c r="BE227" s="257">
        <f>IF(N227="základní",J227,0)</f>
        <v>0</v>
      </c>
      <c r="BF227" s="257">
        <f>IF(N227="snížená",J227,0)</f>
        <v>0</v>
      </c>
      <c r="BG227" s="257">
        <f>IF(N227="zákl. přenesená",J227,0)</f>
        <v>0</v>
      </c>
      <c r="BH227" s="257">
        <f>IF(N227="sníž. přenesená",J227,0)</f>
        <v>0</v>
      </c>
      <c r="BI227" s="257">
        <f>IF(N227="nulová",J227,0)</f>
        <v>0</v>
      </c>
      <c r="BJ227" s="18" t="s">
        <v>84</v>
      </c>
      <c r="BK227" s="257">
        <f>ROUND(I227*H227,2)</f>
        <v>0</v>
      </c>
      <c r="BL227" s="18" t="s">
        <v>260</v>
      </c>
      <c r="BM227" s="256" t="s">
        <v>593</v>
      </c>
    </row>
    <row r="228" s="2" customFormat="1" ht="24.15" customHeight="1">
      <c r="A228" s="39"/>
      <c r="B228" s="40"/>
      <c r="C228" s="244" t="s">
        <v>393</v>
      </c>
      <c r="D228" s="244" t="s">
        <v>224</v>
      </c>
      <c r="E228" s="245" t="s">
        <v>3196</v>
      </c>
      <c r="F228" s="246" t="s">
        <v>3197</v>
      </c>
      <c r="G228" s="247" t="s">
        <v>438</v>
      </c>
      <c r="H228" s="248">
        <v>86</v>
      </c>
      <c r="I228" s="249"/>
      <c r="J228" s="250">
        <f>ROUND(I228*H228,2)</f>
        <v>0</v>
      </c>
      <c r="K228" s="251"/>
      <c r="L228" s="45"/>
      <c r="M228" s="252" t="s">
        <v>1</v>
      </c>
      <c r="N228" s="253" t="s">
        <v>41</v>
      </c>
      <c r="O228" s="92"/>
      <c r="P228" s="254">
        <f>O228*H228</f>
        <v>0</v>
      </c>
      <c r="Q228" s="254">
        <v>0</v>
      </c>
      <c r="R228" s="254">
        <f>Q228*H228</f>
        <v>0</v>
      </c>
      <c r="S228" s="254">
        <v>0</v>
      </c>
      <c r="T228" s="255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56" t="s">
        <v>260</v>
      </c>
      <c r="AT228" s="256" t="s">
        <v>224</v>
      </c>
      <c r="AU228" s="256" t="s">
        <v>86</v>
      </c>
      <c r="AY228" s="18" t="s">
        <v>222</v>
      </c>
      <c r="BE228" s="257">
        <f>IF(N228="základní",J228,0)</f>
        <v>0</v>
      </c>
      <c r="BF228" s="257">
        <f>IF(N228="snížená",J228,0)</f>
        <v>0</v>
      </c>
      <c r="BG228" s="257">
        <f>IF(N228="zákl. přenesená",J228,0)</f>
        <v>0</v>
      </c>
      <c r="BH228" s="257">
        <f>IF(N228="sníž. přenesená",J228,0)</f>
        <v>0</v>
      </c>
      <c r="BI228" s="257">
        <f>IF(N228="nulová",J228,0)</f>
        <v>0</v>
      </c>
      <c r="BJ228" s="18" t="s">
        <v>84</v>
      </c>
      <c r="BK228" s="257">
        <f>ROUND(I228*H228,2)</f>
        <v>0</v>
      </c>
      <c r="BL228" s="18" t="s">
        <v>260</v>
      </c>
      <c r="BM228" s="256" t="s">
        <v>595</v>
      </c>
    </row>
    <row r="229" s="2" customFormat="1" ht="24.15" customHeight="1">
      <c r="A229" s="39"/>
      <c r="B229" s="40"/>
      <c r="C229" s="244" t="s">
        <v>594</v>
      </c>
      <c r="D229" s="244" t="s">
        <v>224</v>
      </c>
      <c r="E229" s="245" t="s">
        <v>3198</v>
      </c>
      <c r="F229" s="246" t="s">
        <v>3199</v>
      </c>
      <c r="G229" s="247" t="s">
        <v>438</v>
      </c>
      <c r="H229" s="248">
        <v>5</v>
      </c>
      <c r="I229" s="249"/>
      <c r="J229" s="250">
        <f>ROUND(I229*H229,2)</f>
        <v>0</v>
      </c>
      <c r="K229" s="251"/>
      <c r="L229" s="45"/>
      <c r="M229" s="252" t="s">
        <v>1</v>
      </c>
      <c r="N229" s="253" t="s">
        <v>41</v>
      </c>
      <c r="O229" s="92"/>
      <c r="P229" s="254">
        <f>O229*H229</f>
        <v>0</v>
      </c>
      <c r="Q229" s="254">
        <v>0</v>
      </c>
      <c r="R229" s="254">
        <f>Q229*H229</f>
        <v>0</v>
      </c>
      <c r="S229" s="254">
        <v>0</v>
      </c>
      <c r="T229" s="255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56" t="s">
        <v>260</v>
      </c>
      <c r="AT229" s="256" t="s">
        <v>224</v>
      </c>
      <c r="AU229" s="256" t="s">
        <v>86</v>
      </c>
      <c r="AY229" s="18" t="s">
        <v>222</v>
      </c>
      <c r="BE229" s="257">
        <f>IF(N229="základní",J229,0)</f>
        <v>0</v>
      </c>
      <c r="BF229" s="257">
        <f>IF(N229="snížená",J229,0)</f>
        <v>0</v>
      </c>
      <c r="BG229" s="257">
        <f>IF(N229="zákl. přenesená",J229,0)</f>
        <v>0</v>
      </c>
      <c r="BH229" s="257">
        <f>IF(N229="sníž. přenesená",J229,0)</f>
        <v>0</v>
      </c>
      <c r="BI229" s="257">
        <f>IF(N229="nulová",J229,0)</f>
        <v>0</v>
      </c>
      <c r="BJ229" s="18" t="s">
        <v>84</v>
      </c>
      <c r="BK229" s="257">
        <f>ROUND(I229*H229,2)</f>
        <v>0</v>
      </c>
      <c r="BL229" s="18" t="s">
        <v>260</v>
      </c>
      <c r="BM229" s="256" t="s">
        <v>598</v>
      </c>
    </row>
    <row r="230" s="2" customFormat="1" ht="24.15" customHeight="1">
      <c r="A230" s="39"/>
      <c r="B230" s="40"/>
      <c r="C230" s="244" t="s">
        <v>402</v>
      </c>
      <c r="D230" s="244" t="s">
        <v>224</v>
      </c>
      <c r="E230" s="245" t="s">
        <v>3200</v>
      </c>
      <c r="F230" s="246" t="s">
        <v>3201</v>
      </c>
      <c r="G230" s="247" t="s">
        <v>353</v>
      </c>
      <c r="H230" s="248">
        <v>6</v>
      </c>
      <c r="I230" s="249"/>
      <c r="J230" s="250">
        <f>ROUND(I230*H230,2)</f>
        <v>0</v>
      </c>
      <c r="K230" s="251"/>
      <c r="L230" s="45"/>
      <c r="M230" s="252" t="s">
        <v>1</v>
      </c>
      <c r="N230" s="253" t="s">
        <v>41</v>
      </c>
      <c r="O230" s="92"/>
      <c r="P230" s="254">
        <f>O230*H230</f>
        <v>0</v>
      </c>
      <c r="Q230" s="254">
        <v>0</v>
      </c>
      <c r="R230" s="254">
        <f>Q230*H230</f>
        <v>0</v>
      </c>
      <c r="S230" s="254">
        <v>0</v>
      </c>
      <c r="T230" s="255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56" t="s">
        <v>260</v>
      </c>
      <c r="AT230" s="256" t="s">
        <v>224</v>
      </c>
      <c r="AU230" s="256" t="s">
        <v>86</v>
      </c>
      <c r="AY230" s="18" t="s">
        <v>222</v>
      </c>
      <c r="BE230" s="257">
        <f>IF(N230="základní",J230,0)</f>
        <v>0</v>
      </c>
      <c r="BF230" s="257">
        <f>IF(N230="snížená",J230,0)</f>
        <v>0</v>
      </c>
      <c r="BG230" s="257">
        <f>IF(N230="zákl. přenesená",J230,0)</f>
        <v>0</v>
      </c>
      <c r="BH230" s="257">
        <f>IF(N230="sníž. přenesená",J230,0)</f>
        <v>0</v>
      </c>
      <c r="BI230" s="257">
        <f>IF(N230="nulová",J230,0)</f>
        <v>0</v>
      </c>
      <c r="BJ230" s="18" t="s">
        <v>84</v>
      </c>
      <c r="BK230" s="257">
        <f>ROUND(I230*H230,2)</f>
        <v>0</v>
      </c>
      <c r="BL230" s="18" t="s">
        <v>260</v>
      </c>
      <c r="BM230" s="256" t="s">
        <v>602</v>
      </c>
    </row>
    <row r="231" s="2" customFormat="1" ht="24.15" customHeight="1">
      <c r="A231" s="39"/>
      <c r="B231" s="40"/>
      <c r="C231" s="244" t="s">
        <v>599</v>
      </c>
      <c r="D231" s="244" t="s">
        <v>224</v>
      </c>
      <c r="E231" s="245" t="s">
        <v>3202</v>
      </c>
      <c r="F231" s="246" t="s">
        <v>3203</v>
      </c>
      <c r="G231" s="247" t="s">
        <v>353</v>
      </c>
      <c r="H231" s="248">
        <v>2</v>
      </c>
      <c r="I231" s="249"/>
      <c r="J231" s="250">
        <f>ROUND(I231*H231,2)</f>
        <v>0</v>
      </c>
      <c r="K231" s="251"/>
      <c r="L231" s="45"/>
      <c r="M231" s="252" t="s">
        <v>1</v>
      </c>
      <c r="N231" s="253" t="s">
        <v>41</v>
      </c>
      <c r="O231" s="92"/>
      <c r="P231" s="254">
        <f>O231*H231</f>
        <v>0</v>
      </c>
      <c r="Q231" s="254">
        <v>0</v>
      </c>
      <c r="R231" s="254">
        <f>Q231*H231</f>
        <v>0</v>
      </c>
      <c r="S231" s="254">
        <v>0</v>
      </c>
      <c r="T231" s="255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56" t="s">
        <v>260</v>
      </c>
      <c r="AT231" s="256" t="s">
        <v>224</v>
      </c>
      <c r="AU231" s="256" t="s">
        <v>86</v>
      </c>
      <c r="AY231" s="18" t="s">
        <v>222</v>
      </c>
      <c r="BE231" s="257">
        <f>IF(N231="základní",J231,0)</f>
        <v>0</v>
      </c>
      <c r="BF231" s="257">
        <f>IF(N231="snížená",J231,0)</f>
        <v>0</v>
      </c>
      <c r="BG231" s="257">
        <f>IF(N231="zákl. přenesená",J231,0)</f>
        <v>0</v>
      </c>
      <c r="BH231" s="257">
        <f>IF(N231="sníž. přenesená",J231,0)</f>
        <v>0</v>
      </c>
      <c r="BI231" s="257">
        <f>IF(N231="nulová",J231,0)</f>
        <v>0</v>
      </c>
      <c r="BJ231" s="18" t="s">
        <v>84</v>
      </c>
      <c r="BK231" s="257">
        <f>ROUND(I231*H231,2)</f>
        <v>0</v>
      </c>
      <c r="BL231" s="18" t="s">
        <v>260</v>
      </c>
      <c r="BM231" s="256" t="s">
        <v>605</v>
      </c>
    </row>
    <row r="232" s="2" customFormat="1" ht="16.5" customHeight="1">
      <c r="A232" s="39"/>
      <c r="B232" s="40"/>
      <c r="C232" s="244" t="s">
        <v>412</v>
      </c>
      <c r="D232" s="244" t="s">
        <v>224</v>
      </c>
      <c r="E232" s="245" t="s">
        <v>3204</v>
      </c>
      <c r="F232" s="246" t="s">
        <v>3205</v>
      </c>
      <c r="G232" s="247" t="s">
        <v>337</v>
      </c>
      <c r="H232" s="248">
        <v>800</v>
      </c>
      <c r="I232" s="249"/>
      <c r="J232" s="250">
        <f>ROUND(I232*H232,2)</f>
        <v>0</v>
      </c>
      <c r="K232" s="251"/>
      <c r="L232" s="45"/>
      <c r="M232" s="252" t="s">
        <v>1</v>
      </c>
      <c r="N232" s="253" t="s">
        <v>41</v>
      </c>
      <c r="O232" s="92"/>
      <c r="P232" s="254">
        <f>O232*H232</f>
        <v>0</v>
      </c>
      <c r="Q232" s="254">
        <v>0</v>
      </c>
      <c r="R232" s="254">
        <f>Q232*H232</f>
        <v>0</v>
      </c>
      <c r="S232" s="254">
        <v>0</v>
      </c>
      <c r="T232" s="255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56" t="s">
        <v>260</v>
      </c>
      <c r="AT232" s="256" t="s">
        <v>224</v>
      </c>
      <c r="AU232" s="256" t="s">
        <v>86</v>
      </c>
      <c r="AY232" s="18" t="s">
        <v>222</v>
      </c>
      <c r="BE232" s="257">
        <f>IF(N232="základní",J232,0)</f>
        <v>0</v>
      </c>
      <c r="BF232" s="257">
        <f>IF(N232="snížená",J232,0)</f>
        <v>0</v>
      </c>
      <c r="BG232" s="257">
        <f>IF(N232="zákl. přenesená",J232,0)</f>
        <v>0</v>
      </c>
      <c r="BH232" s="257">
        <f>IF(N232="sníž. přenesená",J232,0)</f>
        <v>0</v>
      </c>
      <c r="BI232" s="257">
        <f>IF(N232="nulová",J232,0)</f>
        <v>0</v>
      </c>
      <c r="BJ232" s="18" t="s">
        <v>84</v>
      </c>
      <c r="BK232" s="257">
        <f>ROUND(I232*H232,2)</f>
        <v>0</v>
      </c>
      <c r="BL232" s="18" t="s">
        <v>260</v>
      </c>
      <c r="BM232" s="256" t="s">
        <v>609</v>
      </c>
    </row>
    <row r="233" s="2" customFormat="1" ht="24.15" customHeight="1">
      <c r="A233" s="39"/>
      <c r="B233" s="40"/>
      <c r="C233" s="244" t="s">
        <v>606</v>
      </c>
      <c r="D233" s="244" t="s">
        <v>224</v>
      </c>
      <c r="E233" s="245" t="s">
        <v>3206</v>
      </c>
      <c r="F233" s="246" t="s">
        <v>3207</v>
      </c>
      <c r="G233" s="247" t="s">
        <v>353</v>
      </c>
      <c r="H233" s="248">
        <v>102</v>
      </c>
      <c r="I233" s="249"/>
      <c r="J233" s="250">
        <f>ROUND(I233*H233,2)</f>
        <v>0</v>
      </c>
      <c r="K233" s="251"/>
      <c r="L233" s="45"/>
      <c r="M233" s="252" t="s">
        <v>1</v>
      </c>
      <c r="N233" s="253" t="s">
        <v>41</v>
      </c>
      <c r="O233" s="92"/>
      <c r="P233" s="254">
        <f>O233*H233</f>
        <v>0</v>
      </c>
      <c r="Q233" s="254">
        <v>0</v>
      </c>
      <c r="R233" s="254">
        <f>Q233*H233</f>
        <v>0</v>
      </c>
      <c r="S233" s="254">
        <v>0</v>
      </c>
      <c r="T233" s="255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56" t="s">
        <v>260</v>
      </c>
      <c r="AT233" s="256" t="s">
        <v>224</v>
      </c>
      <c r="AU233" s="256" t="s">
        <v>86</v>
      </c>
      <c r="AY233" s="18" t="s">
        <v>222</v>
      </c>
      <c r="BE233" s="257">
        <f>IF(N233="základní",J233,0)</f>
        <v>0</v>
      </c>
      <c r="BF233" s="257">
        <f>IF(N233="snížená",J233,0)</f>
        <v>0</v>
      </c>
      <c r="BG233" s="257">
        <f>IF(N233="zákl. přenesená",J233,0)</f>
        <v>0</v>
      </c>
      <c r="BH233" s="257">
        <f>IF(N233="sníž. přenesená",J233,0)</f>
        <v>0</v>
      </c>
      <c r="BI233" s="257">
        <f>IF(N233="nulová",J233,0)</f>
        <v>0</v>
      </c>
      <c r="BJ233" s="18" t="s">
        <v>84</v>
      </c>
      <c r="BK233" s="257">
        <f>ROUND(I233*H233,2)</f>
        <v>0</v>
      </c>
      <c r="BL233" s="18" t="s">
        <v>260</v>
      </c>
      <c r="BM233" s="256" t="s">
        <v>614</v>
      </c>
    </row>
    <row r="234" s="2" customFormat="1" ht="24.15" customHeight="1">
      <c r="A234" s="39"/>
      <c r="B234" s="40"/>
      <c r="C234" s="244" t="s">
        <v>416</v>
      </c>
      <c r="D234" s="244" t="s">
        <v>224</v>
      </c>
      <c r="E234" s="245" t="s">
        <v>2946</v>
      </c>
      <c r="F234" s="246" t="s">
        <v>2947</v>
      </c>
      <c r="G234" s="247" t="s">
        <v>353</v>
      </c>
      <c r="H234" s="248">
        <v>56</v>
      </c>
      <c r="I234" s="249"/>
      <c r="J234" s="250">
        <f>ROUND(I234*H234,2)</f>
        <v>0</v>
      </c>
      <c r="K234" s="251"/>
      <c r="L234" s="45"/>
      <c r="M234" s="252" t="s">
        <v>1</v>
      </c>
      <c r="N234" s="253" t="s">
        <v>41</v>
      </c>
      <c r="O234" s="92"/>
      <c r="P234" s="254">
        <f>O234*H234</f>
        <v>0</v>
      </c>
      <c r="Q234" s="254">
        <v>0</v>
      </c>
      <c r="R234" s="254">
        <f>Q234*H234</f>
        <v>0</v>
      </c>
      <c r="S234" s="254">
        <v>0</v>
      </c>
      <c r="T234" s="255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56" t="s">
        <v>260</v>
      </c>
      <c r="AT234" s="256" t="s">
        <v>224</v>
      </c>
      <c r="AU234" s="256" t="s">
        <v>86</v>
      </c>
      <c r="AY234" s="18" t="s">
        <v>222</v>
      </c>
      <c r="BE234" s="257">
        <f>IF(N234="základní",J234,0)</f>
        <v>0</v>
      </c>
      <c r="BF234" s="257">
        <f>IF(N234="snížená",J234,0)</f>
        <v>0</v>
      </c>
      <c r="BG234" s="257">
        <f>IF(N234="zákl. přenesená",J234,0)</f>
        <v>0</v>
      </c>
      <c r="BH234" s="257">
        <f>IF(N234="sníž. přenesená",J234,0)</f>
        <v>0</v>
      </c>
      <c r="BI234" s="257">
        <f>IF(N234="nulová",J234,0)</f>
        <v>0</v>
      </c>
      <c r="BJ234" s="18" t="s">
        <v>84</v>
      </c>
      <c r="BK234" s="257">
        <f>ROUND(I234*H234,2)</f>
        <v>0</v>
      </c>
      <c r="BL234" s="18" t="s">
        <v>260</v>
      </c>
      <c r="BM234" s="256" t="s">
        <v>618</v>
      </c>
    </row>
    <row r="235" s="2" customFormat="1" ht="24.15" customHeight="1">
      <c r="A235" s="39"/>
      <c r="B235" s="40"/>
      <c r="C235" s="244" t="s">
        <v>615</v>
      </c>
      <c r="D235" s="244" t="s">
        <v>224</v>
      </c>
      <c r="E235" s="245" t="s">
        <v>3208</v>
      </c>
      <c r="F235" s="246" t="s">
        <v>3209</v>
      </c>
      <c r="G235" s="247" t="s">
        <v>353</v>
      </c>
      <c r="H235" s="248">
        <v>1</v>
      </c>
      <c r="I235" s="249"/>
      <c r="J235" s="250">
        <f>ROUND(I235*H235,2)</f>
        <v>0</v>
      </c>
      <c r="K235" s="251"/>
      <c r="L235" s="45"/>
      <c r="M235" s="252" t="s">
        <v>1</v>
      </c>
      <c r="N235" s="253" t="s">
        <v>41</v>
      </c>
      <c r="O235" s="92"/>
      <c r="P235" s="254">
        <f>O235*H235</f>
        <v>0</v>
      </c>
      <c r="Q235" s="254">
        <v>0</v>
      </c>
      <c r="R235" s="254">
        <f>Q235*H235</f>
        <v>0</v>
      </c>
      <c r="S235" s="254">
        <v>0</v>
      </c>
      <c r="T235" s="255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56" t="s">
        <v>260</v>
      </c>
      <c r="AT235" s="256" t="s">
        <v>224</v>
      </c>
      <c r="AU235" s="256" t="s">
        <v>86</v>
      </c>
      <c r="AY235" s="18" t="s">
        <v>222</v>
      </c>
      <c r="BE235" s="257">
        <f>IF(N235="základní",J235,0)</f>
        <v>0</v>
      </c>
      <c r="BF235" s="257">
        <f>IF(N235="snížená",J235,0)</f>
        <v>0</v>
      </c>
      <c r="BG235" s="257">
        <f>IF(N235="zákl. přenesená",J235,0)</f>
        <v>0</v>
      </c>
      <c r="BH235" s="257">
        <f>IF(N235="sníž. přenesená",J235,0)</f>
        <v>0</v>
      </c>
      <c r="BI235" s="257">
        <f>IF(N235="nulová",J235,0)</f>
        <v>0</v>
      </c>
      <c r="BJ235" s="18" t="s">
        <v>84</v>
      </c>
      <c r="BK235" s="257">
        <f>ROUND(I235*H235,2)</f>
        <v>0</v>
      </c>
      <c r="BL235" s="18" t="s">
        <v>260</v>
      </c>
      <c r="BM235" s="256" t="s">
        <v>621</v>
      </c>
    </row>
    <row r="236" s="2" customFormat="1" ht="21.75" customHeight="1">
      <c r="A236" s="39"/>
      <c r="B236" s="40"/>
      <c r="C236" s="244" t="s">
        <v>421</v>
      </c>
      <c r="D236" s="244" t="s">
        <v>224</v>
      </c>
      <c r="E236" s="245" t="s">
        <v>3210</v>
      </c>
      <c r="F236" s="246" t="s">
        <v>3013</v>
      </c>
      <c r="G236" s="247" t="s">
        <v>353</v>
      </c>
      <c r="H236" s="248">
        <v>1</v>
      </c>
      <c r="I236" s="249"/>
      <c r="J236" s="250">
        <f>ROUND(I236*H236,2)</f>
        <v>0</v>
      </c>
      <c r="K236" s="251"/>
      <c r="L236" s="45"/>
      <c r="M236" s="252" t="s">
        <v>1</v>
      </c>
      <c r="N236" s="253" t="s">
        <v>41</v>
      </c>
      <c r="O236" s="92"/>
      <c r="P236" s="254">
        <f>O236*H236</f>
        <v>0</v>
      </c>
      <c r="Q236" s="254">
        <v>0</v>
      </c>
      <c r="R236" s="254">
        <f>Q236*H236</f>
        <v>0</v>
      </c>
      <c r="S236" s="254">
        <v>0</v>
      </c>
      <c r="T236" s="255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56" t="s">
        <v>260</v>
      </c>
      <c r="AT236" s="256" t="s">
        <v>224</v>
      </c>
      <c r="AU236" s="256" t="s">
        <v>86</v>
      </c>
      <c r="AY236" s="18" t="s">
        <v>222</v>
      </c>
      <c r="BE236" s="257">
        <f>IF(N236="základní",J236,0)</f>
        <v>0</v>
      </c>
      <c r="BF236" s="257">
        <f>IF(N236="snížená",J236,0)</f>
        <v>0</v>
      </c>
      <c r="BG236" s="257">
        <f>IF(N236="zákl. přenesená",J236,0)</f>
        <v>0</v>
      </c>
      <c r="BH236" s="257">
        <f>IF(N236="sníž. přenesená",J236,0)</f>
        <v>0</v>
      </c>
      <c r="BI236" s="257">
        <f>IF(N236="nulová",J236,0)</f>
        <v>0</v>
      </c>
      <c r="BJ236" s="18" t="s">
        <v>84</v>
      </c>
      <c r="BK236" s="257">
        <f>ROUND(I236*H236,2)</f>
        <v>0</v>
      </c>
      <c r="BL236" s="18" t="s">
        <v>260</v>
      </c>
      <c r="BM236" s="256" t="s">
        <v>625</v>
      </c>
    </row>
    <row r="237" s="2" customFormat="1" ht="16.5" customHeight="1">
      <c r="A237" s="39"/>
      <c r="B237" s="40"/>
      <c r="C237" s="244" t="s">
        <v>622</v>
      </c>
      <c r="D237" s="244" t="s">
        <v>224</v>
      </c>
      <c r="E237" s="245" t="s">
        <v>3211</v>
      </c>
      <c r="F237" s="246" t="s">
        <v>3212</v>
      </c>
      <c r="G237" s="247" t="s">
        <v>353</v>
      </c>
      <c r="H237" s="248">
        <v>60</v>
      </c>
      <c r="I237" s="249"/>
      <c r="J237" s="250">
        <f>ROUND(I237*H237,2)</f>
        <v>0</v>
      </c>
      <c r="K237" s="251"/>
      <c r="L237" s="45"/>
      <c r="M237" s="252" t="s">
        <v>1</v>
      </c>
      <c r="N237" s="253" t="s">
        <v>41</v>
      </c>
      <c r="O237" s="92"/>
      <c r="P237" s="254">
        <f>O237*H237</f>
        <v>0</v>
      </c>
      <c r="Q237" s="254">
        <v>0</v>
      </c>
      <c r="R237" s="254">
        <f>Q237*H237</f>
        <v>0</v>
      </c>
      <c r="S237" s="254">
        <v>0</v>
      </c>
      <c r="T237" s="255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56" t="s">
        <v>260</v>
      </c>
      <c r="AT237" s="256" t="s">
        <v>224</v>
      </c>
      <c r="AU237" s="256" t="s">
        <v>86</v>
      </c>
      <c r="AY237" s="18" t="s">
        <v>222</v>
      </c>
      <c r="BE237" s="257">
        <f>IF(N237="základní",J237,0)</f>
        <v>0</v>
      </c>
      <c r="BF237" s="257">
        <f>IF(N237="snížená",J237,0)</f>
        <v>0</v>
      </c>
      <c r="BG237" s="257">
        <f>IF(N237="zákl. přenesená",J237,0)</f>
        <v>0</v>
      </c>
      <c r="BH237" s="257">
        <f>IF(N237="sníž. přenesená",J237,0)</f>
        <v>0</v>
      </c>
      <c r="BI237" s="257">
        <f>IF(N237="nulová",J237,0)</f>
        <v>0</v>
      </c>
      <c r="BJ237" s="18" t="s">
        <v>84</v>
      </c>
      <c r="BK237" s="257">
        <f>ROUND(I237*H237,2)</f>
        <v>0</v>
      </c>
      <c r="BL237" s="18" t="s">
        <v>260</v>
      </c>
      <c r="BM237" s="256" t="s">
        <v>628</v>
      </c>
    </row>
    <row r="238" s="2" customFormat="1" ht="16.5" customHeight="1">
      <c r="A238" s="39"/>
      <c r="B238" s="40"/>
      <c r="C238" s="244" t="s">
        <v>428</v>
      </c>
      <c r="D238" s="244" t="s">
        <v>224</v>
      </c>
      <c r="E238" s="245" t="s">
        <v>3213</v>
      </c>
      <c r="F238" s="246" t="s">
        <v>3214</v>
      </c>
      <c r="G238" s="247" t="s">
        <v>353</v>
      </c>
      <c r="H238" s="248">
        <v>18</v>
      </c>
      <c r="I238" s="249"/>
      <c r="J238" s="250">
        <f>ROUND(I238*H238,2)</f>
        <v>0</v>
      </c>
      <c r="K238" s="251"/>
      <c r="L238" s="45"/>
      <c r="M238" s="252" t="s">
        <v>1</v>
      </c>
      <c r="N238" s="253" t="s">
        <v>41</v>
      </c>
      <c r="O238" s="92"/>
      <c r="P238" s="254">
        <f>O238*H238</f>
        <v>0</v>
      </c>
      <c r="Q238" s="254">
        <v>0</v>
      </c>
      <c r="R238" s="254">
        <f>Q238*H238</f>
        <v>0</v>
      </c>
      <c r="S238" s="254">
        <v>0</v>
      </c>
      <c r="T238" s="255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56" t="s">
        <v>260</v>
      </c>
      <c r="AT238" s="256" t="s">
        <v>224</v>
      </c>
      <c r="AU238" s="256" t="s">
        <v>86</v>
      </c>
      <c r="AY238" s="18" t="s">
        <v>222</v>
      </c>
      <c r="BE238" s="257">
        <f>IF(N238="základní",J238,0)</f>
        <v>0</v>
      </c>
      <c r="BF238" s="257">
        <f>IF(N238="snížená",J238,0)</f>
        <v>0</v>
      </c>
      <c r="BG238" s="257">
        <f>IF(N238="zákl. přenesená",J238,0)</f>
        <v>0</v>
      </c>
      <c r="BH238" s="257">
        <f>IF(N238="sníž. přenesená",J238,0)</f>
        <v>0</v>
      </c>
      <c r="BI238" s="257">
        <f>IF(N238="nulová",J238,0)</f>
        <v>0</v>
      </c>
      <c r="BJ238" s="18" t="s">
        <v>84</v>
      </c>
      <c r="BK238" s="257">
        <f>ROUND(I238*H238,2)</f>
        <v>0</v>
      </c>
      <c r="BL238" s="18" t="s">
        <v>260</v>
      </c>
      <c r="BM238" s="256" t="s">
        <v>633</v>
      </c>
    </row>
    <row r="239" s="2" customFormat="1" ht="16.5" customHeight="1">
      <c r="A239" s="39"/>
      <c r="B239" s="40"/>
      <c r="C239" s="244" t="s">
        <v>630</v>
      </c>
      <c r="D239" s="244" t="s">
        <v>224</v>
      </c>
      <c r="E239" s="245" t="s">
        <v>3215</v>
      </c>
      <c r="F239" s="246" t="s">
        <v>3216</v>
      </c>
      <c r="G239" s="247" t="s">
        <v>353</v>
      </c>
      <c r="H239" s="248">
        <v>14</v>
      </c>
      <c r="I239" s="249"/>
      <c r="J239" s="250">
        <f>ROUND(I239*H239,2)</f>
        <v>0</v>
      </c>
      <c r="K239" s="251"/>
      <c r="L239" s="45"/>
      <c r="M239" s="252" t="s">
        <v>1</v>
      </c>
      <c r="N239" s="253" t="s">
        <v>41</v>
      </c>
      <c r="O239" s="92"/>
      <c r="P239" s="254">
        <f>O239*H239</f>
        <v>0</v>
      </c>
      <c r="Q239" s="254">
        <v>0</v>
      </c>
      <c r="R239" s="254">
        <f>Q239*H239</f>
        <v>0</v>
      </c>
      <c r="S239" s="254">
        <v>0</v>
      </c>
      <c r="T239" s="255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56" t="s">
        <v>260</v>
      </c>
      <c r="AT239" s="256" t="s">
        <v>224</v>
      </c>
      <c r="AU239" s="256" t="s">
        <v>86</v>
      </c>
      <c r="AY239" s="18" t="s">
        <v>222</v>
      </c>
      <c r="BE239" s="257">
        <f>IF(N239="základní",J239,0)</f>
        <v>0</v>
      </c>
      <c r="BF239" s="257">
        <f>IF(N239="snížená",J239,0)</f>
        <v>0</v>
      </c>
      <c r="BG239" s="257">
        <f>IF(N239="zákl. přenesená",J239,0)</f>
        <v>0</v>
      </c>
      <c r="BH239" s="257">
        <f>IF(N239="sníž. přenesená",J239,0)</f>
        <v>0</v>
      </c>
      <c r="BI239" s="257">
        <f>IF(N239="nulová",J239,0)</f>
        <v>0</v>
      </c>
      <c r="BJ239" s="18" t="s">
        <v>84</v>
      </c>
      <c r="BK239" s="257">
        <f>ROUND(I239*H239,2)</f>
        <v>0</v>
      </c>
      <c r="BL239" s="18" t="s">
        <v>260</v>
      </c>
      <c r="BM239" s="256" t="s">
        <v>638</v>
      </c>
    </row>
    <row r="240" s="2" customFormat="1" ht="16.5" customHeight="1">
      <c r="A240" s="39"/>
      <c r="B240" s="40"/>
      <c r="C240" s="244" t="s">
        <v>439</v>
      </c>
      <c r="D240" s="244" t="s">
        <v>224</v>
      </c>
      <c r="E240" s="245" t="s">
        <v>3217</v>
      </c>
      <c r="F240" s="246" t="s">
        <v>3218</v>
      </c>
      <c r="G240" s="247" t="s">
        <v>353</v>
      </c>
      <c r="H240" s="248">
        <v>3</v>
      </c>
      <c r="I240" s="249"/>
      <c r="J240" s="250">
        <f>ROUND(I240*H240,2)</f>
        <v>0</v>
      </c>
      <c r="K240" s="251"/>
      <c r="L240" s="45"/>
      <c r="M240" s="252" t="s">
        <v>1</v>
      </c>
      <c r="N240" s="253" t="s">
        <v>41</v>
      </c>
      <c r="O240" s="92"/>
      <c r="P240" s="254">
        <f>O240*H240</f>
        <v>0</v>
      </c>
      <c r="Q240" s="254">
        <v>0</v>
      </c>
      <c r="R240" s="254">
        <f>Q240*H240</f>
        <v>0</v>
      </c>
      <c r="S240" s="254">
        <v>0</v>
      </c>
      <c r="T240" s="255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56" t="s">
        <v>260</v>
      </c>
      <c r="AT240" s="256" t="s">
        <v>224</v>
      </c>
      <c r="AU240" s="256" t="s">
        <v>86</v>
      </c>
      <c r="AY240" s="18" t="s">
        <v>222</v>
      </c>
      <c r="BE240" s="257">
        <f>IF(N240="základní",J240,0)</f>
        <v>0</v>
      </c>
      <c r="BF240" s="257">
        <f>IF(N240="snížená",J240,0)</f>
        <v>0</v>
      </c>
      <c r="BG240" s="257">
        <f>IF(N240="zákl. přenesená",J240,0)</f>
        <v>0</v>
      </c>
      <c r="BH240" s="257">
        <f>IF(N240="sníž. přenesená",J240,0)</f>
        <v>0</v>
      </c>
      <c r="BI240" s="257">
        <f>IF(N240="nulová",J240,0)</f>
        <v>0</v>
      </c>
      <c r="BJ240" s="18" t="s">
        <v>84</v>
      </c>
      <c r="BK240" s="257">
        <f>ROUND(I240*H240,2)</f>
        <v>0</v>
      </c>
      <c r="BL240" s="18" t="s">
        <v>260</v>
      </c>
      <c r="BM240" s="256" t="s">
        <v>642</v>
      </c>
    </row>
    <row r="241" s="2" customFormat="1" ht="16.5" customHeight="1">
      <c r="A241" s="39"/>
      <c r="B241" s="40"/>
      <c r="C241" s="244" t="s">
        <v>639</v>
      </c>
      <c r="D241" s="244" t="s">
        <v>224</v>
      </c>
      <c r="E241" s="245" t="s">
        <v>3219</v>
      </c>
      <c r="F241" s="246" t="s">
        <v>3220</v>
      </c>
      <c r="G241" s="247" t="s">
        <v>353</v>
      </c>
      <c r="H241" s="248">
        <v>5</v>
      </c>
      <c r="I241" s="249"/>
      <c r="J241" s="250">
        <f>ROUND(I241*H241,2)</f>
        <v>0</v>
      </c>
      <c r="K241" s="251"/>
      <c r="L241" s="45"/>
      <c r="M241" s="252" t="s">
        <v>1</v>
      </c>
      <c r="N241" s="253" t="s">
        <v>41</v>
      </c>
      <c r="O241" s="92"/>
      <c r="P241" s="254">
        <f>O241*H241</f>
        <v>0</v>
      </c>
      <c r="Q241" s="254">
        <v>0</v>
      </c>
      <c r="R241" s="254">
        <f>Q241*H241</f>
        <v>0</v>
      </c>
      <c r="S241" s="254">
        <v>0</v>
      </c>
      <c r="T241" s="255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56" t="s">
        <v>260</v>
      </c>
      <c r="AT241" s="256" t="s">
        <v>224</v>
      </c>
      <c r="AU241" s="256" t="s">
        <v>86</v>
      </c>
      <c r="AY241" s="18" t="s">
        <v>222</v>
      </c>
      <c r="BE241" s="257">
        <f>IF(N241="základní",J241,0)</f>
        <v>0</v>
      </c>
      <c r="BF241" s="257">
        <f>IF(N241="snížená",J241,0)</f>
        <v>0</v>
      </c>
      <c r="BG241" s="257">
        <f>IF(N241="zákl. přenesená",J241,0)</f>
        <v>0</v>
      </c>
      <c r="BH241" s="257">
        <f>IF(N241="sníž. přenesená",J241,0)</f>
        <v>0</v>
      </c>
      <c r="BI241" s="257">
        <f>IF(N241="nulová",J241,0)</f>
        <v>0</v>
      </c>
      <c r="BJ241" s="18" t="s">
        <v>84</v>
      </c>
      <c r="BK241" s="257">
        <f>ROUND(I241*H241,2)</f>
        <v>0</v>
      </c>
      <c r="BL241" s="18" t="s">
        <v>260</v>
      </c>
      <c r="BM241" s="256" t="s">
        <v>645</v>
      </c>
    </row>
    <row r="242" s="2" customFormat="1" ht="16.5" customHeight="1">
      <c r="A242" s="39"/>
      <c r="B242" s="40"/>
      <c r="C242" s="244" t="s">
        <v>442</v>
      </c>
      <c r="D242" s="244" t="s">
        <v>224</v>
      </c>
      <c r="E242" s="245" t="s">
        <v>3221</v>
      </c>
      <c r="F242" s="246" t="s">
        <v>3222</v>
      </c>
      <c r="G242" s="247" t="s">
        <v>353</v>
      </c>
      <c r="H242" s="248">
        <v>3</v>
      </c>
      <c r="I242" s="249"/>
      <c r="J242" s="250">
        <f>ROUND(I242*H242,2)</f>
        <v>0</v>
      </c>
      <c r="K242" s="251"/>
      <c r="L242" s="45"/>
      <c r="M242" s="252" t="s">
        <v>1</v>
      </c>
      <c r="N242" s="253" t="s">
        <v>41</v>
      </c>
      <c r="O242" s="92"/>
      <c r="P242" s="254">
        <f>O242*H242</f>
        <v>0</v>
      </c>
      <c r="Q242" s="254">
        <v>0</v>
      </c>
      <c r="R242" s="254">
        <f>Q242*H242</f>
        <v>0</v>
      </c>
      <c r="S242" s="254">
        <v>0</v>
      </c>
      <c r="T242" s="255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56" t="s">
        <v>260</v>
      </c>
      <c r="AT242" s="256" t="s">
        <v>224</v>
      </c>
      <c r="AU242" s="256" t="s">
        <v>86</v>
      </c>
      <c r="AY242" s="18" t="s">
        <v>222</v>
      </c>
      <c r="BE242" s="257">
        <f>IF(N242="základní",J242,0)</f>
        <v>0</v>
      </c>
      <c r="BF242" s="257">
        <f>IF(N242="snížená",J242,0)</f>
        <v>0</v>
      </c>
      <c r="BG242" s="257">
        <f>IF(N242="zákl. přenesená",J242,0)</f>
        <v>0</v>
      </c>
      <c r="BH242" s="257">
        <f>IF(N242="sníž. přenesená",J242,0)</f>
        <v>0</v>
      </c>
      <c r="BI242" s="257">
        <f>IF(N242="nulová",J242,0)</f>
        <v>0</v>
      </c>
      <c r="BJ242" s="18" t="s">
        <v>84</v>
      </c>
      <c r="BK242" s="257">
        <f>ROUND(I242*H242,2)</f>
        <v>0</v>
      </c>
      <c r="BL242" s="18" t="s">
        <v>260</v>
      </c>
      <c r="BM242" s="256" t="s">
        <v>649</v>
      </c>
    </row>
    <row r="243" s="2" customFormat="1" ht="24.15" customHeight="1">
      <c r="A243" s="39"/>
      <c r="B243" s="40"/>
      <c r="C243" s="244" t="s">
        <v>646</v>
      </c>
      <c r="D243" s="244" t="s">
        <v>224</v>
      </c>
      <c r="E243" s="245" t="s">
        <v>3223</v>
      </c>
      <c r="F243" s="246" t="s">
        <v>3224</v>
      </c>
      <c r="G243" s="247" t="s">
        <v>438</v>
      </c>
      <c r="H243" s="248">
        <v>1939</v>
      </c>
      <c r="I243" s="249"/>
      <c r="J243" s="250">
        <f>ROUND(I243*H243,2)</f>
        <v>0</v>
      </c>
      <c r="K243" s="251"/>
      <c r="L243" s="45"/>
      <c r="M243" s="252" t="s">
        <v>1</v>
      </c>
      <c r="N243" s="253" t="s">
        <v>41</v>
      </c>
      <c r="O243" s="92"/>
      <c r="P243" s="254">
        <f>O243*H243</f>
        <v>0</v>
      </c>
      <c r="Q243" s="254">
        <v>0</v>
      </c>
      <c r="R243" s="254">
        <f>Q243*H243</f>
        <v>0</v>
      </c>
      <c r="S243" s="254">
        <v>0</v>
      </c>
      <c r="T243" s="255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56" t="s">
        <v>260</v>
      </c>
      <c r="AT243" s="256" t="s">
        <v>224</v>
      </c>
      <c r="AU243" s="256" t="s">
        <v>86</v>
      </c>
      <c r="AY243" s="18" t="s">
        <v>222</v>
      </c>
      <c r="BE243" s="257">
        <f>IF(N243="základní",J243,0)</f>
        <v>0</v>
      </c>
      <c r="BF243" s="257">
        <f>IF(N243="snížená",J243,0)</f>
        <v>0</v>
      </c>
      <c r="BG243" s="257">
        <f>IF(N243="zákl. přenesená",J243,0)</f>
        <v>0</v>
      </c>
      <c r="BH243" s="257">
        <f>IF(N243="sníž. přenesená",J243,0)</f>
        <v>0</v>
      </c>
      <c r="BI243" s="257">
        <f>IF(N243="nulová",J243,0)</f>
        <v>0</v>
      </c>
      <c r="BJ243" s="18" t="s">
        <v>84</v>
      </c>
      <c r="BK243" s="257">
        <f>ROUND(I243*H243,2)</f>
        <v>0</v>
      </c>
      <c r="BL243" s="18" t="s">
        <v>260</v>
      </c>
      <c r="BM243" s="256" t="s">
        <v>656</v>
      </c>
    </row>
    <row r="244" s="2" customFormat="1" ht="21.75" customHeight="1">
      <c r="A244" s="39"/>
      <c r="B244" s="40"/>
      <c r="C244" s="244" t="s">
        <v>446</v>
      </c>
      <c r="D244" s="244" t="s">
        <v>224</v>
      </c>
      <c r="E244" s="245" t="s">
        <v>3225</v>
      </c>
      <c r="F244" s="246" t="s">
        <v>3226</v>
      </c>
      <c r="G244" s="247" t="s">
        <v>438</v>
      </c>
      <c r="H244" s="248">
        <v>1939</v>
      </c>
      <c r="I244" s="249"/>
      <c r="J244" s="250">
        <f>ROUND(I244*H244,2)</f>
        <v>0</v>
      </c>
      <c r="K244" s="251"/>
      <c r="L244" s="45"/>
      <c r="M244" s="252" t="s">
        <v>1</v>
      </c>
      <c r="N244" s="253" t="s">
        <v>41</v>
      </c>
      <c r="O244" s="92"/>
      <c r="P244" s="254">
        <f>O244*H244</f>
        <v>0</v>
      </c>
      <c r="Q244" s="254">
        <v>0</v>
      </c>
      <c r="R244" s="254">
        <f>Q244*H244</f>
        <v>0</v>
      </c>
      <c r="S244" s="254">
        <v>0</v>
      </c>
      <c r="T244" s="255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56" t="s">
        <v>260</v>
      </c>
      <c r="AT244" s="256" t="s">
        <v>224</v>
      </c>
      <c r="AU244" s="256" t="s">
        <v>86</v>
      </c>
      <c r="AY244" s="18" t="s">
        <v>222</v>
      </c>
      <c r="BE244" s="257">
        <f>IF(N244="základní",J244,0)</f>
        <v>0</v>
      </c>
      <c r="BF244" s="257">
        <f>IF(N244="snížená",J244,0)</f>
        <v>0</v>
      </c>
      <c r="BG244" s="257">
        <f>IF(N244="zákl. přenesená",J244,0)</f>
        <v>0</v>
      </c>
      <c r="BH244" s="257">
        <f>IF(N244="sníž. přenesená",J244,0)</f>
        <v>0</v>
      </c>
      <c r="BI244" s="257">
        <f>IF(N244="nulová",J244,0)</f>
        <v>0</v>
      </c>
      <c r="BJ244" s="18" t="s">
        <v>84</v>
      </c>
      <c r="BK244" s="257">
        <f>ROUND(I244*H244,2)</f>
        <v>0</v>
      </c>
      <c r="BL244" s="18" t="s">
        <v>260</v>
      </c>
      <c r="BM244" s="256" t="s">
        <v>659</v>
      </c>
    </row>
    <row r="245" s="2" customFormat="1" ht="16.5" customHeight="1">
      <c r="A245" s="39"/>
      <c r="B245" s="40"/>
      <c r="C245" s="294" t="s">
        <v>658</v>
      </c>
      <c r="D245" s="294" t="s">
        <v>300</v>
      </c>
      <c r="E245" s="295" t="s">
        <v>3227</v>
      </c>
      <c r="F245" s="296" t="s">
        <v>3228</v>
      </c>
      <c r="G245" s="297" t="s">
        <v>353</v>
      </c>
      <c r="H245" s="298">
        <v>241</v>
      </c>
      <c r="I245" s="299"/>
      <c r="J245" s="300">
        <f>ROUND(I245*H245,2)</f>
        <v>0</v>
      </c>
      <c r="K245" s="301"/>
      <c r="L245" s="302"/>
      <c r="M245" s="303" t="s">
        <v>1</v>
      </c>
      <c r="N245" s="304" t="s">
        <v>41</v>
      </c>
      <c r="O245" s="92"/>
      <c r="P245" s="254">
        <f>O245*H245</f>
        <v>0</v>
      </c>
      <c r="Q245" s="254">
        <v>0</v>
      </c>
      <c r="R245" s="254">
        <f>Q245*H245</f>
        <v>0</v>
      </c>
      <c r="S245" s="254">
        <v>0</v>
      </c>
      <c r="T245" s="255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56" t="s">
        <v>290</v>
      </c>
      <c r="AT245" s="256" t="s">
        <v>300</v>
      </c>
      <c r="AU245" s="256" t="s">
        <v>86</v>
      </c>
      <c r="AY245" s="18" t="s">
        <v>222</v>
      </c>
      <c r="BE245" s="257">
        <f>IF(N245="základní",J245,0)</f>
        <v>0</v>
      </c>
      <c r="BF245" s="257">
        <f>IF(N245="snížená",J245,0)</f>
        <v>0</v>
      </c>
      <c r="BG245" s="257">
        <f>IF(N245="zákl. přenesená",J245,0)</f>
        <v>0</v>
      </c>
      <c r="BH245" s="257">
        <f>IF(N245="sníž. přenesená",J245,0)</f>
        <v>0</v>
      </c>
      <c r="BI245" s="257">
        <f>IF(N245="nulová",J245,0)</f>
        <v>0</v>
      </c>
      <c r="BJ245" s="18" t="s">
        <v>84</v>
      </c>
      <c r="BK245" s="257">
        <f>ROUND(I245*H245,2)</f>
        <v>0</v>
      </c>
      <c r="BL245" s="18" t="s">
        <v>260</v>
      </c>
      <c r="BM245" s="256" t="s">
        <v>664</v>
      </c>
    </row>
    <row r="246" s="2" customFormat="1" ht="24.15" customHeight="1">
      <c r="A246" s="39"/>
      <c r="B246" s="40"/>
      <c r="C246" s="244" t="s">
        <v>453</v>
      </c>
      <c r="D246" s="244" t="s">
        <v>224</v>
      </c>
      <c r="E246" s="245" t="s">
        <v>3229</v>
      </c>
      <c r="F246" s="246" t="s">
        <v>3230</v>
      </c>
      <c r="G246" s="247" t="s">
        <v>1057</v>
      </c>
      <c r="H246" s="316"/>
      <c r="I246" s="249"/>
      <c r="J246" s="250">
        <f>ROUND(I246*H246,2)</f>
        <v>0</v>
      </c>
      <c r="K246" s="251"/>
      <c r="L246" s="45"/>
      <c r="M246" s="252" t="s">
        <v>1</v>
      </c>
      <c r="N246" s="253" t="s">
        <v>41</v>
      </c>
      <c r="O246" s="92"/>
      <c r="P246" s="254">
        <f>O246*H246</f>
        <v>0</v>
      </c>
      <c r="Q246" s="254">
        <v>0</v>
      </c>
      <c r="R246" s="254">
        <f>Q246*H246</f>
        <v>0</v>
      </c>
      <c r="S246" s="254">
        <v>0</v>
      </c>
      <c r="T246" s="255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56" t="s">
        <v>260</v>
      </c>
      <c r="AT246" s="256" t="s">
        <v>224</v>
      </c>
      <c r="AU246" s="256" t="s">
        <v>86</v>
      </c>
      <c r="AY246" s="18" t="s">
        <v>222</v>
      </c>
      <c r="BE246" s="257">
        <f>IF(N246="základní",J246,0)</f>
        <v>0</v>
      </c>
      <c r="BF246" s="257">
        <f>IF(N246="snížená",J246,0)</f>
        <v>0</v>
      </c>
      <c r="BG246" s="257">
        <f>IF(N246="zákl. přenesená",J246,0)</f>
        <v>0</v>
      </c>
      <c r="BH246" s="257">
        <f>IF(N246="sníž. přenesená",J246,0)</f>
        <v>0</v>
      </c>
      <c r="BI246" s="257">
        <f>IF(N246="nulová",J246,0)</f>
        <v>0</v>
      </c>
      <c r="BJ246" s="18" t="s">
        <v>84</v>
      </c>
      <c r="BK246" s="257">
        <f>ROUND(I246*H246,2)</f>
        <v>0</v>
      </c>
      <c r="BL246" s="18" t="s">
        <v>260</v>
      </c>
      <c r="BM246" s="256" t="s">
        <v>674</v>
      </c>
    </row>
    <row r="247" s="12" customFormat="1" ht="22.8" customHeight="1">
      <c r="A247" s="12"/>
      <c r="B247" s="228"/>
      <c r="C247" s="229"/>
      <c r="D247" s="230" t="s">
        <v>75</v>
      </c>
      <c r="E247" s="242" t="s">
        <v>3231</v>
      </c>
      <c r="F247" s="242" t="s">
        <v>3232</v>
      </c>
      <c r="G247" s="229"/>
      <c r="H247" s="229"/>
      <c r="I247" s="232"/>
      <c r="J247" s="243">
        <f>BK247</f>
        <v>0</v>
      </c>
      <c r="K247" s="229"/>
      <c r="L247" s="234"/>
      <c r="M247" s="235"/>
      <c r="N247" s="236"/>
      <c r="O247" s="236"/>
      <c r="P247" s="237">
        <f>SUM(P248:P273)</f>
        <v>0</v>
      </c>
      <c r="Q247" s="236"/>
      <c r="R247" s="237">
        <f>SUM(R248:R273)</f>
        <v>0</v>
      </c>
      <c r="S247" s="236"/>
      <c r="T247" s="238">
        <f>SUM(T248:T273)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39" t="s">
        <v>86</v>
      </c>
      <c r="AT247" s="240" t="s">
        <v>75</v>
      </c>
      <c r="AU247" s="240" t="s">
        <v>84</v>
      </c>
      <c r="AY247" s="239" t="s">
        <v>222</v>
      </c>
      <c r="BK247" s="241">
        <f>SUM(BK248:BK273)</f>
        <v>0</v>
      </c>
    </row>
    <row r="248" s="2" customFormat="1" ht="16.5" customHeight="1">
      <c r="A248" s="39"/>
      <c r="B248" s="40"/>
      <c r="C248" s="244" t="s">
        <v>671</v>
      </c>
      <c r="D248" s="244" t="s">
        <v>224</v>
      </c>
      <c r="E248" s="245" t="s">
        <v>3233</v>
      </c>
      <c r="F248" s="246" t="s">
        <v>3234</v>
      </c>
      <c r="G248" s="247" t="s">
        <v>2910</v>
      </c>
      <c r="H248" s="248">
        <v>3</v>
      </c>
      <c r="I248" s="249"/>
      <c r="J248" s="250">
        <f>ROUND(I248*H248,2)</f>
        <v>0</v>
      </c>
      <c r="K248" s="251"/>
      <c r="L248" s="45"/>
      <c r="M248" s="252" t="s">
        <v>1</v>
      </c>
      <c r="N248" s="253" t="s">
        <v>41</v>
      </c>
      <c r="O248" s="92"/>
      <c r="P248" s="254">
        <f>O248*H248</f>
        <v>0</v>
      </c>
      <c r="Q248" s="254">
        <v>0</v>
      </c>
      <c r="R248" s="254">
        <f>Q248*H248</f>
        <v>0</v>
      </c>
      <c r="S248" s="254">
        <v>0</v>
      </c>
      <c r="T248" s="255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56" t="s">
        <v>260</v>
      </c>
      <c r="AT248" s="256" t="s">
        <v>224</v>
      </c>
      <c r="AU248" s="256" t="s">
        <v>86</v>
      </c>
      <c r="AY248" s="18" t="s">
        <v>222</v>
      </c>
      <c r="BE248" s="257">
        <f>IF(N248="základní",J248,0)</f>
        <v>0</v>
      </c>
      <c r="BF248" s="257">
        <f>IF(N248="snížená",J248,0)</f>
        <v>0</v>
      </c>
      <c r="BG248" s="257">
        <f>IF(N248="zákl. přenesená",J248,0)</f>
        <v>0</v>
      </c>
      <c r="BH248" s="257">
        <f>IF(N248="sníž. přenesená",J248,0)</f>
        <v>0</v>
      </c>
      <c r="BI248" s="257">
        <f>IF(N248="nulová",J248,0)</f>
        <v>0</v>
      </c>
      <c r="BJ248" s="18" t="s">
        <v>84</v>
      </c>
      <c r="BK248" s="257">
        <f>ROUND(I248*H248,2)</f>
        <v>0</v>
      </c>
      <c r="BL248" s="18" t="s">
        <v>260</v>
      </c>
      <c r="BM248" s="256" t="s">
        <v>678</v>
      </c>
    </row>
    <row r="249" s="2" customFormat="1" ht="16.5" customHeight="1">
      <c r="A249" s="39"/>
      <c r="B249" s="40"/>
      <c r="C249" s="244" t="s">
        <v>459</v>
      </c>
      <c r="D249" s="244" t="s">
        <v>224</v>
      </c>
      <c r="E249" s="245" t="s">
        <v>3235</v>
      </c>
      <c r="F249" s="246" t="s">
        <v>3236</v>
      </c>
      <c r="G249" s="247" t="s">
        <v>353</v>
      </c>
      <c r="H249" s="248">
        <v>3</v>
      </c>
      <c r="I249" s="249"/>
      <c r="J249" s="250">
        <f>ROUND(I249*H249,2)</f>
        <v>0</v>
      </c>
      <c r="K249" s="251"/>
      <c r="L249" s="45"/>
      <c r="M249" s="252" t="s">
        <v>1</v>
      </c>
      <c r="N249" s="253" t="s">
        <v>41</v>
      </c>
      <c r="O249" s="92"/>
      <c r="P249" s="254">
        <f>O249*H249</f>
        <v>0</v>
      </c>
      <c r="Q249" s="254">
        <v>0</v>
      </c>
      <c r="R249" s="254">
        <f>Q249*H249</f>
        <v>0</v>
      </c>
      <c r="S249" s="254">
        <v>0</v>
      </c>
      <c r="T249" s="255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56" t="s">
        <v>260</v>
      </c>
      <c r="AT249" s="256" t="s">
        <v>224</v>
      </c>
      <c r="AU249" s="256" t="s">
        <v>86</v>
      </c>
      <c r="AY249" s="18" t="s">
        <v>222</v>
      </c>
      <c r="BE249" s="257">
        <f>IF(N249="základní",J249,0)</f>
        <v>0</v>
      </c>
      <c r="BF249" s="257">
        <f>IF(N249="snížená",J249,0)</f>
        <v>0</v>
      </c>
      <c r="BG249" s="257">
        <f>IF(N249="zákl. přenesená",J249,0)</f>
        <v>0</v>
      </c>
      <c r="BH249" s="257">
        <f>IF(N249="sníž. přenesená",J249,0)</f>
        <v>0</v>
      </c>
      <c r="BI249" s="257">
        <f>IF(N249="nulová",J249,0)</f>
        <v>0</v>
      </c>
      <c r="BJ249" s="18" t="s">
        <v>84</v>
      </c>
      <c r="BK249" s="257">
        <f>ROUND(I249*H249,2)</f>
        <v>0</v>
      </c>
      <c r="BL249" s="18" t="s">
        <v>260</v>
      </c>
      <c r="BM249" s="256" t="s">
        <v>684</v>
      </c>
    </row>
    <row r="250" s="2" customFormat="1" ht="33" customHeight="1">
      <c r="A250" s="39"/>
      <c r="B250" s="40"/>
      <c r="C250" s="244" t="s">
        <v>681</v>
      </c>
      <c r="D250" s="244" t="s">
        <v>224</v>
      </c>
      <c r="E250" s="245" t="s">
        <v>3237</v>
      </c>
      <c r="F250" s="246" t="s">
        <v>3238</v>
      </c>
      <c r="G250" s="247" t="s">
        <v>2910</v>
      </c>
      <c r="H250" s="248">
        <v>49</v>
      </c>
      <c r="I250" s="249"/>
      <c r="J250" s="250">
        <f>ROUND(I250*H250,2)</f>
        <v>0</v>
      </c>
      <c r="K250" s="251"/>
      <c r="L250" s="45"/>
      <c r="M250" s="252" t="s">
        <v>1</v>
      </c>
      <c r="N250" s="253" t="s">
        <v>41</v>
      </c>
      <c r="O250" s="92"/>
      <c r="P250" s="254">
        <f>O250*H250</f>
        <v>0</v>
      </c>
      <c r="Q250" s="254">
        <v>0</v>
      </c>
      <c r="R250" s="254">
        <f>Q250*H250</f>
        <v>0</v>
      </c>
      <c r="S250" s="254">
        <v>0</v>
      </c>
      <c r="T250" s="255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56" t="s">
        <v>260</v>
      </c>
      <c r="AT250" s="256" t="s">
        <v>224</v>
      </c>
      <c r="AU250" s="256" t="s">
        <v>86</v>
      </c>
      <c r="AY250" s="18" t="s">
        <v>222</v>
      </c>
      <c r="BE250" s="257">
        <f>IF(N250="základní",J250,0)</f>
        <v>0</v>
      </c>
      <c r="BF250" s="257">
        <f>IF(N250="snížená",J250,0)</f>
        <v>0</v>
      </c>
      <c r="BG250" s="257">
        <f>IF(N250="zákl. přenesená",J250,0)</f>
        <v>0</v>
      </c>
      <c r="BH250" s="257">
        <f>IF(N250="sníž. přenesená",J250,0)</f>
        <v>0</v>
      </c>
      <c r="BI250" s="257">
        <f>IF(N250="nulová",J250,0)</f>
        <v>0</v>
      </c>
      <c r="BJ250" s="18" t="s">
        <v>84</v>
      </c>
      <c r="BK250" s="257">
        <f>ROUND(I250*H250,2)</f>
        <v>0</v>
      </c>
      <c r="BL250" s="18" t="s">
        <v>260</v>
      </c>
      <c r="BM250" s="256" t="s">
        <v>688</v>
      </c>
    </row>
    <row r="251" s="2" customFormat="1" ht="33" customHeight="1">
      <c r="A251" s="39"/>
      <c r="B251" s="40"/>
      <c r="C251" s="244" t="s">
        <v>463</v>
      </c>
      <c r="D251" s="244" t="s">
        <v>224</v>
      </c>
      <c r="E251" s="245" t="s">
        <v>3239</v>
      </c>
      <c r="F251" s="246" t="s">
        <v>3240</v>
      </c>
      <c r="G251" s="247" t="s">
        <v>2910</v>
      </c>
      <c r="H251" s="248">
        <v>2</v>
      </c>
      <c r="I251" s="249"/>
      <c r="J251" s="250">
        <f>ROUND(I251*H251,2)</f>
        <v>0</v>
      </c>
      <c r="K251" s="251"/>
      <c r="L251" s="45"/>
      <c r="M251" s="252" t="s">
        <v>1</v>
      </c>
      <c r="N251" s="253" t="s">
        <v>41</v>
      </c>
      <c r="O251" s="92"/>
      <c r="P251" s="254">
        <f>O251*H251</f>
        <v>0</v>
      </c>
      <c r="Q251" s="254">
        <v>0</v>
      </c>
      <c r="R251" s="254">
        <f>Q251*H251</f>
        <v>0</v>
      </c>
      <c r="S251" s="254">
        <v>0</v>
      </c>
      <c r="T251" s="255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56" t="s">
        <v>260</v>
      </c>
      <c r="AT251" s="256" t="s">
        <v>224</v>
      </c>
      <c r="AU251" s="256" t="s">
        <v>86</v>
      </c>
      <c r="AY251" s="18" t="s">
        <v>222</v>
      </c>
      <c r="BE251" s="257">
        <f>IF(N251="základní",J251,0)</f>
        <v>0</v>
      </c>
      <c r="BF251" s="257">
        <f>IF(N251="snížená",J251,0)</f>
        <v>0</v>
      </c>
      <c r="BG251" s="257">
        <f>IF(N251="zákl. přenesená",J251,0)</f>
        <v>0</v>
      </c>
      <c r="BH251" s="257">
        <f>IF(N251="sníž. přenesená",J251,0)</f>
        <v>0</v>
      </c>
      <c r="BI251" s="257">
        <f>IF(N251="nulová",J251,0)</f>
        <v>0</v>
      </c>
      <c r="BJ251" s="18" t="s">
        <v>84</v>
      </c>
      <c r="BK251" s="257">
        <f>ROUND(I251*H251,2)</f>
        <v>0</v>
      </c>
      <c r="BL251" s="18" t="s">
        <v>260</v>
      </c>
      <c r="BM251" s="256" t="s">
        <v>692</v>
      </c>
    </row>
    <row r="252" s="2" customFormat="1" ht="24.15" customHeight="1">
      <c r="A252" s="39"/>
      <c r="B252" s="40"/>
      <c r="C252" s="244" t="s">
        <v>689</v>
      </c>
      <c r="D252" s="244" t="s">
        <v>224</v>
      </c>
      <c r="E252" s="245" t="s">
        <v>3241</v>
      </c>
      <c r="F252" s="246" t="s">
        <v>3242</v>
      </c>
      <c r="G252" s="247" t="s">
        <v>2910</v>
      </c>
      <c r="H252" s="248">
        <v>17</v>
      </c>
      <c r="I252" s="249"/>
      <c r="J252" s="250">
        <f>ROUND(I252*H252,2)</f>
        <v>0</v>
      </c>
      <c r="K252" s="251"/>
      <c r="L252" s="45"/>
      <c r="M252" s="252" t="s">
        <v>1</v>
      </c>
      <c r="N252" s="253" t="s">
        <v>41</v>
      </c>
      <c r="O252" s="92"/>
      <c r="P252" s="254">
        <f>O252*H252</f>
        <v>0</v>
      </c>
      <c r="Q252" s="254">
        <v>0</v>
      </c>
      <c r="R252" s="254">
        <f>Q252*H252</f>
        <v>0</v>
      </c>
      <c r="S252" s="254">
        <v>0</v>
      </c>
      <c r="T252" s="255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56" t="s">
        <v>260</v>
      </c>
      <c r="AT252" s="256" t="s">
        <v>224</v>
      </c>
      <c r="AU252" s="256" t="s">
        <v>86</v>
      </c>
      <c r="AY252" s="18" t="s">
        <v>222</v>
      </c>
      <c r="BE252" s="257">
        <f>IF(N252="základní",J252,0)</f>
        <v>0</v>
      </c>
      <c r="BF252" s="257">
        <f>IF(N252="snížená",J252,0)</f>
        <v>0</v>
      </c>
      <c r="BG252" s="257">
        <f>IF(N252="zákl. přenesená",J252,0)</f>
        <v>0</v>
      </c>
      <c r="BH252" s="257">
        <f>IF(N252="sníž. přenesená",J252,0)</f>
        <v>0</v>
      </c>
      <c r="BI252" s="257">
        <f>IF(N252="nulová",J252,0)</f>
        <v>0</v>
      </c>
      <c r="BJ252" s="18" t="s">
        <v>84</v>
      </c>
      <c r="BK252" s="257">
        <f>ROUND(I252*H252,2)</f>
        <v>0</v>
      </c>
      <c r="BL252" s="18" t="s">
        <v>260</v>
      </c>
      <c r="BM252" s="256" t="s">
        <v>695</v>
      </c>
    </row>
    <row r="253" s="2" customFormat="1" ht="16.5" customHeight="1">
      <c r="A253" s="39"/>
      <c r="B253" s="40"/>
      <c r="C253" s="244" t="s">
        <v>467</v>
      </c>
      <c r="D253" s="244" t="s">
        <v>224</v>
      </c>
      <c r="E253" s="245" t="s">
        <v>3243</v>
      </c>
      <c r="F253" s="246" t="s">
        <v>3244</v>
      </c>
      <c r="G253" s="247" t="s">
        <v>2910</v>
      </c>
      <c r="H253" s="248">
        <v>5</v>
      </c>
      <c r="I253" s="249"/>
      <c r="J253" s="250">
        <f>ROUND(I253*H253,2)</f>
        <v>0</v>
      </c>
      <c r="K253" s="251"/>
      <c r="L253" s="45"/>
      <c r="M253" s="252" t="s">
        <v>1</v>
      </c>
      <c r="N253" s="253" t="s">
        <v>41</v>
      </c>
      <c r="O253" s="92"/>
      <c r="P253" s="254">
        <f>O253*H253</f>
        <v>0</v>
      </c>
      <c r="Q253" s="254">
        <v>0</v>
      </c>
      <c r="R253" s="254">
        <f>Q253*H253</f>
        <v>0</v>
      </c>
      <c r="S253" s="254">
        <v>0</v>
      </c>
      <c r="T253" s="255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56" t="s">
        <v>260</v>
      </c>
      <c r="AT253" s="256" t="s">
        <v>224</v>
      </c>
      <c r="AU253" s="256" t="s">
        <v>86</v>
      </c>
      <c r="AY253" s="18" t="s">
        <v>222</v>
      </c>
      <c r="BE253" s="257">
        <f>IF(N253="základní",J253,0)</f>
        <v>0</v>
      </c>
      <c r="BF253" s="257">
        <f>IF(N253="snížená",J253,0)</f>
        <v>0</v>
      </c>
      <c r="BG253" s="257">
        <f>IF(N253="zákl. přenesená",J253,0)</f>
        <v>0</v>
      </c>
      <c r="BH253" s="257">
        <f>IF(N253="sníž. přenesená",J253,0)</f>
        <v>0</v>
      </c>
      <c r="BI253" s="257">
        <f>IF(N253="nulová",J253,0)</f>
        <v>0</v>
      </c>
      <c r="BJ253" s="18" t="s">
        <v>84</v>
      </c>
      <c r="BK253" s="257">
        <f>ROUND(I253*H253,2)</f>
        <v>0</v>
      </c>
      <c r="BL253" s="18" t="s">
        <v>260</v>
      </c>
      <c r="BM253" s="256" t="s">
        <v>700</v>
      </c>
    </row>
    <row r="254" s="2" customFormat="1" ht="16.5" customHeight="1">
      <c r="A254" s="39"/>
      <c r="B254" s="40"/>
      <c r="C254" s="244" t="s">
        <v>697</v>
      </c>
      <c r="D254" s="244" t="s">
        <v>224</v>
      </c>
      <c r="E254" s="245" t="s">
        <v>3245</v>
      </c>
      <c r="F254" s="246" t="s">
        <v>3246</v>
      </c>
      <c r="G254" s="247" t="s">
        <v>353</v>
      </c>
      <c r="H254" s="248">
        <v>5</v>
      </c>
      <c r="I254" s="249"/>
      <c r="J254" s="250">
        <f>ROUND(I254*H254,2)</f>
        <v>0</v>
      </c>
      <c r="K254" s="251"/>
      <c r="L254" s="45"/>
      <c r="M254" s="252" t="s">
        <v>1</v>
      </c>
      <c r="N254" s="253" t="s">
        <v>41</v>
      </c>
      <c r="O254" s="92"/>
      <c r="P254" s="254">
        <f>O254*H254</f>
        <v>0</v>
      </c>
      <c r="Q254" s="254">
        <v>0</v>
      </c>
      <c r="R254" s="254">
        <f>Q254*H254</f>
        <v>0</v>
      </c>
      <c r="S254" s="254">
        <v>0</v>
      </c>
      <c r="T254" s="255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56" t="s">
        <v>260</v>
      </c>
      <c r="AT254" s="256" t="s">
        <v>224</v>
      </c>
      <c r="AU254" s="256" t="s">
        <v>86</v>
      </c>
      <c r="AY254" s="18" t="s">
        <v>222</v>
      </c>
      <c r="BE254" s="257">
        <f>IF(N254="základní",J254,0)</f>
        <v>0</v>
      </c>
      <c r="BF254" s="257">
        <f>IF(N254="snížená",J254,0)</f>
        <v>0</v>
      </c>
      <c r="BG254" s="257">
        <f>IF(N254="zákl. přenesená",J254,0)</f>
        <v>0</v>
      </c>
      <c r="BH254" s="257">
        <f>IF(N254="sníž. přenesená",J254,0)</f>
        <v>0</v>
      </c>
      <c r="BI254" s="257">
        <f>IF(N254="nulová",J254,0)</f>
        <v>0</v>
      </c>
      <c r="BJ254" s="18" t="s">
        <v>84</v>
      </c>
      <c r="BK254" s="257">
        <f>ROUND(I254*H254,2)</f>
        <v>0</v>
      </c>
      <c r="BL254" s="18" t="s">
        <v>260</v>
      </c>
      <c r="BM254" s="256" t="s">
        <v>706</v>
      </c>
    </row>
    <row r="255" s="2" customFormat="1" ht="24.15" customHeight="1">
      <c r="A255" s="39"/>
      <c r="B255" s="40"/>
      <c r="C255" s="244" t="s">
        <v>470</v>
      </c>
      <c r="D255" s="244" t="s">
        <v>224</v>
      </c>
      <c r="E255" s="245" t="s">
        <v>3247</v>
      </c>
      <c r="F255" s="246" t="s">
        <v>3248</v>
      </c>
      <c r="G255" s="247" t="s">
        <v>2910</v>
      </c>
      <c r="H255" s="248">
        <v>39</v>
      </c>
      <c r="I255" s="249"/>
      <c r="J255" s="250">
        <f>ROUND(I255*H255,2)</f>
        <v>0</v>
      </c>
      <c r="K255" s="251"/>
      <c r="L255" s="45"/>
      <c r="M255" s="252" t="s">
        <v>1</v>
      </c>
      <c r="N255" s="253" t="s">
        <v>41</v>
      </c>
      <c r="O255" s="92"/>
      <c r="P255" s="254">
        <f>O255*H255</f>
        <v>0</v>
      </c>
      <c r="Q255" s="254">
        <v>0</v>
      </c>
      <c r="R255" s="254">
        <f>Q255*H255</f>
        <v>0</v>
      </c>
      <c r="S255" s="254">
        <v>0</v>
      </c>
      <c r="T255" s="255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56" t="s">
        <v>260</v>
      </c>
      <c r="AT255" s="256" t="s">
        <v>224</v>
      </c>
      <c r="AU255" s="256" t="s">
        <v>86</v>
      </c>
      <c r="AY255" s="18" t="s">
        <v>222</v>
      </c>
      <c r="BE255" s="257">
        <f>IF(N255="základní",J255,0)</f>
        <v>0</v>
      </c>
      <c r="BF255" s="257">
        <f>IF(N255="snížená",J255,0)</f>
        <v>0</v>
      </c>
      <c r="BG255" s="257">
        <f>IF(N255="zákl. přenesená",J255,0)</f>
        <v>0</v>
      </c>
      <c r="BH255" s="257">
        <f>IF(N255="sníž. přenesená",J255,0)</f>
        <v>0</v>
      </c>
      <c r="BI255" s="257">
        <f>IF(N255="nulová",J255,0)</f>
        <v>0</v>
      </c>
      <c r="BJ255" s="18" t="s">
        <v>84</v>
      </c>
      <c r="BK255" s="257">
        <f>ROUND(I255*H255,2)</f>
        <v>0</v>
      </c>
      <c r="BL255" s="18" t="s">
        <v>260</v>
      </c>
      <c r="BM255" s="256" t="s">
        <v>709</v>
      </c>
    </row>
    <row r="256" s="2" customFormat="1" ht="24.15" customHeight="1">
      <c r="A256" s="39"/>
      <c r="B256" s="40"/>
      <c r="C256" s="244" t="s">
        <v>708</v>
      </c>
      <c r="D256" s="244" t="s">
        <v>224</v>
      </c>
      <c r="E256" s="245" t="s">
        <v>3249</v>
      </c>
      <c r="F256" s="246" t="s">
        <v>3250</v>
      </c>
      <c r="G256" s="247" t="s">
        <v>2910</v>
      </c>
      <c r="H256" s="248">
        <v>12</v>
      </c>
      <c r="I256" s="249"/>
      <c r="J256" s="250">
        <f>ROUND(I256*H256,2)</f>
        <v>0</v>
      </c>
      <c r="K256" s="251"/>
      <c r="L256" s="45"/>
      <c r="M256" s="252" t="s">
        <v>1</v>
      </c>
      <c r="N256" s="253" t="s">
        <v>41</v>
      </c>
      <c r="O256" s="92"/>
      <c r="P256" s="254">
        <f>O256*H256</f>
        <v>0</v>
      </c>
      <c r="Q256" s="254">
        <v>0</v>
      </c>
      <c r="R256" s="254">
        <f>Q256*H256</f>
        <v>0</v>
      </c>
      <c r="S256" s="254">
        <v>0</v>
      </c>
      <c r="T256" s="255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56" t="s">
        <v>260</v>
      </c>
      <c r="AT256" s="256" t="s">
        <v>224</v>
      </c>
      <c r="AU256" s="256" t="s">
        <v>86</v>
      </c>
      <c r="AY256" s="18" t="s">
        <v>222</v>
      </c>
      <c r="BE256" s="257">
        <f>IF(N256="základní",J256,0)</f>
        <v>0</v>
      </c>
      <c r="BF256" s="257">
        <f>IF(N256="snížená",J256,0)</f>
        <v>0</v>
      </c>
      <c r="BG256" s="257">
        <f>IF(N256="zákl. přenesená",J256,0)</f>
        <v>0</v>
      </c>
      <c r="BH256" s="257">
        <f>IF(N256="sníž. přenesená",J256,0)</f>
        <v>0</v>
      </c>
      <c r="BI256" s="257">
        <f>IF(N256="nulová",J256,0)</f>
        <v>0</v>
      </c>
      <c r="BJ256" s="18" t="s">
        <v>84</v>
      </c>
      <c r="BK256" s="257">
        <f>ROUND(I256*H256,2)</f>
        <v>0</v>
      </c>
      <c r="BL256" s="18" t="s">
        <v>260</v>
      </c>
      <c r="BM256" s="256" t="s">
        <v>713</v>
      </c>
    </row>
    <row r="257" s="2" customFormat="1" ht="24.15" customHeight="1">
      <c r="A257" s="39"/>
      <c r="B257" s="40"/>
      <c r="C257" s="244" t="s">
        <v>474</v>
      </c>
      <c r="D257" s="244" t="s">
        <v>224</v>
      </c>
      <c r="E257" s="245" t="s">
        <v>3251</v>
      </c>
      <c r="F257" s="246" t="s">
        <v>3252</v>
      </c>
      <c r="G257" s="247" t="s">
        <v>2910</v>
      </c>
      <c r="H257" s="248">
        <v>2</v>
      </c>
      <c r="I257" s="249"/>
      <c r="J257" s="250">
        <f>ROUND(I257*H257,2)</f>
        <v>0</v>
      </c>
      <c r="K257" s="251"/>
      <c r="L257" s="45"/>
      <c r="M257" s="252" t="s">
        <v>1</v>
      </c>
      <c r="N257" s="253" t="s">
        <v>41</v>
      </c>
      <c r="O257" s="92"/>
      <c r="P257" s="254">
        <f>O257*H257</f>
        <v>0</v>
      </c>
      <c r="Q257" s="254">
        <v>0</v>
      </c>
      <c r="R257" s="254">
        <f>Q257*H257</f>
        <v>0</v>
      </c>
      <c r="S257" s="254">
        <v>0</v>
      </c>
      <c r="T257" s="255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56" t="s">
        <v>260</v>
      </c>
      <c r="AT257" s="256" t="s">
        <v>224</v>
      </c>
      <c r="AU257" s="256" t="s">
        <v>86</v>
      </c>
      <c r="AY257" s="18" t="s">
        <v>222</v>
      </c>
      <c r="BE257" s="257">
        <f>IF(N257="základní",J257,0)</f>
        <v>0</v>
      </c>
      <c r="BF257" s="257">
        <f>IF(N257="snížená",J257,0)</f>
        <v>0</v>
      </c>
      <c r="BG257" s="257">
        <f>IF(N257="zákl. přenesená",J257,0)</f>
        <v>0</v>
      </c>
      <c r="BH257" s="257">
        <f>IF(N257="sníž. přenesená",J257,0)</f>
        <v>0</v>
      </c>
      <c r="BI257" s="257">
        <f>IF(N257="nulová",J257,0)</f>
        <v>0</v>
      </c>
      <c r="BJ257" s="18" t="s">
        <v>84</v>
      </c>
      <c r="BK257" s="257">
        <f>ROUND(I257*H257,2)</f>
        <v>0</v>
      </c>
      <c r="BL257" s="18" t="s">
        <v>260</v>
      </c>
      <c r="BM257" s="256" t="s">
        <v>723</v>
      </c>
    </row>
    <row r="258" s="2" customFormat="1" ht="16.5" customHeight="1">
      <c r="A258" s="39"/>
      <c r="B258" s="40"/>
      <c r="C258" s="244" t="s">
        <v>720</v>
      </c>
      <c r="D258" s="244" t="s">
        <v>224</v>
      </c>
      <c r="E258" s="245" t="s">
        <v>3253</v>
      </c>
      <c r="F258" s="246" t="s">
        <v>3254</v>
      </c>
      <c r="G258" s="247" t="s">
        <v>2910</v>
      </c>
      <c r="H258" s="248">
        <v>3</v>
      </c>
      <c r="I258" s="249"/>
      <c r="J258" s="250">
        <f>ROUND(I258*H258,2)</f>
        <v>0</v>
      </c>
      <c r="K258" s="251"/>
      <c r="L258" s="45"/>
      <c r="M258" s="252" t="s">
        <v>1</v>
      </c>
      <c r="N258" s="253" t="s">
        <v>41</v>
      </c>
      <c r="O258" s="92"/>
      <c r="P258" s="254">
        <f>O258*H258</f>
        <v>0</v>
      </c>
      <c r="Q258" s="254">
        <v>0</v>
      </c>
      <c r="R258" s="254">
        <f>Q258*H258</f>
        <v>0</v>
      </c>
      <c r="S258" s="254">
        <v>0</v>
      </c>
      <c r="T258" s="255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56" t="s">
        <v>260</v>
      </c>
      <c r="AT258" s="256" t="s">
        <v>224</v>
      </c>
      <c r="AU258" s="256" t="s">
        <v>86</v>
      </c>
      <c r="AY258" s="18" t="s">
        <v>222</v>
      </c>
      <c r="BE258" s="257">
        <f>IF(N258="základní",J258,0)</f>
        <v>0</v>
      </c>
      <c r="BF258" s="257">
        <f>IF(N258="snížená",J258,0)</f>
        <v>0</v>
      </c>
      <c r="BG258" s="257">
        <f>IF(N258="zákl. přenesená",J258,0)</f>
        <v>0</v>
      </c>
      <c r="BH258" s="257">
        <f>IF(N258="sníž. přenesená",J258,0)</f>
        <v>0</v>
      </c>
      <c r="BI258" s="257">
        <f>IF(N258="nulová",J258,0)</f>
        <v>0</v>
      </c>
      <c r="BJ258" s="18" t="s">
        <v>84</v>
      </c>
      <c r="BK258" s="257">
        <f>ROUND(I258*H258,2)</f>
        <v>0</v>
      </c>
      <c r="BL258" s="18" t="s">
        <v>260</v>
      </c>
      <c r="BM258" s="256" t="s">
        <v>729</v>
      </c>
    </row>
    <row r="259" s="2" customFormat="1" ht="16.5" customHeight="1">
      <c r="A259" s="39"/>
      <c r="B259" s="40"/>
      <c r="C259" s="244" t="s">
        <v>477</v>
      </c>
      <c r="D259" s="244" t="s">
        <v>224</v>
      </c>
      <c r="E259" s="245" t="s">
        <v>3255</v>
      </c>
      <c r="F259" s="246" t="s">
        <v>3256</v>
      </c>
      <c r="G259" s="247" t="s">
        <v>2910</v>
      </c>
      <c r="H259" s="248">
        <v>1</v>
      </c>
      <c r="I259" s="249"/>
      <c r="J259" s="250">
        <f>ROUND(I259*H259,2)</f>
        <v>0</v>
      </c>
      <c r="K259" s="251"/>
      <c r="L259" s="45"/>
      <c r="M259" s="252" t="s">
        <v>1</v>
      </c>
      <c r="N259" s="253" t="s">
        <v>41</v>
      </c>
      <c r="O259" s="92"/>
      <c r="P259" s="254">
        <f>O259*H259</f>
        <v>0</v>
      </c>
      <c r="Q259" s="254">
        <v>0</v>
      </c>
      <c r="R259" s="254">
        <f>Q259*H259</f>
        <v>0</v>
      </c>
      <c r="S259" s="254">
        <v>0</v>
      </c>
      <c r="T259" s="255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56" t="s">
        <v>260</v>
      </c>
      <c r="AT259" s="256" t="s">
        <v>224</v>
      </c>
      <c r="AU259" s="256" t="s">
        <v>86</v>
      </c>
      <c r="AY259" s="18" t="s">
        <v>222</v>
      </c>
      <c r="BE259" s="257">
        <f>IF(N259="základní",J259,0)</f>
        <v>0</v>
      </c>
      <c r="BF259" s="257">
        <f>IF(N259="snížená",J259,0)</f>
        <v>0</v>
      </c>
      <c r="BG259" s="257">
        <f>IF(N259="zákl. přenesená",J259,0)</f>
        <v>0</v>
      </c>
      <c r="BH259" s="257">
        <f>IF(N259="sníž. přenesená",J259,0)</f>
        <v>0</v>
      </c>
      <c r="BI259" s="257">
        <f>IF(N259="nulová",J259,0)</f>
        <v>0</v>
      </c>
      <c r="BJ259" s="18" t="s">
        <v>84</v>
      </c>
      <c r="BK259" s="257">
        <f>ROUND(I259*H259,2)</f>
        <v>0</v>
      </c>
      <c r="BL259" s="18" t="s">
        <v>260</v>
      </c>
      <c r="BM259" s="256" t="s">
        <v>734</v>
      </c>
    </row>
    <row r="260" s="2" customFormat="1" ht="24.15" customHeight="1">
      <c r="A260" s="39"/>
      <c r="B260" s="40"/>
      <c r="C260" s="244" t="s">
        <v>731</v>
      </c>
      <c r="D260" s="244" t="s">
        <v>224</v>
      </c>
      <c r="E260" s="245" t="s">
        <v>3257</v>
      </c>
      <c r="F260" s="246" t="s">
        <v>3258</v>
      </c>
      <c r="G260" s="247" t="s">
        <v>2910</v>
      </c>
      <c r="H260" s="248">
        <v>1</v>
      </c>
      <c r="I260" s="249"/>
      <c r="J260" s="250">
        <f>ROUND(I260*H260,2)</f>
        <v>0</v>
      </c>
      <c r="K260" s="251"/>
      <c r="L260" s="45"/>
      <c r="M260" s="252" t="s">
        <v>1</v>
      </c>
      <c r="N260" s="253" t="s">
        <v>41</v>
      </c>
      <c r="O260" s="92"/>
      <c r="P260" s="254">
        <f>O260*H260</f>
        <v>0</v>
      </c>
      <c r="Q260" s="254">
        <v>0</v>
      </c>
      <c r="R260" s="254">
        <f>Q260*H260</f>
        <v>0</v>
      </c>
      <c r="S260" s="254">
        <v>0</v>
      </c>
      <c r="T260" s="255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56" t="s">
        <v>260</v>
      </c>
      <c r="AT260" s="256" t="s">
        <v>224</v>
      </c>
      <c r="AU260" s="256" t="s">
        <v>86</v>
      </c>
      <c r="AY260" s="18" t="s">
        <v>222</v>
      </c>
      <c r="BE260" s="257">
        <f>IF(N260="základní",J260,0)</f>
        <v>0</v>
      </c>
      <c r="BF260" s="257">
        <f>IF(N260="snížená",J260,0)</f>
        <v>0</v>
      </c>
      <c r="BG260" s="257">
        <f>IF(N260="zákl. přenesená",J260,0)</f>
        <v>0</v>
      </c>
      <c r="BH260" s="257">
        <f>IF(N260="sníž. přenesená",J260,0)</f>
        <v>0</v>
      </c>
      <c r="BI260" s="257">
        <f>IF(N260="nulová",J260,0)</f>
        <v>0</v>
      </c>
      <c r="BJ260" s="18" t="s">
        <v>84</v>
      </c>
      <c r="BK260" s="257">
        <f>ROUND(I260*H260,2)</f>
        <v>0</v>
      </c>
      <c r="BL260" s="18" t="s">
        <v>260</v>
      </c>
      <c r="BM260" s="256" t="s">
        <v>738</v>
      </c>
    </row>
    <row r="261" s="2" customFormat="1" ht="21.75" customHeight="1">
      <c r="A261" s="39"/>
      <c r="B261" s="40"/>
      <c r="C261" s="244" t="s">
        <v>482</v>
      </c>
      <c r="D261" s="244" t="s">
        <v>224</v>
      </c>
      <c r="E261" s="245" t="s">
        <v>3259</v>
      </c>
      <c r="F261" s="246" t="s">
        <v>3260</v>
      </c>
      <c r="G261" s="247" t="s">
        <v>2910</v>
      </c>
      <c r="H261" s="248">
        <v>17</v>
      </c>
      <c r="I261" s="249"/>
      <c r="J261" s="250">
        <f>ROUND(I261*H261,2)</f>
        <v>0</v>
      </c>
      <c r="K261" s="251"/>
      <c r="L261" s="45"/>
      <c r="M261" s="252" t="s">
        <v>1</v>
      </c>
      <c r="N261" s="253" t="s">
        <v>41</v>
      </c>
      <c r="O261" s="92"/>
      <c r="P261" s="254">
        <f>O261*H261</f>
        <v>0</v>
      </c>
      <c r="Q261" s="254">
        <v>0</v>
      </c>
      <c r="R261" s="254">
        <f>Q261*H261</f>
        <v>0</v>
      </c>
      <c r="S261" s="254">
        <v>0</v>
      </c>
      <c r="T261" s="255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56" t="s">
        <v>260</v>
      </c>
      <c r="AT261" s="256" t="s">
        <v>224</v>
      </c>
      <c r="AU261" s="256" t="s">
        <v>86</v>
      </c>
      <c r="AY261" s="18" t="s">
        <v>222</v>
      </c>
      <c r="BE261" s="257">
        <f>IF(N261="základní",J261,0)</f>
        <v>0</v>
      </c>
      <c r="BF261" s="257">
        <f>IF(N261="snížená",J261,0)</f>
        <v>0</v>
      </c>
      <c r="BG261" s="257">
        <f>IF(N261="zákl. přenesená",J261,0)</f>
        <v>0</v>
      </c>
      <c r="BH261" s="257">
        <f>IF(N261="sníž. přenesená",J261,0)</f>
        <v>0</v>
      </c>
      <c r="BI261" s="257">
        <f>IF(N261="nulová",J261,0)</f>
        <v>0</v>
      </c>
      <c r="BJ261" s="18" t="s">
        <v>84</v>
      </c>
      <c r="BK261" s="257">
        <f>ROUND(I261*H261,2)</f>
        <v>0</v>
      </c>
      <c r="BL261" s="18" t="s">
        <v>260</v>
      </c>
      <c r="BM261" s="256" t="s">
        <v>741</v>
      </c>
    </row>
    <row r="262" s="2" customFormat="1" ht="21.75" customHeight="1">
      <c r="A262" s="39"/>
      <c r="B262" s="40"/>
      <c r="C262" s="244" t="s">
        <v>740</v>
      </c>
      <c r="D262" s="244" t="s">
        <v>224</v>
      </c>
      <c r="E262" s="245" t="s">
        <v>3261</v>
      </c>
      <c r="F262" s="246" t="s">
        <v>3262</v>
      </c>
      <c r="G262" s="247" t="s">
        <v>2910</v>
      </c>
      <c r="H262" s="248">
        <v>1</v>
      </c>
      <c r="I262" s="249"/>
      <c r="J262" s="250">
        <f>ROUND(I262*H262,2)</f>
        <v>0</v>
      </c>
      <c r="K262" s="251"/>
      <c r="L262" s="45"/>
      <c r="M262" s="252" t="s">
        <v>1</v>
      </c>
      <c r="N262" s="253" t="s">
        <v>41</v>
      </c>
      <c r="O262" s="92"/>
      <c r="P262" s="254">
        <f>O262*H262</f>
        <v>0</v>
      </c>
      <c r="Q262" s="254">
        <v>0</v>
      </c>
      <c r="R262" s="254">
        <f>Q262*H262</f>
        <v>0</v>
      </c>
      <c r="S262" s="254">
        <v>0</v>
      </c>
      <c r="T262" s="255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56" t="s">
        <v>260</v>
      </c>
      <c r="AT262" s="256" t="s">
        <v>224</v>
      </c>
      <c r="AU262" s="256" t="s">
        <v>86</v>
      </c>
      <c r="AY262" s="18" t="s">
        <v>222</v>
      </c>
      <c r="BE262" s="257">
        <f>IF(N262="základní",J262,0)</f>
        <v>0</v>
      </c>
      <c r="BF262" s="257">
        <f>IF(N262="snížená",J262,0)</f>
        <v>0</v>
      </c>
      <c r="BG262" s="257">
        <f>IF(N262="zákl. přenesená",J262,0)</f>
        <v>0</v>
      </c>
      <c r="BH262" s="257">
        <f>IF(N262="sníž. přenesená",J262,0)</f>
        <v>0</v>
      </c>
      <c r="BI262" s="257">
        <f>IF(N262="nulová",J262,0)</f>
        <v>0</v>
      </c>
      <c r="BJ262" s="18" t="s">
        <v>84</v>
      </c>
      <c r="BK262" s="257">
        <f>ROUND(I262*H262,2)</f>
        <v>0</v>
      </c>
      <c r="BL262" s="18" t="s">
        <v>260</v>
      </c>
      <c r="BM262" s="256" t="s">
        <v>748</v>
      </c>
    </row>
    <row r="263" s="2" customFormat="1" ht="24.15" customHeight="1">
      <c r="A263" s="39"/>
      <c r="B263" s="40"/>
      <c r="C263" s="244" t="s">
        <v>486</v>
      </c>
      <c r="D263" s="244" t="s">
        <v>224</v>
      </c>
      <c r="E263" s="245" t="s">
        <v>3263</v>
      </c>
      <c r="F263" s="246" t="s">
        <v>3264</v>
      </c>
      <c r="G263" s="247" t="s">
        <v>2910</v>
      </c>
      <c r="H263" s="248">
        <v>1</v>
      </c>
      <c r="I263" s="249"/>
      <c r="J263" s="250">
        <f>ROUND(I263*H263,2)</f>
        <v>0</v>
      </c>
      <c r="K263" s="251"/>
      <c r="L263" s="45"/>
      <c r="M263" s="252" t="s">
        <v>1</v>
      </c>
      <c r="N263" s="253" t="s">
        <v>41</v>
      </c>
      <c r="O263" s="92"/>
      <c r="P263" s="254">
        <f>O263*H263</f>
        <v>0</v>
      </c>
      <c r="Q263" s="254">
        <v>0</v>
      </c>
      <c r="R263" s="254">
        <f>Q263*H263</f>
        <v>0</v>
      </c>
      <c r="S263" s="254">
        <v>0</v>
      </c>
      <c r="T263" s="255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56" t="s">
        <v>260</v>
      </c>
      <c r="AT263" s="256" t="s">
        <v>224</v>
      </c>
      <c r="AU263" s="256" t="s">
        <v>86</v>
      </c>
      <c r="AY263" s="18" t="s">
        <v>222</v>
      </c>
      <c r="BE263" s="257">
        <f>IF(N263="základní",J263,0)</f>
        <v>0</v>
      </c>
      <c r="BF263" s="257">
        <f>IF(N263="snížená",J263,0)</f>
        <v>0</v>
      </c>
      <c r="BG263" s="257">
        <f>IF(N263="zákl. přenesená",J263,0)</f>
        <v>0</v>
      </c>
      <c r="BH263" s="257">
        <f>IF(N263="sníž. přenesená",J263,0)</f>
        <v>0</v>
      </c>
      <c r="BI263" s="257">
        <f>IF(N263="nulová",J263,0)</f>
        <v>0</v>
      </c>
      <c r="BJ263" s="18" t="s">
        <v>84</v>
      </c>
      <c r="BK263" s="257">
        <f>ROUND(I263*H263,2)</f>
        <v>0</v>
      </c>
      <c r="BL263" s="18" t="s">
        <v>260</v>
      </c>
      <c r="BM263" s="256" t="s">
        <v>754</v>
      </c>
    </row>
    <row r="264" s="2" customFormat="1" ht="24.15" customHeight="1">
      <c r="A264" s="39"/>
      <c r="B264" s="40"/>
      <c r="C264" s="244" t="s">
        <v>751</v>
      </c>
      <c r="D264" s="244" t="s">
        <v>224</v>
      </c>
      <c r="E264" s="245" t="s">
        <v>3265</v>
      </c>
      <c r="F264" s="246" t="s">
        <v>3266</v>
      </c>
      <c r="G264" s="247" t="s">
        <v>2910</v>
      </c>
      <c r="H264" s="248">
        <v>3</v>
      </c>
      <c r="I264" s="249"/>
      <c r="J264" s="250">
        <f>ROUND(I264*H264,2)</f>
        <v>0</v>
      </c>
      <c r="K264" s="251"/>
      <c r="L264" s="45"/>
      <c r="M264" s="252" t="s">
        <v>1</v>
      </c>
      <c r="N264" s="253" t="s">
        <v>41</v>
      </c>
      <c r="O264" s="92"/>
      <c r="P264" s="254">
        <f>O264*H264</f>
        <v>0</v>
      </c>
      <c r="Q264" s="254">
        <v>0</v>
      </c>
      <c r="R264" s="254">
        <f>Q264*H264</f>
        <v>0</v>
      </c>
      <c r="S264" s="254">
        <v>0</v>
      </c>
      <c r="T264" s="255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56" t="s">
        <v>260</v>
      </c>
      <c r="AT264" s="256" t="s">
        <v>224</v>
      </c>
      <c r="AU264" s="256" t="s">
        <v>86</v>
      </c>
      <c r="AY264" s="18" t="s">
        <v>222</v>
      </c>
      <c r="BE264" s="257">
        <f>IF(N264="základní",J264,0)</f>
        <v>0</v>
      </c>
      <c r="BF264" s="257">
        <f>IF(N264="snížená",J264,0)</f>
        <v>0</v>
      </c>
      <c r="BG264" s="257">
        <f>IF(N264="zákl. přenesená",J264,0)</f>
        <v>0</v>
      </c>
      <c r="BH264" s="257">
        <f>IF(N264="sníž. přenesená",J264,0)</f>
        <v>0</v>
      </c>
      <c r="BI264" s="257">
        <f>IF(N264="nulová",J264,0)</f>
        <v>0</v>
      </c>
      <c r="BJ264" s="18" t="s">
        <v>84</v>
      </c>
      <c r="BK264" s="257">
        <f>ROUND(I264*H264,2)</f>
        <v>0</v>
      </c>
      <c r="BL264" s="18" t="s">
        <v>260</v>
      </c>
      <c r="BM264" s="256" t="s">
        <v>755</v>
      </c>
    </row>
    <row r="265" s="2" customFormat="1" ht="16.5" customHeight="1">
      <c r="A265" s="39"/>
      <c r="B265" s="40"/>
      <c r="C265" s="244" t="s">
        <v>492</v>
      </c>
      <c r="D265" s="244" t="s">
        <v>224</v>
      </c>
      <c r="E265" s="245" t="s">
        <v>3267</v>
      </c>
      <c r="F265" s="246" t="s">
        <v>3268</v>
      </c>
      <c r="G265" s="247" t="s">
        <v>2910</v>
      </c>
      <c r="H265" s="248">
        <v>230</v>
      </c>
      <c r="I265" s="249"/>
      <c r="J265" s="250">
        <f>ROUND(I265*H265,2)</f>
        <v>0</v>
      </c>
      <c r="K265" s="251"/>
      <c r="L265" s="45"/>
      <c r="M265" s="252" t="s">
        <v>1</v>
      </c>
      <c r="N265" s="253" t="s">
        <v>41</v>
      </c>
      <c r="O265" s="92"/>
      <c r="P265" s="254">
        <f>O265*H265</f>
        <v>0</v>
      </c>
      <c r="Q265" s="254">
        <v>0</v>
      </c>
      <c r="R265" s="254">
        <f>Q265*H265</f>
        <v>0</v>
      </c>
      <c r="S265" s="254">
        <v>0</v>
      </c>
      <c r="T265" s="255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56" t="s">
        <v>260</v>
      </c>
      <c r="AT265" s="256" t="s">
        <v>224</v>
      </c>
      <c r="AU265" s="256" t="s">
        <v>86</v>
      </c>
      <c r="AY265" s="18" t="s">
        <v>222</v>
      </c>
      <c r="BE265" s="257">
        <f>IF(N265="základní",J265,0)</f>
        <v>0</v>
      </c>
      <c r="BF265" s="257">
        <f>IF(N265="snížená",J265,0)</f>
        <v>0</v>
      </c>
      <c r="BG265" s="257">
        <f>IF(N265="zákl. přenesená",J265,0)</f>
        <v>0</v>
      </c>
      <c r="BH265" s="257">
        <f>IF(N265="sníž. přenesená",J265,0)</f>
        <v>0</v>
      </c>
      <c r="BI265" s="257">
        <f>IF(N265="nulová",J265,0)</f>
        <v>0</v>
      </c>
      <c r="BJ265" s="18" t="s">
        <v>84</v>
      </c>
      <c r="BK265" s="257">
        <f>ROUND(I265*H265,2)</f>
        <v>0</v>
      </c>
      <c r="BL265" s="18" t="s">
        <v>260</v>
      </c>
      <c r="BM265" s="256" t="s">
        <v>759</v>
      </c>
    </row>
    <row r="266" s="2" customFormat="1" ht="16.5" customHeight="1">
      <c r="A266" s="39"/>
      <c r="B266" s="40"/>
      <c r="C266" s="294" t="s">
        <v>756</v>
      </c>
      <c r="D266" s="294" t="s">
        <v>300</v>
      </c>
      <c r="E266" s="295" t="s">
        <v>3269</v>
      </c>
      <c r="F266" s="296" t="s">
        <v>3270</v>
      </c>
      <c r="G266" s="297" t="s">
        <v>353</v>
      </c>
      <c r="H266" s="298">
        <v>230</v>
      </c>
      <c r="I266" s="299"/>
      <c r="J266" s="300">
        <f>ROUND(I266*H266,2)</f>
        <v>0</v>
      </c>
      <c r="K266" s="301"/>
      <c r="L266" s="302"/>
      <c r="M266" s="303" t="s">
        <v>1</v>
      </c>
      <c r="N266" s="304" t="s">
        <v>41</v>
      </c>
      <c r="O266" s="92"/>
      <c r="P266" s="254">
        <f>O266*H266</f>
        <v>0</v>
      </c>
      <c r="Q266" s="254">
        <v>0</v>
      </c>
      <c r="R266" s="254">
        <f>Q266*H266</f>
        <v>0</v>
      </c>
      <c r="S266" s="254">
        <v>0</v>
      </c>
      <c r="T266" s="255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56" t="s">
        <v>290</v>
      </c>
      <c r="AT266" s="256" t="s">
        <v>300</v>
      </c>
      <c r="AU266" s="256" t="s">
        <v>86</v>
      </c>
      <c r="AY266" s="18" t="s">
        <v>222</v>
      </c>
      <c r="BE266" s="257">
        <f>IF(N266="základní",J266,0)</f>
        <v>0</v>
      </c>
      <c r="BF266" s="257">
        <f>IF(N266="snížená",J266,0)</f>
        <v>0</v>
      </c>
      <c r="BG266" s="257">
        <f>IF(N266="zákl. přenesená",J266,0)</f>
        <v>0</v>
      </c>
      <c r="BH266" s="257">
        <f>IF(N266="sníž. přenesená",J266,0)</f>
        <v>0</v>
      </c>
      <c r="BI266" s="257">
        <f>IF(N266="nulová",J266,0)</f>
        <v>0</v>
      </c>
      <c r="BJ266" s="18" t="s">
        <v>84</v>
      </c>
      <c r="BK266" s="257">
        <f>ROUND(I266*H266,2)</f>
        <v>0</v>
      </c>
      <c r="BL266" s="18" t="s">
        <v>260</v>
      </c>
      <c r="BM266" s="256" t="s">
        <v>762</v>
      </c>
    </row>
    <row r="267" s="2" customFormat="1" ht="16.5" customHeight="1">
      <c r="A267" s="39"/>
      <c r="B267" s="40"/>
      <c r="C267" s="244" t="s">
        <v>499</v>
      </c>
      <c r="D267" s="244" t="s">
        <v>224</v>
      </c>
      <c r="E267" s="245" t="s">
        <v>3271</v>
      </c>
      <c r="F267" s="246" t="s">
        <v>3272</v>
      </c>
      <c r="G267" s="247" t="s">
        <v>2910</v>
      </c>
      <c r="H267" s="248">
        <v>20</v>
      </c>
      <c r="I267" s="249"/>
      <c r="J267" s="250">
        <f>ROUND(I267*H267,2)</f>
        <v>0</v>
      </c>
      <c r="K267" s="251"/>
      <c r="L267" s="45"/>
      <c r="M267" s="252" t="s">
        <v>1</v>
      </c>
      <c r="N267" s="253" t="s">
        <v>41</v>
      </c>
      <c r="O267" s="92"/>
      <c r="P267" s="254">
        <f>O267*H267</f>
        <v>0</v>
      </c>
      <c r="Q267" s="254">
        <v>0</v>
      </c>
      <c r="R267" s="254">
        <f>Q267*H267</f>
        <v>0</v>
      </c>
      <c r="S267" s="254">
        <v>0</v>
      </c>
      <c r="T267" s="255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56" t="s">
        <v>260</v>
      </c>
      <c r="AT267" s="256" t="s">
        <v>224</v>
      </c>
      <c r="AU267" s="256" t="s">
        <v>86</v>
      </c>
      <c r="AY267" s="18" t="s">
        <v>222</v>
      </c>
      <c r="BE267" s="257">
        <f>IF(N267="základní",J267,0)</f>
        <v>0</v>
      </c>
      <c r="BF267" s="257">
        <f>IF(N267="snížená",J267,0)</f>
        <v>0</v>
      </c>
      <c r="BG267" s="257">
        <f>IF(N267="zákl. přenesená",J267,0)</f>
        <v>0</v>
      </c>
      <c r="BH267" s="257">
        <f>IF(N267="sníž. přenesená",J267,0)</f>
        <v>0</v>
      </c>
      <c r="BI267" s="257">
        <f>IF(N267="nulová",J267,0)</f>
        <v>0</v>
      </c>
      <c r="BJ267" s="18" t="s">
        <v>84</v>
      </c>
      <c r="BK267" s="257">
        <f>ROUND(I267*H267,2)</f>
        <v>0</v>
      </c>
      <c r="BL267" s="18" t="s">
        <v>260</v>
      </c>
      <c r="BM267" s="256" t="s">
        <v>770</v>
      </c>
    </row>
    <row r="268" s="2" customFormat="1" ht="16.5" customHeight="1">
      <c r="A268" s="39"/>
      <c r="B268" s="40"/>
      <c r="C268" s="244" t="s">
        <v>767</v>
      </c>
      <c r="D268" s="244" t="s">
        <v>224</v>
      </c>
      <c r="E268" s="245" t="s">
        <v>3273</v>
      </c>
      <c r="F268" s="246" t="s">
        <v>3274</v>
      </c>
      <c r="G268" s="247" t="s">
        <v>2910</v>
      </c>
      <c r="H268" s="248">
        <v>56</v>
      </c>
      <c r="I268" s="249"/>
      <c r="J268" s="250">
        <f>ROUND(I268*H268,2)</f>
        <v>0</v>
      </c>
      <c r="K268" s="251"/>
      <c r="L268" s="45"/>
      <c r="M268" s="252" t="s">
        <v>1</v>
      </c>
      <c r="N268" s="253" t="s">
        <v>41</v>
      </c>
      <c r="O268" s="92"/>
      <c r="P268" s="254">
        <f>O268*H268</f>
        <v>0</v>
      </c>
      <c r="Q268" s="254">
        <v>0</v>
      </c>
      <c r="R268" s="254">
        <f>Q268*H268</f>
        <v>0</v>
      </c>
      <c r="S268" s="254">
        <v>0</v>
      </c>
      <c r="T268" s="255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56" t="s">
        <v>260</v>
      </c>
      <c r="AT268" s="256" t="s">
        <v>224</v>
      </c>
      <c r="AU268" s="256" t="s">
        <v>86</v>
      </c>
      <c r="AY268" s="18" t="s">
        <v>222</v>
      </c>
      <c r="BE268" s="257">
        <f>IF(N268="základní",J268,0)</f>
        <v>0</v>
      </c>
      <c r="BF268" s="257">
        <f>IF(N268="snížená",J268,0)</f>
        <v>0</v>
      </c>
      <c r="BG268" s="257">
        <f>IF(N268="zákl. přenesená",J268,0)</f>
        <v>0</v>
      </c>
      <c r="BH268" s="257">
        <f>IF(N268="sníž. přenesená",J268,0)</f>
        <v>0</v>
      </c>
      <c r="BI268" s="257">
        <f>IF(N268="nulová",J268,0)</f>
        <v>0</v>
      </c>
      <c r="BJ268" s="18" t="s">
        <v>84</v>
      </c>
      <c r="BK268" s="257">
        <f>ROUND(I268*H268,2)</f>
        <v>0</v>
      </c>
      <c r="BL268" s="18" t="s">
        <v>260</v>
      </c>
      <c r="BM268" s="256" t="s">
        <v>775</v>
      </c>
    </row>
    <row r="269" s="2" customFormat="1" ht="16.5" customHeight="1">
      <c r="A269" s="39"/>
      <c r="B269" s="40"/>
      <c r="C269" s="244" t="s">
        <v>507</v>
      </c>
      <c r="D269" s="244" t="s">
        <v>224</v>
      </c>
      <c r="E269" s="245" t="s">
        <v>3275</v>
      </c>
      <c r="F269" s="246" t="s">
        <v>3276</v>
      </c>
      <c r="G269" s="247" t="s">
        <v>2910</v>
      </c>
      <c r="H269" s="248">
        <v>2</v>
      </c>
      <c r="I269" s="249"/>
      <c r="J269" s="250">
        <f>ROUND(I269*H269,2)</f>
        <v>0</v>
      </c>
      <c r="K269" s="251"/>
      <c r="L269" s="45"/>
      <c r="M269" s="252" t="s">
        <v>1</v>
      </c>
      <c r="N269" s="253" t="s">
        <v>41</v>
      </c>
      <c r="O269" s="92"/>
      <c r="P269" s="254">
        <f>O269*H269</f>
        <v>0</v>
      </c>
      <c r="Q269" s="254">
        <v>0</v>
      </c>
      <c r="R269" s="254">
        <f>Q269*H269</f>
        <v>0</v>
      </c>
      <c r="S269" s="254">
        <v>0</v>
      </c>
      <c r="T269" s="255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56" t="s">
        <v>260</v>
      </c>
      <c r="AT269" s="256" t="s">
        <v>224</v>
      </c>
      <c r="AU269" s="256" t="s">
        <v>86</v>
      </c>
      <c r="AY269" s="18" t="s">
        <v>222</v>
      </c>
      <c r="BE269" s="257">
        <f>IF(N269="základní",J269,0)</f>
        <v>0</v>
      </c>
      <c r="BF269" s="257">
        <f>IF(N269="snížená",J269,0)</f>
        <v>0</v>
      </c>
      <c r="BG269" s="257">
        <f>IF(N269="zákl. přenesená",J269,0)</f>
        <v>0</v>
      </c>
      <c r="BH269" s="257">
        <f>IF(N269="sníž. přenesená",J269,0)</f>
        <v>0</v>
      </c>
      <c r="BI269" s="257">
        <f>IF(N269="nulová",J269,0)</f>
        <v>0</v>
      </c>
      <c r="BJ269" s="18" t="s">
        <v>84</v>
      </c>
      <c r="BK269" s="257">
        <f>ROUND(I269*H269,2)</f>
        <v>0</v>
      </c>
      <c r="BL269" s="18" t="s">
        <v>260</v>
      </c>
      <c r="BM269" s="256" t="s">
        <v>782</v>
      </c>
    </row>
    <row r="270" s="2" customFormat="1" ht="16.5" customHeight="1">
      <c r="A270" s="39"/>
      <c r="B270" s="40"/>
      <c r="C270" s="244" t="s">
        <v>779</v>
      </c>
      <c r="D270" s="244" t="s">
        <v>224</v>
      </c>
      <c r="E270" s="245" t="s">
        <v>3277</v>
      </c>
      <c r="F270" s="246" t="s">
        <v>3278</v>
      </c>
      <c r="G270" s="247" t="s">
        <v>2910</v>
      </c>
      <c r="H270" s="248">
        <v>3</v>
      </c>
      <c r="I270" s="249"/>
      <c r="J270" s="250">
        <f>ROUND(I270*H270,2)</f>
        <v>0</v>
      </c>
      <c r="K270" s="251"/>
      <c r="L270" s="45"/>
      <c r="M270" s="252" t="s">
        <v>1</v>
      </c>
      <c r="N270" s="253" t="s">
        <v>41</v>
      </c>
      <c r="O270" s="92"/>
      <c r="P270" s="254">
        <f>O270*H270</f>
        <v>0</v>
      </c>
      <c r="Q270" s="254">
        <v>0</v>
      </c>
      <c r="R270" s="254">
        <f>Q270*H270</f>
        <v>0</v>
      </c>
      <c r="S270" s="254">
        <v>0</v>
      </c>
      <c r="T270" s="255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56" t="s">
        <v>260</v>
      </c>
      <c r="AT270" s="256" t="s">
        <v>224</v>
      </c>
      <c r="AU270" s="256" t="s">
        <v>86</v>
      </c>
      <c r="AY270" s="18" t="s">
        <v>222</v>
      </c>
      <c r="BE270" s="257">
        <f>IF(N270="základní",J270,0)</f>
        <v>0</v>
      </c>
      <c r="BF270" s="257">
        <f>IF(N270="snížená",J270,0)</f>
        <v>0</v>
      </c>
      <c r="BG270" s="257">
        <f>IF(N270="zákl. přenesená",J270,0)</f>
        <v>0</v>
      </c>
      <c r="BH270" s="257">
        <f>IF(N270="sníž. přenesená",J270,0)</f>
        <v>0</v>
      </c>
      <c r="BI270" s="257">
        <f>IF(N270="nulová",J270,0)</f>
        <v>0</v>
      </c>
      <c r="BJ270" s="18" t="s">
        <v>84</v>
      </c>
      <c r="BK270" s="257">
        <f>ROUND(I270*H270,2)</f>
        <v>0</v>
      </c>
      <c r="BL270" s="18" t="s">
        <v>260</v>
      </c>
      <c r="BM270" s="256" t="s">
        <v>788</v>
      </c>
    </row>
    <row r="271" s="2" customFormat="1" ht="16.5" customHeight="1">
      <c r="A271" s="39"/>
      <c r="B271" s="40"/>
      <c r="C271" s="244" t="s">
        <v>511</v>
      </c>
      <c r="D271" s="244" t="s">
        <v>224</v>
      </c>
      <c r="E271" s="245" t="s">
        <v>3279</v>
      </c>
      <c r="F271" s="246" t="s">
        <v>3280</v>
      </c>
      <c r="G271" s="247" t="s">
        <v>2910</v>
      </c>
      <c r="H271" s="248">
        <v>4</v>
      </c>
      <c r="I271" s="249"/>
      <c r="J271" s="250">
        <f>ROUND(I271*H271,2)</f>
        <v>0</v>
      </c>
      <c r="K271" s="251"/>
      <c r="L271" s="45"/>
      <c r="M271" s="252" t="s">
        <v>1</v>
      </c>
      <c r="N271" s="253" t="s">
        <v>41</v>
      </c>
      <c r="O271" s="92"/>
      <c r="P271" s="254">
        <f>O271*H271</f>
        <v>0</v>
      </c>
      <c r="Q271" s="254">
        <v>0</v>
      </c>
      <c r="R271" s="254">
        <f>Q271*H271</f>
        <v>0</v>
      </c>
      <c r="S271" s="254">
        <v>0</v>
      </c>
      <c r="T271" s="255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56" t="s">
        <v>260</v>
      </c>
      <c r="AT271" s="256" t="s">
        <v>224</v>
      </c>
      <c r="AU271" s="256" t="s">
        <v>86</v>
      </c>
      <c r="AY271" s="18" t="s">
        <v>222</v>
      </c>
      <c r="BE271" s="257">
        <f>IF(N271="základní",J271,0)</f>
        <v>0</v>
      </c>
      <c r="BF271" s="257">
        <f>IF(N271="snížená",J271,0)</f>
        <v>0</v>
      </c>
      <c r="BG271" s="257">
        <f>IF(N271="zákl. přenesená",J271,0)</f>
        <v>0</v>
      </c>
      <c r="BH271" s="257">
        <f>IF(N271="sníž. přenesená",J271,0)</f>
        <v>0</v>
      </c>
      <c r="BI271" s="257">
        <f>IF(N271="nulová",J271,0)</f>
        <v>0</v>
      </c>
      <c r="BJ271" s="18" t="s">
        <v>84</v>
      </c>
      <c r="BK271" s="257">
        <f>ROUND(I271*H271,2)</f>
        <v>0</v>
      </c>
      <c r="BL271" s="18" t="s">
        <v>260</v>
      </c>
      <c r="BM271" s="256" t="s">
        <v>795</v>
      </c>
    </row>
    <row r="272" s="2" customFormat="1" ht="16.5" customHeight="1">
      <c r="A272" s="39"/>
      <c r="B272" s="40"/>
      <c r="C272" s="244" t="s">
        <v>792</v>
      </c>
      <c r="D272" s="244" t="s">
        <v>224</v>
      </c>
      <c r="E272" s="245" t="s">
        <v>3281</v>
      </c>
      <c r="F272" s="246" t="s">
        <v>3282</v>
      </c>
      <c r="G272" s="247" t="s">
        <v>353</v>
      </c>
      <c r="H272" s="248">
        <v>43</v>
      </c>
      <c r="I272" s="249"/>
      <c r="J272" s="250">
        <f>ROUND(I272*H272,2)</f>
        <v>0</v>
      </c>
      <c r="K272" s="251"/>
      <c r="L272" s="45"/>
      <c r="M272" s="252" t="s">
        <v>1</v>
      </c>
      <c r="N272" s="253" t="s">
        <v>41</v>
      </c>
      <c r="O272" s="92"/>
      <c r="P272" s="254">
        <f>O272*H272</f>
        <v>0</v>
      </c>
      <c r="Q272" s="254">
        <v>0</v>
      </c>
      <c r="R272" s="254">
        <f>Q272*H272</f>
        <v>0</v>
      </c>
      <c r="S272" s="254">
        <v>0</v>
      </c>
      <c r="T272" s="255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56" t="s">
        <v>260</v>
      </c>
      <c r="AT272" s="256" t="s">
        <v>224</v>
      </c>
      <c r="AU272" s="256" t="s">
        <v>86</v>
      </c>
      <c r="AY272" s="18" t="s">
        <v>222</v>
      </c>
      <c r="BE272" s="257">
        <f>IF(N272="základní",J272,0)</f>
        <v>0</v>
      </c>
      <c r="BF272" s="257">
        <f>IF(N272="snížená",J272,0)</f>
        <v>0</v>
      </c>
      <c r="BG272" s="257">
        <f>IF(N272="zákl. přenesená",J272,0)</f>
        <v>0</v>
      </c>
      <c r="BH272" s="257">
        <f>IF(N272="sníž. přenesená",J272,0)</f>
        <v>0</v>
      </c>
      <c r="BI272" s="257">
        <f>IF(N272="nulová",J272,0)</f>
        <v>0</v>
      </c>
      <c r="BJ272" s="18" t="s">
        <v>84</v>
      </c>
      <c r="BK272" s="257">
        <f>ROUND(I272*H272,2)</f>
        <v>0</v>
      </c>
      <c r="BL272" s="18" t="s">
        <v>260</v>
      </c>
      <c r="BM272" s="256" t="s">
        <v>800</v>
      </c>
    </row>
    <row r="273" s="2" customFormat="1" ht="24.15" customHeight="1">
      <c r="A273" s="39"/>
      <c r="B273" s="40"/>
      <c r="C273" s="244" t="s">
        <v>515</v>
      </c>
      <c r="D273" s="244" t="s">
        <v>224</v>
      </c>
      <c r="E273" s="245" t="s">
        <v>3283</v>
      </c>
      <c r="F273" s="246" t="s">
        <v>3284</v>
      </c>
      <c r="G273" s="247" t="s">
        <v>1057</v>
      </c>
      <c r="H273" s="316"/>
      <c r="I273" s="249"/>
      <c r="J273" s="250">
        <f>ROUND(I273*H273,2)</f>
        <v>0</v>
      </c>
      <c r="K273" s="251"/>
      <c r="L273" s="45"/>
      <c r="M273" s="252" t="s">
        <v>1</v>
      </c>
      <c r="N273" s="253" t="s">
        <v>41</v>
      </c>
      <c r="O273" s="92"/>
      <c r="P273" s="254">
        <f>O273*H273</f>
        <v>0</v>
      </c>
      <c r="Q273" s="254">
        <v>0</v>
      </c>
      <c r="R273" s="254">
        <f>Q273*H273</f>
        <v>0</v>
      </c>
      <c r="S273" s="254">
        <v>0</v>
      </c>
      <c r="T273" s="255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56" t="s">
        <v>260</v>
      </c>
      <c r="AT273" s="256" t="s">
        <v>224</v>
      </c>
      <c r="AU273" s="256" t="s">
        <v>86</v>
      </c>
      <c r="AY273" s="18" t="s">
        <v>222</v>
      </c>
      <c r="BE273" s="257">
        <f>IF(N273="základní",J273,0)</f>
        <v>0</v>
      </c>
      <c r="BF273" s="257">
        <f>IF(N273="snížená",J273,0)</f>
        <v>0</v>
      </c>
      <c r="BG273" s="257">
        <f>IF(N273="zákl. přenesená",J273,0)</f>
        <v>0</v>
      </c>
      <c r="BH273" s="257">
        <f>IF(N273="sníž. přenesená",J273,0)</f>
        <v>0</v>
      </c>
      <c r="BI273" s="257">
        <f>IF(N273="nulová",J273,0)</f>
        <v>0</v>
      </c>
      <c r="BJ273" s="18" t="s">
        <v>84</v>
      </c>
      <c r="BK273" s="257">
        <f>ROUND(I273*H273,2)</f>
        <v>0</v>
      </c>
      <c r="BL273" s="18" t="s">
        <v>260</v>
      </c>
      <c r="BM273" s="256" t="s">
        <v>807</v>
      </c>
    </row>
    <row r="274" s="12" customFormat="1" ht="22.8" customHeight="1">
      <c r="A274" s="12"/>
      <c r="B274" s="228"/>
      <c r="C274" s="229"/>
      <c r="D274" s="230" t="s">
        <v>75</v>
      </c>
      <c r="E274" s="242" t="s">
        <v>1882</v>
      </c>
      <c r="F274" s="242" t="s">
        <v>3285</v>
      </c>
      <c r="G274" s="229"/>
      <c r="H274" s="229"/>
      <c r="I274" s="232"/>
      <c r="J274" s="243">
        <f>BK274</f>
        <v>0</v>
      </c>
      <c r="K274" s="229"/>
      <c r="L274" s="234"/>
      <c r="M274" s="235"/>
      <c r="N274" s="236"/>
      <c r="O274" s="236"/>
      <c r="P274" s="237">
        <f>SUM(P275:P277)</f>
        <v>0</v>
      </c>
      <c r="Q274" s="236"/>
      <c r="R274" s="237">
        <f>SUM(R275:R277)</f>
        <v>0</v>
      </c>
      <c r="S274" s="236"/>
      <c r="T274" s="238">
        <f>SUM(T275:T277)</f>
        <v>0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239" t="s">
        <v>86</v>
      </c>
      <c r="AT274" s="240" t="s">
        <v>75</v>
      </c>
      <c r="AU274" s="240" t="s">
        <v>84</v>
      </c>
      <c r="AY274" s="239" t="s">
        <v>222</v>
      </c>
      <c r="BK274" s="241">
        <f>SUM(BK275:BK277)</f>
        <v>0</v>
      </c>
    </row>
    <row r="275" s="2" customFormat="1" ht="21.75" customHeight="1">
      <c r="A275" s="39"/>
      <c r="B275" s="40"/>
      <c r="C275" s="244" t="s">
        <v>804</v>
      </c>
      <c r="D275" s="244" t="s">
        <v>224</v>
      </c>
      <c r="E275" s="245" t="s">
        <v>3286</v>
      </c>
      <c r="F275" s="246" t="s">
        <v>3287</v>
      </c>
      <c r="G275" s="247" t="s">
        <v>2910</v>
      </c>
      <c r="H275" s="248">
        <v>54</v>
      </c>
      <c r="I275" s="249"/>
      <c r="J275" s="250">
        <f>ROUND(I275*H275,2)</f>
        <v>0</v>
      </c>
      <c r="K275" s="251"/>
      <c r="L275" s="45"/>
      <c r="M275" s="252" t="s">
        <v>1</v>
      </c>
      <c r="N275" s="253" t="s">
        <v>41</v>
      </c>
      <c r="O275" s="92"/>
      <c r="P275" s="254">
        <f>O275*H275</f>
        <v>0</v>
      </c>
      <c r="Q275" s="254">
        <v>0</v>
      </c>
      <c r="R275" s="254">
        <f>Q275*H275</f>
        <v>0</v>
      </c>
      <c r="S275" s="254">
        <v>0</v>
      </c>
      <c r="T275" s="255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56" t="s">
        <v>260</v>
      </c>
      <c r="AT275" s="256" t="s">
        <v>224</v>
      </c>
      <c r="AU275" s="256" t="s">
        <v>86</v>
      </c>
      <c r="AY275" s="18" t="s">
        <v>222</v>
      </c>
      <c r="BE275" s="257">
        <f>IF(N275="základní",J275,0)</f>
        <v>0</v>
      </c>
      <c r="BF275" s="257">
        <f>IF(N275="snížená",J275,0)</f>
        <v>0</v>
      </c>
      <c r="BG275" s="257">
        <f>IF(N275="zákl. přenesená",J275,0)</f>
        <v>0</v>
      </c>
      <c r="BH275" s="257">
        <f>IF(N275="sníž. přenesená",J275,0)</f>
        <v>0</v>
      </c>
      <c r="BI275" s="257">
        <f>IF(N275="nulová",J275,0)</f>
        <v>0</v>
      </c>
      <c r="BJ275" s="18" t="s">
        <v>84</v>
      </c>
      <c r="BK275" s="257">
        <f>ROUND(I275*H275,2)</f>
        <v>0</v>
      </c>
      <c r="BL275" s="18" t="s">
        <v>260</v>
      </c>
      <c r="BM275" s="256" t="s">
        <v>814</v>
      </c>
    </row>
    <row r="276" s="2" customFormat="1" ht="16.5" customHeight="1">
      <c r="A276" s="39"/>
      <c r="B276" s="40"/>
      <c r="C276" s="244" t="s">
        <v>811</v>
      </c>
      <c r="D276" s="244" t="s">
        <v>224</v>
      </c>
      <c r="E276" s="245" t="s">
        <v>3288</v>
      </c>
      <c r="F276" s="246" t="s">
        <v>3289</v>
      </c>
      <c r="G276" s="247" t="s">
        <v>2910</v>
      </c>
      <c r="H276" s="248">
        <v>2</v>
      </c>
      <c r="I276" s="249"/>
      <c r="J276" s="250">
        <f>ROUND(I276*H276,2)</f>
        <v>0</v>
      </c>
      <c r="K276" s="251"/>
      <c r="L276" s="45"/>
      <c r="M276" s="252" t="s">
        <v>1</v>
      </c>
      <c r="N276" s="253" t="s">
        <v>41</v>
      </c>
      <c r="O276" s="92"/>
      <c r="P276" s="254">
        <f>O276*H276</f>
        <v>0</v>
      </c>
      <c r="Q276" s="254">
        <v>0</v>
      </c>
      <c r="R276" s="254">
        <f>Q276*H276</f>
        <v>0</v>
      </c>
      <c r="S276" s="254">
        <v>0</v>
      </c>
      <c r="T276" s="255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56" t="s">
        <v>260</v>
      </c>
      <c r="AT276" s="256" t="s">
        <v>224</v>
      </c>
      <c r="AU276" s="256" t="s">
        <v>86</v>
      </c>
      <c r="AY276" s="18" t="s">
        <v>222</v>
      </c>
      <c r="BE276" s="257">
        <f>IF(N276="základní",J276,0)</f>
        <v>0</v>
      </c>
      <c r="BF276" s="257">
        <f>IF(N276="snížená",J276,0)</f>
        <v>0</v>
      </c>
      <c r="BG276" s="257">
        <f>IF(N276="zákl. přenesená",J276,0)</f>
        <v>0</v>
      </c>
      <c r="BH276" s="257">
        <f>IF(N276="sníž. přenesená",J276,0)</f>
        <v>0</v>
      </c>
      <c r="BI276" s="257">
        <f>IF(N276="nulová",J276,0)</f>
        <v>0</v>
      </c>
      <c r="BJ276" s="18" t="s">
        <v>84</v>
      </c>
      <c r="BK276" s="257">
        <f>ROUND(I276*H276,2)</f>
        <v>0</v>
      </c>
      <c r="BL276" s="18" t="s">
        <v>260</v>
      </c>
      <c r="BM276" s="256" t="s">
        <v>822</v>
      </c>
    </row>
    <row r="277" s="2" customFormat="1" ht="24.15" customHeight="1">
      <c r="A277" s="39"/>
      <c r="B277" s="40"/>
      <c r="C277" s="244" t="s">
        <v>819</v>
      </c>
      <c r="D277" s="244" t="s">
        <v>224</v>
      </c>
      <c r="E277" s="245" t="s">
        <v>3290</v>
      </c>
      <c r="F277" s="246" t="s">
        <v>3291</v>
      </c>
      <c r="G277" s="247" t="s">
        <v>1057</v>
      </c>
      <c r="H277" s="316"/>
      <c r="I277" s="249"/>
      <c r="J277" s="250">
        <f>ROUND(I277*H277,2)</f>
        <v>0</v>
      </c>
      <c r="K277" s="251"/>
      <c r="L277" s="45"/>
      <c r="M277" s="317" t="s">
        <v>1</v>
      </c>
      <c r="N277" s="318" t="s">
        <v>41</v>
      </c>
      <c r="O277" s="319"/>
      <c r="P277" s="320">
        <f>O277*H277</f>
        <v>0</v>
      </c>
      <c r="Q277" s="320">
        <v>0</v>
      </c>
      <c r="R277" s="320">
        <f>Q277*H277</f>
        <v>0</v>
      </c>
      <c r="S277" s="320">
        <v>0</v>
      </c>
      <c r="T277" s="321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56" t="s">
        <v>260</v>
      </c>
      <c r="AT277" s="256" t="s">
        <v>224</v>
      </c>
      <c r="AU277" s="256" t="s">
        <v>86</v>
      </c>
      <c r="AY277" s="18" t="s">
        <v>222</v>
      </c>
      <c r="BE277" s="257">
        <f>IF(N277="základní",J277,0)</f>
        <v>0</v>
      </c>
      <c r="BF277" s="257">
        <f>IF(N277="snížená",J277,0)</f>
        <v>0</v>
      </c>
      <c r="BG277" s="257">
        <f>IF(N277="zákl. přenesená",J277,0)</f>
        <v>0</v>
      </c>
      <c r="BH277" s="257">
        <f>IF(N277="sníž. přenesená",J277,0)</f>
        <v>0</v>
      </c>
      <c r="BI277" s="257">
        <f>IF(N277="nulová",J277,0)</f>
        <v>0</v>
      </c>
      <c r="BJ277" s="18" t="s">
        <v>84</v>
      </c>
      <c r="BK277" s="257">
        <f>ROUND(I277*H277,2)</f>
        <v>0</v>
      </c>
      <c r="BL277" s="18" t="s">
        <v>260</v>
      </c>
      <c r="BM277" s="256" t="s">
        <v>829</v>
      </c>
    </row>
    <row r="278" s="2" customFormat="1" ht="6.96" customHeight="1">
      <c r="A278" s="39"/>
      <c r="B278" s="67"/>
      <c r="C278" s="68"/>
      <c r="D278" s="68"/>
      <c r="E278" s="68"/>
      <c r="F278" s="68"/>
      <c r="G278" s="68"/>
      <c r="H278" s="68"/>
      <c r="I278" s="68"/>
      <c r="J278" s="68"/>
      <c r="K278" s="68"/>
      <c r="L278" s="45"/>
      <c r="M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</sheetData>
  <sheetProtection sheet="1" autoFilter="0" formatColumns="0" formatRows="0" objects="1" scenarios="1" spinCount="100000" saltValue="gCkrCdVtIz9FWfD48uYhQz1EcJpm5JYgbNDF9NOgjg4oBw5fYXvpEmbo0THAM/vqXM31sooBJSQEToccIWFLyA==" hashValue="waRSdx/NfeEn47g0sxI6c0ZXs5KuOvxPQbZy0rir1voRtTvX0qfiyqX3uKb36/YxNBGtSvcGzR/2xjnwrKlvDg==" algorithmName="SHA-512" password="9942"/>
  <autoFilter ref="C140:K277"/>
  <mergeCells count="17">
    <mergeCell ref="E7:H7"/>
    <mergeCell ref="E9:H9"/>
    <mergeCell ref="E11:H11"/>
    <mergeCell ref="E20:H20"/>
    <mergeCell ref="E29:H29"/>
    <mergeCell ref="E85:H85"/>
    <mergeCell ref="E87:H87"/>
    <mergeCell ref="E89:H89"/>
    <mergeCell ref="D113:F113"/>
    <mergeCell ref="D114:F114"/>
    <mergeCell ref="D115:F115"/>
    <mergeCell ref="D116:F116"/>
    <mergeCell ref="D117:F117"/>
    <mergeCell ref="E129:H129"/>
    <mergeCell ref="E131:H131"/>
    <mergeCell ref="E133:H13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108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153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OU - STAVEBNÍ ÚPRAVY BUDOVY E, ČS.LEGIÍ 9, OSTRAVA</v>
      </c>
      <c r="F7" s="152"/>
      <c r="G7" s="152"/>
      <c r="H7" s="152"/>
      <c r="L7" s="21"/>
    </row>
    <row r="8">
      <c r="B8" s="21"/>
      <c r="D8" s="152" t="s">
        <v>154</v>
      </c>
      <c r="L8" s="21"/>
    </row>
    <row r="9" s="1" customFormat="1" ht="16.5" customHeight="1">
      <c r="B9" s="21"/>
      <c r="E9" s="153" t="s">
        <v>2858</v>
      </c>
      <c r="F9" s="1"/>
      <c r="G9" s="1"/>
      <c r="H9" s="1"/>
      <c r="L9" s="21"/>
    </row>
    <row r="10" s="1" customFormat="1" ht="12" customHeight="1">
      <c r="B10" s="21"/>
      <c r="D10" s="152" t="s">
        <v>2859</v>
      </c>
      <c r="L10" s="21"/>
    </row>
    <row r="11" s="2" customFormat="1" ht="16.5" customHeight="1">
      <c r="A11" s="39"/>
      <c r="B11" s="45"/>
      <c r="C11" s="39"/>
      <c r="D11" s="39"/>
      <c r="E11" s="166" t="s">
        <v>3292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3293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3294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19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20</v>
      </c>
      <c r="E16" s="39"/>
      <c r="F16" s="142" t="s">
        <v>34</v>
      </c>
      <c r="G16" s="39"/>
      <c r="H16" s="39"/>
      <c r="I16" s="152" t="s">
        <v>22</v>
      </c>
      <c r="J16" s="155" t="str">
        <f>'Rekapitulace stavby'!AN8</f>
        <v>30. 3. 2022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24</v>
      </c>
      <c r="E18" s="39"/>
      <c r="F18" s="39"/>
      <c r="G18" s="39"/>
      <c r="H18" s="39"/>
      <c r="I18" s="152" t="s">
        <v>25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Ostravská univerzita</v>
      </c>
      <c r="F19" s="39"/>
      <c r="G19" s="39"/>
      <c r="H19" s="39"/>
      <c r="I19" s="152" t="s">
        <v>27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28</v>
      </c>
      <c r="E21" s="39"/>
      <c r="F21" s="39"/>
      <c r="G21" s="39"/>
      <c r="H21" s="39"/>
      <c r="I21" s="152" t="s">
        <v>25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27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30</v>
      </c>
      <c r="E24" s="39"/>
      <c r="F24" s="39"/>
      <c r="G24" s="39"/>
      <c r="H24" s="39"/>
      <c r="I24" s="152" t="s">
        <v>25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MARPO s.r.o.</v>
      </c>
      <c r="F25" s="39"/>
      <c r="G25" s="39"/>
      <c r="H25" s="39"/>
      <c r="I25" s="152" t="s">
        <v>27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33</v>
      </c>
      <c r="E27" s="39"/>
      <c r="F27" s="39"/>
      <c r="G27" s="39"/>
      <c r="H27" s="39"/>
      <c r="I27" s="152" t="s">
        <v>25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 xml:space="preserve"> </v>
      </c>
      <c r="F28" s="39"/>
      <c r="G28" s="39"/>
      <c r="H28" s="39"/>
      <c r="I28" s="152" t="s">
        <v>27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35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142" t="s">
        <v>156</v>
      </c>
      <c r="E34" s="39"/>
      <c r="F34" s="39"/>
      <c r="G34" s="39"/>
      <c r="H34" s="39"/>
      <c r="I34" s="39"/>
      <c r="J34" s="161">
        <f>J100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2" t="s">
        <v>157</v>
      </c>
      <c r="E35" s="39"/>
      <c r="F35" s="39"/>
      <c r="G35" s="39"/>
      <c r="H35" s="39"/>
      <c r="I35" s="39"/>
      <c r="J35" s="161">
        <f>J108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25.44" customHeight="1">
      <c r="A36" s="39"/>
      <c r="B36" s="45"/>
      <c r="C36" s="39"/>
      <c r="D36" s="163" t="s">
        <v>36</v>
      </c>
      <c r="E36" s="39"/>
      <c r="F36" s="39"/>
      <c r="G36" s="39"/>
      <c r="H36" s="39"/>
      <c r="I36" s="39"/>
      <c r="J36" s="164">
        <f>ROUND(J34 + J35,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6.96" customHeight="1">
      <c r="A37" s="39"/>
      <c r="B37" s="45"/>
      <c r="C37" s="39"/>
      <c r="D37" s="160"/>
      <c r="E37" s="160"/>
      <c r="F37" s="160"/>
      <c r="G37" s="160"/>
      <c r="H37" s="160"/>
      <c r="I37" s="160"/>
      <c r="J37" s="160"/>
      <c r="K37" s="160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39"/>
      <c r="F38" s="165" t="s">
        <v>38</v>
      </c>
      <c r="G38" s="39"/>
      <c r="H38" s="39"/>
      <c r="I38" s="165" t="s">
        <v>37</v>
      </c>
      <c r="J38" s="165" t="s">
        <v>39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14.4" customHeight="1">
      <c r="A39" s="39"/>
      <c r="B39" s="45"/>
      <c r="C39" s="39"/>
      <c r="D39" s="166" t="s">
        <v>40</v>
      </c>
      <c r="E39" s="152" t="s">
        <v>41</v>
      </c>
      <c r="F39" s="167">
        <f>ROUND((SUM(BE108:BE115) + SUM(BE139:BE269)),  2)</f>
        <v>0</v>
      </c>
      <c r="G39" s="39"/>
      <c r="H39" s="39"/>
      <c r="I39" s="168">
        <v>0.20999999999999999</v>
      </c>
      <c r="J39" s="167">
        <f>ROUND(((SUM(BE108:BE115) + SUM(BE139:BE269))*I39),  2)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152" t="s">
        <v>42</v>
      </c>
      <c r="F40" s="167">
        <f>ROUND((SUM(BF108:BF115) + SUM(BF139:BF269)),  2)</f>
        <v>0</v>
      </c>
      <c r="G40" s="39"/>
      <c r="H40" s="39"/>
      <c r="I40" s="168">
        <v>0.14999999999999999</v>
      </c>
      <c r="J40" s="167">
        <f>ROUND(((SUM(BF108:BF115) + SUM(BF139:BF269))*I40),  2)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43</v>
      </c>
      <c r="F41" s="167">
        <f>ROUND((SUM(BG108:BG115) + SUM(BG139:BG269)),  2)</f>
        <v>0</v>
      </c>
      <c r="G41" s="39"/>
      <c r="H41" s="39"/>
      <c r="I41" s="168">
        <v>0.20999999999999999</v>
      </c>
      <c r="J41" s="167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152" t="s">
        <v>44</v>
      </c>
      <c r="F42" s="167">
        <f>ROUND((SUM(BH108:BH115) + SUM(BH139:BH269)),  2)</f>
        <v>0</v>
      </c>
      <c r="G42" s="39"/>
      <c r="H42" s="39"/>
      <c r="I42" s="168">
        <v>0.14999999999999999</v>
      </c>
      <c r="J42" s="167">
        <f>0</f>
        <v>0</v>
      </c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14.4" customHeight="1">
      <c r="A43" s="39"/>
      <c r="B43" s="45"/>
      <c r="C43" s="39"/>
      <c r="D43" s="39"/>
      <c r="E43" s="152" t="s">
        <v>45</v>
      </c>
      <c r="F43" s="167">
        <f>ROUND((SUM(BI108:BI115) + SUM(BI139:BI269)),  2)</f>
        <v>0</v>
      </c>
      <c r="G43" s="39"/>
      <c r="H43" s="39"/>
      <c r="I43" s="168">
        <v>0</v>
      </c>
      <c r="J43" s="167">
        <f>0</f>
        <v>0</v>
      </c>
      <c r="K43" s="39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6.96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2" customFormat="1" ht="25.44" customHeight="1">
      <c r="A45" s="39"/>
      <c r="B45" s="45"/>
      <c r="C45" s="169"/>
      <c r="D45" s="170" t="s">
        <v>46</v>
      </c>
      <c r="E45" s="171"/>
      <c r="F45" s="171"/>
      <c r="G45" s="172" t="s">
        <v>47</v>
      </c>
      <c r="H45" s="173" t="s">
        <v>48</v>
      </c>
      <c r="I45" s="171"/>
      <c r="J45" s="174">
        <f>SUM(J36:J43)</f>
        <v>0</v>
      </c>
      <c r="K45" s="175"/>
      <c r="L45" s="64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="2" customFormat="1" ht="14.4" customHeight="1">
      <c r="A46" s="39"/>
      <c r="B46" s="45"/>
      <c r="C46" s="39"/>
      <c r="D46" s="39"/>
      <c r="E46" s="39"/>
      <c r="F46" s="39"/>
      <c r="G46" s="39"/>
      <c r="H46" s="39"/>
      <c r="I46" s="39"/>
      <c r="J46" s="39"/>
      <c r="K46" s="39"/>
      <c r="L46" s="64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6" t="s">
        <v>49</v>
      </c>
      <c r="E50" s="177"/>
      <c r="F50" s="177"/>
      <c r="G50" s="176" t="s">
        <v>50</v>
      </c>
      <c r="H50" s="177"/>
      <c r="I50" s="177"/>
      <c r="J50" s="177"/>
      <c r="K50" s="177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8" t="s">
        <v>51</v>
      </c>
      <c r="E61" s="179"/>
      <c r="F61" s="180" t="s">
        <v>52</v>
      </c>
      <c r="G61" s="178" t="s">
        <v>51</v>
      </c>
      <c r="H61" s="179"/>
      <c r="I61" s="179"/>
      <c r="J61" s="181" t="s">
        <v>52</v>
      </c>
      <c r="K61" s="179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6" t="s">
        <v>53</v>
      </c>
      <c r="E65" s="182"/>
      <c r="F65" s="182"/>
      <c r="G65" s="176" t="s">
        <v>54</v>
      </c>
      <c r="H65" s="182"/>
      <c r="I65" s="182"/>
      <c r="J65" s="182"/>
      <c r="K65" s="182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8" t="s">
        <v>51</v>
      </c>
      <c r="E76" s="179"/>
      <c r="F76" s="180" t="s">
        <v>52</v>
      </c>
      <c r="G76" s="178" t="s">
        <v>51</v>
      </c>
      <c r="H76" s="179"/>
      <c r="I76" s="179"/>
      <c r="J76" s="181" t="s">
        <v>52</v>
      </c>
      <c r="K76" s="179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5"/>
      <c r="C81" s="186"/>
      <c r="D81" s="186"/>
      <c r="E81" s="186"/>
      <c r="F81" s="186"/>
      <c r="G81" s="186"/>
      <c r="H81" s="186"/>
      <c r="I81" s="186"/>
      <c r="J81" s="186"/>
      <c r="K81" s="186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158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7" t="str">
        <f>E7</f>
        <v>OU - STAVEBNÍ ÚPRAVY BUDOVY E, ČS.LEGIÍ 9, OSTRAVA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154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7" t="s">
        <v>2858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2859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325" t="s">
        <v>3292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3293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1 - Elektroinstalace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20</v>
      </c>
      <c r="D93" s="41"/>
      <c r="E93" s="41"/>
      <c r="F93" s="28" t="str">
        <f>F16</f>
        <v xml:space="preserve"> </v>
      </c>
      <c r="G93" s="41"/>
      <c r="H93" s="41"/>
      <c r="I93" s="33" t="s">
        <v>22</v>
      </c>
      <c r="J93" s="80" t="str">
        <f>IF(J16="","",J16)</f>
        <v>30. 3. 2022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24</v>
      </c>
      <c r="D95" s="41"/>
      <c r="E95" s="41"/>
      <c r="F95" s="28" t="str">
        <f>E19</f>
        <v>Ostravská univerzita</v>
      </c>
      <c r="G95" s="41"/>
      <c r="H95" s="41"/>
      <c r="I95" s="33" t="s">
        <v>30</v>
      </c>
      <c r="J95" s="37" t="str">
        <f>E25</f>
        <v>MARPO s.r.o.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28</v>
      </c>
      <c r="D96" s="41"/>
      <c r="E96" s="41"/>
      <c r="F96" s="28" t="str">
        <f>IF(E22="","",E22)</f>
        <v>Vyplň údaj</v>
      </c>
      <c r="G96" s="41"/>
      <c r="H96" s="41"/>
      <c r="I96" s="33" t="s">
        <v>33</v>
      </c>
      <c r="J96" s="37" t="str">
        <f>E28</f>
        <v xml:space="preserve"> 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8" t="s">
        <v>159</v>
      </c>
      <c r="D98" s="189"/>
      <c r="E98" s="189"/>
      <c r="F98" s="189"/>
      <c r="G98" s="189"/>
      <c r="H98" s="189"/>
      <c r="I98" s="189"/>
      <c r="J98" s="190" t="s">
        <v>160</v>
      </c>
      <c r="K98" s="189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91" t="s">
        <v>161</v>
      </c>
      <c r="D100" s="41"/>
      <c r="E100" s="41"/>
      <c r="F100" s="41"/>
      <c r="G100" s="41"/>
      <c r="H100" s="41"/>
      <c r="I100" s="41"/>
      <c r="J100" s="111">
        <f>J139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162</v>
      </c>
    </row>
    <row r="101" s="9" customFormat="1" ht="24.96" customHeight="1">
      <c r="A101" s="9"/>
      <c r="B101" s="192"/>
      <c r="C101" s="193"/>
      <c r="D101" s="194" t="s">
        <v>3295</v>
      </c>
      <c r="E101" s="195"/>
      <c r="F101" s="195"/>
      <c r="G101" s="195"/>
      <c r="H101" s="195"/>
      <c r="I101" s="195"/>
      <c r="J101" s="196">
        <f>J140</f>
        <v>0</v>
      </c>
      <c r="K101" s="193"/>
      <c r="L101" s="197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2"/>
      <c r="C102" s="193"/>
      <c r="D102" s="194" t="s">
        <v>3296</v>
      </c>
      <c r="E102" s="195"/>
      <c r="F102" s="195"/>
      <c r="G102" s="195"/>
      <c r="H102" s="195"/>
      <c r="I102" s="195"/>
      <c r="J102" s="196">
        <f>J221</f>
        <v>0</v>
      </c>
      <c r="K102" s="193"/>
      <c r="L102" s="197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2"/>
      <c r="C103" s="193"/>
      <c r="D103" s="194" t="s">
        <v>3297</v>
      </c>
      <c r="E103" s="195"/>
      <c r="F103" s="195"/>
      <c r="G103" s="195"/>
      <c r="H103" s="195"/>
      <c r="I103" s="195"/>
      <c r="J103" s="196">
        <f>J257</f>
        <v>0</v>
      </c>
      <c r="K103" s="193"/>
      <c r="L103" s="197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2"/>
      <c r="C104" s="193"/>
      <c r="D104" s="194" t="s">
        <v>193</v>
      </c>
      <c r="E104" s="195"/>
      <c r="F104" s="195"/>
      <c r="G104" s="195"/>
      <c r="H104" s="195"/>
      <c r="I104" s="195"/>
      <c r="J104" s="196">
        <f>J265</f>
        <v>0</v>
      </c>
      <c r="K104" s="193"/>
      <c r="L104" s="197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98"/>
      <c r="C105" s="134"/>
      <c r="D105" s="199" t="s">
        <v>3298</v>
      </c>
      <c r="E105" s="200"/>
      <c r="F105" s="200"/>
      <c r="G105" s="200"/>
      <c r="H105" s="200"/>
      <c r="I105" s="200"/>
      <c r="J105" s="201">
        <f>J266</f>
        <v>0</v>
      </c>
      <c r="K105" s="134"/>
      <c r="L105" s="202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9.28" customHeight="1">
      <c r="A108" s="39"/>
      <c r="B108" s="40"/>
      <c r="C108" s="191" t="s">
        <v>197</v>
      </c>
      <c r="D108" s="41"/>
      <c r="E108" s="41"/>
      <c r="F108" s="41"/>
      <c r="G108" s="41"/>
      <c r="H108" s="41"/>
      <c r="I108" s="41"/>
      <c r="J108" s="203">
        <f>ROUND(J109 + J110 + J111 + J112 + J113 + J114,2)</f>
        <v>0</v>
      </c>
      <c r="K108" s="41"/>
      <c r="L108" s="64"/>
      <c r="N108" s="204" t="s">
        <v>40</v>
      </c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8" customHeight="1">
      <c r="A109" s="39"/>
      <c r="B109" s="40"/>
      <c r="C109" s="41"/>
      <c r="D109" s="205" t="s">
        <v>198</v>
      </c>
      <c r="E109" s="206"/>
      <c r="F109" s="206"/>
      <c r="G109" s="41"/>
      <c r="H109" s="41"/>
      <c r="I109" s="41"/>
      <c r="J109" s="207">
        <v>0</v>
      </c>
      <c r="K109" s="41"/>
      <c r="L109" s="208"/>
      <c r="M109" s="209"/>
      <c r="N109" s="210" t="s">
        <v>41</v>
      </c>
      <c r="O109" s="209"/>
      <c r="P109" s="209"/>
      <c r="Q109" s="209"/>
      <c r="R109" s="209"/>
      <c r="S109" s="211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12" t="s">
        <v>199</v>
      </c>
      <c r="AZ109" s="209"/>
      <c r="BA109" s="209"/>
      <c r="BB109" s="209"/>
      <c r="BC109" s="209"/>
      <c r="BD109" s="209"/>
      <c r="BE109" s="213">
        <f>IF(N109="základní",J109,0)</f>
        <v>0</v>
      </c>
      <c r="BF109" s="213">
        <f>IF(N109="snížená",J109,0)</f>
        <v>0</v>
      </c>
      <c r="BG109" s="213">
        <f>IF(N109="zákl. přenesená",J109,0)</f>
        <v>0</v>
      </c>
      <c r="BH109" s="213">
        <f>IF(N109="sníž. přenesená",J109,0)</f>
        <v>0</v>
      </c>
      <c r="BI109" s="213">
        <f>IF(N109="nulová",J109,0)</f>
        <v>0</v>
      </c>
      <c r="BJ109" s="212" t="s">
        <v>84</v>
      </c>
      <c r="BK109" s="209"/>
      <c r="BL109" s="209"/>
      <c r="BM109" s="209"/>
    </row>
    <row r="110" s="2" customFormat="1" ht="18" customHeight="1">
      <c r="A110" s="39"/>
      <c r="B110" s="40"/>
      <c r="C110" s="41"/>
      <c r="D110" s="205" t="s">
        <v>200</v>
      </c>
      <c r="E110" s="206"/>
      <c r="F110" s="206"/>
      <c r="G110" s="41"/>
      <c r="H110" s="41"/>
      <c r="I110" s="41"/>
      <c r="J110" s="207">
        <v>0</v>
      </c>
      <c r="K110" s="41"/>
      <c r="L110" s="208"/>
      <c r="M110" s="209"/>
      <c r="N110" s="210" t="s">
        <v>41</v>
      </c>
      <c r="O110" s="209"/>
      <c r="P110" s="209"/>
      <c r="Q110" s="209"/>
      <c r="R110" s="209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12" t="s">
        <v>199</v>
      </c>
      <c r="AZ110" s="209"/>
      <c r="BA110" s="209"/>
      <c r="BB110" s="209"/>
      <c r="BC110" s="209"/>
      <c r="BD110" s="209"/>
      <c r="BE110" s="213">
        <f>IF(N110="základní",J110,0)</f>
        <v>0</v>
      </c>
      <c r="BF110" s="213">
        <f>IF(N110="snížená",J110,0)</f>
        <v>0</v>
      </c>
      <c r="BG110" s="213">
        <f>IF(N110="zákl. přenesená",J110,0)</f>
        <v>0</v>
      </c>
      <c r="BH110" s="213">
        <f>IF(N110="sníž. přenesená",J110,0)</f>
        <v>0</v>
      </c>
      <c r="BI110" s="213">
        <f>IF(N110="nulová",J110,0)</f>
        <v>0</v>
      </c>
      <c r="BJ110" s="212" t="s">
        <v>84</v>
      </c>
      <c r="BK110" s="209"/>
      <c r="BL110" s="209"/>
      <c r="BM110" s="209"/>
    </row>
    <row r="111" s="2" customFormat="1" ht="18" customHeight="1">
      <c r="A111" s="39"/>
      <c r="B111" s="40"/>
      <c r="C111" s="41"/>
      <c r="D111" s="205" t="s">
        <v>201</v>
      </c>
      <c r="E111" s="206"/>
      <c r="F111" s="206"/>
      <c r="G111" s="41"/>
      <c r="H111" s="41"/>
      <c r="I111" s="41"/>
      <c r="J111" s="207">
        <v>0</v>
      </c>
      <c r="K111" s="41"/>
      <c r="L111" s="208"/>
      <c r="M111" s="209"/>
      <c r="N111" s="210" t="s">
        <v>41</v>
      </c>
      <c r="O111" s="209"/>
      <c r="P111" s="209"/>
      <c r="Q111" s="209"/>
      <c r="R111" s="209"/>
      <c r="S111" s="211"/>
      <c r="T111" s="211"/>
      <c r="U111" s="211"/>
      <c r="V111" s="211"/>
      <c r="W111" s="211"/>
      <c r="X111" s="211"/>
      <c r="Y111" s="211"/>
      <c r="Z111" s="211"/>
      <c r="AA111" s="211"/>
      <c r="AB111" s="211"/>
      <c r="AC111" s="211"/>
      <c r="AD111" s="211"/>
      <c r="AE111" s="211"/>
      <c r="AF111" s="209"/>
      <c r="AG111" s="209"/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12" t="s">
        <v>199</v>
      </c>
      <c r="AZ111" s="209"/>
      <c r="BA111" s="209"/>
      <c r="BB111" s="209"/>
      <c r="BC111" s="209"/>
      <c r="BD111" s="209"/>
      <c r="BE111" s="213">
        <f>IF(N111="základní",J111,0)</f>
        <v>0</v>
      </c>
      <c r="BF111" s="213">
        <f>IF(N111="snížená",J111,0)</f>
        <v>0</v>
      </c>
      <c r="BG111" s="213">
        <f>IF(N111="zákl. přenesená",J111,0)</f>
        <v>0</v>
      </c>
      <c r="BH111" s="213">
        <f>IF(N111="sníž. přenesená",J111,0)</f>
        <v>0</v>
      </c>
      <c r="BI111" s="213">
        <f>IF(N111="nulová",J111,0)</f>
        <v>0</v>
      </c>
      <c r="BJ111" s="212" t="s">
        <v>84</v>
      </c>
      <c r="BK111" s="209"/>
      <c r="BL111" s="209"/>
      <c r="BM111" s="209"/>
    </row>
    <row r="112" s="2" customFormat="1" ht="18" customHeight="1">
      <c r="A112" s="39"/>
      <c r="B112" s="40"/>
      <c r="C112" s="41"/>
      <c r="D112" s="205" t="s">
        <v>202</v>
      </c>
      <c r="E112" s="206"/>
      <c r="F112" s="206"/>
      <c r="G112" s="41"/>
      <c r="H112" s="41"/>
      <c r="I112" s="41"/>
      <c r="J112" s="207">
        <v>0</v>
      </c>
      <c r="K112" s="41"/>
      <c r="L112" s="208"/>
      <c r="M112" s="209"/>
      <c r="N112" s="210" t="s">
        <v>41</v>
      </c>
      <c r="O112" s="209"/>
      <c r="P112" s="209"/>
      <c r="Q112" s="209"/>
      <c r="R112" s="209"/>
      <c r="S112" s="211"/>
      <c r="T112" s="211"/>
      <c r="U112" s="211"/>
      <c r="V112" s="211"/>
      <c r="W112" s="211"/>
      <c r="X112" s="211"/>
      <c r="Y112" s="211"/>
      <c r="Z112" s="211"/>
      <c r="AA112" s="211"/>
      <c r="AB112" s="211"/>
      <c r="AC112" s="211"/>
      <c r="AD112" s="211"/>
      <c r="AE112" s="211"/>
      <c r="AF112" s="209"/>
      <c r="AG112" s="209"/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12" t="s">
        <v>199</v>
      </c>
      <c r="AZ112" s="209"/>
      <c r="BA112" s="209"/>
      <c r="BB112" s="209"/>
      <c r="BC112" s="209"/>
      <c r="BD112" s="209"/>
      <c r="BE112" s="213">
        <f>IF(N112="základní",J112,0)</f>
        <v>0</v>
      </c>
      <c r="BF112" s="213">
        <f>IF(N112="snížená",J112,0)</f>
        <v>0</v>
      </c>
      <c r="BG112" s="213">
        <f>IF(N112="zákl. přenesená",J112,0)</f>
        <v>0</v>
      </c>
      <c r="BH112" s="213">
        <f>IF(N112="sníž. přenesená",J112,0)</f>
        <v>0</v>
      </c>
      <c r="BI112" s="213">
        <f>IF(N112="nulová",J112,0)</f>
        <v>0</v>
      </c>
      <c r="BJ112" s="212" t="s">
        <v>84</v>
      </c>
      <c r="BK112" s="209"/>
      <c r="BL112" s="209"/>
      <c r="BM112" s="209"/>
    </row>
    <row r="113" s="2" customFormat="1" ht="18" customHeight="1">
      <c r="A113" s="39"/>
      <c r="B113" s="40"/>
      <c r="C113" s="41"/>
      <c r="D113" s="205" t="s">
        <v>203</v>
      </c>
      <c r="E113" s="206"/>
      <c r="F113" s="206"/>
      <c r="G113" s="41"/>
      <c r="H113" s="41"/>
      <c r="I113" s="41"/>
      <c r="J113" s="207">
        <v>0</v>
      </c>
      <c r="K113" s="41"/>
      <c r="L113" s="208"/>
      <c r="M113" s="209"/>
      <c r="N113" s="210" t="s">
        <v>41</v>
      </c>
      <c r="O113" s="209"/>
      <c r="P113" s="209"/>
      <c r="Q113" s="209"/>
      <c r="R113" s="209"/>
      <c r="S113" s="211"/>
      <c r="T113" s="211"/>
      <c r="U113" s="211"/>
      <c r="V113" s="211"/>
      <c r="W113" s="211"/>
      <c r="X113" s="211"/>
      <c r="Y113" s="211"/>
      <c r="Z113" s="211"/>
      <c r="AA113" s="211"/>
      <c r="AB113" s="211"/>
      <c r="AC113" s="211"/>
      <c r="AD113" s="211"/>
      <c r="AE113" s="211"/>
      <c r="AF113" s="209"/>
      <c r="AG113" s="209"/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12" t="s">
        <v>199</v>
      </c>
      <c r="AZ113" s="209"/>
      <c r="BA113" s="209"/>
      <c r="BB113" s="209"/>
      <c r="BC113" s="209"/>
      <c r="BD113" s="209"/>
      <c r="BE113" s="213">
        <f>IF(N113="základní",J113,0)</f>
        <v>0</v>
      </c>
      <c r="BF113" s="213">
        <f>IF(N113="snížená",J113,0)</f>
        <v>0</v>
      </c>
      <c r="BG113" s="213">
        <f>IF(N113="zákl. přenesená",J113,0)</f>
        <v>0</v>
      </c>
      <c r="BH113" s="213">
        <f>IF(N113="sníž. přenesená",J113,0)</f>
        <v>0</v>
      </c>
      <c r="BI113" s="213">
        <f>IF(N113="nulová",J113,0)</f>
        <v>0</v>
      </c>
      <c r="BJ113" s="212" t="s">
        <v>84</v>
      </c>
      <c r="BK113" s="209"/>
      <c r="BL113" s="209"/>
      <c r="BM113" s="209"/>
    </row>
    <row r="114" s="2" customFormat="1" ht="18" customHeight="1">
      <c r="A114" s="39"/>
      <c r="B114" s="40"/>
      <c r="C114" s="41"/>
      <c r="D114" s="206" t="s">
        <v>204</v>
      </c>
      <c r="E114" s="41"/>
      <c r="F114" s="41"/>
      <c r="G114" s="41"/>
      <c r="H114" s="41"/>
      <c r="I114" s="41"/>
      <c r="J114" s="207">
        <f>ROUND(J34*T114,2)</f>
        <v>0</v>
      </c>
      <c r="K114" s="41"/>
      <c r="L114" s="208"/>
      <c r="M114" s="209"/>
      <c r="N114" s="210" t="s">
        <v>42</v>
      </c>
      <c r="O114" s="209"/>
      <c r="P114" s="209"/>
      <c r="Q114" s="209"/>
      <c r="R114" s="209"/>
      <c r="S114" s="211"/>
      <c r="T114" s="211"/>
      <c r="U114" s="211"/>
      <c r="V114" s="211"/>
      <c r="W114" s="211"/>
      <c r="X114" s="211"/>
      <c r="Y114" s="211"/>
      <c r="Z114" s="211"/>
      <c r="AA114" s="211"/>
      <c r="AB114" s="211"/>
      <c r="AC114" s="211"/>
      <c r="AD114" s="211"/>
      <c r="AE114" s="211"/>
      <c r="AF114" s="209"/>
      <c r="AG114" s="209"/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12" t="s">
        <v>205</v>
      </c>
      <c r="AZ114" s="209"/>
      <c r="BA114" s="209"/>
      <c r="BB114" s="209"/>
      <c r="BC114" s="209"/>
      <c r="BD114" s="209"/>
      <c r="BE114" s="213">
        <f>IF(N114="základní",J114,0)</f>
        <v>0</v>
      </c>
      <c r="BF114" s="213">
        <f>IF(N114="snížená",J114,0)</f>
        <v>0</v>
      </c>
      <c r="BG114" s="213">
        <f>IF(N114="zákl. přenesená",J114,0)</f>
        <v>0</v>
      </c>
      <c r="BH114" s="213">
        <f>IF(N114="sníž. přenesená",J114,0)</f>
        <v>0</v>
      </c>
      <c r="BI114" s="213">
        <f>IF(N114="nulová",J114,0)</f>
        <v>0</v>
      </c>
      <c r="BJ114" s="212" t="s">
        <v>86</v>
      </c>
      <c r="BK114" s="209"/>
      <c r="BL114" s="209"/>
      <c r="BM114" s="209"/>
    </row>
    <row r="115" s="2" customForma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29.28" customHeight="1">
      <c r="A116" s="39"/>
      <c r="B116" s="40"/>
      <c r="C116" s="214" t="s">
        <v>206</v>
      </c>
      <c r="D116" s="189"/>
      <c r="E116" s="189"/>
      <c r="F116" s="189"/>
      <c r="G116" s="189"/>
      <c r="H116" s="189"/>
      <c r="I116" s="189"/>
      <c r="J116" s="215">
        <f>ROUND(J100+J108,2)</f>
        <v>0</v>
      </c>
      <c r="K116" s="189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67"/>
      <c r="C117" s="68"/>
      <c r="D117" s="68"/>
      <c r="E117" s="68"/>
      <c r="F117" s="68"/>
      <c r="G117" s="68"/>
      <c r="H117" s="68"/>
      <c r="I117" s="68"/>
      <c r="J117" s="68"/>
      <c r="K117" s="68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21" s="2" customFormat="1" ht="6.96" customHeight="1">
      <c r="A121" s="39"/>
      <c r="B121" s="69"/>
      <c r="C121" s="70"/>
      <c r="D121" s="70"/>
      <c r="E121" s="70"/>
      <c r="F121" s="70"/>
      <c r="G121" s="70"/>
      <c r="H121" s="70"/>
      <c r="I121" s="70"/>
      <c r="J121" s="70"/>
      <c r="K121" s="70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24.96" customHeight="1">
      <c r="A122" s="39"/>
      <c r="B122" s="40"/>
      <c r="C122" s="24" t="s">
        <v>207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16</v>
      </c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6.5" customHeight="1">
      <c r="A125" s="39"/>
      <c r="B125" s="40"/>
      <c r="C125" s="41"/>
      <c r="D125" s="41"/>
      <c r="E125" s="187" t="str">
        <f>E7</f>
        <v>OU - STAVEBNÍ ÚPRAVY BUDOVY E, ČS.LEGIÍ 9, OSTRAVA</v>
      </c>
      <c r="F125" s="33"/>
      <c r="G125" s="33"/>
      <c r="H125" s="33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" customFormat="1" ht="12" customHeight="1">
      <c r="B126" s="22"/>
      <c r="C126" s="33" t="s">
        <v>154</v>
      </c>
      <c r="D126" s="23"/>
      <c r="E126" s="23"/>
      <c r="F126" s="23"/>
      <c r="G126" s="23"/>
      <c r="H126" s="23"/>
      <c r="I126" s="23"/>
      <c r="J126" s="23"/>
      <c r="K126" s="23"/>
      <c r="L126" s="21"/>
    </row>
    <row r="127" s="1" customFormat="1" ht="16.5" customHeight="1">
      <c r="B127" s="22"/>
      <c r="C127" s="23"/>
      <c r="D127" s="23"/>
      <c r="E127" s="187" t="s">
        <v>2858</v>
      </c>
      <c r="F127" s="23"/>
      <c r="G127" s="23"/>
      <c r="H127" s="23"/>
      <c r="I127" s="23"/>
      <c r="J127" s="23"/>
      <c r="K127" s="23"/>
      <c r="L127" s="21"/>
    </row>
    <row r="128" s="1" customFormat="1" ht="12" customHeight="1">
      <c r="B128" s="22"/>
      <c r="C128" s="33" t="s">
        <v>2859</v>
      </c>
      <c r="D128" s="23"/>
      <c r="E128" s="23"/>
      <c r="F128" s="23"/>
      <c r="G128" s="23"/>
      <c r="H128" s="23"/>
      <c r="I128" s="23"/>
      <c r="J128" s="23"/>
      <c r="K128" s="23"/>
      <c r="L128" s="21"/>
    </row>
    <row r="129" s="2" customFormat="1" ht="16.5" customHeight="1">
      <c r="A129" s="39"/>
      <c r="B129" s="40"/>
      <c r="C129" s="41"/>
      <c r="D129" s="41"/>
      <c r="E129" s="325" t="s">
        <v>3292</v>
      </c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2" customHeight="1">
      <c r="A130" s="39"/>
      <c r="B130" s="40"/>
      <c r="C130" s="33" t="s">
        <v>3293</v>
      </c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6.5" customHeight="1">
      <c r="A131" s="39"/>
      <c r="B131" s="40"/>
      <c r="C131" s="41"/>
      <c r="D131" s="41"/>
      <c r="E131" s="77" t="str">
        <f>E13</f>
        <v>1 - Elektroinstalace</v>
      </c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6.96" customHeight="1">
      <c r="A132" s="39"/>
      <c r="B132" s="40"/>
      <c r="C132" s="41"/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2" customHeight="1">
      <c r="A133" s="39"/>
      <c r="B133" s="40"/>
      <c r="C133" s="33" t="s">
        <v>20</v>
      </c>
      <c r="D133" s="41"/>
      <c r="E133" s="41"/>
      <c r="F133" s="28" t="str">
        <f>F16</f>
        <v xml:space="preserve"> </v>
      </c>
      <c r="G133" s="41"/>
      <c r="H133" s="41"/>
      <c r="I133" s="33" t="s">
        <v>22</v>
      </c>
      <c r="J133" s="80" t="str">
        <f>IF(J16="","",J16)</f>
        <v>30. 3. 2022</v>
      </c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6.96" customHeight="1">
      <c r="A134" s="39"/>
      <c r="B134" s="40"/>
      <c r="C134" s="41"/>
      <c r="D134" s="41"/>
      <c r="E134" s="41"/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15.15" customHeight="1">
      <c r="A135" s="39"/>
      <c r="B135" s="40"/>
      <c r="C135" s="33" t="s">
        <v>24</v>
      </c>
      <c r="D135" s="41"/>
      <c r="E135" s="41"/>
      <c r="F135" s="28" t="str">
        <f>E19</f>
        <v>Ostravská univerzita</v>
      </c>
      <c r="G135" s="41"/>
      <c r="H135" s="41"/>
      <c r="I135" s="33" t="s">
        <v>30</v>
      </c>
      <c r="J135" s="37" t="str">
        <f>E25</f>
        <v>MARPO s.r.o.</v>
      </c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15.15" customHeight="1">
      <c r="A136" s="39"/>
      <c r="B136" s="40"/>
      <c r="C136" s="33" t="s">
        <v>28</v>
      </c>
      <c r="D136" s="41"/>
      <c r="E136" s="41"/>
      <c r="F136" s="28" t="str">
        <f>IF(E22="","",E22)</f>
        <v>Vyplň údaj</v>
      </c>
      <c r="G136" s="41"/>
      <c r="H136" s="41"/>
      <c r="I136" s="33" t="s">
        <v>33</v>
      </c>
      <c r="J136" s="37" t="str">
        <f>E28</f>
        <v xml:space="preserve"> </v>
      </c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10.32" customHeight="1">
      <c r="A137" s="39"/>
      <c r="B137" s="40"/>
      <c r="C137" s="41"/>
      <c r="D137" s="41"/>
      <c r="E137" s="41"/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11" customFormat="1" ht="29.28" customHeight="1">
      <c r="A138" s="216"/>
      <c r="B138" s="217"/>
      <c r="C138" s="218" t="s">
        <v>208</v>
      </c>
      <c r="D138" s="219" t="s">
        <v>61</v>
      </c>
      <c r="E138" s="219" t="s">
        <v>57</v>
      </c>
      <c r="F138" s="219" t="s">
        <v>58</v>
      </c>
      <c r="G138" s="219" t="s">
        <v>209</v>
      </c>
      <c r="H138" s="219" t="s">
        <v>210</v>
      </c>
      <c r="I138" s="219" t="s">
        <v>211</v>
      </c>
      <c r="J138" s="220" t="s">
        <v>160</v>
      </c>
      <c r="K138" s="221" t="s">
        <v>212</v>
      </c>
      <c r="L138" s="222"/>
      <c r="M138" s="101" t="s">
        <v>1</v>
      </c>
      <c r="N138" s="102" t="s">
        <v>40</v>
      </c>
      <c r="O138" s="102" t="s">
        <v>213</v>
      </c>
      <c r="P138" s="102" t="s">
        <v>214</v>
      </c>
      <c r="Q138" s="102" t="s">
        <v>215</v>
      </c>
      <c r="R138" s="102" t="s">
        <v>216</v>
      </c>
      <c r="S138" s="102" t="s">
        <v>217</v>
      </c>
      <c r="T138" s="103" t="s">
        <v>218</v>
      </c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</row>
    <row r="139" s="2" customFormat="1" ht="22.8" customHeight="1">
      <c r="A139" s="39"/>
      <c r="B139" s="40"/>
      <c r="C139" s="108" t="s">
        <v>219</v>
      </c>
      <c r="D139" s="41"/>
      <c r="E139" s="41"/>
      <c r="F139" s="41"/>
      <c r="G139" s="41"/>
      <c r="H139" s="41"/>
      <c r="I139" s="41"/>
      <c r="J139" s="223">
        <f>BK139</f>
        <v>0</v>
      </c>
      <c r="K139" s="41"/>
      <c r="L139" s="45"/>
      <c r="M139" s="104"/>
      <c r="N139" s="224"/>
      <c r="O139" s="105"/>
      <c r="P139" s="225">
        <f>P140+P221+P257+P265</f>
        <v>0</v>
      </c>
      <c r="Q139" s="105"/>
      <c r="R139" s="225">
        <f>R140+R221+R257+R265</f>
        <v>0</v>
      </c>
      <c r="S139" s="105"/>
      <c r="T139" s="226">
        <f>T140+T221+T257+T265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75</v>
      </c>
      <c r="AU139" s="18" t="s">
        <v>162</v>
      </c>
      <c r="BK139" s="227">
        <f>BK140+BK221+BK257+BK265</f>
        <v>0</v>
      </c>
    </row>
    <row r="140" s="12" customFormat="1" ht="25.92" customHeight="1">
      <c r="A140" s="12"/>
      <c r="B140" s="228"/>
      <c r="C140" s="229"/>
      <c r="D140" s="230" t="s">
        <v>75</v>
      </c>
      <c r="E140" s="231" t="s">
        <v>3299</v>
      </c>
      <c r="F140" s="231" t="s">
        <v>3300</v>
      </c>
      <c r="G140" s="229"/>
      <c r="H140" s="229"/>
      <c r="I140" s="232"/>
      <c r="J140" s="233">
        <f>BK140</f>
        <v>0</v>
      </c>
      <c r="K140" s="229"/>
      <c r="L140" s="234"/>
      <c r="M140" s="235"/>
      <c r="N140" s="236"/>
      <c r="O140" s="236"/>
      <c r="P140" s="237">
        <f>SUM(P141:P220)</f>
        <v>0</v>
      </c>
      <c r="Q140" s="236"/>
      <c r="R140" s="237">
        <f>SUM(R141:R220)</f>
        <v>0</v>
      </c>
      <c r="S140" s="236"/>
      <c r="T140" s="238">
        <f>SUM(T141:T220)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39" t="s">
        <v>84</v>
      </c>
      <c r="AT140" s="240" t="s">
        <v>75</v>
      </c>
      <c r="AU140" s="240" t="s">
        <v>76</v>
      </c>
      <c r="AY140" s="239" t="s">
        <v>222</v>
      </c>
      <c r="BK140" s="241">
        <f>SUM(BK141:BK220)</f>
        <v>0</v>
      </c>
    </row>
    <row r="141" s="2" customFormat="1" ht="16.5" customHeight="1">
      <c r="A141" s="39"/>
      <c r="B141" s="40"/>
      <c r="C141" s="244" t="s">
        <v>84</v>
      </c>
      <c r="D141" s="244" t="s">
        <v>224</v>
      </c>
      <c r="E141" s="245" t="s">
        <v>3301</v>
      </c>
      <c r="F141" s="246" t="s">
        <v>3302</v>
      </c>
      <c r="G141" s="247" t="s">
        <v>526</v>
      </c>
      <c r="H141" s="248">
        <v>491</v>
      </c>
      <c r="I141" s="249"/>
      <c r="J141" s="250">
        <f>ROUND(I141*H141,2)</f>
        <v>0</v>
      </c>
      <c r="K141" s="251"/>
      <c r="L141" s="45"/>
      <c r="M141" s="252" t="s">
        <v>1</v>
      </c>
      <c r="N141" s="253" t="s">
        <v>41</v>
      </c>
      <c r="O141" s="92"/>
      <c r="P141" s="254">
        <f>O141*H141</f>
        <v>0</v>
      </c>
      <c r="Q141" s="254">
        <v>0</v>
      </c>
      <c r="R141" s="254">
        <f>Q141*H141</f>
        <v>0</v>
      </c>
      <c r="S141" s="254">
        <v>0</v>
      </c>
      <c r="T141" s="255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56" t="s">
        <v>228</v>
      </c>
      <c r="AT141" s="256" t="s">
        <v>224</v>
      </c>
      <c r="AU141" s="256" t="s">
        <v>84</v>
      </c>
      <c r="AY141" s="18" t="s">
        <v>222</v>
      </c>
      <c r="BE141" s="257">
        <f>IF(N141="základní",J141,0)</f>
        <v>0</v>
      </c>
      <c r="BF141" s="257">
        <f>IF(N141="snížená",J141,0)</f>
        <v>0</v>
      </c>
      <c r="BG141" s="257">
        <f>IF(N141="zákl. přenesená",J141,0)</f>
        <v>0</v>
      </c>
      <c r="BH141" s="257">
        <f>IF(N141="sníž. přenesená",J141,0)</f>
        <v>0</v>
      </c>
      <c r="BI141" s="257">
        <f>IF(N141="nulová",J141,0)</f>
        <v>0</v>
      </c>
      <c r="BJ141" s="18" t="s">
        <v>84</v>
      </c>
      <c r="BK141" s="257">
        <f>ROUND(I141*H141,2)</f>
        <v>0</v>
      </c>
      <c r="BL141" s="18" t="s">
        <v>228</v>
      </c>
      <c r="BM141" s="256" t="s">
        <v>86</v>
      </c>
    </row>
    <row r="142" s="2" customFormat="1" ht="16.5" customHeight="1">
      <c r="A142" s="39"/>
      <c r="B142" s="40"/>
      <c r="C142" s="244" t="s">
        <v>86</v>
      </c>
      <c r="D142" s="244" t="s">
        <v>224</v>
      </c>
      <c r="E142" s="245" t="s">
        <v>3303</v>
      </c>
      <c r="F142" s="246" t="s">
        <v>3304</v>
      </c>
      <c r="G142" s="247" t="s">
        <v>526</v>
      </c>
      <c r="H142" s="248">
        <v>120</v>
      </c>
      <c r="I142" s="249"/>
      <c r="J142" s="250">
        <f>ROUND(I142*H142,2)</f>
        <v>0</v>
      </c>
      <c r="K142" s="251"/>
      <c r="L142" s="45"/>
      <c r="M142" s="252" t="s">
        <v>1</v>
      </c>
      <c r="N142" s="253" t="s">
        <v>41</v>
      </c>
      <c r="O142" s="92"/>
      <c r="P142" s="254">
        <f>O142*H142</f>
        <v>0</v>
      </c>
      <c r="Q142" s="254">
        <v>0</v>
      </c>
      <c r="R142" s="254">
        <f>Q142*H142</f>
        <v>0</v>
      </c>
      <c r="S142" s="254">
        <v>0</v>
      </c>
      <c r="T142" s="255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56" t="s">
        <v>228</v>
      </c>
      <c r="AT142" s="256" t="s">
        <v>224</v>
      </c>
      <c r="AU142" s="256" t="s">
        <v>84</v>
      </c>
      <c r="AY142" s="18" t="s">
        <v>222</v>
      </c>
      <c r="BE142" s="257">
        <f>IF(N142="základní",J142,0)</f>
        <v>0</v>
      </c>
      <c r="BF142" s="257">
        <f>IF(N142="snížená",J142,0)</f>
        <v>0</v>
      </c>
      <c r="BG142" s="257">
        <f>IF(N142="zákl. přenesená",J142,0)</f>
        <v>0</v>
      </c>
      <c r="BH142" s="257">
        <f>IF(N142="sníž. přenesená",J142,0)</f>
        <v>0</v>
      </c>
      <c r="BI142" s="257">
        <f>IF(N142="nulová",J142,0)</f>
        <v>0</v>
      </c>
      <c r="BJ142" s="18" t="s">
        <v>84</v>
      </c>
      <c r="BK142" s="257">
        <f>ROUND(I142*H142,2)</f>
        <v>0</v>
      </c>
      <c r="BL142" s="18" t="s">
        <v>228</v>
      </c>
      <c r="BM142" s="256" t="s">
        <v>228</v>
      </c>
    </row>
    <row r="143" s="2" customFormat="1" ht="16.5" customHeight="1">
      <c r="A143" s="39"/>
      <c r="B143" s="40"/>
      <c r="C143" s="244" t="s">
        <v>107</v>
      </c>
      <c r="D143" s="244" t="s">
        <v>224</v>
      </c>
      <c r="E143" s="245" t="s">
        <v>3305</v>
      </c>
      <c r="F143" s="246" t="s">
        <v>3306</v>
      </c>
      <c r="G143" s="247" t="s">
        <v>526</v>
      </c>
      <c r="H143" s="248">
        <v>2</v>
      </c>
      <c r="I143" s="249"/>
      <c r="J143" s="250">
        <f>ROUND(I143*H143,2)</f>
        <v>0</v>
      </c>
      <c r="K143" s="251"/>
      <c r="L143" s="45"/>
      <c r="M143" s="252" t="s">
        <v>1</v>
      </c>
      <c r="N143" s="253" t="s">
        <v>41</v>
      </c>
      <c r="O143" s="92"/>
      <c r="P143" s="254">
        <f>O143*H143</f>
        <v>0</v>
      </c>
      <c r="Q143" s="254">
        <v>0</v>
      </c>
      <c r="R143" s="254">
        <f>Q143*H143</f>
        <v>0</v>
      </c>
      <c r="S143" s="254">
        <v>0</v>
      </c>
      <c r="T143" s="255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56" t="s">
        <v>228</v>
      </c>
      <c r="AT143" s="256" t="s">
        <v>224</v>
      </c>
      <c r="AU143" s="256" t="s">
        <v>84</v>
      </c>
      <c r="AY143" s="18" t="s">
        <v>222</v>
      </c>
      <c r="BE143" s="257">
        <f>IF(N143="základní",J143,0)</f>
        <v>0</v>
      </c>
      <c r="BF143" s="257">
        <f>IF(N143="snížená",J143,0)</f>
        <v>0</v>
      </c>
      <c r="BG143" s="257">
        <f>IF(N143="zákl. přenesená",J143,0)</f>
        <v>0</v>
      </c>
      <c r="BH143" s="257">
        <f>IF(N143="sníž. přenesená",J143,0)</f>
        <v>0</v>
      </c>
      <c r="BI143" s="257">
        <f>IF(N143="nulová",J143,0)</f>
        <v>0</v>
      </c>
      <c r="BJ143" s="18" t="s">
        <v>84</v>
      </c>
      <c r="BK143" s="257">
        <f>ROUND(I143*H143,2)</f>
        <v>0</v>
      </c>
      <c r="BL143" s="18" t="s">
        <v>228</v>
      </c>
      <c r="BM143" s="256" t="s">
        <v>237</v>
      </c>
    </row>
    <row r="144" s="2" customFormat="1" ht="16.5" customHeight="1">
      <c r="A144" s="39"/>
      <c r="B144" s="40"/>
      <c r="C144" s="244" t="s">
        <v>228</v>
      </c>
      <c r="D144" s="244" t="s">
        <v>224</v>
      </c>
      <c r="E144" s="245" t="s">
        <v>3307</v>
      </c>
      <c r="F144" s="246" t="s">
        <v>3308</v>
      </c>
      <c r="G144" s="247" t="s">
        <v>526</v>
      </c>
      <c r="H144" s="248">
        <v>64</v>
      </c>
      <c r="I144" s="249"/>
      <c r="J144" s="250">
        <f>ROUND(I144*H144,2)</f>
        <v>0</v>
      </c>
      <c r="K144" s="251"/>
      <c r="L144" s="45"/>
      <c r="M144" s="252" t="s">
        <v>1</v>
      </c>
      <c r="N144" s="253" t="s">
        <v>41</v>
      </c>
      <c r="O144" s="92"/>
      <c r="P144" s="254">
        <f>O144*H144</f>
        <v>0</v>
      </c>
      <c r="Q144" s="254">
        <v>0</v>
      </c>
      <c r="R144" s="254">
        <f>Q144*H144</f>
        <v>0</v>
      </c>
      <c r="S144" s="254">
        <v>0</v>
      </c>
      <c r="T144" s="255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56" t="s">
        <v>228</v>
      </c>
      <c r="AT144" s="256" t="s">
        <v>224</v>
      </c>
      <c r="AU144" s="256" t="s">
        <v>84</v>
      </c>
      <c r="AY144" s="18" t="s">
        <v>222</v>
      </c>
      <c r="BE144" s="257">
        <f>IF(N144="základní",J144,0)</f>
        <v>0</v>
      </c>
      <c r="BF144" s="257">
        <f>IF(N144="snížená",J144,0)</f>
        <v>0</v>
      </c>
      <c r="BG144" s="257">
        <f>IF(N144="zákl. přenesená",J144,0)</f>
        <v>0</v>
      </c>
      <c r="BH144" s="257">
        <f>IF(N144="sníž. přenesená",J144,0)</f>
        <v>0</v>
      </c>
      <c r="BI144" s="257">
        <f>IF(N144="nulová",J144,0)</f>
        <v>0</v>
      </c>
      <c r="BJ144" s="18" t="s">
        <v>84</v>
      </c>
      <c r="BK144" s="257">
        <f>ROUND(I144*H144,2)</f>
        <v>0</v>
      </c>
      <c r="BL144" s="18" t="s">
        <v>228</v>
      </c>
      <c r="BM144" s="256" t="s">
        <v>242</v>
      </c>
    </row>
    <row r="145" s="2" customFormat="1" ht="16.5" customHeight="1">
      <c r="A145" s="39"/>
      <c r="B145" s="40"/>
      <c r="C145" s="244" t="s">
        <v>245</v>
      </c>
      <c r="D145" s="244" t="s">
        <v>224</v>
      </c>
      <c r="E145" s="245" t="s">
        <v>3309</v>
      </c>
      <c r="F145" s="246" t="s">
        <v>3310</v>
      </c>
      <c r="G145" s="247" t="s">
        <v>526</v>
      </c>
      <c r="H145" s="248">
        <v>76</v>
      </c>
      <c r="I145" s="249"/>
      <c r="J145" s="250">
        <f>ROUND(I145*H145,2)</f>
        <v>0</v>
      </c>
      <c r="K145" s="251"/>
      <c r="L145" s="45"/>
      <c r="M145" s="252" t="s">
        <v>1</v>
      </c>
      <c r="N145" s="253" t="s">
        <v>41</v>
      </c>
      <c r="O145" s="92"/>
      <c r="P145" s="254">
        <f>O145*H145</f>
        <v>0</v>
      </c>
      <c r="Q145" s="254">
        <v>0</v>
      </c>
      <c r="R145" s="254">
        <f>Q145*H145</f>
        <v>0</v>
      </c>
      <c r="S145" s="254">
        <v>0</v>
      </c>
      <c r="T145" s="255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56" t="s">
        <v>228</v>
      </c>
      <c r="AT145" s="256" t="s">
        <v>224</v>
      </c>
      <c r="AU145" s="256" t="s">
        <v>84</v>
      </c>
      <c r="AY145" s="18" t="s">
        <v>222</v>
      </c>
      <c r="BE145" s="257">
        <f>IF(N145="základní",J145,0)</f>
        <v>0</v>
      </c>
      <c r="BF145" s="257">
        <f>IF(N145="snížená",J145,0)</f>
        <v>0</v>
      </c>
      <c r="BG145" s="257">
        <f>IF(N145="zákl. přenesená",J145,0)</f>
        <v>0</v>
      </c>
      <c r="BH145" s="257">
        <f>IF(N145="sníž. přenesená",J145,0)</f>
        <v>0</v>
      </c>
      <c r="BI145" s="257">
        <f>IF(N145="nulová",J145,0)</f>
        <v>0</v>
      </c>
      <c r="BJ145" s="18" t="s">
        <v>84</v>
      </c>
      <c r="BK145" s="257">
        <f>ROUND(I145*H145,2)</f>
        <v>0</v>
      </c>
      <c r="BL145" s="18" t="s">
        <v>228</v>
      </c>
      <c r="BM145" s="256" t="s">
        <v>248</v>
      </c>
    </row>
    <row r="146" s="2" customFormat="1" ht="16.5" customHeight="1">
      <c r="A146" s="39"/>
      <c r="B146" s="40"/>
      <c r="C146" s="244" t="s">
        <v>237</v>
      </c>
      <c r="D146" s="244" t="s">
        <v>224</v>
      </c>
      <c r="E146" s="245" t="s">
        <v>3311</v>
      </c>
      <c r="F146" s="246" t="s">
        <v>3312</v>
      </c>
      <c r="G146" s="247" t="s">
        <v>526</v>
      </c>
      <c r="H146" s="248">
        <v>1</v>
      </c>
      <c r="I146" s="249"/>
      <c r="J146" s="250">
        <f>ROUND(I146*H146,2)</f>
        <v>0</v>
      </c>
      <c r="K146" s="251"/>
      <c r="L146" s="45"/>
      <c r="M146" s="252" t="s">
        <v>1</v>
      </c>
      <c r="N146" s="253" t="s">
        <v>41</v>
      </c>
      <c r="O146" s="92"/>
      <c r="P146" s="254">
        <f>O146*H146</f>
        <v>0</v>
      </c>
      <c r="Q146" s="254">
        <v>0</v>
      </c>
      <c r="R146" s="254">
        <f>Q146*H146</f>
        <v>0</v>
      </c>
      <c r="S146" s="254">
        <v>0</v>
      </c>
      <c r="T146" s="255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56" t="s">
        <v>228</v>
      </c>
      <c r="AT146" s="256" t="s">
        <v>224</v>
      </c>
      <c r="AU146" s="256" t="s">
        <v>84</v>
      </c>
      <c r="AY146" s="18" t="s">
        <v>222</v>
      </c>
      <c r="BE146" s="257">
        <f>IF(N146="základní",J146,0)</f>
        <v>0</v>
      </c>
      <c r="BF146" s="257">
        <f>IF(N146="snížená",J146,0)</f>
        <v>0</v>
      </c>
      <c r="BG146" s="257">
        <f>IF(N146="zákl. přenesená",J146,0)</f>
        <v>0</v>
      </c>
      <c r="BH146" s="257">
        <f>IF(N146="sníž. přenesená",J146,0)</f>
        <v>0</v>
      </c>
      <c r="BI146" s="257">
        <f>IF(N146="nulová",J146,0)</f>
        <v>0</v>
      </c>
      <c r="BJ146" s="18" t="s">
        <v>84</v>
      </c>
      <c r="BK146" s="257">
        <f>ROUND(I146*H146,2)</f>
        <v>0</v>
      </c>
      <c r="BL146" s="18" t="s">
        <v>228</v>
      </c>
      <c r="BM146" s="256" t="s">
        <v>253</v>
      </c>
    </row>
    <row r="147" s="2" customFormat="1" ht="16.5" customHeight="1">
      <c r="A147" s="39"/>
      <c r="B147" s="40"/>
      <c r="C147" s="244" t="s">
        <v>254</v>
      </c>
      <c r="D147" s="244" t="s">
        <v>224</v>
      </c>
      <c r="E147" s="245" t="s">
        <v>3313</v>
      </c>
      <c r="F147" s="246" t="s">
        <v>3314</v>
      </c>
      <c r="G147" s="247" t="s">
        <v>526</v>
      </c>
      <c r="H147" s="248">
        <v>53</v>
      </c>
      <c r="I147" s="249"/>
      <c r="J147" s="250">
        <f>ROUND(I147*H147,2)</f>
        <v>0</v>
      </c>
      <c r="K147" s="251"/>
      <c r="L147" s="45"/>
      <c r="M147" s="252" t="s">
        <v>1</v>
      </c>
      <c r="N147" s="253" t="s">
        <v>41</v>
      </c>
      <c r="O147" s="92"/>
      <c r="P147" s="254">
        <f>O147*H147</f>
        <v>0</v>
      </c>
      <c r="Q147" s="254">
        <v>0</v>
      </c>
      <c r="R147" s="254">
        <f>Q147*H147</f>
        <v>0</v>
      </c>
      <c r="S147" s="254">
        <v>0</v>
      </c>
      <c r="T147" s="255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56" t="s">
        <v>228</v>
      </c>
      <c r="AT147" s="256" t="s">
        <v>224</v>
      </c>
      <c r="AU147" s="256" t="s">
        <v>84</v>
      </c>
      <c r="AY147" s="18" t="s">
        <v>222</v>
      </c>
      <c r="BE147" s="257">
        <f>IF(N147="základní",J147,0)</f>
        <v>0</v>
      </c>
      <c r="BF147" s="257">
        <f>IF(N147="snížená",J147,0)</f>
        <v>0</v>
      </c>
      <c r="BG147" s="257">
        <f>IF(N147="zákl. přenesená",J147,0)</f>
        <v>0</v>
      </c>
      <c r="BH147" s="257">
        <f>IF(N147="sníž. přenesená",J147,0)</f>
        <v>0</v>
      </c>
      <c r="BI147" s="257">
        <f>IF(N147="nulová",J147,0)</f>
        <v>0</v>
      </c>
      <c r="BJ147" s="18" t="s">
        <v>84</v>
      </c>
      <c r="BK147" s="257">
        <f>ROUND(I147*H147,2)</f>
        <v>0</v>
      </c>
      <c r="BL147" s="18" t="s">
        <v>228</v>
      </c>
      <c r="BM147" s="256" t="s">
        <v>257</v>
      </c>
    </row>
    <row r="148" s="2" customFormat="1" ht="16.5" customHeight="1">
      <c r="A148" s="39"/>
      <c r="B148" s="40"/>
      <c r="C148" s="244" t="s">
        <v>242</v>
      </c>
      <c r="D148" s="244" t="s">
        <v>224</v>
      </c>
      <c r="E148" s="245" t="s">
        <v>3315</v>
      </c>
      <c r="F148" s="246" t="s">
        <v>3316</v>
      </c>
      <c r="G148" s="247" t="s">
        <v>526</v>
      </c>
      <c r="H148" s="248">
        <v>19</v>
      </c>
      <c r="I148" s="249"/>
      <c r="J148" s="250">
        <f>ROUND(I148*H148,2)</f>
        <v>0</v>
      </c>
      <c r="K148" s="251"/>
      <c r="L148" s="45"/>
      <c r="M148" s="252" t="s">
        <v>1</v>
      </c>
      <c r="N148" s="253" t="s">
        <v>41</v>
      </c>
      <c r="O148" s="92"/>
      <c r="P148" s="254">
        <f>O148*H148</f>
        <v>0</v>
      </c>
      <c r="Q148" s="254">
        <v>0</v>
      </c>
      <c r="R148" s="254">
        <f>Q148*H148</f>
        <v>0</v>
      </c>
      <c r="S148" s="254">
        <v>0</v>
      </c>
      <c r="T148" s="255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56" t="s">
        <v>228</v>
      </c>
      <c r="AT148" s="256" t="s">
        <v>224</v>
      </c>
      <c r="AU148" s="256" t="s">
        <v>84</v>
      </c>
      <c r="AY148" s="18" t="s">
        <v>222</v>
      </c>
      <c r="BE148" s="257">
        <f>IF(N148="základní",J148,0)</f>
        <v>0</v>
      </c>
      <c r="BF148" s="257">
        <f>IF(N148="snížená",J148,0)</f>
        <v>0</v>
      </c>
      <c r="BG148" s="257">
        <f>IF(N148="zákl. přenesená",J148,0)</f>
        <v>0</v>
      </c>
      <c r="BH148" s="257">
        <f>IF(N148="sníž. přenesená",J148,0)</f>
        <v>0</v>
      </c>
      <c r="BI148" s="257">
        <f>IF(N148="nulová",J148,0)</f>
        <v>0</v>
      </c>
      <c r="BJ148" s="18" t="s">
        <v>84</v>
      </c>
      <c r="BK148" s="257">
        <f>ROUND(I148*H148,2)</f>
        <v>0</v>
      </c>
      <c r="BL148" s="18" t="s">
        <v>228</v>
      </c>
      <c r="BM148" s="256" t="s">
        <v>260</v>
      </c>
    </row>
    <row r="149" s="2" customFormat="1" ht="16.5" customHeight="1">
      <c r="A149" s="39"/>
      <c r="B149" s="40"/>
      <c r="C149" s="244" t="s">
        <v>262</v>
      </c>
      <c r="D149" s="244" t="s">
        <v>224</v>
      </c>
      <c r="E149" s="245" t="s">
        <v>3317</v>
      </c>
      <c r="F149" s="246" t="s">
        <v>3318</v>
      </c>
      <c r="G149" s="247" t="s">
        <v>526</v>
      </c>
      <c r="H149" s="248">
        <v>47</v>
      </c>
      <c r="I149" s="249"/>
      <c r="J149" s="250">
        <f>ROUND(I149*H149,2)</f>
        <v>0</v>
      </c>
      <c r="K149" s="251"/>
      <c r="L149" s="45"/>
      <c r="M149" s="252" t="s">
        <v>1</v>
      </c>
      <c r="N149" s="253" t="s">
        <v>41</v>
      </c>
      <c r="O149" s="92"/>
      <c r="P149" s="254">
        <f>O149*H149</f>
        <v>0</v>
      </c>
      <c r="Q149" s="254">
        <v>0</v>
      </c>
      <c r="R149" s="254">
        <f>Q149*H149</f>
        <v>0</v>
      </c>
      <c r="S149" s="254">
        <v>0</v>
      </c>
      <c r="T149" s="255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56" t="s">
        <v>228</v>
      </c>
      <c r="AT149" s="256" t="s">
        <v>224</v>
      </c>
      <c r="AU149" s="256" t="s">
        <v>84</v>
      </c>
      <c r="AY149" s="18" t="s">
        <v>222</v>
      </c>
      <c r="BE149" s="257">
        <f>IF(N149="základní",J149,0)</f>
        <v>0</v>
      </c>
      <c r="BF149" s="257">
        <f>IF(N149="snížená",J149,0)</f>
        <v>0</v>
      </c>
      <c r="BG149" s="257">
        <f>IF(N149="zákl. přenesená",J149,0)</f>
        <v>0</v>
      </c>
      <c r="BH149" s="257">
        <f>IF(N149="sníž. přenesená",J149,0)</f>
        <v>0</v>
      </c>
      <c r="BI149" s="257">
        <f>IF(N149="nulová",J149,0)</f>
        <v>0</v>
      </c>
      <c r="BJ149" s="18" t="s">
        <v>84</v>
      </c>
      <c r="BK149" s="257">
        <f>ROUND(I149*H149,2)</f>
        <v>0</v>
      </c>
      <c r="BL149" s="18" t="s">
        <v>228</v>
      </c>
      <c r="BM149" s="256" t="s">
        <v>265</v>
      </c>
    </row>
    <row r="150" s="2" customFormat="1" ht="16.5" customHeight="1">
      <c r="A150" s="39"/>
      <c r="B150" s="40"/>
      <c r="C150" s="244" t="s">
        <v>248</v>
      </c>
      <c r="D150" s="244" t="s">
        <v>224</v>
      </c>
      <c r="E150" s="245" t="s">
        <v>3319</v>
      </c>
      <c r="F150" s="246" t="s">
        <v>3320</v>
      </c>
      <c r="G150" s="247" t="s">
        <v>526</v>
      </c>
      <c r="H150" s="248">
        <v>20</v>
      </c>
      <c r="I150" s="249"/>
      <c r="J150" s="250">
        <f>ROUND(I150*H150,2)</f>
        <v>0</v>
      </c>
      <c r="K150" s="251"/>
      <c r="L150" s="45"/>
      <c r="M150" s="252" t="s">
        <v>1</v>
      </c>
      <c r="N150" s="253" t="s">
        <v>41</v>
      </c>
      <c r="O150" s="92"/>
      <c r="P150" s="254">
        <f>O150*H150</f>
        <v>0</v>
      </c>
      <c r="Q150" s="254">
        <v>0</v>
      </c>
      <c r="R150" s="254">
        <f>Q150*H150</f>
        <v>0</v>
      </c>
      <c r="S150" s="254">
        <v>0</v>
      </c>
      <c r="T150" s="255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56" t="s">
        <v>228</v>
      </c>
      <c r="AT150" s="256" t="s">
        <v>224</v>
      </c>
      <c r="AU150" s="256" t="s">
        <v>84</v>
      </c>
      <c r="AY150" s="18" t="s">
        <v>222</v>
      </c>
      <c r="BE150" s="257">
        <f>IF(N150="základní",J150,0)</f>
        <v>0</v>
      </c>
      <c r="BF150" s="257">
        <f>IF(N150="snížená",J150,0)</f>
        <v>0</v>
      </c>
      <c r="BG150" s="257">
        <f>IF(N150="zákl. přenesená",J150,0)</f>
        <v>0</v>
      </c>
      <c r="BH150" s="257">
        <f>IF(N150="sníž. přenesená",J150,0)</f>
        <v>0</v>
      </c>
      <c r="BI150" s="257">
        <f>IF(N150="nulová",J150,0)</f>
        <v>0</v>
      </c>
      <c r="BJ150" s="18" t="s">
        <v>84</v>
      </c>
      <c r="BK150" s="257">
        <f>ROUND(I150*H150,2)</f>
        <v>0</v>
      </c>
      <c r="BL150" s="18" t="s">
        <v>228</v>
      </c>
      <c r="BM150" s="256" t="s">
        <v>271</v>
      </c>
    </row>
    <row r="151" s="2" customFormat="1" ht="16.5" customHeight="1">
      <c r="A151" s="39"/>
      <c r="B151" s="40"/>
      <c r="C151" s="244" t="s">
        <v>272</v>
      </c>
      <c r="D151" s="244" t="s">
        <v>224</v>
      </c>
      <c r="E151" s="245" t="s">
        <v>3321</v>
      </c>
      <c r="F151" s="246" t="s">
        <v>3322</v>
      </c>
      <c r="G151" s="247" t="s">
        <v>526</v>
      </c>
      <c r="H151" s="248">
        <v>52</v>
      </c>
      <c r="I151" s="249"/>
      <c r="J151" s="250">
        <f>ROUND(I151*H151,2)</f>
        <v>0</v>
      </c>
      <c r="K151" s="251"/>
      <c r="L151" s="45"/>
      <c r="M151" s="252" t="s">
        <v>1</v>
      </c>
      <c r="N151" s="253" t="s">
        <v>41</v>
      </c>
      <c r="O151" s="92"/>
      <c r="P151" s="254">
        <f>O151*H151</f>
        <v>0</v>
      </c>
      <c r="Q151" s="254">
        <v>0</v>
      </c>
      <c r="R151" s="254">
        <f>Q151*H151</f>
        <v>0</v>
      </c>
      <c r="S151" s="254">
        <v>0</v>
      </c>
      <c r="T151" s="255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56" t="s">
        <v>228</v>
      </c>
      <c r="AT151" s="256" t="s">
        <v>224</v>
      </c>
      <c r="AU151" s="256" t="s">
        <v>84</v>
      </c>
      <c r="AY151" s="18" t="s">
        <v>222</v>
      </c>
      <c r="BE151" s="257">
        <f>IF(N151="základní",J151,0)</f>
        <v>0</v>
      </c>
      <c r="BF151" s="257">
        <f>IF(N151="snížená",J151,0)</f>
        <v>0</v>
      </c>
      <c r="BG151" s="257">
        <f>IF(N151="zákl. přenesená",J151,0)</f>
        <v>0</v>
      </c>
      <c r="BH151" s="257">
        <f>IF(N151="sníž. přenesená",J151,0)</f>
        <v>0</v>
      </c>
      <c r="BI151" s="257">
        <f>IF(N151="nulová",J151,0)</f>
        <v>0</v>
      </c>
      <c r="BJ151" s="18" t="s">
        <v>84</v>
      </c>
      <c r="BK151" s="257">
        <f>ROUND(I151*H151,2)</f>
        <v>0</v>
      </c>
      <c r="BL151" s="18" t="s">
        <v>228</v>
      </c>
      <c r="BM151" s="256" t="s">
        <v>273</v>
      </c>
    </row>
    <row r="152" s="2" customFormat="1" ht="16.5" customHeight="1">
      <c r="A152" s="39"/>
      <c r="B152" s="40"/>
      <c r="C152" s="244" t="s">
        <v>253</v>
      </c>
      <c r="D152" s="244" t="s">
        <v>224</v>
      </c>
      <c r="E152" s="245" t="s">
        <v>3323</v>
      </c>
      <c r="F152" s="246" t="s">
        <v>3324</v>
      </c>
      <c r="G152" s="247" t="s">
        <v>526</v>
      </c>
      <c r="H152" s="248">
        <v>945</v>
      </c>
      <c r="I152" s="249"/>
      <c r="J152" s="250">
        <f>ROUND(I152*H152,2)</f>
        <v>0</v>
      </c>
      <c r="K152" s="251"/>
      <c r="L152" s="45"/>
      <c r="M152" s="252" t="s">
        <v>1</v>
      </c>
      <c r="N152" s="253" t="s">
        <v>41</v>
      </c>
      <c r="O152" s="92"/>
      <c r="P152" s="254">
        <f>O152*H152</f>
        <v>0</v>
      </c>
      <c r="Q152" s="254">
        <v>0</v>
      </c>
      <c r="R152" s="254">
        <f>Q152*H152</f>
        <v>0</v>
      </c>
      <c r="S152" s="254">
        <v>0</v>
      </c>
      <c r="T152" s="255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56" t="s">
        <v>228</v>
      </c>
      <c r="AT152" s="256" t="s">
        <v>224</v>
      </c>
      <c r="AU152" s="256" t="s">
        <v>84</v>
      </c>
      <c r="AY152" s="18" t="s">
        <v>222</v>
      </c>
      <c r="BE152" s="257">
        <f>IF(N152="základní",J152,0)</f>
        <v>0</v>
      </c>
      <c r="BF152" s="257">
        <f>IF(N152="snížená",J152,0)</f>
        <v>0</v>
      </c>
      <c r="BG152" s="257">
        <f>IF(N152="zákl. přenesená",J152,0)</f>
        <v>0</v>
      </c>
      <c r="BH152" s="257">
        <f>IF(N152="sníž. přenesená",J152,0)</f>
        <v>0</v>
      </c>
      <c r="BI152" s="257">
        <f>IF(N152="nulová",J152,0)</f>
        <v>0</v>
      </c>
      <c r="BJ152" s="18" t="s">
        <v>84</v>
      </c>
      <c r="BK152" s="257">
        <f>ROUND(I152*H152,2)</f>
        <v>0</v>
      </c>
      <c r="BL152" s="18" t="s">
        <v>228</v>
      </c>
      <c r="BM152" s="256" t="s">
        <v>276</v>
      </c>
    </row>
    <row r="153" s="2" customFormat="1" ht="16.5" customHeight="1">
      <c r="A153" s="39"/>
      <c r="B153" s="40"/>
      <c r="C153" s="244" t="s">
        <v>278</v>
      </c>
      <c r="D153" s="244" t="s">
        <v>224</v>
      </c>
      <c r="E153" s="245" t="s">
        <v>3325</v>
      </c>
      <c r="F153" s="246" t="s">
        <v>3326</v>
      </c>
      <c r="G153" s="247" t="s">
        <v>526</v>
      </c>
      <c r="H153" s="248">
        <v>305</v>
      </c>
      <c r="I153" s="249"/>
      <c r="J153" s="250">
        <f>ROUND(I153*H153,2)</f>
        <v>0</v>
      </c>
      <c r="K153" s="251"/>
      <c r="L153" s="45"/>
      <c r="M153" s="252" t="s">
        <v>1</v>
      </c>
      <c r="N153" s="253" t="s">
        <v>41</v>
      </c>
      <c r="O153" s="92"/>
      <c r="P153" s="254">
        <f>O153*H153</f>
        <v>0</v>
      </c>
      <c r="Q153" s="254">
        <v>0</v>
      </c>
      <c r="R153" s="254">
        <f>Q153*H153</f>
        <v>0</v>
      </c>
      <c r="S153" s="254">
        <v>0</v>
      </c>
      <c r="T153" s="255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56" t="s">
        <v>228</v>
      </c>
      <c r="AT153" s="256" t="s">
        <v>224</v>
      </c>
      <c r="AU153" s="256" t="s">
        <v>84</v>
      </c>
      <c r="AY153" s="18" t="s">
        <v>222</v>
      </c>
      <c r="BE153" s="257">
        <f>IF(N153="základní",J153,0)</f>
        <v>0</v>
      </c>
      <c r="BF153" s="257">
        <f>IF(N153="snížená",J153,0)</f>
        <v>0</v>
      </c>
      <c r="BG153" s="257">
        <f>IF(N153="zákl. přenesená",J153,0)</f>
        <v>0</v>
      </c>
      <c r="BH153" s="257">
        <f>IF(N153="sníž. přenesená",J153,0)</f>
        <v>0</v>
      </c>
      <c r="BI153" s="257">
        <f>IF(N153="nulová",J153,0)</f>
        <v>0</v>
      </c>
      <c r="BJ153" s="18" t="s">
        <v>84</v>
      </c>
      <c r="BK153" s="257">
        <f>ROUND(I153*H153,2)</f>
        <v>0</v>
      </c>
      <c r="BL153" s="18" t="s">
        <v>228</v>
      </c>
      <c r="BM153" s="256" t="s">
        <v>279</v>
      </c>
    </row>
    <row r="154" s="2" customFormat="1" ht="24.15" customHeight="1">
      <c r="A154" s="39"/>
      <c r="B154" s="40"/>
      <c r="C154" s="244" t="s">
        <v>257</v>
      </c>
      <c r="D154" s="244" t="s">
        <v>224</v>
      </c>
      <c r="E154" s="245" t="s">
        <v>3327</v>
      </c>
      <c r="F154" s="246" t="s">
        <v>3328</v>
      </c>
      <c r="G154" s="247" t="s">
        <v>526</v>
      </c>
      <c r="H154" s="248">
        <v>225</v>
      </c>
      <c r="I154" s="249"/>
      <c r="J154" s="250">
        <f>ROUND(I154*H154,2)</f>
        <v>0</v>
      </c>
      <c r="K154" s="251"/>
      <c r="L154" s="45"/>
      <c r="M154" s="252" t="s">
        <v>1</v>
      </c>
      <c r="N154" s="253" t="s">
        <v>41</v>
      </c>
      <c r="O154" s="92"/>
      <c r="P154" s="254">
        <f>O154*H154</f>
        <v>0</v>
      </c>
      <c r="Q154" s="254">
        <v>0</v>
      </c>
      <c r="R154" s="254">
        <f>Q154*H154</f>
        <v>0</v>
      </c>
      <c r="S154" s="254">
        <v>0</v>
      </c>
      <c r="T154" s="255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56" t="s">
        <v>228</v>
      </c>
      <c r="AT154" s="256" t="s">
        <v>224</v>
      </c>
      <c r="AU154" s="256" t="s">
        <v>84</v>
      </c>
      <c r="AY154" s="18" t="s">
        <v>222</v>
      </c>
      <c r="BE154" s="257">
        <f>IF(N154="základní",J154,0)</f>
        <v>0</v>
      </c>
      <c r="BF154" s="257">
        <f>IF(N154="snížená",J154,0)</f>
        <v>0</v>
      </c>
      <c r="BG154" s="257">
        <f>IF(N154="zákl. přenesená",J154,0)</f>
        <v>0</v>
      </c>
      <c r="BH154" s="257">
        <f>IF(N154="sníž. přenesená",J154,0)</f>
        <v>0</v>
      </c>
      <c r="BI154" s="257">
        <f>IF(N154="nulová",J154,0)</f>
        <v>0</v>
      </c>
      <c r="BJ154" s="18" t="s">
        <v>84</v>
      </c>
      <c r="BK154" s="257">
        <f>ROUND(I154*H154,2)</f>
        <v>0</v>
      </c>
      <c r="BL154" s="18" t="s">
        <v>228</v>
      </c>
      <c r="BM154" s="256" t="s">
        <v>284</v>
      </c>
    </row>
    <row r="155" s="2" customFormat="1" ht="24.15" customHeight="1">
      <c r="A155" s="39"/>
      <c r="B155" s="40"/>
      <c r="C155" s="244" t="s">
        <v>8</v>
      </c>
      <c r="D155" s="244" t="s">
        <v>224</v>
      </c>
      <c r="E155" s="245" t="s">
        <v>3329</v>
      </c>
      <c r="F155" s="246" t="s">
        <v>3330</v>
      </c>
      <c r="G155" s="247" t="s">
        <v>526</v>
      </c>
      <c r="H155" s="248">
        <v>11</v>
      </c>
      <c r="I155" s="249"/>
      <c r="J155" s="250">
        <f>ROUND(I155*H155,2)</f>
        <v>0</v>
      </c>
      <c r="K155" s="251"/>
      <c r="L155" s="45"/>
      <c r="M155" s="252" t="s">
        <v>1</v>
      </c>
      <c r="N155" s="253" t="s">
        <v>41</v>
      </c>
      <c r="O155" s="92"/>
      <c r="P155" s="254">
        <f>O155*H155</f>
        <v>0</v>
      </c>
      <c r="Q155" s="254">
        <v>0</v>
      </c>
      <c r="R155" s="254">
        <f>Q155*H155</f>
        <v>0</v>
      </c>
      <c r="S155" s="254">
        <v>0</v>
      </c>
      <c r="T155" s="255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56" t="s">
        <v>228</v>
      </c>
      <c r="AT155" s="256" t="s">
        <v>224</v>
      </c>
      <c r="AU155" s="256" t="s">
        <v>84</v>
      </c>
      <c r="AY155" s="18" t="s">
        <v>222</v>
      </c>
      <c r="BE155" s="257">
        <f>IF(N155="základní",J155,0)</f>
        <v>0</v>
      </c>
      <c r="BF155" s="257">
        <f>IF(N155="snížená",J155,0)</f>
        <v>0</v>
      </c>
      <c r="BG155" s="257">
        <f>IF(N155="zákl. přenesená",J155,0)</f>
        <v>0</v>
      </c>
      <c r="BH155" s="257">
        <f>IF(N155="sníž. přenesená",J155,0)</f>
        <v>0</v>
      </c>
      <c r="BI155" s="257">
        <f>IF(N155="nulová",J155,0)</f>
        <v>0</v>
      </c>
      <c r="BJ155" s="18" t="s">
        <v>84</v>
      </c>
      <c r="BK155" s="257">
        <f>ROUND(I155*H155,2)</f>
        <v>0</v>
      </c>
      <c r="BL155" s="18" t="s">
        <v>228</v>
      </c>
      <c r="BM155" s="256" t="s">
        <v>286</v>
      </c>
    </row>
    <row r="156" s="2" customFormat="1" ht="24.15" customHeight="1">
      <c r="A156" s="39"/>
      <c r="B156" s="40"/>
      <c r="C156" s="244" t="s">
        <v>260</v>
      </c>
      <c r="D156" s="244" t="s">
        <v>224</v>
      </c>
      <c r="E156" s="245" t="s">
        <v>3331</v>
      </c>
      <c r="F156" s="246" t="s">
        <v>3332</v>
      </c>
      <c r="G156" s="247" t="s">
        <v>526</v>
      </c>
      <c r="H156" s="248">
        <v>26</v>
      </c>
      <c r="I156" s="249"/>
      <c r="J156" s="250">
        <f>ROUND(I156*H156,2)</f>
        <v>0</v>
      </c>
      <c r="K156" s="251"/>
      <c r="L156" s="45"/>
      <c r="M156" s="252" t="s">
        <v>1</v>
      </c>
      <c r="N156" s="253" t="s">
        <v>41</v>
      </c>
      <c r="O156" s="92"/>
      <c r="P156" s="254">
        <f>O156*H156</f>
        <v>0</v>
      </c>
      <c r="Q156" s="254">
        <v>0</v>
      </c>
      <c r="R156" s="254">
        <f>Q156*H156</f>
        <v>0</v>
      </c>
      <c r="S156" s="254">
        <v>0</v>
      </c>
      <c r="T156" s="255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56" t="s">
        <v>228</v>
      </c>
      <c r="AT156" s="256" t="s">
        <v>224</v>
      </c>
      <c r="AU156" s="256" t="s">
        <v>84</v>
      </c>
      <c r="AY156" s="18" t="s">
        <v>222</v>
      </c>
      <c r="BE156" s="257">
        <f>IF(N156="základní",J156,0)</f>
        <v>0</v>
      </c>
      <c r="BF156" s="257">
        <f>IF(N156="snížená",J156,0)</f>
        <v>0</v>
      </c>
      <c r="BG156" s="257">
        <f>IF(N156="zákl. přenesená",J156,0)</f>
        <v>0</v>
      </c>
      <c r="BH156" s="257">
        <f>IF(N156="sníž. přenesená",J156,0)</f>
        <v>0</v>
      </c>
      <c r="BI156" s="257">
        <f>IF(N156="nulová",J156,0)</f>
        <v>0</v>
      </c>
      <c r="BJ156" s="18" t="s">
        <v>84</v>
      </c>
      <c r="BK156" s="257">
        <f>ROUND(I156*H156,2)</f>
        <v>0</v>
      </c>
      <c r="BL156" s="18" t="s">
        <v>228</v>
      </c>
      <c r="BM156" s="256" t="s">
        <v>290</v>
      </c>
    </row>
    <row r="157" s="2" customFormat="1" ht="24.15" customHeight="1">
      <c r="A157" s="39"/>
      <c r="B157" s="40"/>
      <c r="C157" s="244" t="s">
        <v>291</v>
      </c>
      <c r="D157" s="244" t="s">
        <v>224</v>
      </c>
      <c r="E157" s="245" t="s">
        <v>3333</v>
      </c>
      <c r="F157" s="246" t="s">
        <v>3334</v>
      </c>
      <c r="G157" s="247" t="s">
        <v>526</v>
      </c>
      <c r="H157" s="248">
        <v>126</v>
      </c>
      <c r="I157" s="249"/>
      <c r="J157" s="250">
        <f>ROUND(I157*H157,2)</f>
        <v>0</v>
      </c>
      <c r="K157" s="251"/>
      <c r="L157" s="45"/>
      <c r="M157" s="252" t="s">
        <v>1</v>
      </c>
      <c r="N157" s="253" t="s">
        <v>41</v>
      </c>
      <c r="O157" s="92"/>
      <c r="P157" s="254">
        <f>O157*H157</f>
        <v>0</v>
      </c>
      <c r="Q157" s="254">
        <v>0</v>
      </c>
      <c r="R157" s="254">
        <f>Q157*H157</f>
        <v>0</v>
      </c>
      <c r="S157" s="254">
        <v>0</v>
      </c>
      <c r="T157" s="255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56" t="s">
        <v>228</v>
      </c>
      <c r="AT157" s="256" t="s">
        <v>224</v>
      </c>
      <c r="AU157" s="256" t="s">
        <v>84</v>
      </c>
      <c r="AY157" s="18" t="s">
        <v>222</v>
      </c>
      <c r="BE157" s="257">
        <f>IF(N157="základní",J157,0)</f>
        <v>0</v>
      </c>
      <c r="BF157" s="257">
        <f>IF(N157="snížená",J157,0)</f>
        <v>0</v>
      </c>
      <c r="BG157" s="257">
        <f>IF(N157="zákl. přenesená",J157,0)</f>
        <v>0</v>
      </c>
      <c r="BH157" s="257">
        <f>IF(N157="sníž. přenesená",J157,0)</f>
        <v>0</v>
      </c>
      <c r="BI157" s="257">
        <f>IF(N157="nulová",J157,0)</f>
        <v>0</v>
      </c>
      <c r="BJ157" s="18" t="s">
        <v>84</v>
      </c>
      <c r="BK157" s="257">
        <f>ROUND(I157*H157,2)</f>
        <v>0</v>
      </c>
      <c r="BL157" s="18" t="s">
        <v>228</v>
      </c>
      <c r="BM157" s="256" t="s">
        <v>292</v>
      </c>
    </row>
    <row r="158" s="2" customFormat="1" ht="21.75" customHeight="1">
      <c r="A158" s="39"/>
      <c r="B158" s="40"/>
      <c r="C158" s="244" t="s">
        <v>265</v>
      </c>
      <c r="D158" s="244" t="s">
        <v>224</v>
      </c>
      <c r="E158" s="245" t="s">
        <v>3335</v>
      </c>
      <c r="F158" s="246" t="s">
        <v>3336</v>
      </c>
      <c r="G158" s="247" t="s">
        <v>526</v>
      </c>
      <c r="H158" s="248">
        <v>43</v>
      </c>
      <c r="I158" s="249"/>
      <c r="J158" s="250">
        <f>ROUND(I158*H158,2)</f>
        <v>0</v>
      </c>
      <c r="K158" s="251"/>
      <c r="L158" s="45"/>
      <c r="M158" s="252" t="s">
        <v>1</v>
      </c>
      <c r="N158" s="253" t="s">
        <v>41</v>
      </c>
      <c r="O158" s="92"/>
      <c r="P158" s="254">
        <f>O158*H158</f>
        <v>0</v>
      </c>
      <c r="Q158" s="254">
        <v>0</v>
      </c>
      <c r="R158" s="254">
        <f>Q158*H158</f>
        <v>0</v>
      </c>
      <c r="S158" s="254">
        <v>0</v>
      </c>
      <c r="T158" s="255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56" t="s">
        <v>228</v>
      </c>
      <c r="AT158" s="256" t="s">
        <v>224</v>
      </c>
      <c r="AU158" s="256" t="s">
        <v>84</v>
      </c>
      <c r="AY158" s="18" t="s">
        <v>222</v>
      </c>
      <c r="BE158" s="257">
        <f>IF(N158="základní",J158,0)</f>
        <v>0</v>
      </c>
      <c r="BF158" s="257">
        <f>IF(N158="snížená",J158,0)</f>
        <v>0</v>
      </c>
      <c r="BG158" s="257">
        <f>IF(N158="zákl. přenesená",J158,0)</f>
        <v>0</v>
      </c>
      <c r="BH158" s="257">
        <f>IF(N158="sníž. přenesená",J158,0)</f>
        <v>0</v>
      </c>
      <c r="BI158" s="257">
        <f>IF(N158="nulová",J158,0)</f>
        <v>0</v>
      </c>
      <c r="BJ158" s="18" t="s">
        <v>84</v>
      </c>
      <c r="BK158" s="257">
        <f>ROUND(I158*H158,2)</f>
        <v>0</v>
      </c>
      <c r="BL158" s="18" t="s">
        <v>228</v>
      </c>
      <c r="BM158" s="256" t="s">
        <v>295</v>
      </c>
    </row>
    <row r="159" s="2" customFormat="1" ht="16.5" customHeight="1">
      <c r="A159" s="39"/>
      <c r="B159" s="40"/>
      <c r="C159" s="244" t="s">
        <v>297</v>
      </c>
      <c r="D159" s="244" t="s">
        <v>224</v>
      </c>
      <c r="E159" s="245" t="s">
        <v>3337</v>
      </c>
      <c r="F159" s="246" t="s">
        <v>3338</v>
      </c>
      <c r="G159" s="247" t="s">
        <v>526</v>
      </c>
      <c r="H159" s="248">
        <v>104</v>
      </c>
      <c r="I159" s="249"/>
      <c r="J159" s="250">
        <f>ROUND(I159*H159,2)</f>
        <v>0</v>
      </c>
      <c r="K159" s="251"/>
      <c r="L159" s="45"/>
      <c r="M159" s="252" t="s">
        <v>1</v>
      </c>
      <c r="N159" s="253" t="s">
        <v>41</v>
      </c>
      <c r="O159" s="92"/>
      <c r="P159" s="254">
        <f>O159*H159</f>
        <v>0</v>
      </c>
      <c r="Q159" s="254">
        <v>0</v>
      </c>
      <c r="R159" s="254">
        <f>Q159*H159</f>
        <v>0</v>
      </c>
      <c r="S159" s="254">
        <v>0</v>
      </c>
      <c r="T159" s="255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56" t="s">
        <v>228</v>
      </c>
      <c r="AT159" s="256" t="s">
        <v>224</v>
      </c>
      <c r="AU159" s="256" t="s">
        <v>84</v>
      </c>
      <c r="AY159" s="18" t="s">
        <v>222</v>
      </c>
      <c r="BE159" s="257">
        <f>IF(N159="základní",J159,0)</f>
        <v>0</v>
      </c>
      <c r="BF159" s="257">
        <f>IF(N159="snížená",J159,0)</f>
        <v>0</v>
      </c>
      <c r="BG159" s="257">
        <f>IF(N159="zákl. přenesená",J159,0)</f>
        <v>0</v>
      </c>
      <c r="BH159" s="257">
        <f>IF(N159="sníž. přenesená",J159,0)</f>
        <v>0</v>
      </c>
      <c r="BI159" s="257">
        <f>IF(N159="nulová",J159,0)</f>
        <v>0</v>
      </c>
      <c r="BJ159" s="18" t="s">
        <v>84</v>
      </c>
      <c r="BK159" s="257">
        <f>ROUND(I159*H159,2)</f>
        <v>0</v>
      </c>
      <c r="BL159" s="18" t="s">
        <v>228</v>
      </c>
      <c r="BM159" s="256" t="s">
        <v>298</v>
      </c>
    </row>
    <row r="160" s="2" customFormat="1" ht="16.5" customHeight="1">
      <c r="A160" s="39"/>
      <c r="B160" s="40"/>
      <c r="C160" s="244" t="s">
        <v>271</v>
      </c>
      <c r="D160" s="244" t="s">
        <v>224</v>
      </c>
      <c r="E160" s="245" t="s">
        <v>3339</v>
      </c>
      <c r="F160" s="246" t="s">
        <v>3340</v>
      </c>
      <c r="G160" s="247" t="s">
        <v>526</v>
      </c>
      <c r="H160" s="248">
        <v>26</v>
      </c>
      <c r="I160" s="249"/>
      <c r="J160" s="250">
        <f>ROUND(I160*H160,2)</f>
        <v>0</v>
      </c>
      <c r="K160" s="251"/>
      <c r="L160" s="45"/>
      <c r="M160" s="252" t="s">
        <v>1</v>
      </c>
      <c r="N160" s="253" t="s">
        <v>41</v>
      </c>
      <c r="O160" s="92"/>
      <c r="P160" s="254">
        <f>O160*H160</f>
        <v>0</v>
      </c>
      <c r="Q160" s="254">
        <v>0</v>
      </c>
      <c r="R160" s="254">
        <f>Q160*H160</f>
        <v>0</v>
      </c>
      <c r="S160" s="254">
        <v>0</v>
      </c>
      <c r="T160" s="255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56" t="s">
        <v>228</v>
      </c>
      <c r="AT160" s="256" t="s">
        <v>224</v>
      </c>
      <c r="AU160" s="256" t="s">
        <v>84</v>
      </c>
      <c r="AY160" s="18" t="s">
        <v>222</v>
      </c>
      <c r="BE160" s="257">
        <f>IF(N160="základní",J160,0)</f>
        <v>0</v>
      </c>
      <c r="BF160" s="257">
        <f>IF(N160="snížená",J160,0)</f>
        <v>0</v>
      </c>
      <c r="BG160" s="257">
        <f>IF(N160="zákl. přenesená",J160,0)</f>
        <v>0</v>
      </c>
      <c r="BH160" s="257">
        <f>IF(N160="sníž. přenesená",J160,0)</f>
        <v>0</v>
      </c>
      <c r="BI160" s="257">
        <f>IF(N160="nulová",J160,0)</f>
        <v>0</v>
      </c>
      <c r="BJ160" s="18" t="s">
        <v>84</v>
      </c>
      <c r="BK160" s="257">
        <f>ROUND(I160*H160,2)</f>
        <v>0</v>
      </c>
      <c r="BL160" s="18" t="s">
        <v>228</v>
      </c>
      <c r="BM160" s="256" t="s">
        <v>303</v>
      </c>
    </row>
    <row r="161" s="2" customFormat="1" ht="21.75" customHeight="1">
      <c r="A161" s="39"/>
      <c r="B161" s="40"/>
      <c r="C161" s="244" t="s">
        <v>7</v>
      </c>
      <c r="D161" s="244" t="s">
        <v>224</v>
      </c>
      <c r="E161" s="245" t="s">
        <v>3341</v>
      </c>
      <c r="F161" s="246" t="s">
        <v>3342</v>
      </c>
      <c r="G161" s="247" t="s">
        <v>526</v>
      </c>
      <c r="H161" s="248">
        <v>57</v>
      </c>
      <c r="I161" s="249"/>
      <c r="J161" s="250">
        <f>ROUND(I161*H161,2)</f>
        <v>0</v>
      </c>
      <c r="K161" s="251"/>
      <c r="L161" s="45"/>
      <c r="M161" s="252" t="s">
        <v>1</v>
      </c>
      <c r="N161" s="253" t="s">
        <v>41</v>
      </c>
      <c r="O161" s="92"/>
      <c r="P161" s="254">
        <f>O161*H161</f>
        <v>0</v>
      </c>
      <c r="Q161" s="254">
        <v>0</v>
      </c>
      <c r="R161" s="254">
        <f>Q161*H161</f>
        <v>0</v>
      </c>
      <c r="S161" s="254">
        <v>0</v>
      </c>
      <c r="T161" s="255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56" t="s">
        <v>228</v>
      </c>
      <c r="AT161" s="256" t="s">
        <v>224</v>
      </c>
      <c r="AU161" s="256" t="s">
        <v>84</v>
      </c>
      <c r="AY161" s="18" t="s">
        <v>222</v>
      </c>
      <c r="BE161" s="257">
        <f>IF(N161="základní",J161,0)</f>
        <v>0</v>
      </c>
      <c r="BF161" s="257">
        <f>IF(N161="snížená",J161,0)</f>
        <v>0</v>
      </c>
      <c r="BG161" s="257">
        <f>IF(N161="zákl. přenesená",J161,0)</f>
        <v>0</v>
      </c>
      <c r="BH161" s="257">
        <f>IF(N161="sníž. přenesená",J161,0)</f>
        <v>0</v>
      </c>
      <c r="BI161" s="257">
        <f>IF(N161="nulová",J161,0)</f>
        <v>0</v>
      </c>
      <c r="BJ161" s="18" t="s">
        <v>84</v>
      </c>
      <c r="BK161" s="257">
        <f>ROUND(I161*H161,2)</f>
        <v>0</v>
      </c>
      <c r="BL161" s="18" t="s">
        <v>228</v>
      </c>
      <c r="BM161" s="256" t="s">
        <v>308</v>
      </c>
    </row>
    <row r="162" s="2" customFormat="1" ht="21.75" customHeight="1">
      <c r="A162" s="39"/>
      <c r="B162" s="40"/>
      <c r="C162" s="244" t="s">
        <v>273</v>
      </c>
      <c r="D162" s="244" t="s">
        <v>224</v>
      </c>
      <c r="E162" s="245" t="s">
        <v>3343</v>
      </c>
      <c r="F162" s="246" t="s">
        <v>3344</v>
      </c>
      <c r="G162" s="247" t="s">
        <v>526</v>
      </c>
      <c r="H162" s="248">
        <v>15</v>
      </c>
      <c r="I162" s="249"/>
      <c r="J162" s="250">
        <f>ROUND(I162*H162,2)</f>
        <v>0</v>
      </c>
      <c r="K162" s="251"/>
      <c r="L162" s="45"/>
      <c r="M162" s="252" t="s">
        <v>1</v>
      </c>
      <c r="N162" s="253" t="s">
        <v>41</v>
      </c>
      <c r="O162" s="92"/>
      <c r="P162" s="254">
        <f>O162*H162</f>
        <v>0</v>
      </c>
      <c r="Q162" s="254">
        <v>0</v>
      </c>
      <c r="R162" s="254">
        <f>Q162*H162</f>
        <v>0</v>
      </c>
      <c r="S162" s="254">
        <v>0</v>
      </c>
      <c r="T162" s="255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56" t="s">
        <v>228</v>
      </c>
      <c r="AT162" s="256" t="s">
        <v>224</v>
      </c>
      <c r="AU162" s="256" t="s">
        <v>84</v>
      </c>
      <c r="AY162" s="18" t="s">
        <v>222</v>
      </c>
      <c r="BE162" s="257">
        <f>IF(N162="základní",J162,0)</f>
        <v>0</v>
      </c>
      <c r="BF162" s="257">
        <f>IF(N162="snížená",J162,0)</f>
        <v>0</v>
      </c>
      <c r="BG162" s="257">
        <f>IF(N162="zákl. přenesená",J162,0)</f>
        <v>0</v>
      </c>
      <c r="BH162" s="257">
        <f>IF(N162="sníž. přenesená",J162,0)</f>
        <v>0</v>
      </c>
      <c r="BI162" s="257">
        <f>IF(N162="nulová",J162,0)</f>
        <v>0</v>
      </c>
      <c r="BJ162" s="18" t="s">
        <v>84</v>
      </c>
      <c r="BK162" s="257">
        <f>ROUND(I162*H162,2)</f>
        <v>0</v>
      </c>
      <c r="BL162" s="18" t="s">
        <v>228</v>
      </c>
      <c r="BM162" s="256" t="s">
        <v>312</v>
      </c>
    </row>
    <row r="163" s="2" customFormat="1" ht="21.75" customHeight="1">
      <c r="A163" s="39"/>
      <c r="B163" s="40"/>
      <c r="C163" s="244" t="s">
        <v>314</v>
      </c>
      <c r="D163" s="244" t="s">
        <v>224</v>
      </c>
      <c r="E163" s="245" t="s">
        <v>3345</v>
      </c>
      <c r="F163" s="246" t="s">
        <v>3346</v>
      </c>
      <c r="G163" s="247" t="s">
        <v>526</v>
      </c>
      <c r="H163" s="248">
        <v>57</v>
      </c>
      <c r="I163" s="249"/>
      <c r="J163" s="250">
        <f>ROUND(I163*H163,2)</f>
        <v>0</v>
      </c>
      <c r="K163" s="251"/>
      <c r="L163" s="45"/>
      <c r="M163" s="252" t="s">
        <v>1</v>
      </c>
      <c r="N163" s="253" t="s">
        <v>41</v>
      </c>
      <c r="O163" s="92"/>
      <c r="P163" s="254">
        <f>O163*H163</f>
        <v>0</v>
      </c>
      <c r="Q163" s="254">
        <v>0</v>
      </c>
      <c r="R163" s="254">
        <f>Q163*H163</f>
        <v>0</v>
      </c>
      <c r="S163" s="254">
        <v>0</v>
      </c>
      <c r="T163" s="255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56" t="s">
        <v>228</v>
      </c>
      <c r="AT163" s="256" t="s">
        <v>224</v>
      </c>
      <c r="AU163" s="256" t="s">
        <v>84</v>
      </c>
      <c r="AY163" s="18" t="s">
        <v>222</v>
      </c>
      <c r="BE163" s="257">
        <f>IF(N163="základní",J163,0)</f>
        <v>0</v>
      </c>
      <c r="BF163" s="257">
        <f>IF(N163="snížená",J163,0)</f>
        <v>0</v>
      </c>
      <c r="BG163" s="257">
        <f>IF(N163="zákl. přenesená",J163,0)</f>
        <v>0</v>
      </c>
      <c r="BH163" s="257">
        <f>IF(N163="sníž. přenesená",J163,0)</f>
        <v>0</v>
      </c>
      <c r="BI163" s="257">
        <f>IF(N163="nulová",J163,0)</f>
        <v>0</v>
      </c>
      <c r="BJ163" s="18" t="s">
        <v>84</v>
      </c>
      <c r="BK163" s="257">
        <f>ROUND(I163*H163,2)</f>
        <v>0</v>
      </c>
      <c r="BL163" s="18" t="s">
        <v>228</v>
      </c>
      <c r="BM163" s="256" t="s">
        <v>317</v>
      </c>
    </row>
    <row r="164" s="2" customFormat="1" ht="24.15" customHeight="1">
      <c r="A164" s="39"/>
      <c r="B164" s="40"/>
      <c r="C164" s="244" t="s">
        <v>276</v>
      </c>
      <c r="D164" s="244" t="s">
        <v>224</v>
      </c>
      <c r="E164" s="245" t="s">
        <v>3347</v>
      </c>
      <c r="F164" s="246" t="s">
        <v>3348</v>
      </c>
      <c r="G164" s="247" t="s">
        <v>526</v>
      </c>
      <c r="H164" s="248">
        <v>57</v>
      </c>
      <c r="I164" s="249"/>
      <c r="J164" s="250">
        <f>ROUND(I164*H164,2)</f>
        <v>0</v>
      </c>
      <c r="K164" s="251"/>
      <c r="L164" s="45"/>
      <c r="M164" s="252" t="s">
        <v>1</v>
      </c>
      <c r="N164" s="253" t="s">
        <v>41</v>
      </c>
      <c r="O164" s="92"/>
      <c r="P164" s="254">
        <f>O164*H164</f>
        <v>0</v>
      </c>
      <c r="Q164" s="254">
        <v>0</v>
      </c>
      <c r="R164" s="254">
        <f>Q164*H164</f>
        <v>0</v>
      </c>
      <c r="S164" s="254">
        <v>0</v>
      </c>
      <c r="T164" s="255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56" t="s">
        <v>228</v>
      </c>
      <c r="AT164" s="256" t="s">
        <v>224</v>
      </c>
      <c r="AU164" s="256" t="s">
        <v>84</v>
      </c>
      <c r="AY164" s="18" t="s">
        <v>222</v>
      </c>
      <c r="BE164" s="257">
        <f>IF(N164="základní",J164,0)</f>
        <v>0</v>
      </c>
      <c r="BF164" s="257">
        <f>IF(N164="snížená",J164,0)</f>
        <v>0</v>
      </c>
      <c r="BG164" s="257">
        <f>IF(N164="zákl. přenesená",J164,0)</f>
        <v>0</v>
      </c>
      <c r="BH164" s="257">
        <f>IF(N164="sníž. přenesená",J164,0)</f>
        <v>0</v>
      </c>
      <c r="BI164" s="257">
        <f>IF(N164="nulová",J164,0)</f>
        <v>0</v>
      </c>
      <c r="BJ164" s="18" t="s">
        <v>84</v>
      </c>
      <c r="BK164" s="257">
        <f>ROUND(I164*H164,2)</f>
        <v>0</v>
      </c>
      <c r="BL164" s="18" t="s">
        <v>228</v>
      </c>
      <c r="BM164" s="256" t="s">
        <v>321</v>
      </c>
    </row>
    <row r="165" s="2" customFormat="1" ht="16.5" customHeight="1">
      <c r="A165" s="39"/>
      <c r="B165" s="40"/>
      <c r="C165" s="244" t="s">
        <v>323</v>
      </c>
      <c r="D165" s="244" t="s">
        <v>224</v>
      </c>
      <c r="E165" s="245" t="s">
        <v>3349</v>
      </c>
      <c r="F165" s="246" t="s">
        <v>3350</v>
      </c>
      <c r="G165" s="247" t="s">
        <v>526</v>
      </c>
      <c r="H165" s="248">
        <v>2</v>
      </c>
      <c r="I165" s="249"/>
      <c r="J165" s="250">
        <f>ROUND(I165*H165,2)</f>
        <v>0</v>
      </c>
      <c r="K165" s="251"/>
      <c r="L165" s="45"/>
      <c r="M165" s="252" t="s">
        <v>1</v>
      </c>
      <c r="N165" s="253" t="s">
        <v>41</v>
      </c>
      <c r="O165" s="92"/>
      <c r="P165" s="254">
        <f>O165*H165</f>
        <v>0</v>
      </c>
      <c r="Q165" s="254">
        <v>0</v>
      </c>
      <c r="R165" s="254">
        <f>Q165*H165</f>
        <v>0</v>
      </c>
      <c r="S165" s="254">
        <v>0</v>
      </c>
      <c r="T165" s="255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56" t="s">
        <v>228</v>
      </c>
      <c r="AT165" s="256" t="s">
        <v>224</v>
      </c>
      <c r="AU165" s="256" t="s">
        <v>84</v>
      </c>
      <c r="AY165" s="18" t="s">
        <v>222</v>
      </c>
      <c r="BE165" s="257">
        <f>IF(N165="základní",J165,0)</f>
        <v>0</v>
      </c>
      <c r="BF165" s="257">
        <f>IF(N165="snížená",J165,0)</f>
        <v>0</v>
      </c>
      <c r="BG165" s="257">
        <f>IF(N165="zákl. přenesená",J165,0)</f>
        <v>0</v>
      </c>
      <c r="BH165" s="257">
        <f>IF(N165="sníž. přenesená",J165,0)</f>
        <v>0</v>
      </c>
      <c r="BI165" s="257">
        <f>IF(N165="nulová",J165,0)</f>
        <v>0</v>
      </c>
      <c r="BJ165" s="18" t="s">
        <v>84</v>
      </c>
      <c r="BK165" s="257">
        <f>ROUND(I165*H165,2)</f>
        <v>0</v>
      </c>
      <c r="BL165" s="18" t="s">
        <v>228</v>
      </c>
      <c r="BM165" s="256" t="s">
        <v>326</v>
      </c>
    </row>
    <row r="166" s="2" customFormat="1" ht="24.15" customHeight="1">
      <c r="A166" s="39"/>
      <c r="B166" s="40"/>
      <c r="C166" s="244" t="s">
        <v>279</v>
      </c>
      <c r="D166" s="244" t="s">
        <v>224</v>
      </c>
      <c r="E166" s="245" t="s">
        <v>3351</v>
      </c>
      <c r="F166" s="246" t="s">
        <v>3352</v>
      </c>
      <c r="G166" s="247" t="s">
        <v>526</v>
      </c>
      <c r="H166" s="248">
        <v>7</v>
      </c>
      <c r="I166" s="249"/>
      <c r="J166" s="250">
        <f>ROUND(I166*H166,2)</f>
        <v>0</v>
      </c>
      <c r="K166" s="251"/>
      <c r="L166" s="45"/>
      <c r="M166" s="252" t="s">
        <v>1</v>
      </c>
      <c r="N166" s="253" t="s">
        <v>41</v>
      </c>
      <c r="O166" s="92"/>
      <c r="P166" s="254">
        <f>O166*H166</f>
        <v>0</v>
      </c>
      <c r="Q166" s="254">
        <v>0</v>
      </c>
      <c r="R166" s="254">
        <f>Q166*H166</f>
        <v>0</v>
      </c>
      <c r="S166" s="254">
        <v>0</v>
      </c>
      <c r="T166" s="255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56" t="s">
        <v>228</v>
      </c>
      <c r="AT166" s="256" t="s">
        <v>224</v>
      </c>
      <c r="AU166" s="256" t="s">
        <v>84</v>
      </c>
      <c r="AY166" s="18" t="s">
        <v>222</v>
      </c>
      <c r="BE166" s="257">
        <f>IF(N166="základní",J166,0)</f>
        <v>0</v>
      </c>
      <c r="BF166" s="257">
        <f>IF(N166="snížená",J166,0)</f>
        <v>0</v>
      </c>
      <c r="BG166" s="257">
        <f>IF(N166="zákl. přenesená",J166,0)</f>
        <v>0</v>
      </c>
      <c r="BH166" s="257">
        <f>IF(N166="sníž. přenesená",J166,0)</f>
        <v>0</v>
      </c>
      <c r="BI166" s="257">
        <f>IF(N166="nulová",J166,0)</f>
        <v>0</v>
      </c>
      <c r="BJ166" s="18" t="s">
        <v>84</v>
      </c>
      <c r="BK166" s="257">
        <f>ROUND(I166*H166,2)</f>
        <v>0</v>
      </c>
      <c r="BL166" s="18" t="s">
        <v>228</v>
      </c>
      <c r="BM166" s="256" t="s">
        <v>330</v>
      </c>
    </row>
    <row r="167" s="2" customFormat="1" ht="24.15" customHeight="1">
      <c r="A167" s="39"/>
      <c r="B167" s="40"/>
      <c r="C167" s="244" t="s">
        <v>331</v>
      </c>
      <c r="D167" s="244" t="s">
        <v>224</v>
      </c>
      <c r="E167" s="245" t="s">
        <v>3353</v>
      </c>
      <c r="F167" s="246" t="s">
        <v>3354</v>
      </c>
      <c r="G167" s="247" t="s">
        <v>2916</v>
      </c>
      <c r="H167" s="248">
        <v>7</v>
      </c>
      <c r="I167" s="249"/>
      <c r="J167" s="250">
        <f>ROUND(I167*H167,2)</f>
        <v>0</v>
      </c>
      <c r="K167" s="251"/>
      <c r="L167" s="45"/>
      <c r="M167" s="252" t="s">
        <v>1</v>
      </c>
      <c r="N167" s="253" t="s">
        <v>41</v>
      </c>
      <c r="O167" s="92"/>
      <c r="P167" s="254">
        <f>O167*H167</f>
        <v>0</v>
      </c>
      <c r="Q167" s="254">
        <v>0</v>
      </c>
      <c r="R167" s="254">
        <f>Q167*H167</f>
        <v>0</v>
      </c>
      <c r="S167" s="254">
        <v>0</v>
      </c>
      <c r="T167" s="255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56" t="s">
        <v>228</v>
      </c>
      <c r="AT167" s="256" t="s">
        <v>224</v>
      </c>
      <c r="AU167" s="256" t="s">
        <v>84</v>
      </c>
      <c r="AY167" s="18" t="s">
        <v>222</v>
      </c>
      <c r="BE167" s="257">
        <f>IF(N167="základní",J167,0)</f>
        <v>0</v>
      </c>
      <c r="BF167" s="257">
        <f>IF(N167="snížená",J167,0)</f>
        <v>0</v>
      </c>
      <c r="BG167" s="257">
        <f>IF(N167="zákl. přenesená",J167,0)</f>
        <v>0</v>
      </c>
      <c r="BH167" s="257">
        <f>IF(N167="sníž. přenesená",J167,0)</f>
        <v>0</v>
      </c>
      <c r="BI167" s="257">
        <f>IF(N167="nulová",J167,0)</f>
        <v>0</v>
      </c>
      <c r="BJ167" s="18" t="s">
        <v>84</v>
      </c>
      <c r="BK167" s="257">
        <f>ROUND(I167*H167,2)</f>
        <v>0</v>
      </c>
      <c r="BL167" s="18" t="s">
        <v>228</v>
      </c>
      <c r="BM167" s="256" t="s">
        <v>334</v>
      </c>
    </row>
    <row r="168" s="2" customFormat="1" ht="16.5" customHeight="1">
      <c r="A168" s="39"/>
      <c r="B168" s="40"/>
      <c r="C168" s="244" t="s">
        <v>284</v>
      </c>
      <c r="D168" s="244" t="s">
        <v>224</v>
      </c>
      <c r="E168" s="245" t="s">
        <v>3355</v>
      </c>
      <c r="F168" s="246" t="s">
        <v>3356</v>
      </c>
      <c r="G168" s="247" t="s">
        <v>438</v>
      </c>
      <c r="H168" s="248">
        <v>133</v>
      </c>
      <c r="I168" s="249"/>
      <c r="J168" s="250">
        <f>ROUND(I168*H168,2)</f>
        <v>0</v>
      </c>
      <c r="K168" s="251"/>
      <c r="L168" s="45"/>
      <c r="M168" s="252" t="s">
        <v>1</v>
      </c>
      <c r="N168" s="253" t="s">
        <v>41</v>
      </c>
      <c r="O168" s="92"/>
      <c r="P168" s="254">
        <f>O168*H168</f>
        <v>0</v>
      </c>
      <c r="Q168" s="254">
        <v>0</v>
      </c>
      <c r="R168" s="254">
        <f>Q168*H168</f>
        <v>0</v>
      </c>
      <c r="S168" s="254">
        <v>0</v>
      </c>
      <c r="T168" s="255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56" t="s">
        <v>228</v>
      </c>
      <c r="AT168" s="256" t="s">
        <v>224</v>
      </c>
      <c r="AU168" s="256" t="s">
        <v>84</v>
      </c>
      <c r="AY168" s="18" t="s">
        <v>222</v>
      </c>
      <c r="BE168" s="257">
        <f>IF(N168="základní",J168,0)</f>
        <v>0</v>
      </c>
      <c r="BF168" s="257">
        <f>IF(N168="snížená",J168,0)</f>
        <v>0</v>
      </c>
      <c r="BG168" s="257">
        <f>IF(N168="zákl. přenesená",J168,0)</f>
        <v>0</v>
      </c>
      <c r="BH168" s="257">
        <f>IF(N168="sníž. přenesená",J168,0)</f>
        <v>0</v>
      </c>
      <c r="BI168" s="257">
        <f>IF(N168="nulová",J168,0)</f>
        <v>0</v>
      </c>
      <c r="BJ168" s="18" t="s">
        <v>84</v>
      </c>
      <c r="BK168" s="257">
        <f>ROUND(I168*H168,2)</f>
        <v>0</v>
      </c>
      <c r="BL168" s="18" t="s">
        <v>228</v>
      </c>
      <c r="BM168" s="256" t="s">
        <v>338</v>
      </c>
    </row>
    <row r="169" s="2" customFormat="1" ht="16.5" customHeight="1">
      <c r="A169" s="39"/>
      <c r="B169" s="40"/>
      <c r="C169" s="244" t="s">
        <v>340</v>
      </c>
      <c r="D169" s="244" t="s">
        <v>224</v>
      </c>
      <c r="E169" s="245" t="s">
        <v>3357</v>
      </c>
      <c r="F169" s="246" t="s">
        <v>3358</v>
      </c>
      <c r="G169" s="247" t="s">
        <v>438</v>
      </c>
      <c r="H169" s="248">
        <v>2650</v>
      </c>
      <c r="I169" s="249"/>
      <c r="J169" s="250">
        <f>ROUND(I169*H169,2)</f>
        <v>0</v>
      </c>
      <c r="K169" s="251"/>
      <c r="L169" s="45"/>
      <c r="M169" s="252" t="s">
        <v>1</v>
      </c>
      <c r="N169" s="253" t="s">
        <v>41</v>
      </c>
      <c r="O169" s="92"/>
      <c r="P169" s="254">
        <f>O169*H169</f>
        <v>0</v>
      </c>
      <c r="Q169" s="254">
        <v>0</v>
      </c>
      <c r="R169" s="254">
        <f>Q169*H169</f>
        <v>0</v>
      </c>
      <c r="S169" s="254">
        <v>0</v>
      </c>
      <c r="T169" s="255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56" t="s">
        <v>228</v>
      </c>
      <c r="AT169" s="256" t="s">
        <v>224</v>
      </c>
      <c r="AU169" s="256" t="s">
        <v>84</v>
      </c>
      <c r="AY169" s="18" t="s">
        <v>222</v>
      </c>
      <c r="BE169" s="257">
        <f>IF(N169="základní",J169,0)</f>
        <v>0</v>
      </c>
      <c r="BF169" s="257">
        <f>IF(N169="snížená",J169,0)</f>
        <v>0</v>
      </c>
      <c r="BG169" s="257">
        <f>IF(N169="zákl. přenesená",J169,0)</f>
        <v>0</v>
      </c>
      <c r="BH169" s="257">
        <f>IF(N169="sníž. přenesená",J169,0)</f>
        <v>0</v>
      </c>
      <c r="BI169" s="257">
        <f>IF(N169="nulová",J169,0)</f>
        <v>0</v>
      </c>
      <c r="BJ169" s="18" t="s">
        <v>84</v>
      </c>
      <c r="BK169" s="257">
        <f>ROUND(I169*H169,2)</f>
        <v>0</v>
      </c>
      <c r="BL169" s="18" t="s">
        <v>228</v>
      </c>
      <c r="BM169" s="256" t="s">
        <v>343</v>
      </c>
    </row>
    <row r="170" s="2" customFormat="1" ht="16.5" customHeight="1">
      <c r="A170" s="39"/>
      <c r="B170" s="40"/>
      <c r="C170" s="244" t="s">
        <v>286</v>
      </c>
      <c r="D170" s="244" t="s">
        <v>224</v>
      </c>
      <c r="E170" s="245" t="s">
        <v>3359</v>
      </c>
      <c r="F170" s="246" t="s">
        <v>3360</v>
      </c>
      <c r="G170" s="247" t="s">
        <v>438</v>
      </c>
      <c r="H170" s="248">
        <v>6450</v>
      </c>
      <c r="I170" s="249"/>
      <c r="J170" s="250">
        <f>ROUND(I170*H170,2)</f>
        <v>0</v>
      </c>
      <c r="K170" s="251"/>
      <c r="L170" s="45"/>
      <c r="M170" s="252" t="s">
        <v>1</v>
      </c>
      <c r="N170" s="253" t="s">
        <v>41</v>
      </c>
      <c r="O170" s="92"/>
      <c r="P170" s="254">
        <f>O170*H170</f>
        <v>0</v>
      </c>
      <c r="Q170" s="254">
        <v>0</v>
      </c>
      <c r="R170" s="254">
        <f>Q170*H170</f>
        <v>0</v>
      </c>
      <c r="S170" s="254">
        <v>0</v>
      </c>
      <c r="T170" s="255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56" t="s">
        <v>228</v>
      </c>
      <c r="AT170" s="256" t="s">
        <v>224</v>
      </c>
      <c r="AU170" s="256" t="s">
        <v>84</v>
      </c>
      <c r="AY170" s="18" t="s">
        <v>222</v>
      </c>
      <c r="BE170" s="257">
        <f>IF(N170="základní",J170,0)</f>
        <v>0</v>
      </c>
      <c r="BF170" s="257">
        <f>IF(N170="snížená",J170,0)</f>
        <v>0</v>
      </c>
      <c r="BG170" s="257">
        <f>IF(N170="zákl. přenesená",J170,0)</f>
        <v>0</v>
      </c>
      <c r="BH170" s="257">
        <f>IF(N170="sníž. přenesená",J170,0)</f>
        <v>0</v>
      </c>
      <c r="BI170" s="257">
        <f>IF(N170="nulová",J170,0)</f>
        <v>0</v>
      </c>
      <c r="BJ170" s="18" t="s">
        <v>84</v>
      </c>
      <c r="BK170" s="257">
        <f>ROUND(I170*H170,2)</f>
        <v>0</v>
      </c>
      <c r="BL170" s="18" t="s">
        <v>228</v>
      </c>
      <c r="BM170" s="256" t="s">
        <v>347</v>
      </c>
    </row>
    <row r="171" s="2" customFormat="1" ht="16.5" customHeight="1">
      <c r="A171" s="39"/>
      <c r="B171" s="40"/>
      <c r="C171" s="244" t="s">
        <v>350</v>
      </c>
      <c r="D171" s="244" t="s">
        <v>224</v>
      </c>
      <c r="E171" s="245" t="s">
        <v>3361</v>
      </c>
      <c r="F171" s="246" t="s">
        <v>3362</v>
      </c>
      <c r="G171" s="247" t="s">
        <v>438</v>
      </c>
      <c r="H171" s="248">
        <v>17000</v>
      </c>
      <c r="I171" s="249"/>
      <c r="J171" s="250">
        <f>ROUND(I171*H171,2)</f>
        <v>0</v>
      </c>
      <c r="K171" s="251"/>
      <c r="L171" s="45"/>
      <c r="M171" s="252" t="s">
        <v>1</v>
      </c>
      <c r="N171" s="253" t="s">
        <v>41</v>
      </c>
      <c r="O171" s="92"/>
      <c r="P171" s="254">
        <f>O171*H171</f>
        <v>0</v>
      </c>
      <c r="Q171" s="254">
        <v>0</v>
      </c>
      <c r="R171" s="254">
        <f>Q171*H171</f>
        <v>0</v>
      </c>
      <c r="S171" s="254">
        <v>0</v>
      </c>
      <c r="T171" s="255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56" t="s">
        <v>228</v>
      </c>
      <c r="AT171" s="256" t="s">
        <v>224</v>
      </c>
      <c r="AU171" s="256" t="s">
        <v>84</v>
      </c>
      <c r="AY171" s="18" t="s">
        <v>222</v>
      </c>
      <c r="BE171" s="257">
        <f>IF(N171="základní",J171,0)</f>
        <v>0</v>
      </c>
      <c r="BF171" s="257">
        <f>IF(N171="snížená",J171,0)</f>
        <v>0</v>
      </c>
      <c r="BG171" s="257">
        <f>IF(N171="zákl. přenesená",J171,0)</f>
        <v>0</v>
      </c>
      <c r="BH171" s="257">
        <f>IF(N171="sníž. přenesená",J171,0)</f>
        <v>0</v>
      </c>
      <c r="BI171" s="257">
        <f>IF(N171="nulová",J171,0)</f>
        <v>0</v>
      </c>
      <c r="BJ171" s="18" t="s">
        <v>84</v>
      </c>
      <c r="BK171" s="257">
        <f>ROUND(I171*H171,2)</f>
        <v>0</v>
      </c>
      <c r="BL171" s="18" t="s">
        <v>228</v>
      </c>
      <c r="BM171" s="256" t="s">
        <v>354</v>
      </c>
    </row>
    <row r="172" s="2" customFormat="1" ht="16.5" customHeight="1">
      <c r="A172" s="39"/>
      <c r="B172" s="40"/>
      <c r="C172" s="244" t="s">
        <v>290</v>
      </c>
      <c r="D172" s="244" t="s">
        <v>224</v>
      </c>
      <c r="E172" s="245" t="s">
        <v>3363</v>
      </c>
      <c r="F172" s="246" t="s">
        <v>3364</v>
      </c>
      <c r="G172" s="247" t="s">
        <v>438</v>
      </c>
      <c r="H172" s="248">
        <v>2300</v>
      </c>
      <c r="I172" s="249"/>
      <c r="J172" s="250">
        <f>ROUND(I172*H172,2)</f>
        <v>0</v>
      </c>
      <c r="K172" s="251"/>
      <c r="L172" s="45"/>
      <c r="M172" s="252" t="s">
        <v>1</v>
      </c>
      <c r="N172" s="253" t="s">
        <v>41</v>
      </c>
      <c r="O172" s="92"/>
      <c r="P172" s="254">
        <f>O172*H172</f>
        <v>0</v>
      </c>
      <c r="Q172" s="254">
        <v>0</v>
      </c>
      <c r="R172" s="254">
        <f>Q172*H172</f>
        <v>0</v>
      </c>
      <c r="S172" s="254">
        <v>0</v>
      </c>
      <c r="T172" s="255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56" t="s">
        <v>228</v>
      </c>
      <c r="AT172" s="256" t="s">
        <v>224</v>
      </c>
      <c r="AU172" s="256" t="s">
        <v>84</v>
      </c>
      <c r="AY172" s="18" t="s">
        <v>222</v>
      </c>
      <c r="BE172" s="257">
        <f>IF(N172="základní",J172,0)</f>
        <v>0</v>
      </c>
      <c r="BF172" s="257">
        <f>IF(N172="snížená",J172,0)</f>
        <v>0</v>
      </c>
      <c r="BG172" s="257">
        <f>IF(N172="zákl. přenesená",J172,0)</f>
        <v>0</v>
      </c>
      <c r="BH172" s="257">
        <f>IF(N172="sníž. přenesená",J172,0)</f>
        <v>0</v>
      </c>
      <c r="BI172" s="257">
        <f>IF(N172="nulová",J172,0)</f>
        <v>0</v>
      </c>
      <c r="BJ172" s="18" t="s">
        <v>84</v>
      </c>
      <c r="BK172" s="257">
        <f>ROUND(I172*H172,2)</f>
        <v>0</v>
      </c>
      <c r="BL172" s="18" t="s">
        <v>228</v>
      </c>
      <c r="BM172" s="256" t="s">
        <v>360</v>
      </c>
    </row>
    <row r="173" s="2" customFormat="1" ht="16.5" customHeight="1">
      <c r="A173" s="39"/>
      <c r="B173" s="40"/>
      <c r="C173" s="244" t="s">
        <v>364</v>
      </c>
      <c r="D173" s="244" t="s">
        <v>224</v>
      </c>
      <c r="E173" s="245" t="s">
        <v>3365</v>
      </c>
      <c r="F173" s="246" t="s">
        <v>3366</v>
      </c>
      <c r="G173" s="247" t="s">
        <v>438</v>
      </c>
      <c r="H173" s="248">
        <v>400</v>
      </c>
      <c r="I173" s="249"/>
      <c r="J173" s="250">
        <f>ROUND(I173*H173,2)</f>
        <v>0</v>
      </c>
      <c r="K173" s="251"/>
      <c r="L173" s="45"/>
      <c r="M173" s="252" t="s">
        <v>1</v>
      </c>
      <c r="N173" s="253" t="s">
        <v>41</v>
      </c>
      <c r="O173" s="92"/>
      <c r="P173" s="254">
        <f>O173*H173</f>
        <v>0</v>
      </c>
      <c r="Q173" s="254">
        <v>0</v>
      </c>
      <c r="R173" s="254">
        <f>Q173*H173</f>
        <v>0</v>
      </c>
      <c r="S173" s="254">
        <v>0</v>
      </c>
      <c r="T173" s="255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56" t="s">
        <v>228</v>
      </c>
      <c r="AT173" s="256" t="s">
        <v>224</v>
      </c>
      <c r="AU173" s="256" t="s">
        <v>84</v>
      </c>
      <c r="AY173" s="18" t="s">
        <v>222</v>
      </c>
      <c r="BE173" s="257">
        <f>IF(N173="základní",J173,0)</f>
        <v>0</v>
      </c>
      <c r="BF173" s="257">
        <f>IF(N173="snížená",J173,0)</f>
        <v>0</v>
      </c>
      <c r="BG173" s="257">
        <f>IF(N173="zákl. přenesená",J173,0)</f>
        <v>0</v>
      </c>
      <c r="BH173" s="257">
        <f>IF(N173="sníž. přenesená",J173,0)</f>
        <v>0</v>
      </c>
      <c r="BI173" s="257">
        <f>IF(N173="nulová",J173,0)</f>
        <v>0</v>
      </c>
      <c r="BJ173" s="18" t="s">
        <v>84</v>
      </c>
      <c r="BK173" s="257">
        <f>ROUND(I173*H173,2)</f>
        <v>0</v>
      </c>
      <c r="BL173" s="18" t="s">
        <v>228</v>
      </c>
      <c r="BM173" s="256" t="s">
        <v>367</v>
      </c>
    </row>
    <row r="174" s="2" customFormat="1" ht="16.5" customHeight="1">
      <c r="A174" s="39"/>
      <c r="B174" s="40"/>
      <c r="C174" s="244" t="s">
        <v>292</v>
      </c>
      <c r="D174" s="244" t="s">
        <v>224</v>
      </c>
      <c r="E174" s="245" t="s">
        <v>3367</v>
      </c>
      <c r="F174" s="246" t="s">
        <v>3368</v>
      </c>
      <c r="G174" s="247" t="s">
        <v>438</v>
      </c>
      <c r="H174" s="248">
        <v>1650</v>
      </c>
      <c r="I174" s="249"/>
      <c r="J174" s="250">
        <f>ROUND(I174*H174,2)</f>
        <v>0</v>
      </c>
      <c r="K174" s="251"/>
      <c r="L174" s="45"/>
      <c r="M174" s="252" t="s">
        <v>1</v>
      </c>
      <c r="N174" s="253" t="s">
        <v>41</v>
      </c>
      <c r="O174" s="92"/>
      <c r="P174" s="254">
        <f>O174*H174</f>
        <v>0</v>
      </c>
      <c r="Q174" s="254">
        <v>0</v>
      </c>
      <c r="R174" s="254">
        <f>Q174*H174</f>
        <v>0</v>
      </c>
      <c r="S174" s="254">
        <v>0</v>
      </c>
      <c r="T174" s="255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56" t="s">
        <v>228</v>
      </c>
      <c r="AT174" s="256" t="s">
        <v>224</v>
      </c>
      <c r="AU174" s="256" t="s">
        <v>84</v>
      </c>
      <c r="AY174" s="18" t="s">
        <v>222</v>
      </c>
      <c r="BE174" s="257">
        <f>IF(N174="základní",J174,0)</f>
        <v>0</v>
      </c>
      <c r="BF174" s="257">
        <f>IF(N174="snížená",J174,0)</f>
        <v>0</v>
      </c>
      <c r="BG174" s="257">
        <f>IF(N174="zákl. přenesená",J174,0)</f>
        <v>0</v>
      </c>
      <c r="BH174" s="257">
        <f>IF(N174="sníž. přenesená",J174,0)</f>
        <v>0</v>
      </c>
      <c r="BI174" s="257">
        <f>IF(N174="nulová",J174,0)</f>
        <v>0</v>
      </c>
      <c r="BJ174" s="18" t="s">
        <v>84</v>
      </c>
      <c r="BK174" s="257">
        <f>ROUND(I174*H174,2)</f>
        <v>0</v>
      </c>
      <c r="BL174" s="18" t="s">
        <v>228</v>
      </c>
      <c r="BM174" s="256" t="s">
        <v>370</v>
      </c>
    </row>
    <row r="175" s="2" customFormat="1" ht="16.5" customHeight="1">
      <c r="A175" s="39"/>
      <c r="B175" s="40"/>
      <c r="C175" s="244" t="s">
        <v>375</v>
      </c>
      <c r="D175" s="244" t="s">
        <v>224</v>
      </c>
      <c r="E175" s="245" t="s">
        <v>3369</v>
      </c>
      <c r="F175" s="246" t="s">
        <v>3370</v>
      </c>
      <c r="G175" s="247" t="s">
        <v>438</v>
      </c>
      <c r="H175" s="248">
        <v>800</v>
      </c>
      <c r="I175" s="249"/>
      <c r="J175" s="250">
        <f>ROUND(I175*H175,2)</f>
        <v>0</v>
      </c>
      <c r="K175" s="251"/>
      <c r="L175" s="45"/>
      <c r="M175" s="252" t="s">
        <v>1</v>
      </c>
      <c r="N175" s="253" t="s">
        <v>41</v>
      </c>
      <c r="O175" s="92"/>
      <c r="P175" s="254">
        <f>O175*H175</f>
        <v>0</v>
      </c>
      <c r="Q175" s="254">
        <v>0</v>
      </c>
      <c r="R175" s="254">
        <f>Q175*H175</f>
        <v>0</v>
      </c>
      <c r="S175" s="254">
        <v>0</v>
      </c>
      <c r="T175" s="255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56" t="s">
        <v>228</v>
      </c>
      <c r="AT175" s="256" t="s">
        <v>224</v>
      </c>
      <c r="AU175" s="256" t="s">
        <v>84</v>
      </c>
      <c r="AY175" s="18" t="s">
        <v>222</v>
      </c>
      <c r="BE175" s="257">
        <f>IF(N175="základní",J175,0)</f>
        <v>0</v>
      </c>
      <c r="BF175" s="257">
        <f>IF(N175="snížená",J175,0)</f>
        <v>0</v>
      </c>
      <c r="BG175" s="257">
        <f>IF(N175="zákl. přenesená",J175,0)</f>
        <v>0</v>
      </c>
      <c r="BH175" s="257">
        <f>IF(N175="sníž. přenesená",J175,0)</f>
        <v>0</v>
      </c>
      <c r="BI175" s="257">
        <f>IF(N175="nulová",J175,0)</f>
        <v>0</v>
      </c>
      <c r="BJ175" s="18" t="s">
        <v>84</v>
      </c>
      <c r="BK175" s="257">
        <f>ROUND(I175*H175,2)</f>
        <v>0</v>
      </c>
      <c r="BL175" s="18" t="s">
        <v>228</v>
      </c>
      <c r="BM175" s="256" t="s">
        <v>378</v>
      </c>
    </row>
    <row r="176" s="2" customFormat="1" ht="16.5" customHeight="1">
      <c r="A176" s="39"/>
      <c r="B176" s="40"/>
      <c r="C176" s="244" t="s">
        <v>295</v>
      </c>
      <c r="D176" s="244" t="s">
        <v>224</v>
      </c>
      <c r="E176" s="245" t="s">
        <v>3371</v>
      </c>
      <c r="F176" s="246" t="s">
        <v>3372</v>
      </c>
      <c r="G176" s="247" t="s">
        <v>526</v>
      </c>
      <c r="H176" s="248">
        <v>37</v>
      </c>
      <c r="I176" s="249"/>
      <c r="J176" s="250">
        <f>ROUND(I176*H176,2)</f>
        <v>0</v>
      </c>
      <c r="K176" s="251"/>
      <c r="L176" s="45"/>
      <c r="M176" s="252" t="s">
        <v>1</v>
      </c>
      <c r="N176" s="253" t="s">
        <v>41</v>
      </c>
      <c r="O176" s="92"/>
      <c r="P176" s="254">
        <f>O176*H176</f>
        <v>0</v>
      </c>
      <c r="Q176" s="254">
        <v>0</v>
      </c>
      <c r="R176" s="254">
        <f>Q176*H176</f>
        <v>0</v>
      </c>
      <c r="S176" s="254">
        <v>0</v>
      </c>
      <c r="T176" s="255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56" t="s">
        <v>228</v>
      </c>
      <c r="AT176" s="256" t="s">
        <v>224</v>
      </c>
      <c r="AU176" s="256" t="s">
        <v>84</v>
      </c>
      <c r="AY176" s="18" t="s">
        <v>222</v>
      </c>
      <c r="BE176" s="257">
        <f>IF(N176="základní",J176,0)</f>
        <v>0</v>
      </c>
      <c r="BF176" s="257">
        <f>IF(N176="snížená",J176,0)</f>
        <v>0</v>
      </c>
      <c r="BG176" s="257">
        <f>IF(N176="zákl. přenesená",J176,0)</f>
        <v>0</v>
      </c>
      <c r="BH176" s="257">
        <f>IF(N176="sníž. přenesená",J176,0)</f>
        <v>0</v>
      </c>
      <c r="BI176" s="257">
        <f>IF(N176="nulová",J176,0)</f>
        <v>0</v>
      </c>
      <c r="BJ176" s="18" t="s">
        <v>84</v>
      </c>
      <c r="BK176" s="257">
        <f>ROUND(I176*H176,2)</f>
        <v>0</v>
      </c>
      <c r="BL176" s="18" t="s">
        <v>228</v>
      </c>
      <c r="BM176" s="256" t="s">
        <v>382</v>
      </c>
    </row>
    <row r="177" s="2" customFormat="1" ht="16.5" customHeight="1">
      <c r="A177" s="39"/>
      <c r="B177" s="40"/>
      <c r="C177" s="244" t="s">
        <v>383</v>
      </c>
      <c r="D177" s="244" t="s">
        <v>224</v>
      </c>
      <c r="E177" s="245" t="s">
        <v>3373</v>
      </c>
      <c r="F177" s="246" t="s">
        <v>3374</v>
      </c>
      <c r="G177" s="247" t="s">
        <v>438</v>
      </c>
      <c r="H177" s="248">
        <v>1500</v>
      </c>
      <c r="I177" s="249"/>
      <c r="J177" s="250">
        <f>ROUND(I177*H177,2)</f>
        <v>0</v>
      </c>
      <c r="K177" s="251"/>
      <c r="L177" s="45"/>
      <c r="M177" s="252" t="s">
        <v>1</v>
      </c>
      <c r="N177" s="253" t="s">
        <v>41</v>
      </c>
      <c r="O177" s="92"/>
      <c r="P177" s="254">
        <f>O177*H177</f>
        <v>0</v>
      </c>
      <c r="Q177" s="254">
        <v>0</v>
      </c>
      <c r="R177" s="254">
        <f>Q177*H177</f>
        <v>0</v>
      </c>
      <c r="S177" s="254">
        <v>0</v>
      </c>
      <c r="T177" s="255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56" t="s">
        <v>228</v>
      </c>
      <c r="AT177" s="256" t="s">
        <v>224</v>
      </c>
      <c r="AU177" s="256" t="s">
        <v>84</v>
      </c>
      <c r="AY177" s="18" t="s">
        <v>222</v>
      </c>
      <c r="BE177" s="257">
        <f>IF(N177="základní",J177,0)</f>
        <v>0</v>
      </c>
      <c r="BF177" s="257">
        <f>IF(N177="snížená",J177,0)</f>
        <v>0</v>
      </c>
      <c r="BG177" s="257">
        <f>IF(N177="zákl. přenesená",J177,0)</f>
        <v>0</v>
      </c>
      <c r="BH177" s="257">
        <f>IF(N177="sníž. přenesená",J177,0)</f>
        <v>0</v>
      </c>
      <c r="BI177" s="257">
        <f>IF(N177="nulová",J177,0)</f>
        <v>0</v>
      </c>
      <c r="BJ177" s="18" t="s">
        <v>84</v>
      </c>
      <c r="BK177" s="257">
        <f>ROUND(I177*H177,2)</f>
        <v>0</v>
      </c>
      <c r="BL177" s="18" t="s">
        <v>228</v>
      </c>
      <c r="BM177" s="256" t="s">
        <v>386</v>
      </c>
    </row>
    <row r="178" s="2" customFormat="1" ht="16.5" customHeight="1">
      <c r="A178" s="39"/>
      <c r="B178" s="40"/>
      <c r="C178" s="244" t="s">
        <v>298</v>
      </c>
      <c r="D178" s="244" t="s">
        <v>224</v>
      </c>
      <c r="E178" s="245" t="s">
        <v>3375</v>
      </c>
      <c r="F178" s="246" t="s">
        <v>3376</v>
      </c>
      <c r="G178" s="247" t="s">
        <v>438</v>
      </c>
      <c r="H178" s="248">
        <v>150</v>
      </c>
      <c r="I178" s="249"/>
      <c r="J178" s="250">
        <f>ROUND(I178*H178,2)</f>
        <v>0</v>
      </c>
      <c r="K178" s="251"/>
      <c r="L178" s="45"/>
      <c r="M178" s="252" t="s">
        <v>1</v>
      </c>
      <c r="N178" s="253" t="s">
        <v>41</v>
      </c>
      <c r="O178" s="92"/>
      <c r="P178" s="254">
        <f>O178*H178</f>
        <v>0</v>
      </c>
      <c r="Q178" s="254">
        <v>0</v>
      </c>
      <c r="R178" s="254">
        <f>Q178*H178</f>
        <v>0</v>
      </c>
      <c r="S178" s="254">
        <v>0</v>
      </c>
      <c r="T178" s="255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56" t="s">
        <v>228</v>
      </c>
      <c r="AT178" s="256" t="s">
        <v>224</v>
      </c>
      <c r="AU178" s="256" t="s">
        <v>84</v>
      </c>
      <c r="AY178" s="18" t="s">
        <v>222</v>
      </c>
      <c r="BE178" s="257">
        <f>IF(N178="základní",J178,0)</f>
        <v>0</v>
      </c>
      <c r="BF178" s="257">
        <f>IF(N178="snížená",J178,0)</f>
        <v>0</v>
      </c>
      <c r="BG178" s="257">
        <f>IF(N178="zákl. přenesená",J178,0)</f>
        <v>0</v>
      </c>
      <c r="BH178" s="257">
        <f>IF(N178="sníž. přenesená",J178,0)</f>
        <v>0</v>
      </c>
      <c r="BI178" s="257">
        <f>IF(N178="nulová",J178,0)</f>
        <v>0</v>
      </c>
      <c r="BJ178" s="18" t="s">
        <v>84</v>
      </c>
      <c r="BK178" s="257">
        <f>ROUND(I178*H178,2)</f>
        <v>0</v>
      </c>
      <c r="BL178" s="18" t="s">
        <v>228</v>
      </c>
      <c r="BM178" s="256" t="s">
        <v>389</v>
      </c>
    </row>
    <row r="179" s="2" customFormat="1" ht="16.5" customHeight="1">
      <c r="A179" s="39"/>
      <c r="B179" s="40"/>
      <c r="C179" s="244" t="s">
        <v>390</v>
      </c>
      <c r="D179" s="244" t="s">
        <v>224</v>
      </c>
      <c r="E179" s="245" t="s">
        <v>3377</v>
      </c>
      <c r="F179" s="246" t="s">
        <v>3378</v>
      </c>
      <c r="G179" s="247" t="s">
        <v>438</v>
      </c>
      <c r="H179" s="248">
        <v>660</v>
      </c>
      <c r="I179" s="249"/>
      <c r="J179" s="250">
        <f>ROUND(I179*H179,2)</f>
        <v>0</v>
      </c>
      <c r="K179" s="251"/>
      <c r="L179" s="45"/>
      <c r="M179" s="252" t="s">
        <v>1</v>
      </c>
      <c r="N179" s="253" t="s">
        <v>41</v>
      </c>
      <c r="O179" s="92"/>
      <c r="P179" s="254">
        <f>O179*H179</f>
        <v>0</v>
      </c>
      <c r="Q179" s="254">
        <v>0</v>
      </c>
      <c r="R179" s="254">
        <f>Q179*H179</f>
        <v>0</v>
      </c>
      <c r="S179" s="254">
        <v>0</v>
      </c>
      <c r="T179" s="255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56" t="s">
        <v>228</v>
      </c>
      <c r="AT179" s="256" t="s">
        <v>224</v>
      </c>
      <c r="AU179" s="256" t="s">
        <v>84</v>
      </c>
      <c r="AY179" s="18" t="s">
        <v>222</v>
      </c>
      <c r="BE179" s="257">
        <f>IF(N179="základní",J179,0)</f>
        <v>0</v>
      </c>
      <c r="BF179" s="257">
        <f>IF(N179="snížená",J179,0)</f>
        <v>0</v>
      </c>
      <c r="BG179" s="257">
        <f>IF(N179="zákl. přenesená",J179,0)</f>
        <v>0</v>
      </c>
      <c r="BH179" s="257">
        <f>IF(N179="sníž. přenesená",J179,0)</f>
        <v>0</v>
      </c>
      <c r="BI179" s="257">
        <f>IF(N179="nulová",J179,0)</f>
        <v>0</v>
      </c>
      <c r="BJ179" s="18" t="s">
        <v>84</v>
      </c>
      <c r="BK179" s="257">
        <f>ROUND(I179*H179,2)</f>
        <v>0</v>
      </c>
      <c r="BL179" s="18" t="s">
        <v>228</v>
      </c>
      <c r="BM179" s="256" t="s">
        <v>393</v>
      </c>
    </row>
    <row r="180" s="2" customFormat="1" ht="16.5" customHeight="1">
      <c r="A180" s="39"/>
      <c r="B180" s="40"/>
      <c r="C180" s="244" t="s">
        <v>303</v>
      </c>
      <c r="D180" s="244" t="s">
        <v>224</v>
      </c>
      <c r="E180" s="245" t="s">
        <v>3379</v>
      </c>
      <c r="F180" s="246" t="s">
        <v>3380</v>
      </c>
      <c r="G180" s="247" t="s">
        <v>438</v>
      </c>
      <c r="H180" s="248">
        <v>230</v>
      </c>
      <c r="I180" s="249"/>
      <c r="J180" s="250">
        <f>ROUND(I180*H180,2)</f>
        <v>0</v>
      </c>
      <c r="K180" s="251"/>
      <c r="L180" s="45"/>
      <c r="M180" s="252" t="s">
        <v>1</v>
      </c>
      <c r="N180" s="253" t="s">
        <v>41</v>
      </c>
      <c r="O180" s="92"/>
      <c r="P180" s="254">
        <f>O180*H180</f>
        <v>0</v>
      </c>
      <c r="Q180" s="254">
        <v>0</v>
      </c>
      <c r="R180" s="254">
        <f>Q180*H180</f>
        <v>0</v>
      </c>
      <c r="S180" s="254">
        <v>0</v>
      </c>
      <c r="T180" s="255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56" t="s">
        <v>228</v>
      </c>
      <c r="AT180" s="256" t="s">
        <v>224</v>
      </c>
      <c r="AU180" s="256" t="s">
        <v>84</v>
      </c>
      <c r="AY180" s="18" t="s">
        <v>222</v>
      </c>
      <c r="BE180" s="257">
        <f>IF(N180="základní",J180,0)</f>
        <v>0</v>
      </c>
      <c r="BF180" s="257">
        <f>IF(N180="snížená",J180,0)</f>
        <v>0</v>
      </c>
      <c r="BG180" s="257">
        <f>IF(N180="zákl. přenesená",J180,0)</f>
        <v>0</v>
      </c>
      <c r="BH180" s="257">
        <f>IF(N180="sníž. přenesená",J180,0)</f>
        <v>0</v>
      </c>
      <c r="BI180" s="257">
        <f>IF(N180="nulová",J180,0)</f>
        <v>0</v>
      </c>
      <c r="BJ180" s="18" t="s">
        <v>84</v>
      </c>
      <c r="BK180" s="257">
        <f>ROUND(I180*H180,2)</f>
        <v>0</v>
      </c>
      <c r="BL180" s="18" t="s">
        <v>228</v>
      </c>
      <c r="BM180" s="256" t="s">
        <v>402</v>
      </c>
    </row>
    <row r="181" s="2" customFormat="1" ht="16.5" customHeight="1">
      <c r="A181" s="39"/>
      <c r="B181" s="40"/>
      <c r="C181" s="244" t="s">
        <v>409</v>
      </c>
      <c r="D181" s="244" t="s">
        <v>224</v>
      </c>
      <c r="E181" s="245" t="s">
        <v>3381</v>
      </c>
      <c r="F181" s="246" t="s">
        <v>3382</v>
      </c>
      <c r="G181" s="247" t="s">
        <v>438</v>
      </c>
      <c r="H181" s="248">
        <v>120</v>
      </c>
      <c r="I181" s="249"/>
      <c r="J181" s="250">
        <f>ROUND(I181*H181,2)</f>
        <v>0</v>
      </c>
      <c r="K181" s="251"/>
      <c r="L181" s="45"/>
      <c r="M181" s="252" t="s">
        <v>1</v>
      </c>
      <c r="N181" s="253" t="s">
        <v>41</v>
      </c>
      <c r="O181" s="92"/>
      <c r="P181" s="254">
        <f>O181*H181</f>
        <v>0</v>
      </c>
      <c r="Q181" s="254">
        <v>0</v>
      </c>
      <c r="R181" s="254">
        <f>Q181*H181</f>
        <v>0</v>
      </c>
      <c r="S181" s="254">
        <v>0</v>
      </c>
      <c r="T181" s="255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56" t="s">
        <v>228</v>
      </c>
      <c r="AT181" s="256" t="s">
        <v>224</v>
      </c>
      <c r="AU181" s="256" t="s">
        <v>84</v>
      </c>
      <c r="AY181" s="18" t="s">
        <v>222</v>
      </c>
      <c r="BE181" s="257">
        <f>IF(N181="základní",J181,0)</f>
        <v>0</v>
      </c>
      <c r="BF181" s="257">
        <f>IF(N181="snížená",J181,0)</f>
        <v>0</v>
      </c>
      <c r="BG181" s="257">
        <f>IF(N181="zákl. přenesená",J181,0)</f>
        <v>0</v>
      </c>
      <c r="BH181" s="257">
        <f>IF(N181="sníž. přenesená",J181,0)</f>
        <v>0</v>
      </c>
      <c r="BI181" s="257">
        <f>IF(N181="nulová",J181,0)</f>
        <v>0</v>
      </c>
      <c r="BJ181" s="18" t="s">
        <v>84</v>
      </c>
      <c r="BK181" s="257">
        <f>ROUND(I181*H181,2)</f>
        <v>0</v>
      </c>
      <c r="BL181" s="18" t="s">
        <v>228</v>
      </c>
      <c r="BM181" s="256" t="s">
        <v>412</v>
      </c>
    </row>
    <row r="182" s="2" customFormat="1" ht="16.5" customHeight="1">
      <c r="A182" s="39"/>
      <c r="B182" s="40"/>
      <c r="C182" s="244" t="s">
        <v>308</v>
      </c>
      <c r="D182" s="244" t="s">
        <v>224</v>
      </c>
      <c r="E182" s="245" t="s">
        <v>3383</v>
      </c>
      <c r="F182" s="246" t="s">
        <v>3384</v>
      </c>
      <c r="G182" s="247" t="s">
        <v>438</v>
      </c>
      <c r="H182" s="248">
        <v>100</v>
      </c>
      <c r="I182" s="249"/>
      <c r="J182" s="250">
        <f>ROUND(I182*H182,2)</f>
        <v>0</v>
      </c>
      <c r="K182" s="251"/>
      <c r="L182" s="45"/>
      <c r="M182" s="252" t="s">
        <v>1</v>
      </c>
      <c r="N182" s="253" t="s">
        <v>41</v>
      </c>
      <c r="O182" s="92"/>
      <c r="P182" s="254">
        <f>O182*H182</f>
        <v>0</v>
      </c>
      <c r="Q182" s="254">
        <v>0</v>
      </c>
      <c r="R182" s="254">
        <f>Q182*H182</f>
        <v>0</v>
      </c>
      <c r="S182" s="254">
        <v>0</v>
      </c>
      <c r="T182" s="255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56" t="s">
        <v>228</v>
      </c>
      <c r="AT182" s="256" t="s">
        <v>224</v>
      </c>
      <c r="AU182" s="256" t="s">
        <v>84</v>
      </c>
      <c r="AY182" s="18" t="s">
        <v>222</v>
      </c>
      <c r="BE182" s="257">
        <f>IF(N182="základní",J182,0)</f>
        <v>0</v>
      </c>
      <c r="BF182" s="257">
        <f>IF(N182="snížená",J182,0)</f>
        <v>0</v>
      </c>
      <c r="BG182" s="257">
        <f>IF(N182="zákl. přenesená",J182,0)</f>
        <v>0</v>
      </c>
      <c r="BH182" s="257">
        <f>IF(N182="sníž. přenesená",J182,0)</f>
        <v>0</v>
      </c>
      <c r="BI182" s="257">
        <f>IF(N182="nulová",J182,0)</f>
        <v>0</v>
      </c>
      <c r="BJ182" s="18" t="s">
        <v>84</v>
      </c>
      <c r="BK182" s="257">
        <f>ROUND(I182*H182,2)</f>
        <v>0</v>
      </c>
      <c r="BL182" s="18" t="s">
        <v>228</v>
      </c>
      <c r="BM182" s="256" t="s">
        <v>416</v>
      </c>
    </row>
    <row r="183" s="2" customFormat="1" ht="16.5" customHeight="1">
      <c r="A183" s="39"/>
      <c r="B183" s="40"/>
      <c r="C183" s="244" t="s">
        <v>418</v>
      </c>
      <c r="D183" s="244" t="s">
        <v>224</v>
      </c>
      <c r="E183" s="245" t="s">
        <v>3385</v>
      </c>
      <c r="F183" s="246" t="s">
        <v>3386</v>
      </c>
      <c r="G183" s="247" t="s">
        <v>438</v>
      </c>
      <c r="H183" s="248">
        <v>20</v>
      </c>
      <c r="I183" s="249"/>
      <c r="J183" s="250">
        <f>ROUND(I183*H183,2)</f>
        <v>0</v>
      </c>
      <c r="K183" s="251"/>
      <c r="L183" s="45"/>
      <c r="M183" s="252" t="s">
        <v>1</v>
      </c>
      <c r="N183" s="253" t="s">
        <v>41</v>
      </c>
      <c r="O183" s="92"/>
      <c r="P183" s="254">
        <f>O183*H183</f>
        <v>0</v>
      </c>
      <c r="Q183" s="254">
        <v>0</v>
      </c>
      <c r="R183" s="254">
        <f>Q183*H183</f>
        <v>0</v>
      </c>
      <c r="S183" s="254">
        <v>0</v>
      </c>
      <c r="T183" s="255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56" t="s">
        <v>228</v>
      </c>
      <c r="AT183" s="256" t="s">
        <v>224</v>
      </c>
      <c r="AU183" s="256" t="s">
        <v>84</v>
      </c>
      <c r="AY183" s="18" t="s">
        <v>222</v>
      </c>
      <c r="BE183" s="257">
        <f>IF(N183="základní",J183,0)</f>
        <v>0</v>
      </c>
      <c r="BF183" s="257">
        <f>IF(N183="snížená",J183,0)</f>
        <v>0</v>
      </c>
      <c r="BG183" s="257">
        <f>IF(N183="zákl. přenesená",J183,0)</f>
        <v>0</v>
      </c>
      <c r="BH183" s="257">
        <f>IF(N183="sníž. přenesená",J183,0)</f>
        <v>0</v>
      </c>
      <c r="BI183" s="257">
        <f>IF(N183="nulová",J183,0)</f>
        <v>0</v>
      </c>
      <c r="BJ183" s="18" t="s">
        <v>84</v>
      </c>
      <c r="BK183" s="257">
        <f>ROUND(I183*H183,2)</f>
        <v>0</v>
      </c>
      <c r="BL183" s="18" t="s">
        <v>228</v>
      </c>
      <c r="BM183" s="256" t="s">
        <v>421</v>
      </c>
    </row>
    <row r="184" s="2" customFormat="1" ht="16.5" customHeight="1">
      <c r="A184" s="39"/>
      <c r="B184" s="40"/>
      <c r="C184" s="244" t="s">
        <v>312</v>
      </c>
      <c r="D184" s="244" t="s">
        <v>224</v>
      </c>
      <c r="E184" s="245" t="s">
        <v>3387</v>
      </c>
      <c r="F184" s="246" t="s">
        <v>3388</v>
      </c>
      <c r="G184" s="247" t="s">
        <v>438</v>
      </c>
      <c r="H184" s="248">
        <v>600</v>
      </c>
      <c r="I184" s="249"/>
      <c r="J184" s="250">
        <f>ROUND(I184*H184,2)</f>
        <v>0</v>
      </c>
      <c r="K184" s="251"/>
      <c r="L184" s="45"/>
      <c r="M184" s="252" t="s">
        <v>1</v>
      </c>
      <c r="N184" s="253" t="s">
        <v>41</v>
      </c>
      <c r="O184" s="92"/>
      <c r="P184" s="254">
        <f>O184*H184</f>
        <v>0</v>
      </c>
      <c r="Q184" s="254">
        <v>0</v>
      </c>
      <c r="R184" s="254">
        <f>Q184*H184</f>
        <v>0</v>
      </c>
      <c r="S184" s="254">
        <v>0</v>
      </c>
      <c r="T184" s="255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56" t="s">
        <v>228</v>
      </c>
      <c r="AT184" s="256" t="s">
        <v>224</v>
      </c>
      <c r="AU184" s="256" t="s">
        <v>84</v>
      </c>
      <c r="AY184" s="18" t="s">
        <v>222</v>
      </c>
      <c r="BE184" s="257">
        <f>IF(N184="základní",J184,0)</f>
        <v>0</v>
      </c>
      <c r="BF184" s="257">
        <f>IF(N184="snížená",J184,0)</f>
        <v>0</v>
      </c>
      <c r="BG184" s="257">
        <f>IF(N184="zákl. přenesená",J184,0)</f>
        <v>0</v>
      </c>
      <c r="BH184" s="257">
        <f>IF(N184="sníž. přenesená",J184,0)</f>
        <v>0</v>
      </c>
      <c r="BI184" s="257">
        <f>IF(N184="nulová",J184,0)</f>
        <v>0</v>
      </c>
      <c r="BJ184" s="18" t="s">
        <v>84</v>
      </c>
      <c r="BK184" s="257">
        <f>ROUND(I184*H184,2)</f>
        <v>0</v>
      </c>
      <c r="BL184" s="18" t="s">
        <v>228</v>
      </c>
      <c r="BM184" s="256" t="s">
        <v>428</v>
      </c>
    </row>
    <row r="185" s="2" customFormat="1" ht="16.5" customHeight="1">
      <c r="A185" s="39"/>
      <c r="B185" s="40"/>
      <c r="C185" s="244" t="s">
        <v>435</v>
      </c>
      <c r="D185" s="244" t="s">
        <v>224</v>
      </c>
      <c r="E185" s="245" t="s">
        <v>3389</v>
      </c>
      <c r="F185" s="246" t="s">
        <v>3390</v>
      </c>
      <c r="G185" s="247" t="s">
        <v>438</v>
      </c>
      <c r="H185" s="248">
        <v>120</v>
      </c>
      <c r="I185" s="249"/>
      <c r="J185" s="250">
        <f>ROUND(I185*H185,2)</f>
        <v>0</v>
      </c>
      <c r="K185" s="251"/>
      <c r="L185" s="45"/>
      <c r="M185" s="252" t="s">
        <v>1</v>
      </c>
      <c r="N185" s="253" t="s">
        <v>41</v>
      </c>
      <c r="O185" s="92"/>
      <c r="P185" s="254">
        <f>O185*H185</f>
        <v>0</v>
      </c>
      <c r="Q185" s="254">
        <v>0</v>
      </c>
      <c r="R185" s="254">
        <f>Q185*H185</f>
        <v>0</v>
      </c>
      <c r="S185" s="254">
        <v>0</v>
      </c>
      <c r="T185" s="255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56" t="s">
        <v>228</v>
      </c>
      <c r="AT185" s="256" t="s">
        <v>224</v>
      </c>
      <c r="AU185" s="256" t="s">
        <v>84</v>
      </c>
      <c r="AY185" s="18" t="s">
        <v>222</v>
      </c>
      <c r="BE185" s="257">
        <f>IF(N185="základní",J185,0)</f>
        <v>0</v>
      </c>
      <c r="BF185" s="257">
        <f>IF(N185="snížená",J185,0)</f>
        <v>0</v>
      </c>
      <c r="BG185" s="257">
        <f>IF(N185="zákl. přenesená",J185,0)</f>
        <v>0</v>
      </c>
      <c r="BH185" s="257">
        <f>IF(N185="sníž. přenesená",J185,0)</f>
        <v>0</v>
      </c>
      <c r="BI185" s="257">
        <f>IF(N185="nulová",J185,0)</f>
        <v>0</v>
      </c>
      <c r="BJ185" s="18" t="s">
        <v>84</v>
      </c>
      <c r="BK185" s="257">
        <f>ROUND(I185*H185,2)</f>
        <v>0</v>
      </c>
      <c r="BL185" s="18" t="s">
        <v>228</v>
      </c>
      <c r="BM185" s="256" t="s">
        <v>439</v>
      </c>
    </row>
    <row r="186" s="2" customFormat="1" ht="16.5" customHeight="1">
      <c r="A186" s="39"/>
      <c r="B186" s="40"/>
      <c r="C186" s="244" t="s">
        <v>317</v>
      </c>
      <c r="D186" s="244" t="s">
        <v>224</v>
      </c>
      <c r="E186" s="245" t="s">
        <v>3391</v>
      </c>
      <c r="F186" s="246" t="s">
        <v>3392</v>
      </c>
      <c r="G186" s="247" t="s">
        <v>438</v>
      </c>
      <c r="H186" s="248">
        <v>2856</v>
      </c>
      <c r="I186" s="249"/>
      <c r="J186" s="250">
        <f>ROUND(I186*H186,2)</f>
        <v>0</v>
      </c>
      <c r="K186" s="251"/>
      <c r="L186" s="45"/>
      <c r="M186" s="252" t="s">
        <v>1</v>
      </c>
      <c r="N186" s="253" t="s">
        <v>41</v>
      </c>
      <c r="O186" s="92"/>
      <c r="P186" s="254">
        <f>O186*H186</f>
        <v>0</v>
      </c>
      <c r="Q186" s="254">
        <v>0</v>
      </c>
      <c r="R186" s="254">
        <f>Q186*H186</f>
        <v>0</v>
      </c>
      <c r="S186" s="254">
        <v>0</v>
      </c>
      <c r="T186" s="255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56" t="s">
        <v>228</v>
      </c>
      <c r="AT186" s="256" t="s">
        <v>224</v>
      </c>
      <c r="AU186" s="256" t="s">
        <v>84</v>
      </c>
      <c r="AY186" s="18" t="s">
        <v>222</v>
      </c>
      <c r="BE186" s="257">
        <f>IF(N186="základní",J186,0)</f>
        <v>0</v>
      </c>
      <c r="BF186" s="257">
        <f>IF(N186="snížená",J186,0)</f>
        <v>0</v>
      </c>
      <c r="BG186" s="257">
        <f>IF(N186="zákl. přenesená",J186,0)</f>
        <v>0</v>
      </c>
      <c r="BH186" s="257">
        <f>IF(N186="sníž. přenesená",J186,0)</f>
        <v>0</v>
      </c>
      <c r="BI186" s="257">
        <f>IF(N186="nulová",J186,0)</f>
        <v>0</v>
      </c>
      <c r="BJ186" s="18" t="s">
        <v>84</v>
      </c>
      <c r="BK186" s="257">
        <f>ROUND(I186*H186,2)</f>
        <v>0</v>
      </c>
      <c r="BL186" s="18" t="s">
        <v>228</v>
      </c>
      <c r="BM186" s="256" t="s">
        <v>442</v>
      </c>
    </row>
    <row r="187" s="2" customFormat="1" ht="16.5" customHeight="1">
      <c r="A187" s="39"/>
      <c r="B187" s="40"/>
      <c r="C187" s="244" t="s">
        <v>443</v>
      </c>
      <c r="D187" s="244" t="s">
        <v>224</v>
      </c>
      <c r="E187" s="245" t="s">
        <v>3393</v>
      </c>
      <c r="F187" s="246" t="s">
        <v>3394</v>
      </c>
      <c r="G187" s="247" t="s">
        <v>526</v>
      </c>
      <c r="H187" s="248">
        <v>1865</v>
      </c>
      <c r="I187" s="249"/>
      <c r="J187" s="250">
        <f>ROUND(I187*H187,2)</f>
        <v>0</v>
      </c>
      <c r="K187" s="251"/>
      <c r="L187" s="45"/>
      <c r="M187" s="252" t="s">
        <v>1</v>
      </c>
      <c r="N187" s="253" t="s">
        <v>41</v>
      </c>
      <c r="O187" s="92"/>
      <c r="P187" s="254">
        <f>O187*H187</f>
        <v>0</v>
      </c>
      <c r="Q187" s="254">
        <v>0</v>
      </c>
      <c r="R187" s="254">
        <f>Q187*H187</f>
        <v>0</v>
      </c>
      <c r="S187" s="254">
        <v>0</v>
      </c>
      <c r="T187" s="255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56" t="s">
        <v>228</v>
      </c>
      <c r="AT187" s="256" t="s">
        <v>224</v>
      </c>
      <c r="AU187" s="256" t="s">
        <v>84</v>
      </c>
      <c r="AY187" s="18" t="s">
        <v>222</v>
      </c>
      <c r="BE187" s="257">
        <f>IF(N187="základní",J187,0)</f>
        <v>0</v>
      </c>
      <c r="BF187" s="257">
        <f>IF(N187="snížená",J187,0)</f>
        <v>0</v>
      </c>
      <c r="BG187" s="257">
        <f>IF(N187="zákl. přenesená",J187,0)</f>
        <v>0</v>
      </c>
      <c r="BH187" s="257">
        <f>IF(N187="sníž. přenesená",J187,0)</f>
        <v>0</v>
      </c>
      <c r="BI187" s="257">
        <f>IF(N187="nulová",J187,0)</f>
        <v>0</v>
      </c>
      <c r="BJ187" s="18" t="s">
        <v>84</v>
      </c>
      <c r="BK187" s="257">
        <f>ROUND(I187*H187,2)</f>
        <v>0</v>
      </c>
      <c r="BL187" s="18" t="s">
        <v>228</v>
      </c>
      <c r="BM187" s="256" t="s">
        <v>446</v>
      </c>
    </row>
    <row r="188" s="2" customFormat="1" ht="16.5" customHeight="1">
      <c r="A188" s="39"/>
      <c r="B188" s="40"/>
      <c r="C188" s="244" t="s">
        <v>321</v>
      </c>
      <c r="D188" s="244" t="s">
        <v>224</v>
      </c>
      <c r="E188" s="245" t="s">
        <v>3395</v>
      </c>
      <c r="F188" s="246" t="s">
        <v>3396</v>
      </c>
      <c r="G188" s="247" t="s">
        <v>438</v>
      </c>
      <c r="H188" s="248">
        <v>250</v>
      </c>
      <c r="I188" s="249"/>
      <c r="J188" s="250">
        <f>ROUND(I188*H188,2)</f>
        <v>0</v>
      </c>
      <c r="K188" s="251"/>
      <c r="L188" s="45"/>
      <c r="M188" s="252" t="s">
        <v>1</v>
      </c>
      <c r="N188" s="253" t="s">
        <v>41</v>
      </c>
      <c r="O188" s="92"/>
      <c r="P188" s="254">
        <f>O188*H188</f>
        <v>0</v>
      </c>
      <c r="Q188" s="254">
        <v>0</v>
      </c>
      <c r="R188" s="254">
        <f>Q188*H188</f>
        <v>0</v>
      </c>
      <c r="S188" s="254">
        <v>0</v>
      </c>
      <c r="T188" s="255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56" t="s">
        <v>228</v>
      </c>
      <c r="AT188" s="256" t="s">
        <v>224</v>
      </c>
      <c r="AU188" s="256" t="s">
        <v>84</v>
      </c>
      <c r="AY188" s="18" t="s">
        <v>222</v>
      </c>
      <c r="BE188" s="257">
        <f>IF(N188="základní",J188,0)</f>
        <v>0</v>
      </c>
      <c r="BF188" s="257">
        <f>IF(N188="snížená",J188,0)</f>
        <v>0</v>
      </c>
      <c r="BG188" s="257">
        <f>IF(N188="zákl. přenesená",J188,0)</f>
        <v>0</v>
      </c>
      <c r="BH188" s="257">
        <f>IF(N188="sníž. přenesená",J188,0)</f>
        <v>0</v>
      </c>
      <c r="BI188" s="257">
        <f>IF(N188="nulová",J188,0)</f>
        <v>0</v>
      </c>
      <c r="BJ188" s="18" t="s">
        <v>84</v>
      </c>
      <c r="BK188" s="257">
        <f>ROUND(I188*H188,2)</f>
        <v>0</v>
      </c>
      <c r="BL188" s="18" t="s">
        <v>228</v>
      </c>
      <c r="BM188" s="256" t="s">
        <v>453</v>
      </c>
    </row>
    <row r="189" s="2" customFormat="1" ht="21.75" customHeight="1">
      <c r="A189" s="39"/>
      <c r="B189" s="40"/>
      <c r="C189" s="244" t="s">
        <v>456</v>
      </c>
      <c r="D189" s="244" t="s">
        <v>224</v>
      </c>
      <c r="E189" s="245" t="s">
        <v>3397</v>
      </c>
      <c r="F189" s="246" t="s">
        <v>3398</v>
      </c>
      <c r="G189" s="247" t="s">
        <v>438</v>
      </c>
      <c r="H189" s="248">
        <v>510</v>
      </c>
      <c r="I189" s="249"/>
      <c r="J189" s="250">
        <f>ROUND(I189*H189,2)</f>
        <v>0</v>
      </c>
      <c r="K189" s="251"/>
      <c r="L189" s="45"/>
      <c r="M189" s="252" t="s">
        <v>1</v>
      </c>
      <c r="N189" s="253" t="s">
        <v>41</v>
      </c>
      <c r="O189" s="92"/>
      <c r="P189" s="254">
        <f>O189*H189</f>
        <v>0</v>
      </c>
      <c r="Q189" s="254">
        <v>0</v>
      </c>
      <c r="R189" s="254">
        <f>Q189*H189</f>
        <v>0</v>
      </c>
      <c r="S189" s="254">
        <v>0</v>
      </c>
      <c r="T189" s="255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56" t="s">
        <v>228</v>
      </c>
      <c r="AT189" s="256" t="s">
        <v>224</v>
      </c>
      <c r="AU189" s="256" t="s">
        <v>84</v>
      </c>
      <c r="AY189" s="18" t="s">
        <v>222</v>
      </c>
      <c r="BE189" s="257">
        <f>IF(N189="základní",J189,0)</f>
        <v>0</v>
      </c>
      <c r="BF189" s="257">
        <f>IF(N189="snížená",J189,0)</f>
        <v>0</v>
      </c>
      <c r="BG189" s="257">
        <f>IF(N189="zákl. přenesená",J189,0)</f>
        <v>0</v>
      </c>
      <c r="BH189" s="257">
        <f>IF(N189="sníž. přenesená",J189,0)</f>
        <v>0</v>
      </c>
      <c r="BI189" s="257">
        <f>IF(N189="nulová",J189,0)</f>
        <v>0</v>
      </c>
      <c r="BJ189" s="18" t="s">
        <v>84</v>
      </c>
      <c r="BK189" s="257">
        <f>ROUND(I189*H189,2)</f>
        <v>0</v>
      </c>
      <c r="BL189" s="18" t="s">
        <v>228</v>
      </c>
      <c r="BM189" s="256" t="s">
        <v>459</v>
      </c>
    </row>
    <row r="190" s="2" customFormat="1" ht="16.5" customHeight="1">
      <c r="A190" s="39"/>
      <c r="B190" s="40"/>
      <c r="C190" s="244" t="s">
        <v>326</v>
      </c>
      <c r="D190" s="244" t="s">
        <v>224</v>
      </c>
      <c r="E190" s="245" t="s">
        <v>3399</v>
      </c>
      <c r="F190" s="246" t="s">
        <v>3400</v>
      </c>
      <c r="G190" s="247" t="s">
        <v>438</v>
      </c>
      <c r="H190" s="248">
        <v>600</v>
      </c>
      <c r="I190" s="249"/>
      <c r="J190" s="250">
        <f>ROUND(I190*H190,2)</f>
        <v>0</v>
      </c>
      <c r="K190" s="251"/>
      <c r="L190" s="45"/>
      <c r="M190" s="252" t="s">
        <v>1</v>
      </c>
      <c r="N190" s="253" t="s">
        <v>41</v>
      </c>
      <c r="O190" s="92"/>
      <c r="P190" s="254">
        <f>O190*H190</f>
        <v>0</v>
      </c>
      <c r="Q190" s="254">
        <v>0</v>
      </c>
      <c r="R190" s="254">
        <f>Q190*H190</f>
        <v>0</v>
      </c>
      <c r="S190" s="254">
        <v>0</v>
      </c>
      <c r="T190" s="255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56" t="s">
        <v>228</v>
      </c>
      <c r="AT190" s="256" t="s">
        <v>224</v>
      </c>
      <c r="AU190" s="256" t="s">
        <v>84</v>
      </c>
      <c r="AY190" s="18" t="s">
        <v>222</v>
      </c>
      <c r="BE190" s="257">
        <f>IF(N190="základní",J190,0)</f>
        <v>0</v>
      </c>
      <c r="BF190" s="257">
        <f>IF(N190="snížená",J190,0)</f>
        <v>0</v>
      </c>
      <c r="BG190" s="257">
        <f>IF(N190="zákl. přenesená",J190,0)</f>
        <v>0</v>
      </c>
      <c r="BH190" s="257">
        <f>IF(N190="sníž. přenesená",J190,0)</f>
        <v>0</v>
      </c>
      <c r="BI190" s="257">
        <f>IF(N190="nulová",J190,0)</f>
        <v>0</v>
      </c>
      <c r="BJ190" s="18" t="s">
        <v>84</v>
      </c>
      <c r="BK190" s="257">
        <f>ROUND(I190*H190,2)</f>
        <v>0</v>
      </c>
      <c r="BL190" s="18" t="s">
        <v>228</v>
      </c>
      <c r="BM190" s="256" t="s">
        <v>463</v>
      </c>
    </row>
    <row r="191" s="2" customFormat="1" ht="16.5" customHeight="1">
      <c r="A191" s="39"/>
      <c r="B191" s="40"/>
      <c r="C191" s="244" t="s">
        <v>464</v>
      </c>
      <c r="D191" s="244" t="s">
        <v>224</v>
      </c>
      <c r="E191" s="245" t="s">
        <v>3401</v>
      </c>
      <c r="F191" s="246" t="s">
        <v>3402</v>
      </c>
      <c r="G191" s="247" t="s">
        <v>438</v>
      </c>
      <c r="H191" s="248">
        <v>270</v>
      </c>
      <c r="I191" s="249"/>
      <c r="J191" s="250">
        <f>ROUND(I191*H191,2)</f>
        <v>0</v>
      </c>
      <c r="K191" s="251"/>
      <c r="L191" s="45"/>
      <c r="M191" s="252" t="s">
        <v>1</v>
      </c>
      <c r="N191" s="253" t="s">
        <v>41</v>
      </c>
      <c r="O191" s="92"/>
      <c r="P191" s="254">
        <f>O191*H191</f>
        <v>0</v>
      </c>
      <c r="Q191" s="254">
        <v>0</v>
      </c>
      <c r="R191" s="254">
        <f>Q191*H191</f>
        <v>0</v>
      </c>
      <c r="S191" s="254">
        <v>0</v>
      </c>
      <c r="T191" s="255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56" t="s">
        <v>228</v>
      </c>
      <c r="AT191" s="256" t="s">
        <v>224</v>
      </c>
      <c r="AU191" s="256" t="s">
        <v>84</v>
      </c>
      <c r="AY191" s="18" t="s">
        <v>222</v>
      </c>
      <c r="BE191" s="257">
        <f>IF(N191="základní",J191,0)</f>
        <v>0</v>
      </c>
      <c r="BF191" s="257">
        <f>IF(N191="snížená",J191,0)</f>
        <v>0</v>
      </c>
      <c r="BG191" s="257">
        <f>IF(N191="zákl. přenesená",J191,0)</f>
        <v>0</v>
      </c>
      <c r="BH191" s="257">
        <f>IF(N191="sníž. přenesená",J191,0)</f>
        <v>0</v>
      </c>
      <c r="BI191" s="257">
        <f>IF(N191="nulová",J191,0)</f>
        <v>0</v>
      </c>
      <c r="BJ191" s="18" t="s">
        <v>84</v>
      </c>
      <c r="BK191" s="257">
        <f>ROUND(I191*H191,2)</f>
        <v>0</v>
      </c>
      <c r="BL191" s="18" t="s">
        <v>228</v>
      </c>
      <c r="BM191" s="256" t="s">
        <v>467</v>
      </c>
    </row>
    <row r="192" s="2" customFormat="1" ht="16.5" customHeight="1">
      <c r="A192" s="39"/>
      <c r="B192" s="40"/>
      <c r="C192" s="244" t="s">
        <v>330</v>
      </c>
      <c r="D192" s="244" t="s">
        <v>224</v>
      </c>
      <c r="E192" s="245" t="s">
        <v>3403</v>
      </c>
      <c r="F192" s="246" t="s">
        <v>3404</v>
      </c>
      <c r="G192" s="247" t="s">
        <v>438</v>
      </c>
      <c r="H192" s="248">
        <v>520</v>
      </c>
      <c r="I192" s="249"/>
      <c r="J192" s="250">
        <f>ROUND(I192*H192,2)</f>
        <v>0</v>
      </c>
      <c r="K192" s="251"/>
      <c r="L192" s="45"/>
      <c r="M192" s="252" t="s">
        <v>1</v>
      </c>
      <c r="N192" s="253" t="s">
        <v>41</v>
      </c>
      <c r="O192" s="92"/>
      <c r="P192" s="254">
        <f>O192*H192</f>
        <v>0</v>
      </c>
      <c r="Q192" s="254">
        <v>0</v>
      </c>
      <c r="R192" s="254">
        <f>Q192*H192</f>
        <v>0</v>
      </c>
      <c r="S192" s="254">
        <v>0</v>
      </c>
      <c r="T192" s="255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56" t="s">
        <v>228</v>
      </c>
      <c r="AT192" s="256" t="s">
        <v>224</v>
      </c>
      <c r="AU192" s="256" t="s">
        <v>84</v>
      </c>
      <c r="AY192" s="18" t="s">
        <v>222</v>
      </c>
      <c r="BE192" s="257">
        <f>IF(N192="základní",J192,0)</f>
        <v>0</v>
      </c>
      <c r="BF192" s="257">
        <f>IF(N192="snížená",J192,0)</f>
        <v>0</v>
      </c>
      <c r="BG192" s="257">
        <f>IF(N192="zákl. přenesená",J192,0)</f>
        <v>0</v>
      </c>
      <c r="BH192" s="257">
        <f>IF(N192="sníž. přenesená",J192,0)</f>
        <v>0</v>
      </c>
      <c r="BI192" s="257">
        <f>IF(N192="nulová",J192,0)</f>
        <v>0</v>
      </c>
      <c r="BJ192" s="18" t="s">
        <v>84</v>
      </c>
      <c r="BK192" s="257">
        <f>ROUND(I192*H192,2)</f>
        <v>0</v>
      </c>
      <c r="BL192" s="18" t="s">
        <v>228</v>
      </c>
      <c r="BM192" s="256" t="s">
        <v>470</v>
      </c>
    </row>
    <row r="193" s="2" customFormat="1" ht="16.5" customHeight="1">
      <c r="A193" s="39"/>
      <c r="B193" s="40"/>
      <c r="C193" s="244" t="s">
        <v>471</v>
      </c>
      <c r="D193" s="244" t="s">
        <v>224</v>
      </c>
      <c r="E193" s="245" t="s">
        <v>3405</v>
      </c>
      <c r="F193" s="246" t="s">
        <v>3406</v>
      </c>
      <c r="G193" s="247" t="s">
        <v>526</v>
      </c>
      <c r="H193" s="248">
        <v>17</v>
      </c>
      <c r="I193" s="249"/>
      <c r="J193" s="250">
        <f>ROUND(I193*H193,2)</f>
        <v>0</v>
      </c>
      <c r="K193" s="251"/>
      <c r="L193" s="45"/>
      <c r="M193" s="252" t="s">
        <v>1</v>
      </c>
      <c r="N193" s="253" t="s">
        <v>41</v>
      </c>
      <c r="O193" s="92"/>
      <c r="P193" s="254">
        <f>O193*H193</f>
        <v>0</v>
      </c>
      <c r="Q193" s="254">
        <v>0</v>
      </c>
      <c r="R193" s="254">
        <f>Q193*H193</f>
        <v>0</v>
      </c>
      <c r="S193" s="254">
        <v>0</v>
      </c>
      <c r="T193" s="255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56" t="s">
        <v>228</v>
      </c>
      <c r="AT193" s="256" t="s">
        <v>224</v>
      </c>
      <c r="AU193" s="256" t="s">
        <v>84</v>
      </c>
      <c r="AY193" s="18" t="s">
        <v>222</v>
      </c>
      <c r="BE193" s="257">
        <f>IF(N193="základní",J193,0)</f>
        <v>0</v>
      </c>
      <c r="BF193" s="257">
        <f>IF(N193="snížená",J193,0)</f>
        <v>0</v>
      </c>
      <c r="BG193" s="257">
        <f>IF(N193="zákl. přenesená",J193,0)</f>
        <v>0</v>
      </c>
      <c r="BH193" s="257">
        <f>IF(N193="sníž. přenesená",J193,0)</f>
        <v>0</v>
      </c>
      <c r="BI193" s="257">
        <f>IF(N193="nulová",J193,0)</f>
        <v>0</v>
      </c>
      <c r="BJ193" s="18" t="s">
        <v>84</v>
      </c>
      <c r="BK193" s="257">
        <f>ROUND(I193*H193,2)</f>
        <v>0</v>
      </c>
      <c r="BL193" s="18" t="s">
        <v>228</v>
      </c>
      <c r="BM193" s="256" t="s">
        <v>474</v>
      </c>
    </row>
    <row r="194" s="2" customFormat="1" ht="16.5" customHeight="1">
      <c r="A194" s="39"/>
      <c r="B194" s="40"/>
      <c r="C194" s="244" t="s">
        <v>334</v>
      </c>
      <c r="D194" s="244" t="s">
        <v>224</v>
      </c>
      <c r="E194" s="245" t="s">
        <v>3407</v>
      </c>
      <c r="F194" s="246" t="s">
        <v>3408</v>
      </c>
      <c r="G194" s="247" t="s">
        <v>526</v>
      </c>
      <c r="H194" s="248">
        <v>80</v>
      </c>
      <c r="I194" s="249"/>
      <c r="J194" s="250">
        <f>ROUND(I194*H194,2)</f>
        <v>0</v>
      </c>
      <c r="K194" s="251"/>
      <c r="L194" s="45"/>
      <c r="M194" s="252" t="s">
        <v>1</v>
      </c>
      <c r="N194" s="253" t="s">
        <v>41</v>
      </c>
      <c r="O194" s="92"/>
      <c r="P194" s="254">
        <f>O194*H194</f>
        <v>0</v>
      </c>
      <c r="Q194" s="254">
        <v>0</v>
      </c>
      <c r="R194" s="254">
        <f>Q194*H194</f>
        <v>0</v>
      </c>
      <c r="S194" s="254">
        <v>0</v>
      </c>
      <c r="T194" s="255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56" t="s">
        <v>228</v>
      </c>
      <c r="AT194" s="256" t="s">
        <v>224</v>
      </c>
      <c r="AU194" s="256" t="s">
        <v>84</v>
      </c>
      <c r="AY194" s="18" t="s">
        <v>222</v>
      </c>
      <c r="BE194" s="257">
        <f>IF(N194="základní",J194,0)</f>
        <v>0</v>
      </c>
      <c r="BF194" s="257">
        <f>IF(N194="snížená",J194,0)</f>
        <v>0</v>
      </c>
      <c r="BG194" s="257">
        <f>IF(N194="zákl. přenesená",J194,0)</f>
        <v>0</v>
      </c>
      <c r="BH194" s="257">
        <f>IF(N194="sníž. přenesená",J194,0)</f>
        <v>0</v>
      </c>
      <c r="BI194" s="257">
        <f>IF(N194="nulová",J194,0)</f>
        <v>0</v>
      </c>
      <c r="BJ194" s="18" t="s">
        <v>84</v>
      </c>
      <c r="BK194" s="257">
        <f>ROUND(I194*H194,2)</f>
        <v>0</v>
      </c>
      <c r="BL194" s="18" t="s">
        <v>228</v>
      </c>
      <c r="BM194" s="256" t="s">
        <v>477</v>
      </c>
    </row>
    <row r="195" s="2" customFormat="1" ht="16.5" customHeight="1">
      <c r="A195" s="39"/>
      <c r="B195" s="40"/>
      <c r="C195" s="244" t="s">
        <v>479</v>
      </c>
      <c r="D195" s="244" t="s">
        <v>224</v>
      </c>
      <c r="E195" s="245" t="s">
        <v>3409</v>
      </c>
      <c r="F195" s="246" t="s">
        <v>3410</v>
      </c>
      <c r="G195" s="247" t="s">
        <v>526</v>
      </c>
      <c r="H195" s="248">
        <v>128</v>
      </c>
      <c r="I195" s="249"/>
      <c r="J195" s="250">
        <f>ROUND(I195*H195,2)</f>
        <v>0</v>
      </c>
      <c r="K195" s="251"/>
      <c r="L195" s="45"/>
      <c r="M195" s="252" t="s">
        <v>1</v>
      </c>
      <c r="N195" s="253" t="s">
        <v>41</v>
      </c>
      <c r="O195" s="92"/>
      <c r="P195" s="254">
        <f>O195*H195</f>
        <v>0</v>
      </c>
      <c r="Q195" s="254">
        <v>0</v>
      </c>
      <c r="R195" s="254">
        <f>Q195*H195</f>
        <v>0</v>
      </c>
      <c r="S195" s="254">
        <v>0</v>
      </c>
      <c r="T195" s="255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56" t="s">
        <v>228</v>
      </c>
      <c r="AT195" s="256" t="s">
        <v>224</v>
      </c>
      <c r="AU195" s="256" t="s">
        <v>84</v>
      </c>
      <c r="AY195" s="18" t="s">
        <v>222</v>
      </c>
      <c r="BE195" s="257">
        <f>IF(N195="základní",J195,0)</f>
        <v>0</v>
      </c>
      <c r="BF195" s="257">
        <f>IF(N195="snížená",J195,0)</f>
        <v>0</v>
      </c>
      <c r="BG195" s="257">
        <f>IF(N195="zákl. přenesená",J195,0)</f>
        <v>0</v>
      </c>
      <c r="BH195" s="257">
        <f>IF(N195="sníž. přenesená",J195,0)</f>
        <v>0</v>
      </c>
      <c r="BI195" s="257">
        <f>IF(N195="nulová",J195,0)</f>
        <v>0</v>
      </c>
      <c r="BJ195" s="18" t="s">
        <v>84</v>
      </c>
      <c r="BK195" s="257">
        <f>ROUND(I195*H195,2)</f>
        <v>0</v>
      </c>
      <c r="BL195" s="18" t="s">
        <v>228</v>
      </c>
      <c r="BM195" s="256" t="s">
        <v>482</v>
      </c>
    </row>
    <row r="196" s="2" customFormat="1" ht="16.5" customHeight="1">
      <c r="A196" s="39"/>
      <c r="B196" s="40"/>
      <c r="C196" s="244" t="s">
        <v>338</v>
      </c>
      <c r="D196" s="244" t="s">
        <v>224</v>
      </c>
      <c r="E196" s="245" t="s">
        <v>3411</v>
      </c>
      <c r="F196" s="246" t="s">
        <v>3412</v>
      </c>
      <c r="G196" s="247" t="s">
        <v>526</v>
      </c>
      <c r="H196" s="248">
        <v>18</v>
      </c>
      <c r="I196" s="249"/>
      <c r="J196" s="250">
        <f>ROUND(I196*H196,2)</f>
        <v>0</v>
      </c>
      <c r="K196" s="251"/>
      <c r="L196" s="45"/>
      <c r="M196" s="252" t="s">
        <v>1</v>
      </c>
      <c r="N196" s="253" t="s">
        <v>41</v>
      </c>
      <c r="O196" s="92"/>
      <c r="P196" s="254">
        <f>O196*H196</f>
        <v>0</v>
      </c>
      <c r="Q196" s="254">
        <v>0</v>
      </c>
      <c r="R196" s="254">
        <f>Q196*H196</f>
        <v>0</v>
      </c>
      <c r="S196" s="254">
        <v>0</v>
      </c>
      <c r="T196" s="255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56" t="s">
        <v>228</v>
      </c>
      <c r="AT196" s="256" t="s">
        <v>224</v>
      </c>
      <c r="AU196" s="256" t="s">
        <v>84</v>
      </c>
      <c r="AY196" s="18" t="s">
        <v>222</v>
      </c>
      <c r="BE196" s="257">
        <f>IF(N196="základní",J196,0)</f>
        <v>0</v>
      </c>
      <c r="BF196" s="257">
        <f>IF(N196="snížená",J196,0)</f>
        <v>0</v>
      </c>
      <c r="BG196" s="257">
        <f>IF(N196="zákl. přenesená",J196,0)</f>
        <v>0</v>
      </c>
      <c r="BH196" s="257">
        <f>IF(N196="sníž. přenesená",J196,0)</f>
        <v>0</v>
      </c>
      <c r="BI196" s="257">
        <f>IF(N196="nulová",J196,0)</f>
        <v>0</v>
      </c>
      <c r="BJ196" s="18" t="s">
        <v>84</v>
      </c>
      <c r="BK196" s="257">
        <f>ROUND(I196*H196,2)</f>
        <v>0</v>
      </c>
      <c r="BL196" s="18" t="s">
        <v>228</v>
      </c>
      <c r="BM196" s="256" t="s">
        <v>486</v>
      </c>
    </row>
    <row r="197" s="2" customFormat="1" ht="16.5" customHeight="1">
      <c r="A197" s="39"/>
      <c r="B197" s="40"/>
      <c r="C197" s="244" t="s">
        <v>489</v>
      </c>
      <c r="D197" s="244" t="s">
        <v>224</v>
      </c>
      <c r="E197" s="245" t="s">
        <v>3413</v>
      </c>
      <c r="F197" s="246" t="s">
        <v>3414</v>
      </c>
      <c r="G197" s="247" t="s">
        <v>526</v>
      </c>
      <c r="H197" s="248">
        <v>21</v>
      </c>
      <c r="I197" s="249"/>
      <c r="J197" s="250">
        <f>ROUND(I197*H197,2)</f>
        <v>0</v>
      </c>
      <c r="K197" s="251"/>
      <c r="L197" s="45"/>
      <c r="M197" s="252" t="s">
        <v>1</v>
      </c>
      <c r="N197" s="253" t="s">
        <v>41</v>
      </c>
      <c r="O197" s="92"/>
      <c r="P197" s="254">
        <f>O197*H197</f>
        <v>0</v>
      </c>
      <c r="Q197" s="254">
        <v>0</v>
      </c>
      <c r="R197" s="254">
        <f>Q197*H197</f>
        <v>0</v>
      </c>
      <c r="S197" s="254">
        <v>0</v>
      </c>
      <c r="T197" s="255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56" t="s">
        <v>228</v>
      </c>
      <c r="AT197" s="256" t="s">
        <v>224</v>
      </c>
      <c r="AU197" s="256" t="s">
        <v>84</v>
      </c>
      <c r="AY197" s="18" t="s">
        <v>222</v>
      </c>
      <c r="BE197" s="257">
        <f>IF(N197="základní",J197,0)</f>
        <v>0</v>
      </c>
      <c r="BF197" s="257">
        <f>IF(N197="snížená",J197,0)</f>
        <v>0</v>
      </c>
      <c r="BG197" s="257">
        <f>IF(N197="zákl. přenesená",J197,0)</f>
        <v>0</v>
      </c>
      <c r="BH197" s="257">
        <f>IF(N197="sníž. přenesená",J197,0)</f>
        <v>0</v>
      </c>
      <c r="BI197" s="257">
        <f>IF(N197="nulová",J197,0)</f>
        <v>0</v>
      </c>
      <c r="BJ197" s="18" t="s">
        <v>84</v>
      </c>
      <c r="BK197" s="257">
        <f>ROUND(I197*H197,2)</f>
        <v>0</v>
      </c>
      <c r="BL197" s="18" t="s">
        <v>228</v>
      </c>
      <c r="BM197" s="256" t="s">
        <v>492</v>
      </c>
    </row>
    <row r="198" s="2" customFormat="1" ht="16.5" customHeight="1">
      <c r="A198" s="39"/>
      <c r="B198" s="40"/>
      <c r="C198" s="244" t="s">
        <v>343</v>
      </c>
      <c r="D198" s="244" t="s">
        <v>224</v>
      </c>
      <c r="E198" s="245" t="s">
        <v>3415</v>
      </c>
      <c r="F198" s="246" t="s">
        <v>3416</v>
      </c>
      <c r="G198" s="247" t="s">
        <v>526</v>
      </c>
      <c r="H198" s="248">
        <v>16</v>
      </c>
      <c r="I198" s="249"/>
      <c r="J198" s="250">
        <f>ROUND(I198*H198,2)</f>
        <v>0</v>
      </c>
      <c r="K198" s="251"/>
      <c r="L198" s="45"/>
      <c r="M198" s="252" t="s">
        <v>1</v>
      </c>
      <c r="N198" s="253" t="s">
        <v>41</v>
      </c>
      <c r="O198" s="92"/>
      <c r="P198" s="254">
        <f>O198*H198</f>
        <v>0</v>
      </c>
      <c r="Q198" s="254">
        <v>0</v>
      </c>
      <c r="R198" s="254">
        <f>Q198*H198</f>
        <v>0</v>
      </c>
      <c r="S198" s="254">
        <v>0</v>
      </c>
      <c r="T198" s="255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56" t="s">
        <v>228</v>
      </c>
      <c r="AT198" s="256" t="s">
        <v>224</v>
      </c>
      <c r="AU198" s="256" t="s">
        <v>84</v>
      </c>
      <c r="AY198" s="18" t="s">
        <v>222</v>
      </c>
      <c r="BE198" s="257">
        <f>IF(N198="základní",J198,0)</f>
        <v>0</v>
      </c>
      <c r="BF198" s="257">
        <f>IF(N198="snížená",J198,0)</f>
        <v>0</v>
      </c>
      <c r="BG198" s="257">
        <f>IF(N198="zákl. přenesená",J198,0)</f>
        <v>0</v>
      </c>
      <c r="BH198" s="257">
        <f>IF(N198="sníž. přenesená",J198,0)</f>
        <v>0</v>
      </c>
      <c r="BI198" s="257">
        <f>IF(N198="nulová",J198,0)</f>
        <v>0</v>
      </c>
      <c r="BJ198" s="18" t="s">
        <v>84</v>
      </c>
      <c r="BK198" s="257">
        <f>ROUND(I198*H198,2)</f>
        <v>0</v>
      </c>
      <c r="BL198" s="18" t="s">
        <v>228</v>
      </c>
      <c r="BM198" s="256" t="s">
        <v>499</v>
      </c>
    </row>
    <row r="199" s="2" customFormat="1" ht="16.5" customHeight="1">
      <c r="A199" s="39"/>
      <c r="B199" s="40"/>
      <c r="C199" s="244" t="s">
        <v>504</v>
      </c>
      <c r="D199" s="244" t="s">
        <v>224</v>
      </c>
      <c r="E199" s="245" t="s">
        <v>3417</v>
      </c>
      <c r="F199" s="246" t="s">
        <v>3418</v>
      </c>
      <c r="G199" s="247" t="s">
        <v>526</v>
      </c>
      <c r="H199" s="248">
        <v>91</v>
      </c>
      <c r="I199" s="249"/>
      <c r="J199" s="250">
        <f>ROUND(I199*H199,2)</f>
        <v>0</v>
      </c>
      <c r="K199" s="251"/>
      <c r="L199" s="45"/>
      <c r="M199" s="252" t="s">
        <v>1</v>
      </c>
      <c r="N199" s="253" t="s">
        <v>41</v>
      </c>
      <c r="O199" s="92"/>
      <c r="P199" s="254">
        <f>O199*H199</f>
        <v>0</v>
      </c>
      <c r="Q199" s="254">
        <v>0</v>
      </c>
      <c r="R199" s="254">
        <f>Q199*H199</f>
        <v>0</v>
      </c>
      <c r="S199" s="254">
        <v>0</v>
      </c>
      <c r="T199" s="255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56" t="s">
        <v>228</v>
      </c>
      <c r="AT199" s="256" t="s">
        <v>224</v>
      </c>
      <c r="AU199" s="256" t="s">
        <v>84</v>
      </c>
      <c r="AY199" s="18" t="s">
        <v>222</v>
      </c>
      <c r="BE199" s="257">
        <f>IF(N199="základní",J199,0)</f>
        <v>0</v>
      </c>
      <c r="BF199" s="257">
        <f>IF(N199="snížená",J199,0)</f>
        <v>0</v>
      </c>
      <c r="BG199" s="257">
        <f>IF(N199="zákl. přenesená",J199,0)</f>
        <v>0</v>
      </c>
      <c r="BH199" s="257">
        <f>IF(N199="sníž. přenesená",J199,0)</f>
        <v>0</v>
      </c>
      <c r="BI199" s="257">
        <f>IF(N199="nulová",J199,0)</f>
        <v>0</v>
      </c>
      <c r="BJ199" s="18" t="s">
        <v>84</v>
      </c>
      <c r="BK199" s="257">
        <f>ROUND(I199*H199,2)</f>
        <v>0</v>
      </c>
      <c r="BL199" s="18" t="s">
        <v>228</v>
      </c>
      <c r="BM199" s="256" t="s">
        <v>507</v>
      </c>
    </row>
    <row r="200" s="2" customFormat="1" ht="16.5" customHeight="1">
      <c r="A200" s="39"/>
      <c r="B200" s="40"/>
      <c r="C200" s="244" t="s">
        <v>347</v>
      </c>
      <c r="D200" s="244" t="s">
        <v>224</v>
      </c>
      <c r="E200" s="245" t="s">
        <v>3419</v>
      </c>
      <c r="F200" s="246" t="s">
        <v>3420</v>
      </c>
      <c r="G200" s="247" t="s">
        <v>526</v>
      </c>
      <c r="H200" s="248">
        <v>5</v>
      </c>
      <c r="I200" s="249"/>
      <c r="J200" s="250">
        <f>ROUND(I200*H200,2)</f>
        <v>0</v>
      </c>
      <c r="K200" s="251"/>
      <c r="L200" s="45"/>
      <c r="M200" s="252" t="s">
        <v>1</v>
      </c>
      <c r="N200" s="253" t="s">
        <v>41</v>
      </c>
      <c r="O200" s="92"/>
      <c r="P200" s="254">
        <f>O200*H200</f>
        <v>0</v>
      </c>
      <c r="Q200" s="254">
        <v>0</v>
      </c>
      <c r="R200" s="254">
        <f>Q200*H200</f>
        <v>0</v>
      </c>
      <c r="S200" s="254">
        <v>0</v>
      </c>
      <c r="T200" s="255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56" t="s">
        <v>228</v>
      </c>
      <c r="AT200" s="256" t="s">
        <v>224</v>
      </c>
      <c r="AU200" s="256" t="s">
        <v>84</v>
      </c>
      <c r="AY200" s="18" t="s">
        <v>222</v>
      </c>
      <c r="BE200" s="257">
        <f>IF(N200="základní",J200,0)</f>
        <v>0</v>
      </c>
      <c r="BF200" s="257">
        <f>IF(N200="snížená",J200,0)</f>
        <v>0</v>
      </c>
      <c r="BG200" s="257">
        <f>IF(N200="zákl. přenesená",J200,0)</f>
        <v>0</v>
      </c>
      <c r="BH200" s="257">
        <f>IF(N200="sníž. přenesená",J200,0)</f>
        <v>0</v>
      </c>
      <c r="BI200" s="257">
        <f>IF(N200="nulová",J200,0)</f>
        <v>0</v>
      </c>
      <c r="BJ200" s="18" t="s">
        <v>84</v>
      </c>
      <c r="BK200" s="257">
        <f>ROUND(I200*H200,2)</f>
        <v>0</v>
      </c>
      <c r="BL200" s="18" t="s">
        <v>228</v>
      </c>
      <c r="BM200" s="256" t="s">
        <v>511</v>
      </c>
    </row>
    <row r="201" s="2" customFormat="1" ht="16.5" customHeight="1">
      <c r="A201" s="39"/>
      <c r="B201" s="40"/>
      <c r="C201" s="244" t="s">
        <v>512</v>
      </c>
      <c r="D201" s="244" t="s">
        <v>224</v>
      </c>
      <c r="E201" s="245" t="s">
        <v>3421</v>
      </c>
      <c r="F201" s="246" t="s">
        <v>3422</v>
      </c>
      <c r="G201" s="247" t="s">
        <v>526</v>
      </c>
      <c r="H201" s="248">
        <v>260</v>
      </c>
      <c r="I201" s="249"/>
      <c r="J201" s="250">
        <f>ROUND(I201*H201,2)</f>
        <v>0</v>
      </c>
      <c r="K201" s="251"/>
      <c r="L201" s="45"/>
      <c r="M201" s="252" t="s">
        <v>1</v>
      </c>
      <c r="N201" s="253" t="s">
        <v>41</v>
      </c>
      <c r="O201" s="92"/>
      <c r="P201" s="254">
        <f>O201*H201</f>
        <v>0</v>
      </c>
      <c r="Q201" s="254">
        <v>0</v>
      </c>
      <c r="R201" s="254">
        <f>Q201*H201</f>
        <v>0</v>
      </c>
      <c r="S201" s="254">
        <v>0</v>
      </c>
      <c r="T201" s="255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56" t="s">
        <v>228</v>
      </c>
      <c r="AT201" s="256" t="s">
        <v>224</v>
      </c>
      <c r="AU201" s="256" t="s">
        <v>84</v>
      </c>
      <c r="AY201" s="18" t="s">
        <v>222</v>
      </c>
      <c r="BE201" s="257">
        <f>IF(N201="základní",J201,0)</f>
        <v>0</v>
      </c>
      <c r="BF201" s="257">
        <f>IF(N201="snížená",J201,0)</f>
        <v>0</v>
      </c>
      <c r="BG201" s="257">
        <f>IF(N201="zákl. přenesená",J201,0)</f>
        <v>0</v>
      </c>
      <c r="BH201" s="257">
        <f>IF(N201="sníž. přenesená",J201,0)</f>
        <v>0</v>
      </c>
      <c r="BI201" s="257">
        <f>IF(N201="nulová",J201,0)</f>
        <v>0</v>
      </c>
      <c r="BJ201" s="18" t="s">
        <v>84</v>
      </c>
      <c r="BK201" s="257">
        <f>ROUND(I201*H201,2)</f>
        <v>0</v>
      </c>
      <c r="BL201" s="18" t="s">
        <v>228</v>
      </c>
      <c r="BM201" s="256" t="s">
        <v>515</v>
      </c>
    </row>
    <row r="202" s="2" customFormat="1" ht="16.5" customHeight="1">
      <c r="A202" s="39"/>
      <c r="B202" s="40"/>
      <c r="C202" s="244" t="s">
        <v>354</v>
      </c>
      <c r="D202" s="244" t="s">
        <v>224</v>
      </c>
      <c r="E202" s="245" t="s">
        <v>3423</v>
      </c>
      <c r="F202" s="246" t="s">
        <v>3424</v>
      </c>
      <c r="G202" s="247" t="s">
        <v>526</v>
      </c>
      <c r="H202" s="248">
        <v>112</v>
      </c>
      <c r="I202" s="249"/>
      <c r="J202" s="250">
        <f>ROUND(I202*H202,2)</f>
        <v>0</v>
      </c>
      <c r="K202" s="251"/>
      <c r="L202" s="45"/>
      <c r="M202" s="252" t="s">
        <v>1</v>
      </c>
      <c r="N202" s="253" t="s">
        <v>41</v>
      </c>
      <c r="O202" s="92"/>
      <c r="P202" s="254">
        <f>O202*H202</f>
        <v>0</v>
      </c>
      <c r="Q202" s="254">
        <v>0</v>
      </c>
      <c r="R202" s="254">
        <f>Q202*H202</f>
        <v>0</v>
      </c>
      <c r="S202" s="254">
        <v>0</v>
      </c>
      <c r="T202" s="255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56" t="s">
        <v>228</v>
      </c>
      <c r="AT202" s="256" t="s">
        <v>224</v>
      </c>
      <c r="AU202" s="256" t="s">
        <v>84</v>
      </c>
      <c r="AY202" s="18" t="s">
        <v>222</v>
      </c>
      <c r="BE202" s="257">
        <f>IF(N202="základní",J202,0)</f>
        <v>0</v>
      </c>
      <c r="BF202" s="257">
        <f>IF(N202="snížená",J202,0)</f>
        <v>0</v>
      </c>
      <c r="BG202" s="257">
        <f>IF(N202="zákl. přenesená",J202,0)</f>
        <v>0</v>
      </c>
      <c r="BH202" s="257">
        <f>IF(N202="sníž. přenesená",J202,0)</f>
        <v>0</v>
      </c>
      <c r="BI202" s="257">
        <f>IF(N202="nulová",J202,0)</f>
        <v>0</v>
      </c>
      <c r="BJ202" s="18" t="s">
        <v>84</v>
      </c>
      <c r="BK202" s="257">
        <f>ROUND(I202*H202,2)</f>
        <v>0</v>
      </c>
      <c r="BL202" s="18" t="s">
        <v>228</v>
      </c>
      <c r="BM202" s="256" t="s">
        <v>811</v>
      </c>
    </row>
    <row r="203" s="2" customFormat="1" ht="16.5" customHeight="1">
      <c r="A203" s="39"/>
      <c r="B203" s="40"/>
      <c r="C203" s="244" t="s">
        <v>523</v>
      </c>
      <c r="D203" s="244" t="s">
        <v>224</v>
      </c>
      <c r="E203" s="245" t="s">
        <v>3425</v>
      </c>
      <c r="F203" s="246" t="s">
        <v>3426</v>
      </c>
      <c r="G203" s="247" t="s">
        <v>526</v>
      </c>
      <c r="H203" s="248">
        <v>28</v>
      </c>
      <c r="I203" s="249"/>
      <c r="J203" s="250">
        <f>ROUND(I203*H203,2)</f>
        <v>0</v>
      </c>
      <c r="K203" s="251"/>
      <c r="L203" s="45"/>
      <c r="M203" s="252" t="s">
        <v>1</v>
      </c>
      <c r="N203" s="253" t="s">
        <v>41</v>
      </c>
      <c r="O203" s="92"/>
      <c r="P203" s="254">
        <f>O203*H203</f>
        <v>0</v>
      </c>
      <c r="Q203" s="254">
        <v>0</v>
      </c>
      <c r="R203" s="254">
        <f>Q203*H203</f>
        <v>0</v>
      </c>
      <c r="S203" s="254">
        <v>0</v>
      </c>
      <c r="T203" s="255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56" t="s">
        <v>228</v>
      </c>
      <c r="AT203" s="256" t="s">
        <v>224</v>
      </c>
      <c r="AU203" s="256" t="s">
        <v>84</v>
      </c>
      <c r="AY203" s="18" t="s">
        <v>222</v>
      </c>
      <c r="BE203" s="257">
        <f>IF(N203="základní",J203,0)</f>
        <v>0</v>
      </c>
      <c r="BF203" s="257">
        <f>IF(N203="snížená",J203,0)</f>
        <v>0</v>
      </c>
      <c r="BG203" s="257">
        <f>IF(N203="zákl. přenesená",J203,0)</f>
        <v>0</v>
      </c>
      <c r="BH203" s="257">
        <f>IF(N203="sníž. přenesená",J203,0)</f>
        <v>0</v>
      </c>
      <c r="BI203" s="257">
        <f>IF(N203="nulová",J203,0)</f>
        <v>0</v>
      </c>
      <c r="BJ203" s="18" t="s">
        <v>84</v>
      </c>
      <c r="BK203" s="257">
        <f>ROUND(I203*H203,2)</f>
        <v>0</v>
      </c>
      <c r="BL203" s="18" t="s">
        <v>228</v>
      </c>
      <c r="BM203" s="256" t="s">
        <v>827</v>
      </c>
    </row>
    <row r="204" s="2" customFormat="1" ht="16.5" customHeight="1">
      <c r="A204" s="39"/>
      <c r="B204" s="40"/>
      <c r="C204" s="244" t="s">
        <v>360</v>
      </c>
      <c r="D204" s="244" t="s">
        <v>224</v>
      </c>
      <c r="E204" s="245" t="s">
        <v>3427</v>
      </c>
      <c r="F204" s="246" t="s">
        <v>3428</v>
      </c>
      <c r="G204" s="247" t="s">
        <v>526</v>
      </c>
      <c r="H204" s="248">
        <v>78</v>
      </c>
      <c r="I204" s="249"/>
      <c r="J204" s="250">
        <f>ROUND(I204*H204,2)</f>
        <v>0</v>
      </c>
      <c r="K204" s="251"/>
      <c r="L204" s="45"/>
      <c r="M204" s="252" t="s">
        <v>1</v>
      </c>
      <c r="N204" s="253" t="s">
        <v>41</v>
      </c>
      <c r="O204" s="92"/>
      <c r="P204" s="254">
        <f>O204*H204</f>
        <v>0</v>
      </c>
      <c r="Q204" s="254">
        <v>0</v>
      </c>
      <c r="R204" s="254">
        <f>Q204*H204</f>
        <v>0</v>
      </c>
      <c r="S204" s="254">
        <v>0</v>
      </c>
      <c r="T204" s="255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56" t="s">
        <v>228</v>
      </c>
      <c r="AT204" s="256" t="s">
        <v>224</v>
      </c>
      <c r="AU204" s="256" t="s">
        <v>84</v>
      </c>
      <c r="AY204" s="18" t="s">
        <v>222</v>
      </c>
      <c r="BE204" s="257">
        <f>IF(N204="základní",J204,0)</f>
        <v>0</v>
      </c>
      <c r="BF204" s="257">
        <f>IF(N204="snížená",J204,0)</f>
        <v>0</v>
      </c>
      <c r="BG204" s="257">
        <f>IF(N204="zákl. přenesená",J204,0)</f>
        <v>0</v>
      </c>
      <c r="BH204" s="257">
        <f>IF(N204="sníž. přenesená",J204,0)</f>
        <v>0</v>
      </c>
      <c r="BI204" s="257">
        <f>IF(N204="nulová",J204,0)</f>
        <v>0</v>
      </c>
      <c r="BJ204" s="18" t="s">
        <v>84</v>
      </c>
      <c r="BK204" s="257">
        <f>ROUND(I204*H204,2)</f>
        <v>0</v>
      </c>
      <c r="BL204" s="18" t="s">
        <v>228</v>
      </c>
      <c r="BM204" s="256" t="s">
        <v>536</v>
      </c>
    </row>
    <row r="205" s="2" customFormat="1" ht="16.5" customHeight="1">
      <c r="A205" s="39"/>
      <c r="B205" s="40"/>
      <c r="C205" s="244" t="s">
        <v>533</v>
      </c>
      <c r="D205" s="244" t="s">
        <v>224</v>
      </c>
      <c r="E205" s="245" t="s">
        <v>3429</v>
      </c>
      <c r="F205" s="246" t="s">
        <v>3430</v>
      </c>
      <c r="G205" s="247" t="s">
        <v>526</v>
      </c>
      <c r="H205" s="248">
        <v>2</v>
      </c>
      <c r="I205" s="249"/>
      <c r="J205" s="250">
        <f>ROUND(I205*H205,2)</f>
        <v>0</v>
      </c>
      <c r="K205" s="251"/>
      <c r="L205" s="45"/>
      <c r="M205" s="252" t="s">
        <v>1</v>
      </c>
      <c r="N205" s="253" t="s">
        <v>41</v>
      </c>
      <c r="O205" s="92"/>
      <c r="P205" s="254">
        <f>O205*H205</f>
        <v>0</v>
      </c>
      <c r="Q205" s="254">
        <v>0</v>
      </c>
      <c r="R205" s="254">
        <f>Q205*H205</f>
        <v>0</v>
      </c>
      <c r="S205" s="254">
        <v>0</v>
      </c>
      <c r="T205" s="255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56" t="s">
        <v>228</v>
      </c>
      <c r="AT205" s="256" t="s">
        <v>224</v>
      </c>
      <c r="AU205" s="256" t="s">
        <v>84</v>
      </c>
      <c r="AY205" s="18" t="s">
        <v>222</v>
      </c>
      <c r="BE205" s="257">
        <f>IF(N205="základní",J205,0)</f>
        <v>0</v>
      </c>
      <c r="BF205" s="257">
        <f>IF(N205="snížená",J205,0)</f>
        <v>0</v>
      </c>
      <c r="BG205" s="257">
        <f>IF(N205="zákl. přenesená",J205,0)</f>
        <v>0</v>
      </c>
      <c r="BH205" s="257">
        <f>IF(N205="sníž. přenesená",J205,0)</f>
        <v>0</v>
      </c>
      <c r="BI205" s="257">
        <f>IF(N205="nulová",J205,0)</f>
        <v>0</v>
      </c>
      <c r="BJ205" s="18" t="s">
        <v>84</v>
      </c>
      <c r="BK205" s="257">
        <f>ROUND(I205*H205,2)</f>
        <v>0</v>
      </c>
      <c r="BL205" s="18" t="s">
        <v>228</v>
      </c>
      <c r="BM205" s="256" t="s">
        <v>544</v>
      </c>
    </row>
    <row r="206" s="2" customFormat="1" ht="16.5" customHeight="1">
      <c r="A206" s="39"/>
      <c r="B206" s="40"/>
      <c r="C206" s="244" t="s">
        <v>367</v>
      </c>
      <c r="D206" s="244" t="s">
        <v>224</v>
      </c>
      <c r="E206" s="245" t="s">
        <v>3431</v>
      </c>
      <c r="F206" s="246" t="s">
        <v>3432</v>
      </c>
      <c r="G206" s="247" t="s">
        <v>526</v>
      </c>
      <c r="H206" s="248">
        <v>1</v>
      </c>
      <c r="I206" s="249"/>
      <c r="J206" s="250">
        <f>ROUND(I206*H206,2)</f>
        <v>0</v>
      </c>
      <c r="K206" s="251"/>
      <c r="L206" s="45"/>
      <c r="M206" s="252" t="s">
        <v>1</v>
      </c>
      <c r="N206" s="253" t="s">
        <v>41</v>
      </c>
      <c r="O206" s="92"/>
      <c r="P206" s="254">
        <f>O206*H206</f>
        <v>0</v>
      </c>
      <c r="Q206" s="254">
        <v>0</v>
      </c>
      <c r="R206" s="254">
        <f>Q206*H206</f>
        <v>0</v>
      </c>
      <c r="S206" s="254">
        <v>0</v>
      </c>
      <c r="T206" s="255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56" t="s">
        <v>228</v>
      </c>
      <c r="AT206" s="256" t="s">
        <v>224</v>
      </c>
      <c r="AU206" s="256" t="s">
        <v>84</v>
      </c>
      <c r="AY206" s="18" t="s">
        <v>222</v>
      </c>
      <c r="BE206" s="257">
        <f>IF(N206="základní",J206,0)</f>
        <v>0</v>
      </c>
      <c r="BF206" s="257">
        <f>IF(N206="snížená",J206,0)</f>
        <v>0</v>
      </c>
      <c r="BG206" s="257">
        <f>IF(N206="zákl. přenesená",J206,0)</f>
        <v>0</v>
      </c>
      <c r="BH206" s="257">
        <f>IF(N206="sníž. přenesená",J206,0)</f>
        <v>0</v>
      </c>
      <c r="BI206" s="257">
        <f>IF(N206="nulová",J206,0)</f>
        <v>0</v>
      </c>
      <c r="BJ206" s="18" t="s">
        <v>84</v>
      </c>
      <c r="BK206" s="257">
        <f>ROUND(I206*H206,2)</f>
        <v>0</v>
      </c>
      <c r="BL206" s="18" t="s">
        <v>228</v>
      </c>
      <c r="BM206" s="256" t="s">
        <v>548</v>
      </c>
    </row>
    <row r="207" s="2" customFormat="1" ht="16.5" customHeight="1">
      <c r="A207" s="39"/>
      <c r="B207" s="40"/>
      <c r="C207" s="244" t="s">
        <v>545</v>
      </c>
      <c r="D207" s="244" t="s">
        <v>224</v>
      </c>
      <c r="E207" s="245" t="s">
        <v>3433</v>
      </c>
      <c r="F207" s="246" t="s">
        <v>3434</v>
      </c>
      <c r="G207" s="247" t="s">
        <v>526</v>
      </c>
      <c r="H207" s="248">
        <v>8</v>
      </c>
      <c r="I207" s="249"/>
      <c r="J207" s="250">
        <f>ROUND(I207*H207,2)</f>
        <v>0</v>
      </c>
      <c r="K207" s="251"/>
      <c r="L207" s="45"/>
      <c r="M207" s="252" t="s">
        <v>1</v>
      </c>
      <c r="N207" s="253" t="s">
        <v>41</v>
      </c>
      <c r="O207" s="92"/>
      <c r="P207" s="254">
        <f>O207*H207</f>
        <v>0</v>
      </c>
      <c r="Q207" s="254">
        <v>0</v>
      </c>
      <c r="R207" s="254">
        <f>Q207*H207</f>
        <v>0</v>
      </c>
      <c r="S207" s="254">
        <v>0</v>
      </c>
      <c r="T207" s="255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56" t="s">
        <v>228</v>
      </c>
      <c r="AT207" s="256" t="s">
        <v>224</v>
      </c>
      <c r="AU207" s="256" t="s">
        <v>84</v>
      </c>
      <c r="AY207" s="18" t="s">
        <v>222</v>
      </c>
      <c r="BE207" s="257">
        <f>IF(N207="základní",J207,0)</f>
        <v>0</v>
      </c>
      <c r="BF207" s="257">
        <f>IF(N207="snížená",J207,0)</f>
        <v>0</v>
      </c>
      <c r="BG207" s="257">
        <f>IF(N207="zákl. přenesená",J207,0)</f>
        <v>0</v>
      </c>
      <c r="BH207" s="257">
        <f>IF(N207="sníž. přenesená",J207,0)</f>
        <v>0</v>
      </c>
      <c r="BI207" s="257">
        <f>IF(N207="nulová",J207,0)</f>
        <v>0</v>
      </c>
      <c r="BJ207" s="18" t="s">
        <v>84</v>
      </c>
      <c r="BK207" s="257">
        <f>ROUND(I207*H207,2)</f>
        <v>0</v>
      </c>
      <c r="BL207" s="18" t="s">
        <v>228</v>
      </c>
      <c r="BM207" s="256" t="s">
        <v>551</v>
      </c>
    </row>
    <row r="208" s="2" customFormat="1" ht="16.5" customHeight="1">
      <c r="A208" s="39"/>
      <c r="B208" s="40"/>
      <c r="C208" s="244" t="s">
        <v>370</v>
      </c>
      <c r="D208" s="244" t="s">
        <v>224</v>
      </c>
      <c r="E208" s="245" t="s">
        <v>3435</v>
      </c>
      <c r="F208" s="246" t="s">
        <v>3436</v>
      </c>
      <c r="G208" s="247" t="s">
        <v>526</v>
      </c>
      <c r="H208" s="248">
        <v>17</v>
      </c>
      <c r="I208" s="249"/>
      <c r="J208" s="250">
        <f>ROUND(I208*H208,2)</f>
        <v>0</v>
      </c>
      <c r="K208" s="251"/>
      <c r="L208" s="45"/>
      <c r="M208" s="252" t="s">
        <v>1</v>
      </c>
      <c r="N208" s="253" t="s">
        <v>41</v>
      </c>
      <c r="O208" s="92"/>
      <c r="P208" s="254">
        <f>O208*H208</f>
        <v>0</v>
      </c>
      <c r="Q208" s="254">
        <v>0</v>
      </c>
      <c r="R208" s="254">
        <f>Q208*H208</f>
        <v>0</v>
      </c>
      <c r="S208" s="254">
        <v>0</v>
      </c>
      <c r="T208" s="255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56" t="s">
        <v>228</v>
      </c>
      <c r="AT208" s="256" t="s">
        <v>224</v>
      </c>
      <c r="AU208" s="256" t="s">
        <v>84</v>
      </c>
      <c r="AY208" s="18" t="s">
        <v>222</v>
      </c>
      <c r="BE208" s="257">
        <f>IF(N208="základní",J208,0)</f>
        <v>0</v>
      </c>
      <c r="BF208" s="257">
        <f>IF(N208="snížená",J208,0)</f>
        <v>0</v>
      </c>
      <c r="BG208" s="257">
        <f>IF(N208="zákl. přenesená",J208,0)</f>
        <v>0</v>
      </c>
      <c r="BH208" s="257">
        <f>IF(N208="sníž. přenesená",J208,0)</f>
        <v>0</v>
      </c>
      <c r="BI208" s="257">
        <f>IF(N208="nulová",J208,0)</f>
        <v>0</v>
      </c>
      <c r="BJ208" s="18" t="s">
        <v>84</v>
      </c>
      <c r="BK208" s="257">
        <f>ROUND(I208*H208,2)</f>
        <v>0</v>
      </c>
      <c r="BL208" s="18" t="s">
        <v>228</v>
      </c>
      <c r="BM208" s="256" t="s">
        <v>556</v>
      </c>
    </row>
    <row r="209" s="2" customFormat="1" ht="16.5" customHeight="1">
      <c r="A209" s="39"/>
      <c r="B209" s="40"/>
      <c r="C209" s="244" t="s">
        <v>553</v>
      </c>
      <c r="D209" s="244" t="s">
        <v>224</v>
      </c>
      <c r="E209" s="245" t="s">
        <v>3437</v>
      </c>
      <c r="F209" s="246" t="s">
        <v>3438</v>
      </c>
      <c r="G209" s="247" t="s">
        <v>526</v>
      </c>
      <c r="H209" s="248">
        <v>2</v>
      </c>
      <c r="I209" s="249"/>
      <c r="J209" s="250">
        <f>ROUND(I209*H209,2)</f>
        <v>0</v>
      </c>
      <c r="K209" s="251"/>
      <c r="L209" s="45"/>
      <c r="M209" s="252" t="s">
        <v>1</v>
      </c>
      <c r="N209" s="253" t="s">
        <v>41</v>
      </c>
      <c r="O209" s="92"/>
      <c r="P209" s="254">
        <f>O209*H209</f>
        <v>0</v>
      </c>
      <c r="Q209" s="254">
        <v>0</v>
      </c>
      <c r="R209" s="254">
        <f>Q209*H209</f>
        <v>0</v>
      </c>
      <c r="S209" s="254">
        <v>0</v>
      </c>
      <c r="T209" s="255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56" t="s">
        <v>228</v>
      </c>
      <c r="AT209" s="256" t="s">
        <v>224</v>
      </c>
      <c r="AU209" s="256" t="s">
        <v>84</v>
      </c>
      <c r="AY209" s="18" t="s">
        <v>222</v>
      </c>
      <c r="BE209" s="257">
        <f>IF(N209="základní",J209,0)</f>
        <v>0</v>
      </c>
      <c r="BF209" s="257">
        <f>IF(N209="snížená",J209,0)</f>
        <v>0</v>
      </c>
      <c r="BG209" s="257">
        <f>IF(N209="zákl. přenesená",J209,0)</f>
        <v>0</v>
      </c>
      <c r="BH209" s="257">
        <f>IF(N209="sníž. přenesená",J209,0)</f>
        <v>0</v>
      </c>
      <c r="BI209" s="257">
        <f>IF(N209="nulová",J209,0)</f>
        <v>0</v>
      </c>
      <c r="BJ209" s="18" t="s">
        <v>84</v>
      </c>
      <c r="BK209" s="257">
        <f>ROUND(I209*H209,2)</f>
        <v>0</v>
      </c>
      <c r="BL209" s="18" t="s">
        <v>228</v>
      </c>
      <c r="BM209" s="256" t="s">
        <v>561</v>
      </c>
    </row>
    <row r="210" s="2" customFormat="1" ht="16.5" customHeight="1">
      <c r="A210" s="39"/>
      <c r="B210" s="40"/>
      <c r="C210" s="244" t="s">
        <v>378</v>
      </c>
      <c r="D210" s="244" t="s">
        <v>224</v>
      </c>
      <c r="E210" s="245" t="s">
        <v>3439</v>
      </c>
      <c r="F210" s="246" t="s">
        <v>3440</v>
      </c>
      <c r="G210" s="247" t="s">
        <v>526</v>
      </c>
      <c r="H210" s="248">
        <v>77</v>
      </c>
      <c r="I210" s="249"/>
      <c r="J210" s="250">
        <f>ROUND(I210*H210,2)</f>
        <v>0</v>
      </c>
      <c r="K210" s="251"/>
      <c r="L210" s="45"/>
      <c r="M210" s="252" t="s">
        <v>1</v>
      </c>
      <c r="N210" s="253" t="s">
        <v>41</v>
      </c>
      <c r="O210" s="92"/>
      <c r="P210" s="254">
        <f>O210*H210</f>
        <v>0</v>
      </c>
      <c r="Q210" s="254">
        <v>0</v>
      </c>
      <c r="R210" s="254">
        <f>Q210*H210</f>
        <v>0</v>
      </c>
      <c r="S210" s="254">
        <v>0</v>
      </c>
      <c r="T210" s="255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56" t="s">
        <v>228</v>
      </c>
      <c r="AT210" s="256" t="s">
        <v>224</v>
      </c>
      <c r="AU210" s="256" t="s">
        <v>84</v>
      </c>
      <c r="AY210" s="18" t="s">
        <v>222</v>
      </c>
      <c r="BE210" s="257">
        <f>IF(N210="základní",J210,0)</f>
        <v>0</v>
      </c>
      <c r="BF210" s="257">
        <f>IF(N210="snížená",J210,0)</f>
        <v>0</v>
      </c>
      <c r="BG210" s="257">
        <f>IF(N210="zákl. přenesená",J210,0)</f>
        <v>0</v>
      </c>
      <c r="BH210" s="257">
        <f>IF(N210="sníž. přenesená",J210,0)</f>
        <v>0</v>
      </c>
      <c r="BI210" s="257">
        <f>IF(N210="nulová",J210,0)</f>
        <v>0</v>
      </c>
      <c r="BJ210" s="18" t="s">
        <v>84</v>
      </c>
      <c r="BK210" s="257">
        <f>ROUND(I210*H210,2)</f>
        <v>0</v>
      </c>
      <c r="BL210" s="18" t="s">
        <v>228</v>
      </c>
      <c r="BM210" s="256" t="s">
        <v>568</v>
      </c>
    </row>
    <row r="211" s="2" customFormat="1" ht="16.5" customHeight="1">
      <c r="A211" s="39"/>
      <c r="B211" s="40"/>
      <c r="C211" s="244" t="s">
        <v>565</v>
      </c>
      <c r="D211" s="244" t="s">
        <v>224</v>
      </c>
      <c r="E211" s="245" t="s">
        <v>3441</v>
      </c>
      <c r="F211" s="246" t="s">
        <v>3442</v>
      </c>
      <c r="G211" s="247" t="s">
        <v>526</v>
      </c>
      <c r="H211" s="248">
        <v>6</v>
      </c>
      <c r="I211" s="249"/>
      <c r="J211" s="250">
        <f>ROUND(I211*H211,2)</f>
        <v>0</v>
      </c>
      <c r="K211" s="251"/>
      <c r="L211" s="45"/>
      <c r="M211" s="252" t="s">
        <v>1</v>
      </c>
      <c r="N211" s="253" t="s">
        <v>41</v>
      </c>
      <c r="O211" s="92"/>
      <c r="P211" s="254">
        <f>O211*H211</f>
        <v>0</v>
      </c>
      <c r="Q211" s="254">
        <v>0</v>
      </c>
      <c r="R211" s="254">
        <f>Q211*H211</f>
        <v>0</v>
      </c>
      <c r="S211" s="254">
        <v>0</v>
      </c>
      <c r="T211" s="255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56" t="s">
        <v>228</v>
      </c>
      <c r="AT211" s="256" t="s">
        <v>224</v>
      </c>
      <c r="AU211" s="256" t="s">
        <v>84</v>
      </c>
      <c r="AY211" s="18" t="s">
        <v>222</v>
      </c>
      <c r="BE211" s="257">
        <f>IF(N211="základní",J211,0)</f>
        <v>0</v>
      </c>
      <c r="BF211" s="257">
        <f>IF(N211="snížená",J211,0)</f>
        <v>0</v>
      </c>
      <c r="BG211" s="257">
        <f>IF(N211="zákl. přenesená",J211,0)</f>
        <v>0</v>
      </c>
      <c r="BH211" s="257">
        <f>IF(N211="sníž. přenesená",J211,0)</f>
        <v>0</v>
      </c>
      <c r="BI211" s="257">
        <f>IF(N211="nulová",J211,0)</f>
        <v>0</v>
      </c>
      <c r="BJ211" s="18" t="s">
        <v>84</v>
      </c>
      <c r="BK211" s="257">
        <f>ROUND(I211*H211,2)</f>
        <v>0</v>
      </c>
      <c r="BL211" s="18" t="s">
        <v>228</v>
      </c>
      <c r="BM211" s="256" t="s">
        <v>572</v>
      </c>
    </row>
    <row r="212" s="2" customFormat="1" ht="16.5" customHeight="1">
      <c r="A212" s="39"/>
      <c r="B212" s="40"/>
      <c r="C212" s="244" t="s">
        <v>382</v>
      </c>
      <c r="D212" s="244" t="s">
        <v>224</v>
      </c>
      <c r="E212" s="245" t="s">
        <v>3443</v>
      </c>
      <c r="F212" s="246" t="s">
        <v>3444</v>
      </c>
      <c r="G212" s="247" t="s">
        <v>526</v>
      </c>
      <c r="H212" s="248">
        <v>11</v>
      </c>
      <c r="I212" s="249"/>
      <c r="J212" s="250">
        <f>ROUND(I212*H212,2)</f>
        <v>0</v>
      </c>
      <c r="K212" s="251"/>
      <c r="L212" s="45"/>
      <c r="M212" s="252" t="s">
        <v>1</v>
      </c>
      <c r="N212" s="253" t="s">
        <v>41</v>
      </c>
      <c r="O212" s="92"/>
      <c r="P212" s="254">
        <f>O212*H212</f>
        <v>0</v>
      </c>
      <c r="Q212" s="254">
        <v>0</v>
      </c>
      <c r="R212" s="254">
        <f>Q212*H212</f>
        <v>0</v>
      </c>
      <c r="S212" s="254">
        <v>0</v>
      </c>
      <c r="T212" s="255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56" t="s">
        <v>228</v>
      </c>
      <c r="AT212" s="256" t="s">
        <v>224</v>
      </c>
      <c r="AU212" s="256" t="s">
        <v>84</v>
      </c>
      <c r="AY212" s="18" t="s">
        <v>222</v>
      </c>
      <c r="BE212" s="257">
        <f>IF(N212="základní",J212,0)</f>
        <v>0</v>
      </c>
      <c r="BF212" s="257">
        <f>IF(N212="snížená",J212,0)</f>
        <v>0</v>
      </c>
      <c r="BG212" s="257">
        <f>IF(N212="zákl. přenesená",J212,0)</f>
        <v>0</v>
      </c>
      <c r="BH212" s="257">
        <f>IF(N212="sníž. přenesená",J212,0)</f>
        <v>0</v>
      </c>
      <c r="BI212" s="257">
        <f>IF(N212="nulová",J212,0)</f>
        <v>0</v>
      </c>
      <c r="BJ212" s="18" t="s">
        <v>84</v>
      </c>
      <c r="BK212" s="257">
        <f>ROUND(I212*H212,2)</f>
        <v>0</v>
      </c>
      <c r="BL212" s="18" t="s">
        <v>228</v>
      </c>
      <c r="BM212" s="256" t="s">
        <v>575</v>
      </c>
    </row>
    <row r="213" s="2" customFormat="1" ht="16.5" customHeight="1">
      <c r="A213" s="39"/>
      <c r="B213" s="40"/>
      <c r="C213" s="244" t="s">
        <v>574</v>
      </c>
      <c r="D213" s="244" t="s">
        <v>224</v>
      </c>
      <c r="E213" s="245" t="s">
        <v>3445</v>
      </c>
      <c r="F213" s="246" t="s">
        <v>3446</v>
      </c>
      <c r="G213" s="247" t="s">
        <v>526</v>
      </c>
      <c r="H213" s="248">
        <v>18</v>
      </c>
      <c r="I213" s="249"/>
      <c r="J213" s="250">
        <f>ROUND(I213*H213,2)</f>
        <v>0</v>
      </c>
      <c r="K213" s="251"/>
      <c r="L213" s="45"/>
      <c r="M213" s="252" t="s">
        <v>1</v>
      </c>
      <c r="N213" s="253" t="s">
        <v>41</v>
      </c>
      <c r="O213" s="92"/>
      <c r="P213" s="254">
        <f>O213*H213</f>
        <v>0</v>
      </c>
      <c r="Q213" s="254">
        <v>0</v>
      </c>
      <c r="R213" s="254">
        <f>Q213*H213</f>
        <v>0</v>
      </c>
      <c r="S213" s="254">
        <v>0</v>
      </c>
      <c r="T213" s="255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56" t="s">
        <v>228</v>
      </c>
      <c r="AT213" s="256" t="s">
        <v>224</v>
      </c>
      <c r="AU213" s="256" t="s">
        <v>84</v>
      </c>
      <c r="AY213" s="18" t="s">
        <v>222</v>
      </c>
      <c r="BE213" s="257">
        <f>IF(N213="základní",J213,0)</f>
        <v>0</v>
      </c>
      <c r="BF213" s="257">
        <f>IF(N213="snížená",J213,0)</f>
        <v>0</v>
      </c>
      <c r="BG213" s="257">
        <f>IF(N213="zákl. přenesená",J213,0)</f>
        <v>0</v>
      </c>
      <c r="BH213" s="257">
        <f>IF(N213="sníž. přenesená",J213,0)</f>
        <v>0</v>
      </c>
      <c r="BI213" s="257">
        <f>IF(N213="nulová",J213,0)</f>
        <v>0</v>
      </c>
      <c r="BJ213" s="18" t="s">
        <v>84</v>
      </c>
      <c r="BK213" s="257">
        <f>ROUND(I213*H213,2)</f>
        <v>0</v>
      </c>
      <c r="BL213" s="18" t="s">
        <v>228</v>
      </c>
      <c r="BM213" s="256" t="s">
        <v>579</v>
      </c>
    </row>
    <row r="214" s="2" customFormat="1" ht="16.5" customHeight="1">
      <c r="A214" s="39"/>
      <c r="B214" s="40"/>
      <c r="C214" s="244" t="s">
        <v>386</v>
      </c>
      <c r="D214" s="244" t="s">
        <v>224</v>
      </c>
      <c r="E214" s="245" t="s">
        <v>3447</v>
      </c>
      <c r="F214" s="246" t="s">
        <v>3448</v>
      </c>
      <c r="G214" s="247" t="s">
        <v>526</v>
      </c>
      <c r="H214" s="248">
        <v>4</v>
      </c>
      <c r="I214" s="249"/>
      <c r="J214" s="250">
        <f>ROUND(I214*H214,2)</f>
        <v>0</v>
      </c>
      <c r="K214" s="251"/>
      <c r="L214" s="45"/>
      <c r="M214" s="252" t="s">
        <v>1</v>
      </c>
      <c r="N214" s="253" t="s">
        <v>41</v>
      </c>
      <c r="O214" s="92"/>
      <c r="P214" s="254">
        <f>O214*H214</f>
        <v>0</v>
      </c>
      <c r="Q214" s="254">
        <v>0</v>
      </c>
      <c r="R214" s="254">
        <f>Q214*H214</f>
        <v>0</v>
      </c>
      <c r="S214" s="254">
        <v>0</v>
      </c>
      <c r="T214" s="255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56" t="s">
        <v>228</v>
      </c>
      <c r="AT214" s="256" t="s">
        <v>224</v>
      </c>
      <c r="AU214" s="256" t="s">
        <v>84</v>
      </c>
      <c r="AY214" s="18" t="s">
        <v>222</v>
      </c>
      <c r="BE214" s="257">
        <f>IF(N214="základní",J214,0)</f>
        <v>0</v>
      </c>
      <c r="BF214" s="257">
        <f>IF(N214="snížená",J214,0)</f>
        <v>0</v>
      </c>
      <c r="BG214" s="257">
        <f>IF(N214="zákl. přenesená",J214,0)</f>
        <v>0</v>
      </c>
      <c r="BH214" s="257">
        <f>IF(N214="sníž. přenesená",J214,0)</f>
        <v>0</v>
      </c>
      <c r="BI214" s="257">
        <f>IF(N214="nulová",J214,0)</f>
        <v>0</v>
      </c>
      <c r="BJ214" s="18" t="s">
        <v>84</v>
      </c>
      <c r="BK214" s="257">
        <f>ROUND(I214*H214,2)</f>
        <v>0</v>
      </c>
      <c r="BL214" s="18" t="s">
        <v>228</v>
      </c>
      <c r="BM214" s="256" t="s">
        <v>583</v>
      </c>
    </row>
    <row r="215" s="2" customFormat="1" ht="16.5" customHeight="1">
      <c r="A215" s="39"/>
      <c r="B215" s="40"/>
      <c r="C215" s="244" t="s">
        <v>582</v>
      </c>
      <c r="D215" s="244" t="s">
        <v>224</v>
      </c>
      <c r="E215" s="245" t="s">
        <v>3449</v>
      </c>
      <c r="F215" s="246" t="s">
        <v>3450</v>
      </c>
      <c r="G215" s="247" t="s">
        <v>526</v>
      </c>
      <c r="H215" s="248">
        <v>1</v>
      </c>
      <c r="I215" s="249"/>
      <c r="J215" s="250">
        <f>ROUND(I215*H215,2)</f>
        <v>0</v>
      </c>
      <c r="K215" s="251"/>
      <c r="L215" s="45"/>
      <c r="M215" s="252" t="s">
        <v>1</v>
      </c>
      <c r="N215" s="253" t="s">
        <v>41</v>
      </c>
      <c r="O215" s="92"/>
      <c r="P215" s="254">
        <f>O215*H215</f>
        <v>0</v>
      </c>
      <c r="Q215" s="254">
        <v>0</v>
      </c>
      <c r="R215" s="254">
        <f>Q215*H215</f>
        <v>0</v>
      </c>
      <c r="S215" s="254">
        <v>0</v>
      </c>
      <c r="T215" s="255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56" t="s">
        <v>228</v>
      </c>
      <c r="AT215" s="256" t="s">
        <v>224</v>
      </c>
      <c r="AU215" s="256" t="s">
        <v>84</v>
      </c>
      <c r="AY215" s="18" t="s">
        <v>222</v>
      </c>
      <c r="BE215" s="257">
        <f>IF(N215="základní",J215,0)</f>
        <v>0</v>
      </c>
      <c r="BF215" s="257">
        <f>IF(N215="snížená",J215,0)</f>
        <v>0</v>
      </c>
      <c r="BG215" s="257">
        <f>IF(N215="zákl. přenesená",J215,0)</f>
        <v>0</v>
      </c>
      <c r="BH215" s="257">
        <f>IF(N215="sníž. přenesená",J215,0)</f>
        <v>0</v>
      </c>
      <c r="BI215" s="257">
        <f>IF(N215="nulová",J215,0)</f>
        <v>0</v>
      </c>
      <c r="BJ215" s="18" t="s">
        <v>84</v>
      </c>
      <c r="BK215" s="257">
        <f>ROUND(I215*H215,2)</f>
        <v>0</v>
      </c>
      <c r="BL215" s="18" t="s">
        <v>228</v>
      </c>
      <c r="BM215" s="256" t="s">
        <v>587</v>
      </c>
    </row>
    <row r="216" s="2" customFormat="1" ht="16.5" customHeight="1">
      <c r="A216" s="39"/>
      <c r="B216" s="40"/>
      <c r="C216" s="244" t="s">
        <v>389</v>
      </c>
      <c r="D216" s="244" t="s">
        <v>224</v>
      </c>
      <c r="E216" s="245" t="s">
        <v>3451</v>
      </c>
      <c r="F216" s="246" t="s">
        <v>3452</v>
      </c>
      <c r="G216" s="247" t="s">
        <v>526</v>
      </c>
      <c r="H216" s="248">
        <v>3</v>
      </c>
      <c r="I216" s="249"/>
      <c r="J216" s="250">
        <f>ROUND(I216*H216,2)</f>
        <v>0</v>
      </c>
      <c r="K216" s="251"/>
      <c r="L216" s="45"/>
      <c r="M216" s="252" t="s">
        <v>1</v>
      </c>
      <c r="N216" s="253" t="s">
        <v>41</v>
      </c>
      <c r="O216" s="92"/>
      <c r="P216" s="254">
        <f>O216*H216</f>
        <v>0</v>
      </c>
      <c r="Q216" s="254">
        <v>0</v>
      </c>
      <c r="R216" s="254">
        <f>Q216*H216</f>
        <v>0</v>
      </c>
      <c r="S216" s="254">
        <v>0</v>
      </c>
      <c r="T216" s="255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56" t="s">
        <v>228</v>
      </c>
      <c r="AT216" s="256" t="s">
        <v>224</v>
      </c>
      <c r="AU216" s="256" t="s">
        <v>84</v>
      </c>
      <c r="AY216" s="18" t="s">
        <v>222</v>
      </c>
      <c r="BE216" s="257">
        <f>IF(N216="základní",J216,0)</f>
        <v>0</v>
      </c>
      <c r="BF216" s="257">
        <f>IF(N216="snížená",J216,0)</f>
        <v>0</v>
      </c>
      <c r="BG216" s="257">
        <f>IF(N216="zákl. přenesená",J216,0)</f>
        <v>0</v>
      </c>
      <c r="BH216" s="257">
        <f>IF(N216="sníž. přenesená",J216,0)</f>
        <v>0</v>
      </c>
      <c r="BI216" s="257">
        <f>IF(N216="nulová",J216,0)</f>
        <v>0</v>
      </c>
      <c r="BJ216" s="18" t="s">
        <v>84</v>
      </c>
      <c r="BK216" s="257">
        <f>ROUND(I216*H216,2)</f>
        <v>0</v>
      </c>
      <c r="BL216" s="18" t="s">
        <v>228</v>
      </c>
      <c r="BM216" s="256" t="s">
        <v>590</v>
      </c>
    </row>
    <row r="217" s="2" customFormat="1" ht="16.5" customHeight="1">
      <c r="A217" s="39"/>
      <c r="B217" s="40"/>
      <c r="C217" s="244" t="s">
        <v>589</v>
      </c>
      <c r="D217" s="244" t="s">
        <v>224</v>
      </c>
      <c r="E217" s="245" t="s">
        <v>3453</v>
      </c>
      <c r="F217" s="246" t="s">
        <v>3454</v>
      </c>
      <c r="G217" s="247" t="s">
        <v>526</v>
      </c>
      <c r="H217" s="248">
        <v>1</v>
      </c>
      <c r="I217" s="249"/>
      <c r="J217" s="250">
        <f>ROUND(I217*H217,2)</f>
        <v>0</v>
      </c>
      <c r="K217" s="251"/>
      <c r="L217" s="45"/>
      <c r="M217" s="252" t="s">
        <v>1</v>
      </c>
      <c r="N217" s="253" t="s">
        <v>41</v>
      </c>
      <c r="O217" s="92"/>
      <c r="P217" s="254">
        <f>O217*H217</f>
        <v>0</v>
      </c>
      <c r="Q217" s="254">
        <v>0</v>
      </c>
      <c r="R217" s="254">
        <f>Q217*H217</f>
        <v>0</v>
      </c>
      <c r="S217" s="254">
        <v>0</v>
      </c>
      <c r="T217" s="255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56" t="s">
        <v>228</v>
      </c>
      <c r="AT217" s="256" t="s">
        <v>224</v>
      </c>
      <c r="AU217" s="256" t="s">
        <v>84</v>
      </c>
      <c r="AY217" s="18" t="s">
        <v>222</v>
      </c>
      <c r="BE217" s="257">
        <f>IF(N217="základní",J217,0)</f>
        <v>0</v>
      </c>
      <c r="BF217" s="257">
        <f>IF(N217="snížená",J217,0)</f>
        <v>0</v>
      </c>
      <c r="BG217" s="257">
        <f>IF(N217="zákl. přenesená",J217,0)</f>
        <v>0</v>
      </c>
      <c r="BH217" s="257">
        <f>IF(N217="sníž. přenesená",J217,0)</f>
        <v>0</v>
      </c>
      <c r="BI217" s="257">
        <f>IF(N217="nulová",J217,0)</f>
        <v>0</v>
      </c>
      <c r="BJ217" s="18" t="s">
        <v>84</v>
      </c>
      <c r="BK217" s="257">
        <f>ROUND(I217*H217,2)</f>
        <v>0</v>
      </c>
      <c r="BL217" s="18" t="s">
        <v>228</v>
      </c>
      <c r="BM217" s="256" t="s">
        <v>593</v>
      </c>
    </row>
    <row r="218" s="2" customFormat="1">
      <c r="A218" s="39"/>
      <c r="B218" s="40"/>
      <c r="C218" s="41"/>
      <c r="D218" s="260" t="s">
        <v>266</v>
      </c>
      <c r="E218" s="41"/>
      <c r="F218" s="291" t="s">
        <v>3455</v>
      </c>
      <c r="G218" s="41"/>
      <c r="H218" s="41"/>
      <c r="I218" s="211"/>
      <c r="J218" s="41"/>
      <c r="K218" s="41"/>
      <c r="L218" s="45"/>
      <c r="M218" s="292"/>
      <c r="N218" s="293"/>
      <c r="O218" s="92"/>
      <c r="P218" s="92"/>
      <c r="Q218" s="92"/>
      <c r="R218" s="92"/>
      <c r="S218" s="92"/>
      <c r="T218" s="93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266</v>
      </c>
      <c r="AU218" s="18" t="s">
        <v>84</v>
      </c>
    </row>
    <row r="219" s="2" customFormat="1" ht="16.5" customHeight="1">
      <c r="A219" s="39"/>
      <c r="B219" s="40"/>
      <c r="C219" s="244" t="s">
        <v>393</v>
      </c>
      <c r="D219" s="244" t="s">
        <v>224</v>
      </c>
      <c r="E219" s="245" t="s">
        <v>3456</v>
      </c>
      <c r="F219" s="246" t="s">
        <v>3457</v>
      </c>
      <c r="G219" s="247" t="s">
        <v>526</v>
      </c>
      <c r="H219" s="248">
        <v>1</v>
      </c>
      <c r="I219" s="249"/>
      <c r="J219" s="250">
        <f>ROUND(I219*H219,2)</f>
        <v>0</v>
      </c>
      <c r="K219" s="251"/>
      <c r="L219" s="45"/>
      <c r="M219" s="252" t="s">
        <v>1</v>
      </c>
      <c r="N219" s="253" t="s">
        <v>41</v>
      </c>
      <c r="O219" s="92"/>
      <c r="P219" s="254">
        <f>O219*H219</f>
        <v>0</v>
      </c>
      <c r="Q219" s="254">
        <v>0</v>
      </c>
      <c r="R219" s="254">
        <f>Q219*H219</f>
        <v>0</v>
      </c>
      <c r="S219" s="254">
        <v>0</v>
      </c>
      <c r="T219" s="255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56" t="s">
        <v>228</v>
      </c>
      <c r="AT219" s="256" t="s">
        <v>224</v>
      </c>
      <c r="AU219" s="256" t="s">
        <v>84</v>
      </c>
      <c r="AY219" s="18" t="s">
        <v>222</v>
      </c>
      <c r="BE219" s="257">
        <f>IF(N219="základní",J219,0)</f>
        <v>0</v>
      </c>
      <c r="BF219" s="257">
        <f>IF(N219="snížená",J219,0)</f>
        <v>0</v>
      </c>
      <c r="BG219" s="257">
        <f>IF(N219="zákl. přenesená",J219,0)</f>
        <v>0</v>
      </c>
      <c r="BH219" s="257">
        <f>IF(N219="sníž. přenesená",J219,0)</f>
        <v>0</v>
      </c>
      <c r="BI219" s="257">
        <f>IF(N219="nulová",J219,0)</f>
        <v>0</v>
      </c>
      <c r="BJ219" s="18" t="s">
        <v>84</v>
      </c>
      <c r="BK219" s="257">
        <f>ROUND(I219*H219,2)</f>
        <v>0</v>
      </c>
      <c r="BL219" s="18" t="s">
        <v>228</v>
      </c>
      <c r="BM219" s="256" t="s">
        <v>595</v>
      </c>
    </row>
    <row r="220" s="2" customFormat="1" ht="16.5" customHeight="1">
      <c r="A220" s="39"/>
      <c r="B220" s="40"/>
      <c r="C220" s="244" t="s">
        <v>594</v>
      </c>
      <c r="D220" s="244" t="s">
        <v>224</v>
      </c>
      <c r="E220" s="245" t="s">
        <v>3458</v>
      </c>
      <c r="F220" s="246" t="s">
        <v>3459</v>
      </c>
      <c r="G220" s="247" t="s">
        <v>526</v>
      </c>
      <c r="H220" s="248">
        <v>5450</v>
      </c>
      <c r="I220" s="249"/>
      <c r="J220" s="250">
        <f>ROUND(I220*H220,2)</f>
        <v>0</v>
      </c>
      <c r="K220" s="251"/>
      <c r="L220" s="45"/>
      <c r="M220" s="252" t="s">
        <v>1</v>
      </c>
      <c r="N220" s="253" t="s">
        <v>41</v>
      </c>
      <c r="O220" s="92"/>
      <c r="P220" s="254">
        <f>O220*H220</f>
        <v>0</v>
      </c>
      <c r="Q220" s="254">
        <v>0</v>
      </c>
      <c r="R220" s="254">
        <f>Q220*H220</f>
        <v>0</v>
      </c>
      <c r="S220" s="254">
        <v>0</v>
      </c>
      <c r="T220" s="255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56" t="s">
        <v>228</v>
      </c>
      <c r="AT220" s="256" t="s">
        <v>224</v>
      </c>
      <c r="AU220" s="256" t="s">
        <v>84</v>
      </c>
      <c r="AY220" s="18" t="s">
        <v>222</v>
      </c>
      <c r="BE220" s="257">
        <f>IF(N220="základní",J220,0)</f>
        <v>0</v>
      </c>
      <c r="BF220" s="257">
        <f>IF(N220="snížená",J220,0)</f>
        <v>0</v>
      </c>
      <c r="BG220" s="257">
        <f>IF(N220="zákl. přenesená",J220,0)</f>
        <v>0</v>
      </c>
      <c r="BH220" s="257">
        <f>IF(N220="sníž. přenesená",J220,0)</f>
        <v>0</v>
      </c>
      <c r="BI220" s="257">
        <f>IF(N220="nulová",J220,0)</f>
        <v>0</v>
      </c>
      <c r="BJ220" s="18" t="s">
        <v>84</v>
      </c>
      <c r="BK220" s="257">
        <f>ROUND(I220*H220,2)</f>
        <v>0</v>
      </c>
      <c r="BL220" s="18" t="s">
        <v>228</v>
      </c>
      <c r="BM220" s="256" t="s">
        <v>598</v>
      </c>
    </row>
    <row r="221" s="12" customFormat="1" ht="25.92" customHeight="1">
      <c r="A221" s="12"/>
      <c r="B221" s="228"/>
      <c r="C221" s="229"/>
      <c r="D221" s="230" t="s">
        <v>75</v>
      </c>
      <c r="E221" s="231" t="s">
        <v>3460</v>
      </c>
      <c r="F221" s="231" t="s">
        <v>3461</v>
      </c>
      <c r="G221" s="229"/>
      <c r="H221" s="229"/>
      <c r="I221" s="232"/>
      <c r="J221" s="233">
        <f>BK221</f>
        <v>0</v>
      </c>
      <c r="K221" s="229"/>
      <c r="L221" s="234"/>
      <c r="M221" s="235"/>
      <c r="N221" s="236"/>
      <c r="O221" s="236"/>
      <c r="P221" s="237">
        <f>SUM(P222:P256)</f>
        <v>0</v>
      </c>
      <c r="Q221" s="236"/>
      <c r="R221" s="237">
        <f>SUM(R222:R256)</f>
        <v>0</v>
      </c>
      <c r="S221" s="236"/>
      <c r="T221" s="238">
        <f>SUM(T222:T256)</f>
        <v>0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239" t="s">
        <v>84</v>
      </c>
      <c r="AT221" s="240" t="s">
        <v>75</v>
      </c>
      <c r="AU221" s="240" t="s">
        <v>76</v>
      </c>
      <c r="AY221" s="239" t="s">
        <v>222</v>
      </c>
      <c r="BK221" s="241">
        <f>SUM(BK222:BK256)</f>
        <v>0</v>
      </c>
    </row>
    <row r="222" s="2" customFormat="1" ht="16.5" customHeight="1">
      <c r="A222" s="39"/>
      <c r="B222" s="40"/>
      <c r="C222" s="244" t="s">
        <v>402</v>
      </c>
      <c r="D222" s="244" t="s">
        <v>224</v>
      </c>
      <c r="E222" s="245" t="s">
        <v>3462</v>
      </c>
      <c r="F222" s="246" t="s">
        <v>3463</v>
      </c>
      <c r="G222" s="247" t="s">
        <v>438</v>
      </c>
      <c r="H222" s="248">
        <v>32</v>
      </c>
      <c r="I222" s="249"/>
      <c r="J222" s="250">
        <f>ROUND(I222*H222,2)</f>
        <v>0</v>
      </c>
      <c r="K222" s="251"/>
      <c r="L222" s="45"/>
      <c r="M222" s="252" t="s">
        <v>1</v>
      </c>
      <c r="N222" s="253" t="s">
        <v>41</v>
      </c>
      <c r="O222" s="92"/>
      <c r="P222" s="254">
        <f>O222*H222</f>
        <v>0</v>
      </c>
      <c r="Q222" s="254">
        <v>0</v>
      </c>
      <c r="R222" s="254">
        <f>Q222*H222</f>
        <v>0</v>
      </c>
      <c r="S222" s="254">
        <v>0</v>
      </c>
      <c r="T222" s="255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56" t="s">
        <v>228</v>
      </c>
      <c r="AT222" s="256" t="s">
        <v>224</v>
      </c>
      <c r="AU222" s="256" t="s">
        <v>84</v>
      </c>
      <c r="AY222" s="18" t="s">
        <v>222</v>
      </c>
      <c r="BE222" s="257">
        <f>IF(N222="základní",J222,0)</f>
        <v>0</v>
      </c>
      <c r="BF222" s="257">
        <f>IF(N222="snížená",J222,0)</f>
        <v>0</v>
      </c>
      <c r="BG222" s="257">
        <f>IF(N222="zákl. přenesená",J222,0)</f>
        <v>0</v>
      </c>
      <c r="BH222" s="257">
        <f>IF(N222="sníž. přenesená",J222,0)</f>
        <v>0</v>
      </c>
      <c r="BI222" s="257">
        <f>IF(N222="nulová",J222,0)</f>
        <v>0</v>
      </c>
      <c r="BJ222" s="18" t="s">
        <v>84</v>
      </c>
      <c r="BK222" s="257">
        <f>ROUND(I222*H222,2)</f>
        <v>0</v>
      </c>
      <c r="BL222" s="18" t="s">
        <v>228</v>
      </c>
      <c r="BM222" s="256" t="s">
        <v>605</v>
      </c>
    </row>
    <row r="223" s="2" customFormat="1" ht="16.5" customHeight="1">
      <c r="A223" s="39"/>
      <c r="B223" s="40"/>
      <c r="C223" s="244" t="s">
        <v>599</v>
      </c>
      <c r="D223" s="244" t="s">
        <v>224</v>
      </c>
      <c r="E223" s="245" t="s">
        <v>3464</v>
      </c>
      <c r="F223" s="246" t="s">
        <v>3465</v>
      </c>
      <c r="G223" s="247" t="s">
        <v>526</v>
      </c>
      <c r="H223" s="248">
        <v>25</v>
      </c>
      <c r="I223" s="249"/>
      <c r="J223" s="250">
        <f>ROUND(I223*H223,2)</f>
        <v>0</v>
      </c>
      <c r="K223" s="251"/>
      <c r="L223" s="45"/>
      <c r="M223" s="252" t="s">
        <v>1</v>
      </c>
      <c r="N223" s="253" t="s">
        <v>41</v>
      </c>
      <c r="O223" s="92"/>
      <c r="P223" s="254">
        <f>O223*H223</f>
        <v>0</v>
      </c>
      <c r="Q223" s="254">
        <v>0</v>
      </c>
      <c r="R223" s="254">
        <f>Q223*H223</f>
        <v>0</v>
      </c>
      <c r="S223" s="254">
        <v>0</v>
      </c>
      <c r="T223" s="255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56" t="s">
        <v>228</v>
      </c>
      <c r="AT223" s="256" t="s">
        <v>224</v>
      </c>
      <c r="AU223" s="256" t="s">
        <v>84</v>
      </c>
      <c r="AY223" s="18" t="s">
        <v>222</v>
      </c>
      <c r="BE223" s="257">
        <f>IF(N223="základní",J223,0)</f>
        <v>0</v>
      </c>
      <c r="BF223" s="257">
        <f>IF(N223="snížená",J223,0)</f>
        <v>0</v>
      </c>
      <c r="BG223" s="257">
        <f>IF(N223="zákl. přenesená",J223,0)</f>
        <v>0</v>
      </c>
      <c r="BH223" s="257">
        <f>IF(N223="sníž. přenesená",J223,0)</f>
        <v>0</v>
      </c>
      <c r="BI223" s="257">
        <f>IF(N223="nulová",J223,0)</f>
        <v>0</v>
      </c>
      <c r="BJ223" s="18" t="s">
        <v>84</v>
      </c>
      <c r="BK223" s="257">
        <f>ROUND(I223*H223,2)</f>
        <v>0</v>
      </c>
      <c r="BL223" s="18" t="s">
        <v>228</v>
      </c>
      <c r="BM223" s="256" t="s">
        <v>609</v>
      </c>
    </row>
    <row r="224" s="2" customFormat="1" ht="16.5" customHeight="1">
      <c r="A224" s="39"/>
      <c r="B224" s="40"/>
      <c r="C224" s="244" t="s">
        <v>412</v>
      </c>
      <c r="D224" s="244" t="s">
        <v>224</v>
      </c>
      <c r="E224" s="245" t="s">
        <v>3466</v>
      </c>
      <c r="F224" s="246" t="s">
        <v>3467</v>
      </c>
      <c r="G224" s="247" t="s">
        <v>526</v>
      </c>
      <c r="H224" s="248">
        <v>9</v>
      </c>
      <c r="I224" s="249"/>
      <c r="J224" s="250">
        <f>ROUND(I224*H224,2)</f>
        <v>0</v>
      </c>
      <c r="K224" s="251"/>
      <c r="L224" s="45"/>
      <c r="M224" s="252" t="s">
        <v>1</v>
      </c>
      <c r="N224" s="253" t="s">
        <v>41</v>
      </c>
      <c r="O224" s="92"/>
      <c r="P224" s="254">
        <f>O224*H224</f>
        <v>0</v>
      </c>
      <c r="Q224" s="254">
        <v>0</v>
      </c>
      <c r="R224" s="254">
        <f>Q224*H224</f>
        <v>0</v>
      </c>
      <c r="S224" s="254">
        <v>0</v>
      </c>
      <c r="T224" s="255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56" t="s">
        <v>228</v>
      </c>
      <c r="AT224" s="256" t="s">
        <v>224</v>
      </c>
      <c r="AU224" s="256" t="s">
        <v>84</v>
      </c>
      <c r="AY224" s="18" t="s">
        <v>222</v>
      </c>
      <c r="BE224" s="257">
        <f>IF(N224="základní",J224,0)</f>
        <v>0</v>
      </c>
      <c r="BF224" s="257">
        <f>IF(N224="snížená",J224,0)</f>
        <v>0</v>
      </c>
      <c r="BG224" s="257">
        <f>IF(N224="zákl. přenesená",J224,0)</f>
        <v>0</v>
      </c>
      <c r="BH224" s="257">
        <f>IF(N224="sníž. přenesená",J224,0)</f>
        <v>0</v>
      </c>
      <c r="BI224" s="257">
        <f>IF(N224="nulová",J224,0)</f>
        <v>0</v>
      </c>
      <c r="BJ224" s="18" t="s">
        <v>84</v>
      </c>
      <c r="BK224" s="257">
        <f>ROUND(I224*H224,2)</f>
        <v>0</v>
      </c>
      <c r="BL224" s="18" t="s">
        <v>228</v>
      </c>
      <c r="BM224" s="256" t="s">
        <v>614</v>
      </c>
    </row>
    <row r="225" s="2" customFormat="1" ht="37.8" customHeight="1">
      <c r="A225" s="39"/>
      <c r="B225" s="40"/>
      <c r="C225" s="244" t="s">
        <v>606</v>
      </c>
      <c r="D225" s="244" t="s">
        <v>224</v>
      </c>
      <c r="E225" s="245" t="s">
        <v>3468</v>
      </c>
      <c r="F225" s="246" t="s">
        <v>3469</v>
      </c>
      <c r="G225" s="247" t="s">
        <v>1614</v>
      </c>
      <c r="H225" s="248">
        <v>105</v>
      </c>
      <c r="I225" s="249"/>
      <c r="J225" s="250">
        <f>ROUND(I225*H225,2)</f>
        <v>0</v>
      </c>
      <c r="K225" s="251"/>
      <c r="L225" s="45"/>
      <c r="M225" s="252" t="s">
        <v>1</v>
      </c>
      <c r="N225" s="253" t="s">
        <v>41</v>
      </c>
      <c r="O225" s="92"/>
      <c r="P225" s="254">
        <f>O225*H225</f>
        <v>0</v>
      </c>
      <c r="Q225" s="254">
        <v>0</v>
      </c>
      <c r="R225" s="254">
        <f>Q225*H225</f>
        <v>0</v>
      </c>
      <c r="S225" s="254">
        <v>0</v>
      </c>
      <c r="T225" s="255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56" t="s">
        <v>228</v>
      </c>
      <c r="AT225" s="256" t="s">
        <v>224</v>
      </c>
      <c r="AU225" s="256" t="s">
        <v>84</v>
      </c>
      <c r="AY225" s="18" t="s">
        <v>222</v>
      </c>
      <c r="BE225" s="257">
        <f>IF(N225="základní",J225,0)</f>
        <v>0</v>
      </c>
      <c r="BF225" s="257">
        <f>IF(N225="snížená",J225,0)</f>
        <v>0</v>
      </c>
      <c r="BG225" s="257">
        <f>IF(N225="zákl. přenesená",J225,0)</f>
        <v>0</v>
      </c>
      <c r="BH225" s="257">
        <f>IF(N225="sníž. přenesená",J225,0)</f>
        <v>0</v>
      </c>
      <c r="BI225" s="257">
        <f>IF(N225="nulová",J225,0)</f>
        <v>0</v>
      </c>
      <c r="BJ225" s="18" t="s">
        <v>84</v>
      </c>
      <c r="BK225" s="257">
        <f>ROUND(I225*H225,2)</f>
        <v>0</v>
      </c>
      <c r="BL225" s="18" t="s">
        <v>228</v>
      </c>
      <c r="BM225" s="256" t="s">
        <v>618</v>
      </c>
    </row>
    <row r="226" s="13" customFormat="1">
      <c r="A226" s="13"/>
      <c r="B226" s="258"/>
      <c r="C226" s="259"/>
      <c r="D226" s="260" t="s">
        <v>229</v>
      </c>
      <c r="E226" s="261" t="s">
        <v>1</v>
      </c>
      <c r="F226" s="262" t="s">
        <v>3470</v>
      </c>
      <c r="G226" s="259"/>
      <c r="H226" s="261" t="s">
        <v>1</v>
      </c>
      <c r="I226" s="263"/>
      <c r="J226" s="259"/>
      <c r="K226" s="259"/>
      <c r="L226" s="264"/>
      <c r="M226" s="265"/>
      <c r="N226" s="266"/>
      <c r="O226" s="266"/>
      <c r="P226" s="266"/>
      <c r="Q226" s="266"/>
      <c r="R226" s="266"/>
      <c r="S226" s="266"/>
      <c r="T226" s="267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68" t="s">
        <v>229</v>
      </c>
      <c r="AU226" s="268" t="s">
        <v>84</v>
      </c>
      <c r="AV226" s="13" t="s">
        <v>84</v>
      </c>
      <c r="AW226" s="13" t="s">
        <v>32</v>
      </c>
      <c r="AX226" s="13" t="s">
        <v>76</v>
      </c>
      <c r="AY226" s="268" t="s">
        <v>222</v>
      </c>
    </row>
    <row r="227" s="13" customFormat="1">
      <c r="A227" s="13"/>
      <c r="B227" s="258"/>
      <c r="C227" s="259"/>
      <c r="D227" s="260" t="s">
        <v>229</v>
      </c>
      <c r="E227" s="261" t="s">
        <v>1</v>
      </c>
      <c r="F227" s="262" t="s">
        <v>3471</v>
      </c>
      <c r="G227" s="259"/>
      <c r="H227" s="261" t="s">
        <v>1</v>
      </c>
      <c r="I227" s="263"/>
      <c r="J227" s="259"/>
      <c r="K227" s="259"/>
      <c r="L227" s="264"/>
      <c r="M227" s="265"/>
      <c r="N227" s="266"/>
      <c r="O227" s="266"/>
      <c r="P227" s="266"/>
      <c r="Q227" s="266"/>
      <c r="R227" s="266"/>
      <c r="S227" s="266"/>
      <c r="T227" s="267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68" t="s">
        <v>229</v>
      </c>
      <c r="AU227" s="268" t="s">
        <v>84</v>
      </c>
      <c r="AV227" s="13" t="s">
        <v>84</v>
      </c>
      <c r="AW227" s="13" t="s">
        <v>32</v>
      </c>
      <c r="AX227" s="13" t="s">
        <v>76</v>
      </c>
      <c r="AY227" s="268" t="s">
        <v>222</v>
      </c>
    </row>
    <row r="228" s="13" customFormat="1">
      <c r="A228" s="13"/>
      <c r="B228" s="258"/>
      <c r="C228" s="259"/>
      <c r="D228" s="260" t="s">
        <v>229</v>
      </c>
      <c r="E228" s="261" t="s">
        <v>1</v>
      </c>
      <c r="F228" s="262" t="s">
        <v>3472</v>
      </c>
      <c r="G228" s="259"/>
      <c r="H228" s="261" t="s">
        <v>1</v>
      </c>
      <c r="I228" s="263"/>
      <c r="J228" s="259"/>
      <c r="K228" s="259"/>
      <c r="L228" s="264"/>
      <c r="M228" s="265"/>
      <c r="N228" s="266"/>
      <c r="O228" s="266"/>
      <c r="P228" s="266"/>
      <c r="Q228" s="266"/>
      <c r="R228" s="266"/>
      <c r="S228" s="266"/>
      <c r="T228" s="267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68" t="s">
        <v>229</v>
      </c>
      <c r="AU228" s="268" t="s">
        <v>84</v>
      </c>
      <c r="AV228" s="13" t="s">
        <v>84</v>
      </c>
      <c r="AW228" s="13" t="s">
        <v>32</v>
      </c>
      <c r="AX228" s="13" t="s">
        <v>76</v>
      </c>
      <c r="AY228" s="268" t="s">
        <v>222</v>
      </c>
    </row>
    <row r="229" s="13" customFormat="1">
      <c r="A229" s="13"/>
      <c r="B229" s="258"/>
      <c r="C229" s="259"/>
      <c r="D229" s="260" t="s">
        <v>229</v>
      </c>
      <c r="E229" s="261" t="s">
        <v>1</v>
      </c>
      <c r="F229" s="262" t="s">
        <v>3473</v>
      </c>
      <c r="G229" s="259"/>
      <c r="H229" s="261" t="s">
        <v>1</v>
      </c>
      <c r="I229" s="263"/>
      <c r="J229" s="259"/>
      <c r="K229" s="259"/>
      <c r="L229" s="264"/>
      <c r="M229" s="265"/>
      <c r="N229" s="266"/>
      <c r="O229" s="266"/>
      <c r="P229" s="266"/>
      <c r="Q229" s="266"/>
      <c r="R229" s="266"/>
      <c r="S229" s="266"/>
      <c r="T229" s="267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68" t="s">
        <v>229</v>
      </c>
      <c r="AU229" s="268" t="s">
        <v>84</v>
      </c>
      <c r="AV229" s="13" t="s">
        <v>84</v>
      </c>
      <c r="AW229" s="13" t="s">
        <v>32</v>
      </c>
      <c r="AX229" s="13" t="s">
        <v>76</v>
      </c>
      <c r="AY229" s="268" t="s">
        <v>222</v>
      </c>
    </row>
    <row r="230" s="13" customFormat="1">
      <c r="A230" s="13"/>
      <c r="B230" s="258"/>
      <c r="C230" s="259"/>
      <c r="D230" s="260" t="s">
        <v>229</v>
      </c>
      <c r="E230" s="261" t="s">
        <v>1</v>
      </c>
      <c r="F230" s="262" t="s">
        <v>3474</v>
      </c>
      <c r="G230" s="259"/>
      <c r="H230" s="261" t="s">
        <v>1</v>
      </c>
      <c r="I230" s="263"/>
      <c r="J230" s="259"/>
      <c r="K230" s="259"/>
      <c r="L230" s="264"/>
      <c r="M230" s="265"/>
      <c r="N230" s="266"/>
      <c r="O230" s="266"/>
      <c r="P230" s="266"/>
      <c r="Q230" s="266"/>
      <c r="R230" s="266"/>
      <c r="S230" s="266"/>
      <c r="T230" s="267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68" t="s">
        <v>229</v>
      </c>
      <c r="AU230" s="268" t="s">
        <v>84</v>
      </c>
      <c r="AV230" s="13" t="s">
        <v>84</v>
      </c>
      <c r="AW230" s="13" t="s">
        <v>32</v>
      </c>
      <c r="AX230" s="13" t="s">
        <v>76</v>
      </c>
      <c r="AY230" s="268" t="s">
        <v>222</v>
      </c>
    </row>
    <row r="231" s="13" customFormat="1">
      <c r="A231" s="13"/>
      <c r="B231" s="258"/>
      <c r="C231" s="259"/>
      <c r="D231" s="260" t="s">
        <v>229</v>
      </c>
      <c r="E231" s="261" t="s">
        <v>1</v>
      </c>
      <c r="F231" s="262" t="s">
        <v>3475</v>
      </c>
      <c r="G231" s="259"/>
      <c r="H231" s="261" t="s">
        <v>1</v>
      </c>
      <c r="I231" s="263"/>
      <c r="J231" s="259"/>
      <c r="K231" s="259"/>
      <c r="L231" s="264"/>
      <c r="M231" s="265"/>
      <c r="N231" s="266"/>
      <c r="O231" s="266"/>
      <c r="P231" s="266"/>
      <c r="Q231" s="266"/>
      <c r="R231" s="266"/>
      <c r="S231" s="266"/>
      <c r="T231" s="267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68" t="s">
        <v>229</v>
      </c>
      <c r="AU231" s="268" t="s">
        <v>84</v>
      </c>
      <c r="AV231" s="13" t="s">
        <v>84</v>
      </c>
      <c r="AW231" s="13" t="s">
        <v>32</v>
      </c>
      <c r="AX231" s="13" t="s">
        <v>76</v>
      </c>
      <c r="AY231" s="268" t="s">
        <v>222</v>
      </c>
    </row>
    <row r="232" s="13" customFormat="1">
      <c r="A232" s="13"/>
      <c r="B232" s="258"/>
      <c r="C232" s="259"/>
      <c r="D232" s="260" t="s">
        <v>229</v>
      </c>
      <c r="E232" s="261" t="s">
        <v>1</v>
      </c>
      <c r="F232" s="262" t="s">
        <v>3476</v>
      </c>
      <c r="G232" s="259"/>
      <c r="H232" s="261" t="s">
        <v>1</v>
      </c>
      <c r="I232" s="263"/>
      <c r="J232" s="259"/>
      <c r="K232" s="259"/>
      <c r="L232" s="264"/>
      <c r="M232" s="265"/>
      <c r="N232" s="266"/>
      <c r="O232" s="266"/>
      <c r="P232" s="266"/>
      <c r="Q232" s="266"/>
      <c r="R232" s="266"/>
      <c r="S232" s="266"/>
      <c r="T232" s="267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68" t="s">
        <v>229</v>
      </c>
      <c r="AU232" s="268" t="s">
        <v>84</v>
      </c>
      <c r="AV232" s="13" t="s">
        <v>84</v>
      </c>
      <c r="AW232" s="13" t="s">
        <v>32</v>
      </c>
      <c r="AX232" s="13" t="s">
        <v>76</v>
      </c>
      <c r="AY232" s="268" t="s">
        <v>222</v>
      </c>
    </row>
    <row r="233" s="13" customFormat="1">
      <c r="A233" s="13"/>
      <c r="B233" s="258"/>
      <c r="C233" s="259"/>
      <c r="D233" s="260" t="s">
        <v>229</v>
      </c>
      <c r="E233" s="261" t="s">
        <v>1</v>
      </c>
      <c r="F233" s="262" t="s">
        <v>3477</v>
      </c>
      <c r="G233" s="259"/>
      <c r="H233" s="261" t="s">
        <v>1</v>
      </c>
      <c r="I233" s="263"/>
      <c r="J233" s="259"/>
      <c r="K233" s="259"/>
      <c r="L233" s="264"/>
      <c r="M233" s="265"/>
      <c r="N233" s="266"/>
      <c r="O233" s="266"/>
      <c r="P233" s="266"/>
      <c r="Q233" s="266"/>
      <c r="R233" s="266"/>
      <c r="S233" s="266"/>
      <c r="T233" s="267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68" t="s">
        <v>229</v>
      </c>
      <c r="AU233" s="268" t="s">
        <v>84</v>
      </c>
      <c r="AV233" s="13" t="s">
        <v>84</v>
      </c>
      <c r="AW233" s="13" t="s">
        <v>32</v>
      </c>
      <c r="AX233" s="13" t="s">
        <v>76</v>
      </c>
      <c r="AY233" s="268" t="s">
        <v>222</v>
      </c>
    </row>
    <row r="234" s="13" customFormat="1">
      <c r="A234" s="13"/>
      <c r="B234" s="258"/>
      <c r="C234" s="259"/>
      <c r="D234" s="260" t="s">
        <v>229</v>
      </c>
      <c r="E234" s="261" t="s">
        <v>1</v>
      </c>
      <c r="F234" s="262" t="s">
        <v>3478</v>
      </c>
      <c r="G234" s="259"/>
      <c r="H234" s="261" t="s">
        <v>1</v>
      </c>
      <c r="I234" s="263"/>
      <c r="J234" s="259"/>
      <c r="K234" s="259"/>
      <c r="L234" s="264"/>
      <c r="M234" s="265"/>
      <c r="N234" s="266"/>
      <c r="O234" s="266"/>
      <c r="P234" s="266"/>
      <c r="Q234" s="266"/>
      <c r="R234" s="266"/>
      <c r="S234" s="266"/>
      <c r="T234" s="267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68" t="s">
        <v>229</v>
      </c>
      <c r="AU234" s="268" t="s">
        <v>84</v>
      </c>
      <c r="AV234" s="13" t="s">
        <v>84</v>
      </c>
      <c r="AW234" s="13" t="s">
        <v>32</v>
      </c>
      <c r="AX234" s="13" t="s">
        <v>76</v>
      </c>
      <c r="AY234" s="268" t="s">
        <v>222</v>
      </c>
    </row>
    <row r="235" s="13" customFormat="1">
      <c r="A235" s="13"/>
      <c r="B235" s="258"/>
      <c r="C235" s="259"/>
      <c r="D235" s="260" t="s">
        <v>229</v>
      </c>
      <c r="E235" s="261" t="s">
        <v>1</v>
      </c>
      <c r="F235" s="262" t="s">
        <v>3479</v>
      </c>
      <c r="G235" s="259"/>
      <c r="H235" s="261" t="s">
        <v>1</v>
      </c>
      <c r="I235" s="263"/>
      <c r="J235" s="259"/>
      <c r="K235" s="259"/>
      <c r="L235" s="264"/>
      <c r="M235" s="265"/>
      <c r="N235" s="266"/>
      <c r="O235" s="266"/>
      <c r="P235" s="266"/>
      <c r="Q235" s="266"/>
      <c r="R235" s="266"/>
      <c r="S235" s="266"/>
      <c r="T235" s="267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68" t="s">
        <v>229</v>
      </c>
      <c r="AU235" s="268" t="s">
        <v>84</v>
      </c>
      <c r="AV235" s="13" t="s">
        <v>84</v>
      </c>
      <c r="AW235" s="13" t="s">
        <v>32</v>
      </c>
      <c r="AX235" s="13" t="s">
        <v>76</v>
      </c>
      <c r="AY235" s="268" t="s">
        <v>222</v>
      </c>
    </row>
    <row r="236" s="13" customFormat="1">
      <c r="A236" s="13"/>
      <c r="B236" s="258"/>
      <c r="C236" s="259"/>
      <c r="D236" s="260" t="s">
        <v>229</v>
      </c>
      <c r="E236" s="261" t="s">
        <v>1</v>
      </c>
      <c r="F236" s="262" t="s">
        <v>3480</v>
      </c>
      <c r="G236" s="259"/>
      <c r="H236" s="261" t="s">
        <v>1</v>
      </c>
      <c r="I236" s="263"/>
      <c r="J236" s="259"/>
      <c r="K236" s="259"/>
      <c r="L236" s="264"/>
      <c r="M236" s="265"/>
      <c r="N236" s="266"/>
      <c r="O236" s="266"/>
      <c r="P236" s="266"/>
      <c r="Q236" s="266"/>
      <c r="R236" s="266"/>
      <c r="S236" s="266"/>
      <c r="T236" s="267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68" t="s">
        <v>229</v>
      </c>
      <c r="AU236" s="268" t="s">
        <v>84</v>
      </c>
      <c r="AV236" s="13" t="s">
        <v>84</v>
      </c>
      <c r="AW236" s="13" t="s">
        <v>32</v>
      </c>
      <c r="AX236" s="13" t="s">
        <v>76</v>
      </c>
      <c r="AY236" s="268" t="s">
        <v>222</v>
      </c>
    </row>
    <row r="237" s="13" customFormat="1">
      <c r="A237" s="13"/>
      <c r="B237" s="258"/>
      <c r="C237" s="259"/>
      <c r="D237" s="260" t="s">
        <v>229</v>
      </c>
      <c r="E237" s="261" t="s">
        <v>1</v>
      </c>
      <c r="F237" s="262" t="s">
        <v>3481</v>
      </c>
      <c r="G237" s="259"/>
      <c r="H237" s="261" t="s">
        <v>1</v>
      </c>
      <c r="I237" s="263"/>
      <c r="J237" s="259"/>
      <c r="K237" s="259"/>
      <c r="L237" s="264"/>
      <c r="M237" s="265"/>
      <c r="N237" s="266"/>
      <c r="O237" s="266"/>
      <c r="P237" s="266"/>
      <c r="Q237" s="266"/>
      <c r="R237" s="266"/>
      <c r="S237" s="266"/>
      <c r="T237" s="267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68" t="s">
        <v>229</v>
      </c>
      <c r="AU237" s="268" t="s">
        <v>84</v>
      </c>
      <c r="AV237" s="13" t="s">
        <v>84</v>
      </c>
      <c r="AW237" s="13" t="s">
        <v>32</v>
      </c>
      <c r="AX237" s="13" t="s">
        <v>76</v>
      </c>
      <c r="AY237" s="268" t="s">
        <v>222</v>
      </c>
    </row>
    <row r="238" s="13" customFormat="1">
      <c r="A238" s="13"/>
      <c r="B238" s="258"/>
      <c r="C238" s="259"/>
      <c r="D238" s="260" t="s">
        <v>229</v>
      </c>
      <c r="E238" s="261" t="s">
        <v>1</v>
      </c>
      <c r="F238" s="262" t="s">
        <v>3482</v>
      </c>
      <c r="G238" s="259"/>
      <c r="H238" s="261" t="s">
        <v>1</v>
      </c>
      <c r="I238" s="263"/>
      <c r="J238" s="259"/>
      <c r="K238" s="259"/>
      <c r="L238" s="264"/>
      <c r="M238" s="265"/>
      <c r="N238" s="266"/>
      <c r="O238" s="266"/>
      <c r="P238" s="266"/>
      <c r="Q238" s="266"/>
      <c r="R238" s="266"/>
      <c r="S238" s="266"/>
      <c r="T238" s="267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68" t="s">
        <v>229</v>
      </c>
      <c r="AU238" s="268" t="s">
        <v>84</v>
      </c>
      <c r="AV238" s="13" t="s">
        <v>84</v>
      </c>
      <c r="AW238" s="13" t="s">
        <v>32</v>
      </c>
      <c r="AX238" s="13" t="s">
        <v>76</v>
      </c>
      <c r="AY238" s="268" t="s">
        <v>222</v>
      </c>
    </row>
    <row r="239" s="13" customFormat="1">
      <c r="A239" s="13"/>
      <c r="B239" s="258"/>
      <c r="C239" s="259"/>
      <c r="D239" s="260" t="s">
        <v>229</v>
      </c>
      <c r="E239" s="261" t="s">
        <v>1</v>
      </c>
      <c r="F239" s="262" t="s">
        <v>3483</v>
      </c>
      <c r="G239" s="259"/>
      <c r="H239" s="261" t="s">
        <v>1</v>
      </c>
      <c r="I239" s="263"/>
      <c r="J239" s="259"/>
      <c r="K239" s="259"/>
      <c r="L239" s="264"/>
      <c r="M239" s="265"/>
      <c r="N239" s="266"/>
      <c r="O239" s="266"/>
      <c r="P239" s="266"/>
      <c r="Q239" s="266"/>
      <c r="R239" s="266"/>
      <c r="S239" s="266"/>
      <c r="T239" s="267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68" t="s">
        <v>229</v>
      </c>
      <c r="AU239" s="268" t="s">
        <v>84</v>
      </c>
      <c r="AV239" s="13" t="s">
        <v>84</v>
      </c>
      <c r="AW239" s="13" t="s">
        <v>32</v>
      </c>
      <c r="AX239" s="13" t="s">
        <v>76</v>
      </c>
      <c r="AY239" s="268" t="s">
        <v>222</v>
      </c>
    </row>
    <row r="240" s="14" customFormat="1">
      <c r="A240" s="14"/>
      <c r="B240" s="269"/>
      <c r="C240" s="270"/>
      <c r="D240" s="260" t="s">
        <v>229</v>
      </c>
      <c r="E240" s="271" t="s">
        <v>1</v>
      </c>
      <c r="F240" s="272" t="s">
        <v>3484</v>
      </c>
      <c r="G240" s="270"/>
      <c r="H240" s="273">
        <v>105</v>
      </c>
      <c r="I240" s="274"/>
      <c r="J240" s="270"/>
      <c r="K240" s="270"/>
      <c r="L240" s="275"/>
      <c r="M240" s="276"/>
      <c r="N240" s="277"/>
      <c r="O240" s="277"/>
      <c r="P240" s="277"/>
      <c r="Q240" s="277"/>
      <c r="R240" s="277"/>
      <c r="S240" s="277"/>
      <c r="T240" s="278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79" t="s">
        <v>229</v>
      </c>
      <c r="AU240" s="279" t="s">
        <v>84</v>
      </c>
      <c r="AV240" s="14" t="s">
        <v>86</v>
      </c>
      <c r="AW240" s="14" t="s">
        <v>32</v>
      </c>
      <c r="AX240" s="14" t="s">
        <v>76</v>
      </c>
      <c r="AY240" s="279" t="s">
        <v>222</v>
      </c>
    </row>
    <row r="241" s="15" customFormat="1">
      <c r="A241" s="15"/>
      <c r="B241" s="280"/>
      <c r="C241" s="281"/>
      <c r="D241" s="260" t="s">
        <v>229</v>
      </c>
      <c r="E241" s="282" t="s">
        <v>1</v>
      </c>
      <c r="F241" s="283" t="s">
        <v>232</v>
      </c>
      <c r="G241" s="281"/>
      <c r="H241" s="284">
        <v>105</v>
      </c>
      <c r="I241" s="285"/>
      <c r="J241" s="281"/>
      <c r="K241" s="281"/>
      <c r="L241" s="286"/>
      <c r="M241" s="287"/>
      <c r="N241" s="288"/>
      <c r="O241" s="288"/>
      <c r="P241" s="288"/>
      <c r="Q241" s="288"/>
      <c r="R241" s="288"/>
      <c r="S241" s="288"/>
      <c r="T241" s="289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90" t="s">
        <v>229</v>
      </c>
      <c r="AU241" s="290" t="s">
        <v>84</v>
      </c>
      <c r="AV241" s="15" t="s">
        <v>228</v>
      </c>
      <c r="AW241" s="15" t="s">
        <v>32</v>
      </c>
      <c r="AX241" s="15" t="s">
        <v>84</v>
      </c>
      <c r="AY241" s="290" t="s">
        <v>222</v>
      </c>
    </row>
    <row r="242" s="2" customFormat="1" ht="16.5" customHeight="1">
      <c r="A242" s="39"/>
      <c r="B242" s="40"/>
      <c r="C242" s="244" t="s">
        <v>416</v>
      </c>
      <c r="D242" s="244" t="s">
        <v>224</v>
      </c>
      <c r="E242" s="245" t="s">
        <v>3485</v>
      </c>
      <c r="F242" s="246" t="s">
        <v>3486</v>
      </c>
      <c r="G242" s="247" t="s">
        <v>438</v>
      </c>
      <c r="H242" s="248">
        <v>82</v>
      </c>
      <c r="I242" s="249"/>
      <c r="J242" s="250">
        <f>ROUND(I242*H242,2)</f>
        <v>0</v>
      </c>
      <c r="K242" s="251"/>
      <c r="L242" s="45"/>
      <c r="M242" s="252" t="s">
        <v>1</v>
      </c>
      <c r="N242" s="253" t="s">
        <v>41</v>
      </c>
      <c r="O242" s="92"/>
      <c r="P242" s="254">
        <f>O242*H242</f>
        <v>0</v>
      </c>
      <c r="Q242" s="254">
        <v>0</v>
      </c>
      <c r="R242" s="254">
        <f>Q242*H242</f>
        <v>0</v>
      </c>
      <c r="S242" s="254">
        <v>0</v>
      </c>
      <c r="T242" s="255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56" t="s">
        <v>228</v>
      </c>
      <c r="AT242" s="256" t="s">
        <v>224</v>
      </c>
      <c r="AU242" s="256" t="s">
        <v>84</v>
      </c>
      <c r="AY242" s="18" t="s">
        <v>222</v>
      </c>
      <c r="BE242" s="257">
        <f>IF(N242="základní",J242,0)</f>
        <v>0</v>
      </c>
      <c r="BF242" s="257">
        <f>IF(N242="snížená",J242,0)</f>
        <v>0</v>
      </c>
      <c r="BG242" s="257">
        <f>IF(N242="zákl. přenesená",J242,0)</f>
        <v>0</v>
      </c>
      <c r="BH242" s="257">
        <f>IF(N242="sníž. přenesená",J242,0)</f>
        <v>0</v>
      </c>
      <c r="BI242" s="257">
        <f>IF(N242="nulová",J242,0)</f>
        <v>0</v>
      </c>
      <c r="BJ242" s="18" t="s">
        <v>84</v>
      </c>
      <c r="BK242" s="257">
        <f>ROUND(I242*H242,2)</f>
        <v>0</v>
      </c>
      <c r="BL242" s="18" t="s">
        <v>228</v>
      </c>
      <c r="BM242" s="256" t="s">
        <v>621</v>
      </c>
    </row>
    <row r="243" s="2" customFormat="1" ht="16.5" customHeight="1">
      <c r="A243" s="39"/>
      <c r="B243" s="40"/>
      <c r="C243" s="244" t="s">
        <v>615</v>
      </c>
      <c r="D243" s="244" t="s">
        <v>224</v>
      </c>
      <c r="E243" s="245" t="s">
        <v>3487</v>
      </c>
      <c r="F243" s="246" t="s">
        <v>3488</v>
      </c>
      <c r="G243" s="247" t="s">
        <v>438</v>
      </c>
      <c r="H243" s="248">
        <v>400</v>
      </c>
      <c r="I243" s="249"/>
      <c r="J243" s="250">
        <f>ROUND(I243*H243,2)</f>
        <v>0</v>
      </c>
      <c r="K243" s="251"/>
      <c r="L243" s="45"/>
      <c r="M243" s="252" t="s">
        <v>1</v>
      </c>
      <c r="N243" s="253" t="s">
        <v>41</v>
      </c>
      <c r="O243" s="92"/>
      <c r="P243" s="254">
        <f>O243*H243</f>
        <v>0</v>
      </c>
      <c r="Q243" s="254">
        <v>0</v>
      </c>
      <c r="R243" s="254">
        <f>Q243*H243</f>
        <v>0</v>
      </c>
      <c r="S243" s="254">
        <v>0</v>
      </c>
      <c r="T243" s="255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56" t="s">
        <v>228</v>
      </c>
      <c r="AT243" s="256" t="s">
        <v>224</v>
      </c>
      <c r="AU243" s="256" t="s">
        <v>84</v>
      </c>
      <c r="AY243" s="18" t="s">
        <v>222</v>
      </c>
      <c r="BE243" s="257">
        <f>IF(N243="základní",J243,0)</f>
        <v>0</v>
      </c>
      <c r="BF243" s="257">
        <f>IF(N243="snížená",J243,0)</f>
        <v>0</v>
      </c>
      <c r="BG243" s="257">
        <f>IF(N243="zákl. přenesená",J243,0)</f>
        <v>0</v>
      </c>
      <c r="BH243" s="257">
        <f>IF(N243="sníž. přenesená",J243,0)</f>
        <v>0</v>
      </c>
      <c r="BI243" s="257">
        <f>IF(N243="nulová",J243,0)</f>
        <v>0</v>
      </c>
      <c r="BJ243" s="18" t="s">
        <v>84</v>
      </c>
      <c r="BK243" s="257">
        <f>ROUND(I243*H243,2)</f>
        <v>0</v>
      </c>
      <c r="BL243" s="18" t="s">
        <v>228</v>
      </c>
      <c r="BM243" s="256" t="s">
        <v>625</v>
      </c>
    </row>
    <row r="244" s="2" customFormat="1" ht="16.5" customHeight="1">
      <c r="A244" s="39"/>
      <c r="B244" s="40"/>
      <c r="C244" s="244" t="s">
        <v>421</v>
      </c>
      <c r="D244" s="244" t="s">
        <v>224</v>
      </c>
      <c r="E244" s="245" t="s">
        <v>3489</v>
      </c>
      <c r="F244" s="246" t="s">
        <v>3490</v>
      </c>
      <c r="G244" s="247" t="s">
        <v>526</v>
      </c>
      <c r="H244" s="248">
        <v>7</v>
      </c>
      <c r="I244" s="249"/>
      <c r="J244" s="250">
        <f>ROUND(I244*H244,2)</f>
        <v>0</v>
      </c>
      <c r="K244" s="251"/>
      <c r="L244" s="45"/>
      <c r="M244" s="252" t="s">
        <v>1</v>
      </c>
      <c r="N244" s="253" t="s">
        <v>41</v>
      </c>
      <c r="O244" s="92"/>
      <c r="P244" s="254">
        <f>O244*H244</f>
        <v>0</v>
      </c>
      <c r="Q244" s="254">
        <v>0</v>
      </c>
      <c r="R244" s="254">
        <f>Q244*H244</f>
        <v>0</v>
      </c>
      <c r="S244" s="254">
        <v>0</v>
      </c>
      <c r="T244" s="255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56" t="s">
        <v>228</v>
      </c>
      <c r="AT244" s="256" t="s">
        <v>224</v>
      </c>
      <c r="AU244" s="256" t="s">
        <v>84</v>
      </c>
      <c r="AY244" s="18" t="s">
        <v>222</v>
      </c>
      <c r="BE244" s="257">
        <f>IF(N244="základní",J244,0)</f>
        <v>0</v>
      </c>
      <c r="BF244" s="257">
        <f>IF(N244="snížená",J244,0)</f>
        <v>0</v>
      </c>
      <c r="BG244" s="257">
        <f>IF(N244="zákl. přenesená",J244,0)</f>
        <v>0</v>
      </c>
      <c r="BH244" s="257">
        <f>IF(N244="sníž. přenesená",J244,0)</f>
        <v>0</v>
      </c>
      <c r="BI244" s="257">
        <f>IF(N244="nulová",J244,0)</f>
        <v>0</v>
      </c>
      <c r="BJ244" s="18" t="s">
        <v>84</v>
      </c>
      <c r="BK244" s="257">
        <f>ROUND(I244*H244,2)</f>
        <v>0</v>
      </c>
      <c r="BL244" s="18" t="s">
        <v>228</v>
      </c>
      <c r="BM244" s="256" t="s">
        <v>628</v>
      </c>
    </row>
    <row r="245" s="2" customFormat="1" ht="16.5" customHeight="1">
      <c r="A245" s="39"/>
      <c r="B245" s="40"/>
      <c r="C245" s="244" t="s">
        <v>622</v>
      </c>
      <c r="D245" s="244" t="s">
        <v>224</v>
      </c>
      <c r="E245" s="245" t="s">
        <v>3491</v>
      </c>
      <c r="F245" s="246" t="s">
        <v>3492</v>
      </c>
      <c r="G245" s="247" t="s">
        <v>526</v>
      </c>
      <c r="H245" s="248">
        <v>115</v>
      </c>
      <c r="I245" s="249"/>
      <c r="J245" s="250">
        <f>ROUND(I245*H245,2)</f>
        <v>0</v>
      </c>
      <c r="K245" s="251"/>
      <c r="L245" s="45"/>
      <c r="M245" s="252" t="s">
        <v>1</v>
      </c>
      <c r="N245" s="253" t="s">
        <v>41</v>
      </c>
      <c r="O245" s="92"/>
      <c r="P245" s="254">
        <f>O245*H245</f>
        <v>0</v>
      </c>
      <c r="Q245" s="254">
        <v>0</v>
      </c>
      <c r="R245" s="254">
        <f>Q245*H245</f>
        <v>0</v>
      </c>
      <c r="S245" s="254">
        <v>0</v>
      </c>
      <c r="T245" s="255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56" t="s">
        <v>228</v>
      </c>
      <c r="AT245" s="256" t="s">
        <v>224</v>
      </c>
      <c r="AU245" s="256" t="s">
        <v>84</v>
      </c>
      <c r="AY245" s="18" t="s">
        <v>222</v>
      </c>
      <c r="BE245" s="257">
        <f>IF(N245="základní",J245,0)</f>
        <v>0</v>
      </c>
      <c r="BF245" s="257">
        <f>IF(N245="snížená",J245,0)</f>
        <v>0</v>
      </c>
      <c r="BG245" s="257">
        <f>IF(N245="zákl. přenesená",J245,0)</f>
        <v>0</v>
      </c>
      <c r="BH245" s="257">
        <f>IF(N245="sníž. přenesená",J245,0)</f>
        <v>0</v>
      </c>
      <c r="BI245" s="257">
        <f>IF(N245="nulová",J245,0)</f>
        <v>0</v>
      </c>
      <c r="BJ245" s="18" t="s">
        <v>84</v>
      </c>
      <c r="BK245" s="257">
        <f>ROUND(I245*H245,2)</f>
        <v>0</v>
      </c>
      <c r="BL245" s="18" t="s">
        <v>228</v>
      </c>
      <c r="BM245" s="256" t="s">
        <v>633</v>
      </c>
    </row>
    <row r="246" s="2" customFormat="1" ht="16.5" customHeight="1">
      <c r="A246" s="39"/>
      <c r="B246" s="40"/>
      <c r="C246" s="244" t="s">
        <v>428</v>
      </c>
      <c r="D246" s="244" t="s">
        <v>224</v>
      </c>
      <c r="E246" s="245" t="s">
        <v>3493</v>
      </c>
      <c r="F246" s="246" t="s">
        <v>3494</v>
      </c>
      <c r="G246" s="247" t="s">
        <v>526</v>
      </c>
      <c r="H246" s="248">
        <v>8</v>
      </c>
      <c r="I246" s="249"/>
      <c r="J246" s="250">
        <f>ROUND(I246*H246,2)</f>
        <v>0</v>
      </c>
      <c r="K246" s="251"/>
      <c r="L246" s="45"/>
      <c r="M246" s="252" t="s">
        <v>1</v>
      </c>
      <c r="N246" s="253" t="s">
        <v>41</v>
      </c>
      <c r="O246" s="92"/>
      <c r="P246" s="254">
        <f>O246*H246</f>
        <v>0</v>
      </c>
      <c r="Q246" s="254">
        <v>0</v>
      </c>
      <c r="R246" s="254">
        <f>Q246*H246</f>
        <v>0</v>
      </c>
      <c r="S246" s="254">
        <v>0</v>
      </c>
      <c r="T246" s="255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56" t="s">
        <v>228</v>
      </c>
      <c r="AT246" s="256" t="s">
        <v>224</v>
      </c>
      <c r="AU246" s="256" t="s">
        <v>84</v>
      </c>
      <c r="AY246" s="18" t="s">
        <v>222</v>
      </c>
      <c r="BE246" s="257">
        <f>IF(N246="základní",J246,0)</f>
        <v>0</v>
      </c>
      <c r="BF246" s="257">
        <f>IF(N246="snížená",J246,0)</f>
        <v>0</v>
      </c>
      <c r="BG246" s="257">
        <f>IF(N246="zákl. přenesená",J246,0)</f>
        <v>0</v>
      </c>
      <c r="BH246" s="257">
        <f>IF(N246="sníž. přenesená",J246,0)</f>
        <v>0</v>
      </c>
      <c r="BI246" s="257">
        <f>IF(N246="nulová",J246,0)</f>
        <v>0</v>
      </c>
      <c r="BJ246" s="18" t="s">
        <v>84</v>
      </c>
      <c r="BK246" s="257">
        <f>ROUND(I246*H246,2)</f>
        <v>0</v>
      </c>
      <c r="BL246" s="18" t="s">
        <v>228</v>
      </c>
      <c r="BM246" s="256" t="s">
        <v>638</v>
      </c>
    </row>
    <row r="247" s="2" customFormat="1" ht="16.5" customHeight="1">
      <c r="A247" s="39"/>
      <c r="B247" s="40"/>
      <c r="C247" s="244" t="s">
        <v>630</v>
      </c>
      <c r="D247" s="244" t="s">
        <v>224</v>
      </c>
      <c r="E247" s="245" t="s">
        <v>3495</v>
      </c>
      <c r="F247" s="246" t="s">
        <v>3496</v>
      </c>
      <c r="G247" s="247" t="s">
        <v>526</v>
      </c>
      <c r="H247" s="248">
        <v>148</v>
      </c>
      <c r="I247" s="249"/>
      <c r="J247" s="250">
        <f>ROUND(I247*H247,2)</f>
        <v>0</v>
      </c>
      <c r="K247" s="251"/>
      <c r="L247" s="45"/>
      <c r="M247" s="252" t="s">
        <v>1</v>
      </c>
      <c r="N247" s="253" t="s">
        <v>41</v>
      </c>
      <c r="O247" s="92"/>
      <c r="P247" s="254">
        <f>O247*H247</f>
        <v>0</v>
      </c>
      <c r="Q247" s="254">
        <v>0</v>
      </c>
      <c r="R247" s="254">
        <f>Q247*H247</f>
        <v>0</v>
      </c>
      <c r="S247" s="254">
        <v>0</v>
      </c>
      <c r="T247" s="255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56" t="s">
        <v>228</v>
      </c>
      <c r="AT247" s="256" t="s">
        <v>224</v>
      </c>
      <c r="AU247" s="256" t="s">
        <v>84</v>
      </c>
      <c r="AY247" s="18" t="s">
        <v>222</v>
      </c>
      <c r="BE247" s="257">
        <f>IF(N247="základní",J247,0)</f>
        <v>0</v>
      </c>
      <c r="BF247" s="257">
        <f>IF(N247="snížená",J247,0)</f>
        <v>0</v>
      </c>
      <c r="BG247" s="257">
        <f>IF(N247="zákl. přenesená",J247,0)</f>
        <v>0</v>
      </c>
      <c r="BH247" s="257">
        <f>IF(N247="sníž. přenesená",J247,0)</f>
        <v>0</v>
      </c>
      <c r="BI247" s="257">
        <f>IF(N247="nulová",J247,0)</f>
        <v>0</v>
      </c>
      <c r="BJ247" s="18" t="s">
        <v>84</v>
      </c>
      <c r="BK247" s="257">
        <f>ROUND(I247*H247,2)</f>
        <v>0</v>
      </c>
      <c r="BL247" s="18" t="s">
        <v>228</v>
      </c>
      <c r="BM247" s="256" t="s">
        <v>642</v>
      </c>
    </row>
    <row r="248" s="2" customFormat="1" ht="16.5" customHeight="1">
      <c r="A248" s="39"/>
      <c r="B248" s="40"/>
      <c r="C248" s="244" t="s">
        <v>439</v>
      </c>
      <c r="D248" s="244" t="s">
        <v>224</v>
      </c>
      <c r="E248" s="245" t="s">
        <v>3497</v>
      </c>
      <c r="F248" s="246" t="s">
        <v>3498</v>
      </c>
      <c r="G248" s="247" t="s">
        <v>438</v>
      </c>
      <c r="H248" s="248">
        <v>95</v>
      </c>
      <c r="I248" s="249"/>
      <c r="J248" s="250">
        <f>ROUND(I248*H248,2)</f>
        <v>0</v>
      </c>
      <c r="K248" s="251"/>
      <c r="L248" s="45"/>
      <c r="M248" s="252" t="s">
        <v>1</v>
      </c>
      <c r="N248" s="253" t="s">
        <v>41</v>
      </c>
      <c r="O248" s="92"/>
      <c r="P248" s="254">
        <f>O248*H248</f>
        <v>0</v>
      </c>
      <c r="Q248" s="254">
        <v>0</v>
      </c>
      <c r="R248" s="254">
        <f>Q248*H248</f>
        <v>0</v>
      </c>
      <c r="S248" s="254">
        <v>0</v>
      </c>
      <c r="T248" s="255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56" t="s">
        <v>228</v>
      </c>
      <c r="AT248" s="256" t="s">
        <v>224</v>
      </c>
      <c r="AU248" s="256" t="s">
        <v>84</v>
      </c>
      <c r="AY248" s="18" t="s">
        <v>222</v>
      </c>
      <c r="BE248" s="257">
        <f>IF(N248="základní",J248,0)</f>
        <v>0</v>
      </c>
      <c r="BF248" s="257">
        <f>IF(N248="snížená",J248,0)</f>
        <v>0</v>
      </c>
      <c r="BG248" s="257">
        <f>IF(N248="zákl. přenesená",J248,0)</f>
        <v>0</v>
      </c>
      <c r="BH248" s="257">
        <f>IF(N248="sníž. přenesená",J248,0)</f>
        <v>0</v>
      </c>
      <c r="BI248" s="257">
        <f>IF(N248="nulová",J248,0)</f>
        <v>0</v>
      </c>
      <c r="BJ248" s="18" t="s">
        <v>84</v>
      </c>
      <c r="BK248" s="257">
        <f>ROUND(I248*H248,2)</f>
        <v>0</v>
      </c>
      <c r="BL248" s="18" t="s">
        <v>228</v>
      </c>
      <c r="BM248" s="256" t="s">
        <v>645</v>
      </c>
    </row>
    <row r="249" s="2" customFormat="1" ht="16.5" customHeight="1">
      <c r="A249" s="39"/>
      <c r="B249" s="40"/>
      <c r="C249" s="244" t="s">
        <v>639</v>
      </c>
      <c r="D249" s="244" t="s">
        <v>224</v>
      </c>
      <c r="E249" s="245" t="s">
        <v>3499</v>
      </c>
      <c r="F249" s="246" t="s">
        <v>3500</v>
      </c>
      <c r="G249" s="247" t="s">
        <v>526</v>
      </c>
      <c r="H249" s="248">
        <v>112</v>
      </c>
      <c r="I249" s="249"/>
      <c r="J249" s="250">
        <f>ROUND(I249*H249,2)</f>
        <v>0</v>
      </c>
      <c r="K249" s="251"/>
      <c r="L249" s="45"/>
      <c r="M249" s="252" t="s">
        <v>1</v>
      </c>
      <c r="N249" s="253" t="s">
        <v>41</v>
      </c>
      <c r="O249" s="92"/>
      <c r="P249" s="254">
        <f>O249*H249</f>
        <v>0</v>
      </c>
      <c r="Q249" s="254">
        <v>0</v>
      </c>
      <c r="R249" s="254">
        <f>Q249*H249</f>
        <v>0</v>
      </c>
      <c r="S249" s="254">
        <v>0</v>
      </c>
      <c r="T249" s="255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56" t="s">
        <v>228</v>
      </c>
      <c r="AT249" s="256" t="s">
        <v>224</v>
      </c>
      <c r="AU249" s="256" t="s">
        <v>84</v>
      </c>
      <c r="AY249" s="18" t="s">
        <v>222</v>
      </c>
      <c r="BE249" s="257">
        <f>IF(N249="základní",J249,0)</f>
        <v>0</v>
      </c>
      <c r="BF249" s="257">
        <f>IF(N249="snížená",J249,0)</f>
        <v>0</v>
      </c>
      <c r="BG249" s="257">
        <f>IF(N249="zákl. přenesená",J249,0)</f>
        <v>0</v>
      </c>
      <c r="BH249" s="257">
        <f>IF(N249="sníž. přenesená",J249,0)</f>
        <v>0</v>
      </c>
      <c r="BI249" s="257">
        <f>IF(N249="nulová",J249,0)</f>
        <v>0</v>
      </c>
      <c r="BJ249" s="18" t="s">
        <v>84</v>
      </c>
      <c r="BK249" s="257">
        <f>ROUND(I249*H249,2)</f>
        <v>0</v>
      </c>
      <c r="BL249" s="18" t="s">
        <v>228</v>
      </c>
      <c r="BM249" s="256" t="s">
        <v>649</v>
      </c>
    </row>
    <row r="250" s="2" customFormat="1" ht="16.5" customHeight="1">
      <c r="A250" s="39"/>
      <c r="B250" s="40"/>
      <c r="C250" s="244" t="s">
        <v>442</v>
      </c>
      <c r="D250" s="244" t="s">
        <v>224</v>
      </c>
      <c r="E250" s="245" t="s">
        <v>3501</v>
      </c>
      <c r="F250" s="246" t="s">
        <v>3502</v>
      </c>
      <c r="G250" s="247" t="s">
        <v>526</v>
      </c>
      <c r="H250" s="248">
        <v>68</v>
      </c>
      <c r="I250" s="249"/>
      <c r="J250" s="250">
        <f>ROUND(I250*H250,2)</f>
        <v>0</v>
      </c>
      <c r="K250" s="251"/>
      <c r="L250" s="45"/>
      <c r="M250" s="252" t="s">
        <v>1</v>
      </c>
      <c r="N250" s="253" t="s">
        <v>41</v>
      </c>
      <c r="O250" s="92"/>
      <c r="P250" s="254">
        <f>O250*H250</f>
        <v>0</v>
      </c>
      <c r="Q250" s="254">
        <v>0</v>
      </c>
      <c r="R250" s="254">
        <f>Q250*H250</f>
        <v>0</v>
      </c>
      <c r="S250" s="254">
        <v>0</v>
      </c>
      <c r="T250" s="255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56" t="s">
        <v>228</v>
      </c>
      <c r="AT250" s="256" t="s">
        <v>224</v>
      </c>
      <c r="AU250" s="256" t="s">
        <v>84</v>
      </c>
      <c r="AY250" s="18" t="s">
        <v>222</v>
      </c>
      <c r="BE250" s="257">
        <f>IF(N250="základní",J250,0)</f>
        <v>0</v>
      </c>
      <c r="BF250" s="257">
        <f>IF(N250="snížená",J250,0)</f>
        <v>0</v>
      </c>
      <c r="BG250" s="257">
        <f>IF(N250="zákl. přenesená",J250,0)</f>
        <v>0</v>
      </c>
      <c r="BH250" s="257">
        <f>IF(N250="sníž. přenesená",J250,0)</f>
        <v>0</v>
      </c>
      <c r="BI250" s="257">
        <f>IF(N250="nulová",J250,0)</f>
        <v>0</v>
      </c>
      <c r="BJ250" s="18" t="s">
        <v>84</v>
      </c>
      <c r="BK250" s="257">
        <f>ROUND(I250*H250,2)</f>
        <v>0</v>
      </c>
      <c r="BL250" s="18" t="s">
        <v>228</v>
      </c>
      <c r="BM250" s="256" t="s">
        <v>656</v>
      </c>
    </row>
    <row r="251" s="2" customFormat="1" ht="16.5" customHeight="1">
      <c r="A251" s="39"/>
      <c r="B251" s="40"/>
      <c r="C251" s="244" t="s">
        <v>646</v>
      </c>
      <c r="D251" s="244" t="s">
        <v>224</v>
      </c>
      <c r="E251" s="245" t="s">
        <v>3503</v>
      </c>
      <c r="F251" s="246" t="s">
        <v>3504</v>
      </c>
      <c r="G251" s="247" t="s">
        <v>526</v>
      </c>
      <c r="H251" s="248">
        <v>5</v>
      </c>
      <c r="I251" s="249"/>
      <c r="J251" s="250">
        <f>ROUND(I251*H251,2)</f>
        <v>0</v>
      </c>
      <c r="K251" s="251"/>
      <c r="L251" s="45"/>
      <c r="M251" s="252" t="s">
        <v>1</v>
      </c>
      <c r="N251" s="253" t="s">
        <v>41</v>
      </c>
      <c r="O251" s="92"/>
      <c r="P251" s="254">
        <f>O251*H251</f>
        <v>0</v>
      </c>
      <c r="Q251" s="254">
        <v>0</v>
      </c>
      <c r="R251" s="254">
        <f>Q251*H251</f>
        <v>0</v>
      </c>
      <c r="S251" s="254">
        <v>0</v>
      </c>
      <c r="T251" s="255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56" t="s">
        <v>228</v>
      </c>
      <c r="AT251" s="256" t="s">
        <v>224</v>
      </c>
      <c r="AU251" s="256" t="s">
        <v>84</v>
      </c>
      <c r="AY251" s="18" t="s">
        <v>222</v>
      </c>
      <c r="BE251" s="257">
        <f>IF(N251="základní",J251,0)</f>
        <v>0</v>
      </c>
      <c r="BF251" s="257">
        <f>IF(N251="snížená",J251,0)</f>
        <v>0</v>
      </c>
      <c r="BG251" s="257">
        <f>IF(N251="zákl. přenesená",J251,0)</f>
        <v>0</v>
      </c>
      <c r="BH251" s="257">
        <f>IF(N251="sníž. přenesená",J251,0)</f>
        <v>0</v>
      </c>
      <c r="BI251" s="257">
        <f>IF(N251="nulová",J251,0)</f>
        <v>0</v>
      </c>
      <c r="BJ251" s="18" t="s">
        <v>84</v>
      </c>
      <c r="BK251" s="257">
        <f>ROUND(I251*H251,2)</f>
        <v>0</v>
      </c>
      <c r="BL251" s="18" t="s">
        <v>228</v>
      </c>
      <c r="BM251" s="256" t="s">
        <v>659</v>
      </c>
    </row>
    <row r="252" s="2" customFormat="1" ht="16.5" customHeight="1">
      <c r="A252" s="39"/>
      <c r="B252" s="40"/>
      <c r="C252" s="244" t="s">
        <v>446</v>
      </c>
      <c r="D252" s="244" t="s">
        <v>224</v>
      </c>
      <c r="E252" s="245" t="s">
        <v>3505</v>
      </c>
      <c r="F252" s="246" t="s">
        <v>3506</v>
      </c>
      <c r="G252" s="247" t="s">
        <v>2916</v>
      </c>
      <c r="H252" s="248">
        <v>2</v>
      </c>
      <c r="I252" s="249"/>
      <c r="J252" s="250">
        <f>ROUND(I252*H252,2)</f>
        <v>0</v>
      </c>
      <c r="K252" s="251"/>
      <c r="L252" s="45"/>
      <c r="M252" s="252" t="s">
        <v>1</v>
      </c>
      <c r="N252" s="253" t="s">
        <v>41</v>
      </c>
      <c r="O252" s="92"/>
      <c r="P252" s="254">
        <f>O252*H252</f>
        <v>0</v>
      </c>
      <c r="Q252" s="254">
        <v>0</v>
      </c>
      <c r="R252" s="254">
        <f>Q252*H252</f>
        <v>0</v>
      </c>
      <c r="S252" s="254">
        <v>0</v>
      </c>
      <c r="T252" s="255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56" t="s">
        <v>228</v>
      </c>
      <c r="AT252" s="256" t="s">
        <v>224</v>
      </c>
      <c r="AU252" s="256" t="s">
        <v>84</v>
      </c>
      <c r="AY252" s="18" t="s">
        <v>222</v>
      </c>
      <c r="BE252" s="257">
        <f>IF(N252="základní",J252,0)</f>
        <v>0</v>
      </c>
      <c r="BF252" s="257">
        <f>IF(N252="snížená",J252,0)</f>
        <v>0</v>
      </c>
      <c r="BG252" s="257">
        <f>IF(N252="zákl. přenesená",J252,0)</f>
        <v>0</v>
      </c>
      <c r="BH252" s="257">
        <f>IF(N252="sníž. přenesená",J252,0)</f>
        <v>0</v>
      </c>
      <c r="BI252" s="257">
        <f>IF(N252="nulová",J252,0)</f>
        <v>0</v>
      </c>
      <c r="BJ252" s="18" t="s">
        <v>84</v>
      </c>
      <c r="BK252" s="257">
        <f>ROUND(I252*H252,2)</f>
        <v>0</v>
      </c>
      <c r="BL252" s="18" t="s">
        <v>228</v>
      </c>
      <c r="BM252" s="256" t="s">
        <v>664</v>
      </c>
    </row>
    <row r="253" s="2" customFormat="1" ht="16.5" customHeight="1">
      <c r="A253" s="39"/>
      <c r="B253" s="40"/>
      <c r="C253" s="244" t="s">
        <v>658</v>
      </c>
      <c r="D253" s="244" t="s">
        <v>224</v>
      </c>
      <c r="E253" s="245" t="s">
        <v>3507</v>
      </c>
      <c r="F253" s="246" t="s">
        <v>3508</v>
      </c>
      <c r="G253" s="247" t="s">
        <v>2916</v>
      </c>
      <c r="H253" s="248">
        <v>10</v>
      </c>
      <c r="I253" s="249"/>
      <c r="J253" s="250">
        <f>ROUND(I253*H253,2)</f>
        <v>0</v>
      </c>
      <c r="K253" s="251"/>
      <c r="L253" s="45"/>
      <c r="M253" s="252" t="s">
        <v>1</v>
      </c>
      <c r="N253" s="253" t="s">
        <v>41</v>
      </c>
      <c r="O253" s="92"/>
      <c r="P253" s="254">
        <f>O253*H253</f>
        <v>0</v>
      </c>
      <c r="Q253" s="254">
        <v>0</v>
      </c>
      <c r="R253" s="254">
        <f>Q253*H253</f>
        <v>0</v>
      </c>
      <c r="S253" s="254">
        <v>0</v>
      </c>
      <c r="T253" s="255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56" t="s">
        <v>228</v>
      </c>
      <c r="AT253" s="256" t="s">
        <v>224</v>
      </c>
      <c r="AU253" s="256" t="s">
        <v>84</v>
      </c>
      <c r="AY253" s="18" t="s">
        <v>222</v>
      </c>
      <c r="BE253" s="257">
        <f>IF(N253="základní",J253,0)</f>
        <v>0</v>
      </c>
      <c r="BF253" s="257">
        <f>IF(N253="snížená",J253,0)</f>
        <v>0</v>
      </c>
      <c r="BG253" s="257">
        <f>IF(N253="zákl. přenesená",J253,0)</f>
        <v>0</v>
      </c>
      <c r="BH253" s="257">
        <f>IF(N253="sníž. přenesená",J253,0)</f>
        <v>0</v>
      </c>
      <c r="BI253" s="257">
        <f>IF(N253="nulová",J253,0)</f>
        <v>0</v>
      </c>
      <c r="BJ253" s="18" t="s">
        <v>84</v>
      </c>
      <c r="BK253" s="257">
        <f>ROUND(I253*H253,2)</f>
        <v>0</v>
      </c>
      <c r="BL253" s="18" t="s">
        <v>228</v>
      </c>
      <c r="BM253" s="256" t="s">
        <v>674</v>
      </c>
    </row>
    <row r="254" s="2" customFormat="1" ht="16.5" customHeight="1">
      <c r="A254" s="39"/>
      <c r="B254" s="40"/>
      <c r="C254" s="244" t="s">
        <v>453</v>
      </c>
      <c r="D254" s="244" t="s">
        <v>224</v>
      </c>
      <c r="E254" s="245" t="s">
        <v>3509</v>
      </c>
      <c r="F254" s="246" t="s">
        <v>3510</v>
      </c>
      <c r="G254" s="247" t="s">
        <v>2916</v>
      </c>
      <c r="H254" s="248">
        <v>7</v>
      </c>
      <c r="I254" s="249"/>
      <c r="J254" s="250">
        <f>ROUND(I254*H254,2)</f>
        <v>0</v>
      </c>
      <c r="K254" s="251"/>
      <c r="L254" s="45"/>
      <c r="M254" s="252" t="s">
        <v>1</v>
      </c>
      <c r="N254" s="253" t="s">
        <v>41</v>
      </c>
      <c r="O254" s="92"/>
      <c r="P254" s="254">
        <f>O254*H254</f>
        <v>0</v>
      </c>
      <c r="Q254" s="254">
        <v>0</v>
      </c>
      <c r="R254" s="254">
        <f>Q254*H254</f>
        <v>0</v>
      </c>
      <c r="S254" s="254">
        <v>0</v>
      </c>
      <c r="T254" s="255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56" t="s">
        <v>228</v>
      </c>
      <c r="AT254" s="256" t="s">
        <v>224</v>
      </c>
      <c r="AU254" s="256" t="s">
        <v>84</v>
      </c>
      <c r="AY254" s="18" t="s">
        <v>222</v>
      </c>
      <c r="BE254" s="257">
        <f>IF(N254="základní",J254,0)</f>
        <v>0</v>
      </c>
      <c r="BF254" s="257">
        <f>IF(N254="snížená",J254,0)</f>
        <v>0</v>
      </c>
      <c r="BG254" s="257">
        <f>IF(N254="zákl. přenesená",J254,0)</f>
        <v>0</v>
      </c>
      <c r="BH254" s="257">
        <f>IF(N254="sníž. přenesená",J254,0)</f>
        <v>0</v>
      </c>
      <c r="BI254" s="257">
        <f>IF(N254="nulová",J254,0)</f>
        <v>0</v>
      </c>
      <c r="BJ254" s="18" t="s">
        <v>84</v>
      </c>
      <c r="BK254" s="257">
        <f>ROUND(I254*H254,2)</f>
        <v>0</v>
      </c>
      <c r="BL254" s="18" t="s">
        <v>228</v>
      </c>
      <c r="BM254" s="256" t="s">
        <v>678</v>
      </c>
    </row>
    <row r="255" s="2" customFormat="1" ht="16.5" customHeight="1">
      <c r="A255" s="39"/>
      <c r="B255" s="40"/>
      <c r="C255" s="244" t="s">
        <v>671</v>
      </c>
      <c r="D255" s="244" t="s">
        <v>224</v>
      </c>
      <c r="E255" s="245" t="s">
        <v>3511</v>
      </c>
      <c r="F255" s="246" t="s">
        <v>3512</v>
      </c>
      <c r="G255" s="247" t="s">
        <v>526</v>
      </c>
      <c r="H255" s="248">
        <v>8</v>
      </c>
      <c r="I255" s="249"/>
      <c r="J255" s="250">
        <f>ROUND(I255*H255,2)</f>
        <v>0</v>
      </c>
      <c r="K255" s="251"/>
      <c r="L255" s="45"/>
      <c r="M255" s="252" t="s">
        <v>1</v>
      </c>
      <c r="N255" s="253" t="s">
        <v>41</v>
      </c>
      <c r="O255" s="92"/>
      <c r="P255" s="254">
        <f>O255*H255</f>
        <v>0</v>
      </c>
      <c r="Q255" s="254">
        <v>0</v>
      </c>
      <c r="R255" s="254">
        <f>Q255*H255</f>
        <v>0</v>
      </c>
      <c r="S255" s="254">
        <v>0</v>
      </c>
      <c r="T255" s="255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56" t="s">
        <v>228</v>
      </c>
      <c r="AT255" s="256" t="s">
        <v>224</v>
      </c>
      <c r="AU255" s="256" t="s">
        <v>84</v>
      </c>
      <c r="AY255" s="18" t="s">
        <v>222</v>
      </c>
      <c r="BE255" s="257">
        <f>IF(N255="základní",J255,0)</f>
        <v>0</v>
      </c>
      <c r="BF255" s="257">
        <f>IF(N255="snížená",J255,0)</f>
        <v>0</v>
      </c>
      <c r="BG255" s="257">
        <f>IF(N255="zákl. přenesená",J255,0)</f>
        <v>0</v>
      </c>
      <c r="BH255" s="257">
        <f>IF(N255="sníž. přenesená",J255,0)</f>
        <v>0</v>
      </c>
      <c r="BI255" s="257">
        <f>IF(N255="nulová",J255,0)</f>
        <v>0</v>
      </c>
      <c r="BJ255" s="18" t="s">
        <v>84</v>
      </c>
      <c r="BK255" s="257">
        <f>ROUND(I255*H255,2)</f>
        <v>0</v>
      </c>
      <c r="BL255" s="18" t="s">
        <v>228</v>
      </c>
      <c r="BM255" s="256" t="s">
        <v>684</v>
      </c>
    </row>
    <row r="256" s="2" customFormat="1" ht="21.75" customHeight="1">
      <c r="A256" s="39"/>
      <c r="B256" s="40"/>
      <c r="C256" s="244" t="s">
        <v>459</v>
      </c>
      <c r="D256" s="244" t="s">
        <v>224</v>
      </c>
      <c r="E256" s="245" t="s">
        <v>3513</v>
      </c>
      <c r="F256" s="246" t="s">
        <v>3514</v>
      </c>
      <c r="G256" s="247" t="s">
        <v>2916</v>
      </c>
      <c r="H256" s="248">
        <v>1</v>
      </c>
      <c r="I256" s="249"/>
      <c r="J256" s="250">
        <f>ROUND(I256*H256,2)</f>
        <v>0</v>
      </c>
      <c r="K256" s="251"/>
      <c r="L256" s="45"/>
      <c r="M256" s="252" t="s">
        <v>1</v>
      </c>
      <c r="N256" s="253" t="s">
        <v>41</v>
      </c>
      <c r="O256" s="92"/>
      <c r="P256" s="254">
        <f>O256*H256</f>
        <v>0</v>
      </c>
      <c r="Q256" s="254">
        <v>0</v>
      </c>
      <c r="R256" s="254">
        <f>Q256*H256</f>
        <v>0</v>
      </c>
      <c r="S256" s="254">
        <v>0</v>
      </c>
      <c r="T256" s="255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56" t="s">
        <v>228</v>
      </c>
      <c r="AT256" s="256" t="s">
        <v>224</v>
      </c>
      <c r="AU256" s="256" t="s">
        <v>84</v>
      </c>
      <c r="AY256" s="18" t="s">
        <v>222</v>
      </c>
      <c r="BE256" s="257">
        <f>IF(N256="základní",J256,0)</f>
        <v>0</v>
      </c>
      <c r="BF256" s="257">
        <f>IF(N256="snížená",J256,0)</f>
        <v>0</v>
      </c>
      <c r="BG256" s="257">
        <f>IF(N256="zákl. přenesená",J256,0)</f>
        <v>0</v>
      </c>
      <c r="BH256" s="257">
        <f>IF(N256="sníž. přenesená",J256,0)</f>
        <v>0</v>
      </c>
      <c r="BI256" s="257">
        <f>IF(N256="nulová",J256,0)</f>
        <v>0</v>
      </c>
      <c r="BJ256" s="18" t="s">
        <v>84</v>
      </c>
      <c r="BK256" s="257">
        <f>ROUND(I256*H256,2)</f>
        <v>0</v>
      </c>
      <c r="BL256" s="18" t="s">
        <v>228</v>
      </c>
      <c r="BM256" s="256" t="s">
        <v>688</v>
      </c>
    </row>
    <row r="257" s="12" customFormat="1" ht="25.92" customHeight="1">
      <c r="A257" s="12"/>
      <c r="B257" s="228"/>
      <c r="C257" s="229"/>
      <c r="D257" s="230" t="s">
        <v>75</v>
      </c>
      <c r="E257" s="231" t="s">
        <v>3515</v>
      </c>
      <c r="F257" s="231" t="s">
        <v>3516</v>
      </c>
      <c r="G257" s="229"/>
      <c r="H257" s="229"/>
      <c r="I257" s="232"/>
      <c r="J257" s="233">
        <f>BK257</f>
        <v>0</v>
      </c>
      <c r="K257" s="229"/>
      <c r="L257" s="234"/>
      <c r="M257" s="235"/>
      <c r="N257" s="236"/>
      <c r="O257" s="236"/>
      <c r="P257" s="237">
        <f>SUM(P258:P264)</f>
        <v>0</v>
      </c>
      <c r="Q257" s="236"/>
      <c r="R257" s="237">
        <f>SUM(R258:R264)</f>
        <v>0</v>
      </c>
      <c r="S257" s="236"/>
      <c r="T257" s="238">
        <f>SUM(T258:T264)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39" t="s">
        <v>84</v>
      </c>
      <c r="AT257" s="240" t="s">
        <v>75</v>
      </c>
      <c r="AU257" s="240" t="s">
        <v>76</v>
      </c>
      <c r="AY257" s="239" t="s">
        <v>222</v>
      </c>
      <c r="BK257" s="241">
        <f>SUM(BK258:BK264)</f>
        <v>0</v>
      </c>
    </row>
    <row r="258" s="2" customFormat="1" ht="16.5" customHeight="1">
      <c r="A258" s="39"/>
      <c r="B258" s="40"/>
      <c r="C258" s="244" t="s">
        <v>681</v>
      </c>
      <c r="D258" s="244" t="s">
        <v>224</v>
      </c>
      <c r="E258" s="245" t="s">
        <v>3517</v>
      </c>
      <c r="F258" s="246" t="s">
        <v>3518</v>
      </c>
      <c r="G258" s="247" t="s">
        <v>438</v>
      </c>
      <c r="H258" s="248">
        <v>60</v>
      </c>
      <c r="I258" s="249"/>
      <c r="J258" s="250">
        <f>ROUND(I258*H258,2)</f>
        <v>0</v>
      </c>
      <c r="K258" s="251"/>
      <c r="L258" s="45"/>
      <c r="M258" s="252" t="s">
        <v>1</v>
      </c>
      <c r="N258" s="253" t="s">
        <v>41</v>
      </c>
      <c r="O258" s="92"/>
      <c r="P258" s="254">
        <f>O258*H258</f>
        <v>0</v>
      </c>
      <c r="Q258" s="254">
        <v>0</v>
      </c>
      <c r="R258" s="254">
        <f>Q258*H258</f>
        <v>0</v>
      </c>
      <c r="S258" s="254">
        <v>0</v>
      </c>
      <c r="T258" s="255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56" t="s">
        <v>228</v>
      </c>
      <c r="AT258" s="256" t="s">
        <v>224</v>
      </c>
      <c r="AU258" s="256" t="s">
        <v>84</v>
      </c>
      <c r="AY258" s="18" t="s">
        <v>222</v>
      </c>
      <c r="BE258" s="257">
        <f>IF(N258="základní",J258,0)</f>
        <v>0</v>
      </c>
      <c r="BF258" s="257">
        <f>IF(N258="snížená",J258,0)</f>
        <v>0</v>
      </c>
      <c r="BG258" s="257">
        <f>IF(N258="zákl. přenesená",J258,0)</f>
        <v>0</v>
      </c>
      <c r="BH258" s="257">
        <f>IF(N258="sníž. přenesená",J258,0)</f>
        <v>0</v>
      </c>
      <c r="BI258" s="257">
        <f>IF(N258="nulová",J258,0)</f>
        <v>0</v>
      </c>
      <c r="BJ258" s="18" t="s">
        <v>84</v>
      </c>
      <c r="BK258" s="257">
        <f>ROUND(I258*H258,2)</f>
        <v>0</v>
      </c>
      <c r="BL258" s="18" t="s">
        <v>228</v>
      </c>
      <c r="BM258" s="256" t="s">
        <v>692</v>
      </c>
    </row>
    <row r="259" s="2" customFormat="1" ht="16.5" customHeight="1">
      <c r="A259" s="39"/>
      <c r="B259" s="40"/>
      <c r="C259" s="244" t="s">
        <v>463</v>
      </c>
      <c r="D259" s="244" t="s">
        <v>224</v>
      </c>
      <c r="E259" s="245" t="s">
        <v>3519</v>
      </c>
      <c r="F259" s="246" t="s">
        <v>3520</v>
      </c>
      <c r="G259" s="247" t="s">
        <v>438</v>
      </c>
      <c r="H259" s="248">
        <v>160</v>
      </c>
      <c r="I259" s="249"/>
      <c r="J259" s="250">
        <f>ROUND(I259*H259,2)</f>
        <v>0</v>
      </c>
      <c r="K259" s="251"/>
      <c r="L259" s="45"/>
      <c r="M259" s="252" t="s">
        <v>1</v>
      </c>
      <c r="N259" s="253" t="s">
        <v>41</v>
      </c>
      <c r="O259" s="92"/>
      <c r="P259" s="254">
        <f>O259*H259</f>
        <v>0</v>
      </c>
      <c r="Q259" s="254">
        <v>0</v>
      </c>
      <c r="R259" s="254">
        <f>Q259*H259</f>
        <v>0</v>
      </c>
      <c r="S259" s="254">
        <v>0</v>
      </c>
      <c r="T259" s="255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56" t="s">
        <v>228</v>
      </c>
      <c r="AT259" s="256" t="s">
        <v>224</v>
      </c>
      <c r="AU259" s="256" t="s">
        <v>84</v>
      </c>
      <c r="AY259" s="18" t="s">
        <v>222</v>
      </c>
      <c r="BE259" s="257">
        <f>IF(N259="základní",J259,0)</f>
        <v>0</v>
      </c>
      <c r="BF259" s="257">
        <f>IF(N259="snížená",J259,0)</f>
        <v>0</v>
      </c>
      <c r="BG259" s="257">
        <f>IF(N259="zákl. přenesená",J259,0)</f>
        <v>0</v>
      </c>
      <c r="BH259" s="257">
        <f>IF(N259="sníž. přenesená",J259,0)</f>
        <v>0</v>
      </c>
      <c r="BI259" s="257">
        <f>IF(N259="nulová",J259,0)</f>
        <v>0</v>
      </c>
      <c r="BJ259" s="18" t="s">
        <v>84</v>
      </c>
      <c r="BK259" s="257">
        <f>ROUND(I259*H259,2)</f>
        <v>0</v>
      </c>
      <c r="BL259" s="18" t="s">
        <v>228</v>
      </c>
      <c r="BM259" s="256" t="s">
        <v>695</v>
      </c>
    </row>
    <row r="260" s="2" customFormat="1" ht="16.5" customHeight="1">
      <c r="A260" s="39"/>
      <c r="B260" s="40"/>
      <c r="C260" s="244" t="s">
        <v>689</v>
      </c>
      <c r="D260" s="244" t="s">
        <v>224</v>
      </c>
      <c r="E260" s="245" t="s">
        <v>3521</v>
      </c>
      <c r="F260" s="246" t="s">
        <v>3522</v>
      </c>
      <c r="G260" s="247" t="s">
        <v>438</v>
      </c>
      <c r="H260" s="248">
        <v>50</v>
      </c>
      <c r="I260" s="249"/>
      <c r="J260" s="250">
        <f>ROUND(I260*H260,2)</f>
        <v>0</v>
      </c>
      <c r="K260" s="251"/>
      <c r="L260" s="45"/>
      <c r="M260" s="252" t="s">
        <v>1</v>
      </c>
      <c r="N260" s="253" t="s">
        <v>41</v>
      </c>
      <c r="O260" s="92"/>
      <c r="P260" s="254">
        <f>O260*H260</f>
        <v>0</v>
      </c>
      <c r="Q260" s="254">
        <v>0</v>
      </c>
      <c r="R260" s="254">
        <f>Q260*H260</f>
        <v>0</v>
      </c>
      <c r="S260" s="254">
        <v>0</v>
      </c>
      <c r="T260" s="255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56" t="s">
        <v>228</v>
      </c>
      <c r="AT260" s="256" t="s">
        <v>224</v>
      </c>
      <c r="AU260" s="256" t="s">
        <v>84</v>
      </c>
      <c r="AY260" s="18" t="s">
        <v>222</v>
      </c>
      <c r="BE260" s="257">
        <f>IF(N260="základní",J260,0)</f>
        <v>0</v>
      </c>
      <c r="BF260" s="257">
        <f>IF(N260="snížená",J260,0)</f>
        <v>0</v>
      </c>
      <c r="BG260" s="257">
        <f>IF(N260="zákl. přenesená",J260,0)</f>
        <v>0</v>
      </c>
      <c r="BH260" s="257">
        <f>IF(N260="sníž. přenesená",J260,0)</f>
        <v>0</v>
      </c>
      <c r="BI260" s="257">
        <f>IF(N260="nulová",J260,0)</f>
        <v>0</v>
      </c>
      <c r="BJ260" s="18" t="s">
        <v>84</v>
      </c>
      <c r="BK260" s="257">
        <f>ROUND(I260*H260,2)</f>
        <v>0</v>
      </c>
      <c r="BL260" s="18" t="s">
        <v>228</v>
      </c>
      <c r="BM260" s="256" t="s">
        <v>700</v>
      </c>
    </row>
    <row r="261" s="2" customFormat="1" ht="16.5" customHeight="1">
      <c r="A261" s="39"/>
      <c r="B261" s="40"/>
      <c r="C261" s="244" t="s">
        <v>467</v>
      </c>
      <c r="D261" s="244" t="s">
        <v>224</v>
      </c>
      <c r="E261" s="245" t="s">
        <v>3523</v>
      </c>
      <c r="F261" s="246" t="s">
        <v>3524</v>
      </c>
      <c r="G261" s="247" t="s">
        <v>438</v>
      </c>
      <c r="H261" s="248">
        <v>150</v>
      </c>
      <c r="I261" s="249"/>
      <c r="J261" s="250">
        <f>ROUND(I261*H261,2)</f>
        <v>0</v>
      </c>
      <c r="K261" s="251"/>
      <c r="L261" s="45"/>
      <c r="M261" s="252" t="s">
        <v>1</v>
      </c>
      <c r="N261" s="253" t="s">
        <v>41</v>
      </c>
      <c r="O261" s="92"/>
      <c r="P261" s="254">
        <f>O261*H261</f>
        <v>0</v>
      </c>
      <c r="Q261" s="254">
        <v>0</v>
      </c>
      <c r="R261" s="254">
        <f>Q261*H261</f>
        <v>0</v>
      </c>
      <c r="S261" s="254">
        <v>0</v>
      </c>
      <c r="T261" s="255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56" t="s">
        <v>228</v>
      </c>
      <c r="AT261" s="256" t="s">
        <v>224</v>
      </c>
      <c r="AU261" s="256" t="s">
        <v>84</v>
      </c>
      <c r="AY261" s="18" t="s">
        <v>222</v>
      </c>
      <c r="BE261" s="257">
        <f>IF(N261="základní",J261,0)</f>
        <v>0</v>
      </c>
      <c r="BF261" s="257">
        <f>IF(N261="snížená",J261,0)</f>
        <v>0</v>
      </c>
      <c r="BG261" s="257">
        <f>IF(N261="zákl. přenesená",J261,0)</f>
        <v>0</v>
      </c>
      <c r="BH261" s="257">
        <f>IF(N261="sníž. přenesená",J261,0)</f>
        <v>0</v>
      </c>
      <c r="BI261" s="257">
        <f>IF(N261="nulová",J261,0)</f>
        <v>0</v>
      </c>
      <c r="BJ261" s="18" t="s">
        <v>84</v>
      </c>
      <c r="BK261" s="257">
        <f>ROUND(I261*H261,2)</f>
        <v>0</v>
      </c>
      <c r="BL261" s="18" t="s">
        <v>228</v>
      </c>
      <c r="BM261" s="256" t="s">
        <v>706</v>
      </c>
    </row>
    <row r="262" s="2" customFormat="1" ht="16.5" customHeight="1">
      <c r="A262" s="39"/>
      <c r="B262" s="40"/>
      <c r="C262" s="244" t="s">
        <v>697</v>
      </c>
      <c r="D262" s="244" t="s">
        <v>224</v>
      </c>
      <c r="E262" s="245" t="s">
        <v>3525</v>
      </c>
      <c r="F262" s="246" t="s">
        <v>3526</v>
      </c>
      <c r="G262" s="247" t="s">
        <v>1614</v>
      </c>
      <c r="H262" s="248">
        <v>120</v>
      </c>
      <c r="I262" s="249"/>
      <c r="J262" s="250">
        <f>ROUND(I262*H262,2)</f>
        <v>0</v>
      </c>
      <c r="K262" s="251"/>
      <c r="L262" s="45"/>
      <c r="M262" s="252" t="s">
        <v>1</v>
      </c>
      <c r="N262" s="253" t="s">
        <v>41</v>
      </c>
      <c r="O262" s="92"/>
      <c r="P262" s="254">
        <f>O262*H262</f>
        <v>0</v>
      </c>
      <c r="Q262" s="254">
        <v>0</v>
      </c>
      <c r="R262" s="254">
        <f>Q262*H262</f>
        <v>0</v>
      </c>
      <c r="S262" s="254">
        <v>0</v>
      </c>
      <c r="T262" s="255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56" t="s">
        <v>228</v>
      </c>
      <c r="AT262" s="256" t="s">
        <v>224</v>
      </c>
      <c r="AU262" s="256" t="s">
        <v>84</v>
      </c>
      <c r="AY262" s="18" t="s">
        <v>222</v>
      </c>
      <c r="BE262" s="257">
        <f>IF(N262="základní",J262,0)</f>
        <v>0</v>
      </c>
      <c r="BF262" s="257">
        <f>IF(N262="snížená",J262,0)</f>
        <v>0</v>
      </c>
      <c r="BG262" s="257">
        <f>IF(N262="zákl. přenesená",J262,0)</f>
        <v>0</v>
      </c>
      <c r="BH262" s="257">
        <f>IF(N262="sníž. přenesená",J262,0)</f>
        <v>0</v>
      </c>
      <c r="BI262" s="257">
        <f>IF(N262="nulová",J262,0)</f>
        <v>0</v>
      </c>
      <c r="BJ262" s="18" t="s">
        <v>84</v>
      </c>
      <c r="BK262" s="257">
        <f>ROUND(I262*H262,2)</f>
        <v>0</v>
      </c>
      <c r="BL262" s="18" t="s">
        <v>228</v>
      </c>
      <c r="BM262" s="256" t="s">
        <v>709</v>
      </c>
    </row>
    <row r="263" s="2" customFormat="1">
      <c r="A263" s="39"/>
      <c r="B263" s="40"/>
      <c r="C263" s="41"/>
      <c r="D263" s="260" t="s">
        <v>266</v>
      </c>
      <c r="E263" s="41"/>
      <c r="F263" s="291" t="s">
        <v>3527</v>
      </c>
      <c r="G263" s="41"/>
      <c r="H263" s="41"/>
      <c r="I263" s="211"/>
      <c r="J263" s="41"/>
      <c r="K263" s="41"/>
      <c r="L263" s="45"/>
      <c r="M263" s="292"/>
      <c r="N263" s="293"/>
      <c r="O263" s="92"/>
      <c r="P263" s="92"/>
      <c r="Q263" s="92"/>
      <c r="R263" s="92"/>
      <c r="S263" s="92"/>
      <c r="T263" s="93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T263" s="18" t="s">
        <v>266</v>
      </c>
      <c r="AU263" s="18" t="s">
        <v>84</v>
      </c>
    </row>
    <row r="264" s="2" customFormat="1" ht="16.5" customHeight="1">
      <c r="A264" s="39"/>
      <c r="B264" s="40"/>
      <c r="C264" s="244" t="s">
        <v>470</v>
      </c>
      <c r="D264" s="244" t="s">
        <v>224</v>
      </c>
      <c r="E264" s="245" t="s">
        <v>3528</v>
      </c>
      <c r="F264" s="246" t="s">
        <v>3529</v>
      </c>
      <c r="G264" s="247" t="s">
        <v>526</v>
      </c>
      <c r="H264" s="248">
        <v>35</v>
      </c>
      <c r="I264" s="249"/>
      <c r="J264" s="250">
        <f>ROUND(I264*H264,2)</f>
        <v>0</v>
      </c>
      <c r="K264" s="251"/>
      <c r="L264" s="45"/>
      <c r="M264" s="252" t="s">
        <v>1</v>
      </c>
      <c r="N264" s="253" t="s">
        <v>41</v>
      </c>
      <c r="O264" s="92"/>
      <c r="P264" s="254">
        <f>O264*H264</f>
        <v>0</v>
      </c>
      <c r="Q264" s="254">
        <v>0</v>
      </c>
      <c r="R264" s="254">
        <f>Q264*H264</f>
        <v>0</v>
      </c>
      <c r="S264" s="254">
        <v>0</v>
      </c>
      <c r="T264" s="255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56" t="s">
        <v>228</v>
      </c>
      <c r="AT264" s="256" t="s">
        <v>224</v>
      </c>
      <c r="AU264" s="256" t="s">
        <v>84</v>
      </c>
      <c r="AY264" s="18" t="s">
        <v>222</v>
      </c>
      <c r="BE264" s="257">
        <f>IF(N264="základní",J264,0)</f>
        <v>0</v>
      </c>
      <c r="BF264" s="257">
        <f>IF(N264="snížená",J264,0)</f>
        <v>0</v>
      </c>
      <c r="BG264" s="257">
        <f>IF(N264="zákl. přenesená",J264,0)</f>
        <v>0</v>
      </c>
      <c r="BH264" s="257">
        <f>IF(N264="sníž. přenesená",J264,0)</f>
        <v>0</v>
      </c>
      <c r="BI264" s="257">
        <f>IF(N264="nulová",J264,0)</f>
        <v>0</v>
      </c>
      <c r="BJ264" s="18" t="s">
        <v>84</v>
      </c>
      <c r="BK264" s="257">
        <f>ROUND(I264*H264,2)</f>
        <v>0</v>
      </c>
      <c r="BL264" s="18" t="s">
        <v>228</v>
      </c>
      <c r="BM264" s="256" t="s">
        <v>713</v>
      </c>
    </row>
    <row r="265" s="12" customFormat="1" ht="25.92" customHeight="1">
      <c r="A265" s="12"/>
      <c r="B265" s="228"/>
      <c r="C265" s="229"/>
      <c r="D265" s="230" t="s">
        <v>75</v>
      </c>
      <c r="E265" s="231" t="s">
        <v>130</v>
      </c>
      <c r="F265" s="231" t="s">
        <v>130</v>
      </c>
      <c r="G265" s="229"/>
      <c r="H265" s="229"/>
      <c r="I265" s="232"/>
      <c r="J265" s="233">
        <f>BK265</f>
        <v>0</v>
      </c>
      <c r="K265" s="229"/>
      <c r="L265" s="234"/>
      <c r="M265" s="235"/>
      <c r="N265" s="236"/>
      <c r="O265" s="236"/>
      <c r="P265" s="237">
        <f>P266</f>
        <v>0</v>
      </c>
      <c r="Q265" s="236"/>
      <c r="R265" s="237">
        <f>R266</f>
        <v>0</v>
      </c>
      <c r="S265" s="236"/>
      <c r="T265" s="238">
        <f>T266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39" t="s">
        <v>84</v>
      </c>
      <c r="AT265" s="240" t="s">
        <v>75</v>
      </c>
      <c r="AU265" s="240" t="s">
        <v>76</v>
      </c>
      <c r="AY265" s="239" t="s">
        <v>222</v>
      </c>
      <c r="BK265" s="241">
        <f>BK266</f>
        <v>0</v>
      </c>
    </row>
    <row r="266" s="12" customFormat="1" ht="22.8" customHeight="1">
      <c r="A266" s="12"/>
      <c r="B266" s="228"/>
      <c r="C266" s="229"/>
      <c r="D266" s="230" t="s">
        <v>75</v>
      </c>
      <c r="E266" s="242" t="s">
        <v>2532</v>
      </c>
      <c r="F266" s="242" t="s">
        <v>130</v>
      </c>
      <c r="G266" s="229"/>
      <c r="H266" s="229"/>
      <c r="I266" s="232"/>
      <c r="J266" s="243">
        <f>BK266</f>
        <v>0</v>
      </c>
      <c r="K266" s="229"/>
      <c r="L266" s="234"/>
      <c r="M266" s="235"/>
      <c r="N266" s="236"/>
      <c r="O266" s="236"/>
      <c r="P266" s="237">
        <f>SUM(P267:P269)</f>
        <v>0</v>
      </c>
      <c r="Q266" s="236"/>
      <c r="R266" s="237">
        <f>SUM(R267:R269)</f>
        <v>0</v>
      </c>
      <c r="S266" s="236"/>
      <c r="T266" s="238">
        <f>SUM(T267:T269)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39" t="s">
        <v>84</v>
      </c>
      <c r="AT266" s="240" t="s">
        <v>75</v>
      </c>
      <c r="AU266" s="240" t="s">
        <v>84</v>
      </c>
      <c r="AY266" s="239" t="s">
        <v>222</v>
      </c>
      <c r="BK266" s="241">
        <f>SUM(BK267:BK269)</f>
        <v>0</v>
      </c>
    </row>
    <row r="267" s="2" customFormat="1" ht="16.5" customHeight="1">
      <c r="A267" s="39"/>
      <c r="B267" s="40"/>
      <c r="C267" s="244" t="s">
        <v>708</v>
      </c>
      <c r="D267" s="244" t="s">
        <v>224</v>
      </c>
      <c r="E267" s="245" t="s">
        <v>3530</v>
      </c>
      <c r="F267" s="246" t="s">
        <v>204</v>
      </c>
      <c r="G267" s="247" t="s">
        <v>1614</v>
      </c>
      <c r="H267" s="248">
        <v>1</v>
      </c>
      <c r="I267" s="249"/>
      <c r="J267" s="250">
        <f>ROUND(I267*H267,2)</f>
        <v>0</v>
      </c>
      <c r="K267" s="251"/>
      <c r="L267" s="45"/>
      <c r="M267" s="252" t="s">
        <v>1</v>
      </c>
      <c r="N267" s="253" t="s">
        <v>41</v>
      </c>
      <c r="O267" s="92"/>
      <c r="P267" s="254">
        <f>O267*H267</f>
        <v>0</v>
      </c>
      <c r="Q267" s="254">
        <v>0</v>
      </c>
      <c r="R267" s="254">
        <f>Q267*H267</f>
        <v>0</v>
      </c>
      <c r="S267" s="254">
        <v>0</v>
      </c>
      <c r="T267" s="255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56" t="s">
        <v>228</v>
      </c>
      <c r="AT267" s="256" t="s">
        <v>224</v>
      </c>
      <c r="AU267" s="256" t="s">
        <v>86</v>
      </c>
      <c r="AY267" s="18" t="s">
        <v>222</v>
      </c>
      <c r="BE267" s="257">
        <f>IF(N267="základní",J267,0)</f>
        <v>0</v>
      </c>
      <c r="BF267" s="257">
        <f>IF(N267="snížená",J267,0)</f>
        <v>0</v>
      </c>
      <c r="BG267" s="257">
        <f>IF(N267="zákl. přenesená",J267,0)</f>
        <v>0</v>
      </c>
      <c r="BH267" s="257">
        <f>IF(N267="sníž. přenesená",J267,0)</f>
        <v>0</v>
      </c>
      <c r="BI267" s="257">
        <f>IF(N267="nulová",J267,0)</f>
        <v>0</v>
      </c>
      <c r="BJ267" s="18" t="s">
        <v>84</v>
      </c>
      <c r="BK267" s="257">
        <f>ROUND(I267*H267,2)</f>
        <v>0</v>
      </c>
      <c r="BL267" s="18" t="s">
        <v>228</v>
      </c>
      <c r="BM267" s="256" t="s">
        <v>723</v>
      </c>
    </row>
    <row r="268" s="2" customFormat="1" ht="16.5" customHeight="1">
      <c r="A268" s="39"/>
      <c r="B268" s="40"/>
      <c r="C268" s="244" t="s">
        <v>474</v>
      </c>
      <c r="D268" s="244" t="s">
        <v>224</v>
      </c>
      <c r="E268" s="245" t="s">
        <v>3531</v>
      </c>
      <c r="F268" s="246" t="s">
        <v>3532</v>
      </c>
      <c r="G268" s="247" t="s">
        <v>1614</v>
      </c>
      <c r="H268" s="248">
        <v>1</v>
      </c>
      <c r="I268" s="249"/>
      <c r="J268" s="250">
        <f>ROUND(I268*H268,2)</f>
        <v>0</v>
      </c>
      <c r="K268" s="251"/>
      <c r="L268" s="45"/>
      <c r="M268" s="252" t="s">
        <v>1</v>
      </c>
      <c r="N268" s="253" t="s">
        <v>41</v>
      </c>
      <c r="O268" s="92"/>
      <c r="P268" s="254">
        <f>O268*H268</f>
        <v>0</v>
      </c>
      <c r="Q268" s="254">
        <v>0</v>
      </c>
      <c r="R268" s="254">
        <f>Q268*H268</f>
        <v>0</v>
      </c>
      <c r="S268" s="254">
        <v>0</v>
      </c>
      <c r="T268" s="255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56" t="s">
        <v>228</v>
      </c>
      <c r="AT268" s="256" t="s">
        <v>224</v>
      </c>
      <c r="AU268" s="256" t="s">
        <v>86</v>
      </c>
      <c r="AY268" s="18" t="s">
        <v>222</v>
      </c>
      <c r="BE268" s="257">
        <f>IF(N268="základní",J268,0)</f>
        <v>0</v>
      </c>
      <c r="BF268" s="257">
        <f>IF(N268="snížená",J268,0)</f>
        <v>0</v>
      </c>
      <c r="BG268" s="257">
        <f>IF(N268="zákl. přenesená",J268,0)</f>
        <v>0</v>
      </c>
      <c r="BH268" s="257">
        <f>IF(N268="sníž. přenesená",J268,0)</f>
        <v>0</v>
      </c>
      <c r="BI268" s="257">
        <f>IF(N268="nulová",J268,0)</f>
        <v>0</v>
      </c>
      <c r="BJ268" s="18" t="s">
        <v>84</v>
      </c>
      <c r="BK268" s="257">
        <f>ROUND(I268*H268,2)</f>
        <v>0</v>
      </c>
      <c r="BL268" s="18" t="s">
        <v>228</v>
      </c>
      <c r="BM268" s="256" t="s">
        <v>729</v>
      </c>
    </row>
    <row r="269" s="2" customFormat="1" ht="16.5" customHeight="1">
      <c r="A269" s="39"/>
      <c r="B269" s="40"/>
      <c r="C269" s="244" t="s">
        <v>720</v>
      </c>
      <c r="D269" s="244" t="s">
        <v>224</v>
      </c>
      <c r="E269" s="245" t="s">
        <v>3533</v>
      </c>
      <c r="F269" s="246" t="s">
        <v>3534</v>
      </c>
      <c r="G269" s="247" t="s">
        <v>1614</v>
      </c>
      <c r="H269" s="248">
        <v>1</v>
      </c>
      <c r="I269" s="249"/>
      <c r="J269" s="250">
        <f>ROUND(I269*H269,2)</f>
        <v>0</v>
      </c>
      <c r="K269" s="251"/>
      <c r="L269" s="45"/>
      <c r="M269" s="317" t="s">
        <v>1</v>
      </c>
      <c r="N269" s="318" t="s">
        <v>41</v>
      </c>
      <c r="O269" s="319"/>
      <c r="P269" s="320">
        <f>O269*H269</f>
        <v>0</v>
      </c>
      <c r="Q269" s="320">
        <v>0</v>
      </c>
      <c r="R269" s="320">
        <f>Q269*H269</f>
        <v>0</v>
      </c>
      <c r="S269" s="320">
        <v>0</v>
      </c>
      <c r="T269" s="321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56" t="s">
        <v>228</v>
      </c>
      <c r="AT269" s="256" t="s">
        <v>224</v>
      </c>
      <c r="AU269" s="256" t="s">
        <v>86</v>
      </c>
      <c r="AY269" s="18" t="s">
        <v>222</v>
      </c>
      <c r="BE269" s="257">
        <f>IF(N269="základní",J269,0)</f>
        <v>0</v>
      </c>
      <c r="BF269" s="257">
        <f>IF(N269="snížená",J269,0)</f>
        <v>0</v>
      </c>
      <c r="BG269" s="257">
        <f>IF(N269="zákl. přenesená",J269,0)</f>
        <v>0</v>
      </c>
      <c r="BH269" s="257">
        <f>IF(N269="sníž. přenesená",J269,0)</f>
        <v>0</v>
      </c>
      <c r="BI269" s="257">
        <f>IF(N269="nulová",J269,0)</f>
        <v>0</v>
      </c>
      <c r="BJ269" s="18" t="s">
        <v>84</v>
      </c>
      <c r="BK269" s="257">
        <f>ROUND(I269*H269,2)</f>
        <v>0</v>
      </c>
      <c r="BL269" s="18" t="s">
        <v>228</v>
      </c>
      <c r="BM269" s="256" t="s">
        <v>734</v>
      </c>
    </row>
    <row r="270" s="2" customFormat="1" ht="6.96" customHeight="1">
      <c r="A270" s="39"/>
      <c r="B270" s="67"/>
      <c r="C270" s="68"/>
      <c r="D270" s="68"/>
      <c r="E270" s="68"/>
      <c r="F270" s="68"/>
      <c r="G270" s="68"/>
      <c r="H270" s="68"/>
      <c r="I270" s="68"/>
      <c r="J270" s="68"/>
      <c r="K270" s="68"/>
      <c r="L270" s="45"/>
      <c r="M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</sheetData>
  <sheetProtection sheet="1" autoFilter="0" formatColumns="0" formatRows="0" objects="1" scenarios="1" spinCount="100000" saltValue="iLWW4vKbV32TdnKBXEi2Z3YbQWDHssJTbiVON2zXrQeX6U5DVbiJc/AtT7qhfLX1LliAtzK395VmDI6WWDaBiw==" hashValue="xM3zcMbrMU06BUzVnl+0Ss9v2u1I7Xcl1dNqAYemsvlIXJWtrZc3aPIJjf7aVK9nt4hQ4bUYpAlMqFtiINCtCg==" algorithmName="SHA-512" password="9942"/>
  <autoFilter ref="C138:K269"/>
  <mergeCells count="20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D109:F109"/>
    <mergeCell ref="D110:F110"/>
    <mergeCell ref="D111:F111"/>
    <mergeCell ref="D112:F112"/>
    <mergeCell ref="D113:F113"/>
    <mergeCell ref="E125:H125"/>
    <mergeCell ref="E129:H129"/>
    <mergeCell ref="E127:H127"/>
    <mergeCell ref="E131:H13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153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OU - STAVEBNÍ ÚPRAVY BUDOVY E, ČS.LEGIÍ 9, OSTRAVA</v>
      </c>
      <c r="F7" s="152"/>
      <c r="G7" s="152"/>
      <c r="H7" s="152"/>
      <c r="L7" s="21"/>
    </row>
    <row r="8">
      <c r="B8" s="21"/>
      <c r="D8" s="152" t="s">
        <v>154</v>
      </c>
      <c r="L8" s="21"/>
    </row>
    <row r="9" s="1" customFormat="1" ht="16.5" customHeight="1">
      <c r="B9" s="21"/>
      <c r="E9" s="153" t="s">
        <v>2858</v>
      </c>
      <c r="F9" s="1"/>
      <c r="G9" s="1"/>
      <c r="H9" s="1"/>
      <c r="L9" s="21"/>
    </row>
    <row r="10" s="1" customFormat="1" ht="12" customHeight="1">
      <c r="B10" s="21"/>
      <c r="D10" s="152" t="s">
        <v>2859</v>
      </c>
      <c r="L10" s="21"/>
    </row>
    <row r="11" s="2" customFormat="1" ht="16.5" customHeight="1">
      <c r="A11" s="39"/>
      <c r="B11" s="45"/>
      <c r="C11" s="39"/>
      <c r="D11" s="39"/>
      <c r="E11" s="166" t="s">
        <v>3292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3293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3535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19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20</v>
      </c>
      <c r="E16" s="39"/>
      <c r="F16" s="142" t="s">
        <v>34</v>
      </c>
      <c r="G16" s="39"/>
      <c r="H16" s="39"/>
      <c r="I16" s="152" t="s">
        <v>22</v>
      </c>
      <c r="J16" s="155" t="str">
        <f>'Rekapitulace stavby'!AN8</f>
        <v>30. 3. 2022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24</v>
      </c>
      <c r="E18" s="39"/>
      <c r="F18" s="39"/>
      <c r="G18" s="39"/>
      <c r="H18" s="39"/>
      <c r="I18" s="152" t="s">
        <v>25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Ostravská univerzita</v>
      </c>
      <c r="F19" s="39"/>
      <c r="G19" s="39"/>
      <c r="H19" s="39"/>
      <c r="I19" s="152" t="s">
        <v>27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28</v>
      </c>
      <c r="E21" s="39"/>
      <c r="F21" s="39"/>
      <c r="G21" s="39"/>
      <c r="H21" s="39"/>
      <c r="I21" s="152" t="s">
        <v>25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27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30</v>
      </c>
      <c r="E24" s="39"/>
      <c r="F24" s="39"/>
      <c r="G24" s="39"/>
      <c r="H24" s="39"/>
      <c r="I24" s="152" t="s">
        <v>25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MARPO s.r.o.</v>
      </c>
      <c r="F25" s="39"/>
      <c r="G25" s="39"/>
      <c r="H25" s="39"/>
      <c r="I25" s="152" t="s">
        <v>27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33</v>
      </c>
      <c r="E27" s="39"/>
      <c r="F27" s="39"/>
      <c r="G27" s="39"/>
      <c r="H27" s="39"/>
      <c r="I27" s="152" t="s">
        <v>25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 xml:space="preserve"> </v>
      </c>
      <c r="F28" s="39"/>
      <c r="G28" s="39"/>
      <c r="H28" s="39"/>
      <c r="I28" s="152" t="s">
        <v>27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35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142" t="s">
        <v>156</v>
      </c>
      <c r="E34" s="39"/>
      <c r="F34" s="39"/>
      <c r="G34" s="39"/>
      <c r="H34" s="39"/>
      <c r="I34" s="39"/>
      <c r="J34" s="161">
        <f>J100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2" t="s">
        <v>157</v>
      </c>
      <c r="E35" s="39"/>
      <c r="F35" s="39"/>
      <c r="G35" s="39"/>
      <c r="H35" s="39"/>
      <c r="I35" s="39"/>
      <c r="J35" s="161">
        <f>J128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25.44" customHeight="1">
      <c r="A36" s="39"/>
      <c r="B36" s="45"/>
      <c r="C36" s="39"/>
      <c r="D36" s="163" t="s">
        <v>36</v>
      </c>
      <c r="E36" s="39"/>
      <c r="F36" s="39"/>
      <c r="G36" s="39"/>
      <c r="H36" s="39"/>
      <c r="I36" s="39"/>
      <c r="J36" s="164">
        <f>ROUND(J34 + J35,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6.96" customHeight="1">
      <c r="A37" s="39"/>
      <c r="B37" s="45"/>
      <c r="C37" s="39"/>
      <c r="D37" s="160"/>
      <c r="E37" s="160"/>
      <c r="F37" s="160"/>
      <c r="G37" s="160"/>
      <c r="H37" s="160"/>
      <c r="I37" s="160"/>
      <c r="J37" s="160"/>
      <c r="K37" s="160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39"/>
      <c r="F38" s="165" t="s">
        <v>38</v>
      </c>
      <c r="G38" s="39"/>
      <c r="H38" s="39"/>
      <c r="I38" s="165" t="s">
        <v>37</v>
      </c>
      <c r="J38" s="165" t="s">
        <v>39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14.4" customHeight="1">
      <c r="A39" s="39"/>
      <c r="B39" s="45"/>
      <c r="C39" s="39"/>
      <c r="D39" s="166" t="s">
        <v>40</v>
      </c>
      <c r="E39" s="152" t="s">
        <v>41</v>
      </c>
      <c r="F39" s="167">
        <f>ROUND((SUM(BE128:BE135) + SUM(BE159:BE805)),  2)</f>
        <v>0</v>
      </c>
      <c r="G39" s="39"/>
      <c r="H39" s="39"/>
      <c r="I39" s="168">
        <v>0.20999999999999999</v>
      </c>
      <c r="J39" s="167">
        <f>ROUND(((SUM(BE128:BE135) + SUM(BE159:BE805))*I39),  2)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152" t="s">
        <v>42</v>
      </c>
      <c r="F40" s="167">
        <f>ROUND((SUM(BF128:BF135) + SUM(BF159:BF805)),  2)</f>
        <v>0</v>
      </c>
      <c r="G40" s="39"/>
      <c r="H40" s="39"/>
      <c r="I40" s="168">
        <v>0.14999999999999999</v>
      </c>
      <c r="J40" s="167">
        <f>ROUND(((SUM(BF128:BF135) + SUM(BF159:BF805))*I40),  2)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43</v>
      </c>
      <c r="F41" s="167">
        <f>ROUND((SUM(BG128:BG135) + SUM(BG159:BG805)),  2)</f>
        <v>0</v>
      </c>
      <c r="G41" s="39"/>
      <c r="H41" s="39"/>
      <c r="I41" s="168">
        <v>0.20999999999999999</v>
      </c>
      <c r="J41" s="167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152" t="s">
        <v>44</v>
      </c>
      <c r="F42" s="167">
        <f>ROUND((SUM(BH128:BH135) + SUM(BH159:BH805)),  2)</f>
        <v>0</v>
      </c>
      <c r="G42" s="39"/>
      <c r="H42" s="39"/>
      <c r="I42" s="168">
        <v>0.14999999999999999</v>
      </c>
      <c r="J42" s="167">
        <f>0</f>
        <v>0</v>
      </c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14.4" customHeight="1">
      <c r="A43" s="39"/>
      <c r="B43" s="45"/>
      <c r="C43" s="39"/>
      <c r="D43" s="39"/>
      <c r="E43" s="152" t="s">
        <v>45</v>
      </c>
      <c r="F43" s="167">
        <f>ROUND((SUM(BI128:BI135) + SUM(BI159:BI805)),  2)</f>
        <v>0</v>
      </c>
      <c r="G43" s="39"/>
      <c r="H43" s="39"/>
      <c r="I43" s="168">
        <v>0</v>
      </c>
      <c r="J43" s="167">
        <f>0</f>
        <v>0</v>
      </c>
      <c r="K43" s="39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6.96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2" customFormat="1" ht="25.44" customHeight="1">
      <c r="A45" s="39"/>
      <c r="B45" s="45"/>
      <c r="C45" s="169"/>
      <c r="D45" s="170" t="s">
        <v>46</v>
      </c>
      <c r="E45" s="171"/>
      <c r="F45" s="171"/>
      <c r="G45" s="172" t="s">
        <v>47</v>
      </c>
      <c r="H45" s="173" t="s">
        <v>48</v>
      </c>
      <c r="I45" s="171"/>
      <c r="J45" s="174">
        <f>SUM(J36:J43)</f>
        <v>0</v>
      </c>
      <c r="K45" s="175"/>
      <c r="L45" s="64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="2" customFormat="1" ht="14.4" customHeight="1">
      <c r="A46" s="39"/>
      <c r="B46" s="45"/>
      <c r="C46" s="39"/>
      <c r="D46" s="39"/>
      <c r="E46" s="39"/>
      <c r="F46" s="39"/>
      <c r="G46" s="39"/>
      <c r="H46" s="39"/>
      <c r="I46" s="39"/>
      <c r="J46" s="39"/>
      <c r="K46" s="39"/>
      <c r="L46" s="64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6" t="s">
        <v>49</v>
      </c>
      <c r="E50" s="177"/>
      <c r="F50" s="177"/>
      <c r="G50" s="176" t="s">
        <v>50</v>
      </c>
      <c r="H50" s="177"/>
      <c r="I50" s="177"/>
      <c r="J50" s="177"/>
      <c r="K50" s="177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8" t="s">
        <v>51</v>
      </c>
      <c r="E61" s="179"/>
      <c r="F61" s="180" t="s">
        <v>52</v>
      </c>
      <c r="G61" s="178" t="s">
        <v>51</v>
      </c>
      <c r="H61" s="179"/>
      <c r="I61" s="179"/>
      <c r="J61" s="181" t="s">
        <v>52</v>
      </c>
      <c r="K61" s="179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6" t="s">
        <v>53</v>
      </c>
      <c r="E65" s="182"/>
      <c r="F65" s="182"/>
      <c r="G65" s="176" t="s">
        <v>54</v>
      </c>
      <c r="H65" s="182"/>
      <c r="I65" s="182"/>
      <c r="J65" s="182"/>
      <c r="K65" s="182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8" t="s">
        <v>51</v>
      </c>
      <c r="E76" s="179"/>
      <c r="F76" s="180" t="s">
        <v>52</v>
      </c>
      <c r="G76" s="178" t="s">
        <v>51</v>
      </c>
      <c r="H76" s="179"/>
      <c r="I76" s="179"/>
      <c r="J76" s="181" t="s">
        <v>52</v>
      </c>
      <c r="K76" s="179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5"/>
      <c r="C81" s="186"/>
      <c r="D81" s="186"/>
      <c r="E81" s="186"/>
      <c r="F81" s="186"/>
      <c r="G81" s="186"/>
      <c r="H81" s="186"/>
      <c r="I81" s="186"/>
      <c r="J81" s="186"/>
      <c r="K81" s="186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158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7" t="str">
        <f>E7</f>
        <v>OU - STAVEBNÍ ÚPRAVY BUDOVY E, ČS.LEGIÍ 9, OSTRAVA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154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7" t="s">
        <v>2858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2859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325" t="s">
        <v>3292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3293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2 - Rozvaděče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20</v>
      </c>
      <c r="D93" s="41"/>
      <c r="E93" s="41"/>
      <c r="F93" s="28" t="str">
        <f>F16</f>
        <v xml:space="preserve"> </v>
      </c>
      <c r="G93" s="41"/>
      <c r="H93" s="41"/>
      <c r="I93" s="33" t="s">
        <v>22</v>
      </c>
      <c r="J93" s="80" t="str">
        <f>IF(J16="","",J16)</f>
        <v>30. 3. 2022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24</v>
      </c>
      <c r="D95" s="41"/>
      <c r="E95" s="41"/>
      <c r="F95" s="28" t="str">
        <f>E19</f>
        <v>Ostravská univerzita</v>
      </c>
      <c r="G95" s="41"/>
      <c r="H95" s="41"/>
      <c r="I95" s="33" t="s">
        <v>30</v>
      </c>
      <c r="J95" s="37" t="str">
        <f>E25</f>
        <v>MARPO s.r.o.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28</v>
      </c>
      <c r="D96" s="41"/>
      <c r="E96" s="41"/>
      <c r="F96" s="28" t="str">
        <f>IF(E22="","",E22)</f>
        <v>Vyplň údaj</v>
      </c>
      <c r="G96" s="41"/>
      <c r="H96" s="41"/>
      <c r="I96" s="33" t="s">
        <v>33</v>
      </c>
      <c r="J96" s="37" t="str">
        <f>E28</f>
        <v xml:space="preserve"> 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8" t="s">
        <v>159</v>
      </c>
      <c r="D98" s="189"/>
      <c r="E98" s="189"/>
      <c r="F98" s="189"/>
      <c r="G98" s="189"/>
      <c r="H98" s="189"/>
      <c r="I98" s="189"/>
      <c r="J98" s="190" t="s">
        <v>160</v>
      </c>
      <c r="K98" s="189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91" t="s">
        <v>161</v>
      </c>
      <c r="D100" s="41"/>
      <c r="E100" s="41"/>
      <c r="F100" s="41"/>
      <c r="G100" s="41"/>
      <c r="H100" s="41"/>
      <c r="I100" s="41"/>
      <c r="J100" s="111">
        <f>J159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162</v>
      </c>
    </row>
    <row r="101" s="9" customFormat="1" ht="24.96" customHeight="1">
      <c r="A101" s="9"/>
      <c r="B101" s="192"/>
      <c r="C101" s="193"/>
      <c r="D101" s="194" t="s">
        <v>3536</v>
      </c>
      <c r="E101" s="195"/>
      <c r="F101" s="195"/>
      <c r="G101" s="195"/>
      <c r="H101" s="195"/>
      <c r="I101" s="195"/>
      <c r="J101" s="196">
        <f>J160</f>
        <v>0</v>
      </c>
      <c r="K101" s="193"/>
      <c r="L101" s="197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2"/>
      <c r="C102" s="193"/>
      <c r="D102" s="194" t="s">
        <v>3537</v>
      </c>
      <c r="E102" s="195"/>
      <c r="F102" s="195"/>
      <c r="G102" s="195"/>
      <c r="H102" s="195"/>
      <c r="I102" s="195"/>
      <c r="J102" s="196">
        <f>J164</f>
        <v>0</v>
      </c>
      <c r="K102" s="193"/>
      <c r="L102" s="197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2"/>
      <c r="C103" s="193"/>
      <c r="D103" s="194" t="s">
        <v>3537</v>
      </c>
      <c r="E103" s="195"/>
      <c r="F103" s="195"/>
      <c r="G103" s="195"/>
      <c r="H103" s="195"/>
      <c r="I103" s="195"/>
      <c r="J103" s="196">
        <f>J170</f>
        <v>0</v>
      </c>
      <c r="K103" s="193"/>
      <c r="L103" s="197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2"/>
      <c r="C104" s="193"/>
      <c r="D104" s="194" t="s">
        <v>3538</v>
      </c>
      <c r="E104" s="195"/>
      <c r="F104" s="195"/>
      <c r="G104" s="195"/>
      <c r="H104" s="195"/>
      <c r="I104" s="195"/>
      <c r="J104" s="196">
        <f>J176</f>
        <v>0</v>
      </c>
      <c r="K104" s="193"/>
      <c r="L104" s="197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2"/>
      <c r="C105" s="193"/>
      <c r="D105" s="194" t="s">
        <v>3539</v>
      </c>
      <c r="E105" s="195"/>
      <c r="F105" s="195"/>
      <c r="G105" s="195"/>
      <c r="H105" s="195"/>
      <c r="I105" s="195"/>
      <c r="J105" s="196">
        <f>J186</f>
        <v>0</v>
      </c>
      <c r="K105" s="193"/>
      <c r="L105" s="197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2"/>
      <c r="C106" s="193"/>
      <c r="D106" s="194" t="s">
        <v>3540</v>
      </c>
      <c r="E106" s="195"/>
      <c r="F106" s="195"/>
      <c r="G106" s="195"/>
      <c r="H106" s="195"/>
      <c r="I106" s="195"/>
      <c r="J106" s="196">
        <f>J247</f>
        <v>0</v>
      </c>
      <c r="K106" s="193"/>
      <c r="L106" s="197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2"/>
      <c r="C107" s="193"/>
      <c r="D107" s="194" t="s">
        <v>3541</v>
      </c>
      <c r="E107" s="195"/>
      <c r="F107" s="195"/>
      <c r="G107" s="195"/>
      <c r="H107" s="195"/>
      <c r="I107" s="195"/>
      <c r="J107" s="196">
        <f>J249</f>
        <v>0</v>
      </c>
      <c r="K107" s="193"/>
      <c r="L107" s="197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2"/>
      <c r="C108" s="193"/>
      <c r="D108" s="194" t="s">
        <v>3542</v>
      </c>
      <c r="E108" s="195"/>
      <c r="F108" s="195"/>
      <c r="G108" s="195"/>
      <c r="H108" s="195"/>
      <c r="I108" s="195"/>
      <c r="J108" s="196">
        <f>J282</f>
        <v>0</v>
      </c>
      <c r="K108" s="193"/>
      <c r="L108" s="197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92"/>
      <c r="C109" s="193"/>
      <c r="D109" s="194" t="s">
        <v>3543</v>
      </c>
      <c r="E109" s="195"/>
      <c r="F109" s="195"/>
      <c r="G109" s="195"/>
      <c r="H109" s="195"/>
      <c r="I109" s="195"/>
      <c r="J109" s="196">
        <f>J305</f>
        <v>0</v>
      </c>
      <c r="K109" s="193"/>
      <c r="L109" s="197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9" customFormat="1" ht="24.96" customHeight="1">
      <c r="A110" s="9"/>
      <c r="B110" s="192"/>
      <c r="C110" s="193"/>
      <c r="D110" s="194" t="s">
        <v>3544</v>
      </c>
      <c r="E110" s="195"/>
      <c r="F110" s="195"/>
      <c r="G110" s="195"/>
      <c r="H110" s="195"/>
      <c r="I110" s="195"/>
      <c r="J110" s="196">
        <f>J346</f>
        <v>0</v>
      </c>
      <c r="K110" s="193"/>
      <c r="L110" s="197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9" customFormat="1" ht="24.96" customHeight="1">
      <c r="A111" s="9"/>
      <c r="B111" s="192"/>
      <c r="C111" s="193"/>
      <c r="D111" s="194" t="s">
        <v>3545</v>
      </c>
      <c r="E111" s="195"/>
      <c r="F111" s="195"/>
      <c r="G111" s="195"/>
      <c r="H111" s="195"/>
      <c r="I111" s="195"/>
      <c r="J111" s="196">
        <f>J395</f>
        <v>0</v>
      </c>
      <c r="K111" s="193"/>
      <c r="L111" s="197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="9" customFormat="1" ht="24.96" customHeight="1">
      <c r="A112" s="9"/>
      <c r="B112" s="192"/>
      <c r="C112" s="193"/>
      <c r="D112" s="194" t="s">
        <v>3546</v>
      </c>
      <c r="E112" s="195"/>
      <c r="F112" s="195"/>
      <c r="G112" s="195"/>
      <c r="H112" s="195"/>
      <c r="I112" s="195"/>
      <c r="J112" s="196">
        <f>J436</f>
        <v>0</v>
      </c>
      <c r="K112" s="193"/>
      <c r="L112" s="197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</row>
    <row r="113" s="9" customFormat="1" ht="24.96" customHeight="1">
      <c r="A113" s="9"/>
      <c r="B113" s="192"/>
      <c r="C113" s="193"/>
      <c r="D113" s="194" t="s">
        <v>3547</v>
      </c>
      <c r="E113" s="195"/>
      <c r="F113" s="195"/>
      <c r="G113" s="195"/>
      <c r="H113" s="195"/>
      <c r="I113" s="195"/>
      <c r="J113" s="196">
        <f>J481</f>
        <v>0</v>
      </c>
      <c r="K113" s="193"/>
      <c r="L113" s="197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</row>
    <row r="114" s="9" customFormat="1" ht="24.96" customHeight="1">
      <c r="A114" s="9"/>
      <c r="B114" s="192"/>
      <c r="C114" s="193"/>
      <c r="D114" s="194" t="s">
        <v>3548</v>
      </c>
      <c r="E114" s="195"/>
      <c r="F114" s="195"/>
      <c r="G114" s="195"/>
      <c r="H114" s="195"/>
      <c r="I114" s="195"/>
      <c r="J114" s="196">
        <f>J522</f>
        <v>0</v>
      </c>
      <c r="K114" s="193"/>
      <c r="L114" s="197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</row>
    <row r="115" s="9" customFormat="1" ht="24.96" customHeight="1">
      <c r="A115" s="9"/>
      <c r="B115" s="192"/>
      <c r="C115" s="193"/>
      <c r="D115" s="194" t="s">
        <v>3549</v>
      </c>
      <c r="E115" s="195"/>
      <c r="F115" s="195"/>
      <c r="G115" s="195"/>
      <c r="H115" s="195"/>
      <c r="I115" s="195"/>
      <c r="J115" s="196">
        <f>J573</f>
        <v>0</v>
      </c>
      <c r="K115" s="193"/>
      <c r="L115" s="197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</row>
    <row r="116" s="9" customFormat="1" ht="24.96" customHeight="1">
      <c r="A116" s="9"/>
      <c r="B116" s="192"/>
      <c r="C116" s="193"/>
      <c r="D116" s="194" t="s">
        <v>3550</v>
      </c>
      <c r="E116" s="195"/>
      <c r="F116" s="195"/>
      <c r="G116" s="195"/>
      <c r="H116" s="195"/>
      <c r="I116" s="195"/>
      <c r="J116" s="196">
        <f>J608</f>
        <v>0</v>
      </c>
      <c r="K116" s="193"/>
      <c r="L116" s="197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</row>
    <row r="117" s="9" customFormat="1" ht="24.96" customHeight="1">
      <c r="A117" s="9"/>
      <c r="B117" s="192"/>
      <c r="C117" s="193"/>
      <c r="D117" s="194" t="s">
        <v>3551</v>
      </c>
      <c r="E117" s="195"/>
      <c r="F117" s="195"/>
      <c r="G117" s="195"/>
      <c r="H117" s="195"/>
      <c r="I117" s="195"/>
      <c r="J117" s="196">
        <f>J655</f>
        <v>0</v>
      </c>
      <c r="K117" s="193"/>
      <c r="L117" s="197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</row>
    <row r="118" s="9" customFormat="1" ht="24.96" customHeight="1">
      <c r="A118" s="9"/>
      <c r="B118" s="192"/>
      <c r="C118" s="193"/>
      <c r="D118" s="194" t="s">
        <v>3552</v>
      </c>
      <c r="E118" s="195"/>
      <c r="F118" s="195"/>
      <c r="G118" s="195"/>
      <c r="H118" s="195"/>
      <c r="I118" s="195"/>
      <c r="J118" s="196">
        <f>J685</f>
        <v>0</v>
      </c>
      <c r="K118" s="193"/>
      <c r="L118" s="197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</row>
    <row r="119" s="9" customFormat="1" ht="24.96" customHeight="1">
      <c r="A119" s="9"/>
      <c r="B119" s="192"/>
      <c r="C119" s="193"/>
      <c r="D119" s="194" t="s">
        <v>3553</v>
      </c>
      <c r="E119" s="195"/>
      <c r="F119" s="195"/>
      <c r="G119" s="195"/>
      <c r="H119" s="195"/>
      <c r="I119" s="195"/>
      <c r="J119" s="196">
        <f>J728</f>
        <v>0</v>
      </c>
      <c r="K119" s="193"/>
      <c r="L119" s="197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</row>
    <row r="120" s="9" customFormat="1" ht="24.96" customHeight="1">
      <c r="A120" s="9"/>
      <c r="B120" s="192"/>
      <c r="C120" s="193"/>
      <c r="D120" s="194" t="s">
        <v>3554</v>
      </c>
      <c r="E120" s="195"/>
      <c r="F120" s="195"/>
      <c r="G120" s="195"/>
      <c r="H120" s="195"/>
      <c r="I120" s="195"/>
      <c r="J120" s="196">
        <f>J771</f>
        <v>0</v>
      </c>
      <c r="K120" s="193"/>
      <c r="L120" s="197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</row>
    <row r="121" s="9" customFormat="1" ht="24.96" customHeight="1">
      <c r="A121" s="9"/>
      <c r="B121" s="192"/>
      <c r="C121" s="193"/>
      <c r="D121" s="194" t="s">
        <v>3555</v>
      </c>
      <c r="E121" s="195"/>
      <c r="F121" s="195"/>
      <c r="G121" s="195"/>
      <c r="H121" s="195"/>
      <c r="I121" s="195"/>
      <c r="J121" s="196">
        <f>J787</f>
        <v>0</v>
      </c>
      <c r="K121" s="193"/>
      <c r="L121" s="197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</row>
    <row r="122" s="9" customFormat="1" ht="24.96" customHeight="1">
      <c r="A122" s="9"/>
      <c r="B122" s="192"/>
      <c r="C122" s="193"/>
      <c r="D122" s="194" t="s">
        <v>3556</v>
      </c>
      <c r="E122" s="195"/>
      <c r="F122" s="195"/>
      <c r="G122" s="195"/>
      <c r="H122" s="195"/>
      <c r="I122" s="195"/>
      <c r="J122" s="196">
        <f>J799</f>
        <v>0</v>
      </c>
      <c r="K122" s="193"/>
      <c r="L122" s="197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</row>
    <row r="123" s="10" customFormat="1" ht="19.92" customHeight="1">
      <c r="A123" s="10"/>
      <c r="B123" s="198"/>
      <c r="C123" s="134"/>
      <c r="D123" s="199" t="s">
        <v>3557</v>
      </c>
      <c r="E123" s="200"/>
      <c r="F123" s="200"/>
      <c r="G123" s="200"/>
      <c r="H123" s="200"/>
      <c r="I123" s="200"/>
      <c r="J123" s="201">
        <f>J800</f>
        <v>0</v>
      </c>
      <c r="K123" s="134"/>
      <c r="L123" s="202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9" customFormat="1" ht="24.96" customHeight="1">
      <c r="A124" s="9"/>
      <c r="B124" s="192"/>
      <c r="C124" s="193"/>
      <c r="D124" s="194" t="s">
        <v>193</v>
      </c>
      <c r="E124" s="195"/>
      <c r="F124" s="195"/>
      <c r="G124" s="195"/>
      <c r="H124" s="195"/>
      <c r="I124" s="195"/>
      <c r="J124" s="196">
        <f>J802</f>
        <v>0</v>
      </c>
      <c r="K124" s="193"/>
      <c r="L124" s="197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</row>
    <row r="125" s="10" customFormat="1" ht="19.92" customHeight="1">
      <c r="A125" s="10"/>
      <c r="B125" s="198"/>
      <c r="C125" s="134"/>
      <c r="D125" s="199" t="s">
        <v>3298</v>
      </c>
      <c r="E125" s="200"/>
      <c r="F125" s="200"/>
      <c r="G125" s="200"/>
      <c r="H125" s="200"/>
      <c r="I125" s="200"/>
      <c r="J125" s="201">
        <f>J803</f>
        <v>0</v>
      </c>
      <c r="K125" s="134"/>
      <c r="L125" s="202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2" customFormat="1" ht="21.84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29.28" customHeight="1">
      <c r="A128" s="39"/>
      <c r="B128" s="40"/>
      <c r="C128" s="191" t="s">
        <v>197</v>
      </c>
      <c r="D128" s="41"/>
      <c r="E128" s="41"/>
      <c r="F128" s="41"/>
      <c r="G128" s="41"/>
      <c r="H128" s="41"/>
      <c r="I128" s="41"/>
      <c r="J128" s="203">
        <f>ROUND(J129 + J130 + J131 + J132 + J133 + J134,2)</f>
        <v>0</v>
      </c>
      <c r="K128" s="41"/>
      <c r="L128" s="64"/>
      <c r="N128" s="204" t="s">
        <v>40</v>
      </c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8" customHeight="1">
      <c r="A129" s="39"/>
      <c r="B129" s="40"/>
      <c r="C129" s="41"/>
      <c r="D129" s="205" t="s">
        <v>198</v>
      </c>
      <c r="E129" s="206"/>
      <c r="F129" s="206"/>
      <c r="G129" s="41"/>
      <c r="H129" s="41"/>
      <c r="I129" s="41"/>
      <c r="J129" s="207">
        <v>0</v>
      </c>
      <c r="K129" s="41"/>
      <c r="L129" s="208"/>
      <c r="M129" s="209"/>
      <c r="N129" s="210" t="s">
        <v>41</v>
      </c>
      <c r="O129" s="209"/>
      <c r="P129" s="209"/>
      <c r="Q129" s="209"/>
      <c r="R129" s="209"/>
      <c r="S129" s="211"/>
      <c r="T129" s="211"/>
      <c r="U129" s="211"/>
      <c r="V129" s="211"/>
      <c r="W129" s="211"/>
      <c r="X129" s="211"/>
      <c r="Y129" s="211"/>
      <c r="Z129" s="211"/>
      <c r="AA129" s="211"/>
      <c r="AB129" s="211"/>
      <c r="AC129" s="211"/>
      <c r="AD129" s="211"/>
      <c r="AE129" s="211"/>
      <c r="AF129" s="209"/>
      <c r="AG129" s="209"/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12" t="s">
        <v>199</v>
      </c>
      <c r="AZ129" s="209"/>
      <c r="BA129" s="209"/>
      <c r="BB129" s="209"/>
      <c r="BC129" s="209"/>
      <c r="BD129" s="209"/>
      <c r="BE129" s="213">
        <f>IF(N129="základní",J129,0)</f>
        <v>0</v>
      </c>
      <c r="BF129" s="213">
        <f>IF(N129="snížená",J129,0)</f>
        <v>0</v>
      </c>
      <c r="BG129" s="213">
        <f>IF(N129="zákl. přenesená",J129,0)</f>
        <v>0</v>
      </c>
      <c r="BH129" s="213">
        <f>IF(N129="sníž. přenesená",J129,0)</f>
        <v>0</v>
      </c>
      <c r="BI129" s="213">
        <f>IF(N129="nulová",J129,0)</f>
        <v>0</v>
      </c>
      <c r="BJ129" s="212" t="s">
        <v>84</v>
      </c>
      <c r="BK129" s="209"/>
      <c r="BL129" s="209"/>
      <c r="BM129" s="209"/>
    </row>
    <row r="130" s="2" customFormat="1" ht="18" customHeight="1">
      <c r="A130" s="39"/>
      <c r="B130" s="40"/>
      <c r="C130" s="41"/>
      <c r="D130" s="205" t="s">
        <v>200</v>
      </c>
      <c r="E130" s="206"/>
      <c r="F130" s="206"/>
      <c r="G130" s="41"/>
      <c r="H130" s="41"/>
      <c r="I130" s="41"/>
      <c r="J130" s="207">
        <v>0</v>
      </c>
      <c r="K130" s="41"/>
      <c r="L130" s="208"/>
      <c r="M130" s="209"/>
      <c r="N130" s="210" t="s">
        <v>41</v>
      </c>
      <c r="O130" s="209"/>
      <c r="P130" s="209"/>
      <c r="Q130" s="209"/>
      <c r="R130" s="209"/>
      <c r="S130" s="211"/>
      <c r="T130" s="211"/>
      <c r="U130" s="211"/>
      <c r="V130" s="211"/>
      <c r="W130" s="211"/>
      <c r="X130" s="211"/>
      <c r="Y130" s="211"/>
      <c r="Z130" s="211"/>
      <c r="AA130" s="211"/>
      <c r="AB130" s="211"/>
      <c r="AC130" s="211"/>
      <c r="AD130" s="211"/>
      <c r="AE130" s="211"/>
      <c r="AF130" s="209"/>
      <c r="AG130" s="209"/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12" t="s">
        <v>199</v>
      </c>
      <c r="AZ130" s="209"/>
      <c r="BA130" s="209"/>
      <c r="BB130" s="209"/>
      <c r="BC130" s="209"/>
      <c r="BD130" s="209"/>
      <c r="BE130" s="213">
        <f>IF(N130="základní",J130,0)</f>
        <v>0</v>
      </c>
      <c r="BF130" s="213">
        <f>IF(N130="snížená",J130,0)</f>
        <v>0</v>
      </c>
      <c r="BG130" s="213">
        <f>IF(N130="zákl. přenesená",J130,0)</f>
        <v>0</v>
      </c>
      <c r="BH130" s="213">
        <f>IF(N130="sníž. přenesená",J130,0)</f>
        <v>0</v>
      </c>
      <c r="BI130" s="213">
        <f>IF(N130="nulová",J130,0)</f>
        <v>0</v>
      </c>
      <c r="BJ130" s="212" t="s">
        <v>84</v>
      </c>
      <c r="BK130" s="209"/>
      <c r="BL130" s="209"/>
      <c r="BM130" s="209"/>
    </row>
    <row r="131" s="2" customFormat="1" ht="18" customHeight="1">
      <c r="A131" s="39"/>
      <c r="B131" s="40"/>
      <c r="C131" s="41"/>
      <c r="D131" s="205" t="s">
        <v>201</v>
      </c>
      <c r="E131" s="206"/>
      <c r="F131" s="206"/>
      <c r="G131" s="41"/>
      <c r="H131" s="41"/>
      <c r="I131" s="41"/>
      <c r="J131" s="207">
        <v>0</v>
      </c>
      <c r="K131" s="41"/>
      <c r="L131" s="208"/>
      <c r="M131" s="209"/>
      <c r="N131" s="210" t="s">
        <v>41</v>
      </c>
      <c r="O131" s="209"/>
      <c r="P131" s="209"/>
      <c r="Q131" s="209"/>
      <c r="R131" s="209"/>
      <c r="S131" s="211"/>
      <c r="T131" s="211"/>
      <c r="U131" s="211"/>
      <c r="V131" s="211"/>
      <c r="W131" s="211"/>
      <c r="X131" s="211"/>
      <c r="Y131" s="211"/>
      <c r="Z131" s="211"/>
      <c r="AA131" s="211"/>
      <c r="AB131" s="211"/>
      <c r="AC131" s="211"/>
      <c r="AD131" s="211"/>
      <c r="AE131" s="211"/>
      <c r="AF131" s="209"/>
      <c r="AG131" s="209"/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12" t="s">
        <v>199</v>
      </c>
      <c r="AZ131" s="209"/>
      <c r="BA131" s="209"/>
      <c r="BB131" s="209"/>
      <c r="BC131" s="209"/>
      <c r="BD131" s="209"/>
      <c r="BE131" s="213">
        <f>IF(N131="základní",J131,0)</f>
        <v>0</v>
      </c>
      <c r="BF131" s="213">
        <f>IF(N131="snížená",J131,0)</f>
        <v>0</v>
      </c>
      <c r="BG131" s="213">
        <f>IF(N131="zákl. přenesená",J131,0)</f>
        <v>0</v>
      </c>
      <c r="BH131" s="213">
        <f>IF(N131="sníž. přenesená",J131,0)</f>
        <v>0</v>
      </c>
      <c r="BI131" s="213">
        <f>IF(N131="nulová",J131,0)</f>
        <v>0</v>
      </c>
      <c r="BJ131" s="212" t="s">
        <v>84</v>
      </c>
      <c r="BK131" s="209"/>
      <c r="BL131" s="209"/>
      <c r="BM131" s="209"/>
    </row>
    <row r="132" s="2" customFormat="1" ht="18" customHeight="1">
      <c r="A132" s="39"/>
      <c r="B132" s="40"/>
      <c r="C132" s="41"/>
      <c r="D132" s="205" t="s">
        <v>202</v>
      </c>
      <c r="E132" s="206"/>
      <c r="F132" s="206"/>
      <c r="G132" s="41"/>
      <c r="H132" s="41"/>
      <c r="I132" s="41"/>
      <c r="J132" s="207">
        <v>0</v>
      </c>
      <c r="K132" s="41"/>
      <c r="L132" s="208"/>
      <c r="M132" s="209"/>
      <c r="N132" s="210" t="s">
        <v>41</v>
      </c>
      <c r="O132" s="209"/>
      <c r="P132" s="209"/>
      <c r="Q132" s="209"/>
      <c r="R132" s="209"/>
      <c r="S132" s="211"/>
      <c r="T132" s="211"/>
      <c r="U132" s="211"/>
      <c r="V132" s="211"/>
      <c r="W132" s="211"/>
      <c r="X132" s="211"/>
      <c r="Y132" s="211"/>
      <c r="Z132" s="211"/>
      <c r="AA132" s="211"/>
      <c r="AB132" s="211"/>
      <c r="AC132" s="211"/>
      <c r="AD132" s="211"/>
      <c r="AE132" s="211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12" t="s">
        <v>199</v>
      </c>
      <c r="AZ132" s="209"/>
      <c r="BA132" s="209"/>
      <c r="BB132" s="209"/>
      <c r="BC132" s="209"/>
      <c r="BD132" s="209"/>
      <c r="BE132" s="213">
        <f>IF(N132="základní",J132,0)</f>
        <v>0</v>
      </c>
      <c r="BF132" s="213">
        <f>IF(N132="snížená",J132,0)</f>
        <v>0</v>
      </c>
      <c r="BG132" s="213">
        <f>IF(N132="zákl. přenesená",J132,0)</f>
        <v>0</v>
      </c>
      <c r="BH132" s="213">
        <f>IF(N132="sníž. přenesená",J132,0)</f>
        <v>0</v>
      </c>
      <c r="BI132" s="213">
        <f>IF(N132="nulová",J132,0)</f>
        <v>0</v>
      </c>
      <c r="BJ132" s="212" t="s">
        <v>84</v>
      </c>
      <c r="BK132" s="209"/>
      <c r="BL132" s="209"/>
      <c r="BM132" s="209"/>
    </row>
    <row r="133" s="2" customFormat="1" ht="18" customHeight="1">
      <c r="A133" s="39"/>
      <c r="B133" s="40"/>
      <c r="C133" s="41"/>
      <c r="D133" s="205" t="s">
        <v>203</v>
      </c>
      <c r="E133" s="206"/>
      <c r="F133" s="206"/>
      <c r="G133" s="41"/>
      <c r="H133" s="41"/>
      <c r="I133" s="41"/>
      <c r="J133" s="207">
        <v>0</v>
      </c>
      <c r="K133" s="41"/>
      <c r="L133" s="208"/>
      <c r="M133" s="209"/>
      <c r="N133" s="210" t="s">
        <v>41</v>
      </c>
      <c r="O133" s="209"/>
      <c r="P133" s="209"/>
      <c r="Q133" s="209"/>
      <c r="R133" s="209"/>
      <c r="S133" s="211"/>
      <c r="T133" s="211"/>
      <c r="U133" s="211"/>
      <c r="V133" s="211"/>
      <c r="W133" s="211"/>
      <c r="X133" s="211"/>
      <c r="Y133" s="211"/>
      <c r="Z133" s="211"/>
      <c r="AA133" s="211"/>
      <c r="AB133" s="211"/>
      <c r="AC133" s="211"/>
      <c r="AD133" s="211"/>
      <c r="AE133" s="211"/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12" t="s">
        <v>199</v>
      </c>
      <c r="AZ133" s="209"/>
      <c r="BA133" s="209"/>
      <c r="BB133" s="209"/>
      <c r="BC133" s="209"/>
      <c r="BD133" s="209"/>
      <c r="BE133" s="213">
        <f>IF(N133="základní",J133,0)</f>
        <v>0</v>
      </c>
      <c r="BF133" s="213">
        <f>IF(N133="snížená",J133,0)</f>
        <v>0</v>
      </c>
      <c r="BG133" s="213">
        <f>IF(N133="zákl. přenesená",J133,0)</f>
        <v>0</v>
      </c>
      <c r="BH133" s="213">
        <f>IF(N133="sníž. přenesená",J133,0)</f>
        <v>0</v>
      </c>
      <c r="BI133" s="213">
        <f>IF(N133="nulová",J133,0)</f>
        <v>0</v>
      </c>
      <c r="BJ133" s="212" t="s">
        <v>84</v>
      </c>
      <c r="BK133" s="209"/>
      <c r="BL133" s="209"/>
      <c r="BM133" s="209"/>
    </row>
    <row r="134" s="2" customFormat="1" ht="18" customHeight="1">
      <c r="A134" s="39"/>
      <c r="B134" s="40"/>
      <c r="C134" s="41"/>
      <c r="D134" s="206" t="s">
        <v>204</v>
      </c>
      <c r="E134" s="41"/>
      <c r="F134" s="41"/>
      <c r="G134" s="41"/>
      <c r="H134" s="41"/>
      <c r="I134" s="41"/>
      <c r="J134" s="207">
        <f>ROUND(J34*T134,2)</f>
        <v>0</v>
      </c>
      <c r="K134" s="41"/>
      <c r="L134" s="208"/>
      <c r="M134" s="209"/>
      <c r="N134" s="210" t="s">
        <v>42</v>
      </c>
      <c r="O134" s="209"/>
      <c r="P134" s="209"/>
      <c r="Q134" s="209"/>
      <c r="R134" s="209"/>
      <c r="S134" s="211"/>
      <c r="T134" s="211"/>
      <c r="U134" s="211"/>
      <c r="V134" s="211"/>
      <c r="W134" s="211"/>
      <c r="X134" s="211"/>
      <c r="Y134" s="211"/>
      <c r="Z134" s="211"/>
      <c r="AA134" s="211"/>
      <c r="AB134" s="211"/>
      <c r="AC134" s="211"/>
      <c r="AD134" s="211"/>
      <c r="AE134" s="211"/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12" t="s">
        <v>205</v>
      </c>
      <c r="AZ134" s="209"/>
      <c r="BA134" s="209"/>
      <c r="BB134" s="209"/>
      <c r="BC134" s="209"/>
      <c r="BD134" s="209"/>
      <c r="BE134" s="213">
        <f>IF(N134="základní",J134,0)</f>
        <v>0</v>
      </c>
      <c r="BF134" s="213">
        <f>IF(N134="snížená",J134,0)</f>
        <v>0</v>
      </c>
      <c r="BG134" s="213">
        <f>IF(N134="zákl. přenesená",J134,0)</f>
        <v>0</v>
      </c>
      <c r="BH134" s="213">
        <f>IF(N134="sníž. přenesená",J134,0)</f>
        <v>0</v>
      </c>
      <c r="BI134" s="213">
        <f>IF(N134="nulová",J134,0)</f>
        <v>0</v>
      </c>
      <c r="BJ134" s="212" t="s">
        <v>86</v>
      </c>
      <c r="BK134" s="209"/>
      <c r="BL134" s="209"/>
      <c r="BM134" s="209"/>
    </row>
    <row r="135" s="2" customFormat="1">
      <c r="A135" s="39"/>
      <c r="B135" s="40"/>
      <c r="C135" s="41"/>
      <c r="D135" s="41"/>
      <c r="E135" s="41"/>
      <c r="F135" s="41"/>
      <c r="G135" s="41"/>
      <c r="H135" s="41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29.28" customHeight="1">
      <c r="A136" s="39"/>
      <c r="B136" s="40"/>
      <c r="C136" s="214" t="s">
        <v>206</v>
      </c>
      <c r="D136" s="189"/>
      <c r="E136" s="189"/>
      <c r="F136" s="189"/>
      <c r="G136" s="189"/>
      <c r="H136" s="189"/>
      <c r="I136" s="189"/>
      <c r="J136" s="215">
        <f>ROUND(J100+J128,2)</f>
        <v>0</v>
      </c>
      <c r="K136" s="189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6.96" customHeight="1">
      <c r="A137" s="39"/>
      <c r="B137" s="67"/>
      <c r="C137" s="68"/>
      <c r="D137" s="68"/>
      <c r="E137" s="68"/>
      <c r="F137" s="68"/>
      <c r="G137" s="68"/>
      <c r="H137" s="68"/>
      <c r="I137" s="68"/>
      <c r="J137" s="68"/>
      <c r="K137" s="68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41" s="2" customFormat="1" ht="6.96" customHeight="1">
      <c r="A141" s="39"/>
      <c r="B141" s="69"/>
      <c r="C141" s="70"/>
      <c r="D141" s="70"/>
      <c r="E141" s="70"/>
      <c r="F141" s="70"/>
      <c r="G141" s="70"/>
      <c r="H141" s="70"/>
      <c r="I141" s="70"/>
      <c r="J141" s="70"/>
      <c r="K141" s="70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2" customFormat="1" ht="24.96" customHeight="1">
      <c r="A142" s="39"/>
      <c r="B142" s="40"/>
      <c r="C142" s="24" t="s">
        <v>207</v>
      </c>
      <c r="D142" s="41"/>
      <c r="E142" s="41"/>
      <c r="F142" s="41"/>
      <c r="G142" s="41"/>
      <c r="H142" s="41"/>
      <c r="I142" s="41"/>
      <c r="J142" s="41"/>
      <c r="K142" s="41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2" customFormat="1" ht="6.96" customHeight="1">
      <c r="A143" s="39"/>
      <c r="B143" s="40"/>
      <c r="C143" s="41"/>
      <c r="D143" s="41"/>
      <c r="E143" s="41"/>
      <c r="F143" s="41"/>
      <c r="G143" s="41"/>
      <c r="H143" s="41"/>
      <c r="I143" s="41"/>
      <c r="J143" s="41"/>
      <c r="K143" s="41"/>
      <c r="L143" s="64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="2" customFormat="1" ht="12" customHeight="1">
      <c r="A144" s="39"/>
      <c r="B144" s="40"/>
      <c r="C144" s="33" t="s">
        <v>16</v>
      </c>
      <c r="D144" s="41"/>
      <c r="E144" s="41"/>
      <c r="F144" s="41"/>
      <c r="G144" s="41"/>
      <c r="H144" s="41"/>
      <c r="I144" s="41"/>
      <c r="J144" s="41"/>
      <c r="K144" s="41"/>
      <c r="L144" s="64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="2" customFormat="1" ht="16.5" customHeight="1">
      <c r="A145" s="39"/>
      <c r="B145" s="40"/>
      <c r="C145" s="41"/>
      <c r="D145" s="41"/>
      <c r="E145" s="187" t="str">
        <f>E7</f>
        <v>OU - STAVEBNÍ ÚPRAVY BUDOVY E, ČS.LEGIÍ 9, OSTRAVA</v>
      </c>
      <c r="F145" s="33"/>
      <c r="G145" s="33"/>
      <c r="H145" s="33"/>
      <c r="I145" s="41"/>
      <c r="J145" s="41"/>
      <c r="K145" s="41"/>
      <c r="L145" s="64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="1" customFormat="1" ht="12" customHeight="1">
      <c r="B146" s="22"/>
      <c r="C146" s="33" t="s">
        <v>154</v>
      </c>
      <c r="D146" s="23"/>
      <c r="E146" s="23"/>
      <c r="F146" s="23"/>
      <c r="G146" s="23"/>
      <c r="H146" s="23"/>
      <c r="I146" s="23"/>
      <c r="J146" s="23"/>
      <c r="K146" s="23"/>
      <c r="L146" s="21"/>
    </row>
    <row r="147" s="1" customFormat="1" ht="16.5" customHeight="1">
      <c r="B147" s="22"/>
      <c r="C147" s="23"/>
      <c r="D147" s="23"/>
      <c r="E147" s="187" t="s">
        <v>2858</v>
      </c>
      <c r="F147" s="23"/>
      <c r="G147" s="23"/>
      <c r="H147" s="23"/>
      <c r="I147" s="23"/>
      <c r="J147" s="23"/>
      <c r="K147" s="23"/>
      <c r="L147" s="21"/>
    </row>
    <row r="148" s="1" customFormat="1" ht="12" customHeight="1">
      <c r="B148" s="22"/>
      <c r="C148" s="33" t="s">
        <v>2859</v>
      </c>
      <c r="D148" s="23"/>
      <c r="E148" s="23"/>
      <c r="F148" s="23"/>
      <c r="G148" s="23"/>
      <c r="H148" s="23"/>
      <c r="I148" s="23"/>
      <c r="J148" s="23"/>
      <c r="K148" s="23"/>
      <c r="L148" s="21"/>
    </row>
    <row r="149" s="2" customFormat="1" ht="16.5" customHeight="1">
      <c r="A149" s="39"/>
      <c r="B149" s="40"/>
      <c r="C149" s="41"/>
      <c r="D149" s="41"/>
      <c r="E149" s="325" t="s">
        <v>3292</v>
      </c>
      <c r="F149" s="41"/>
      <c r="G149" s="41"/>
      <c r="H149" s="41"/>
      <c r="I149" s="41"/>
      <c r="J149" s="41"/>
      <c r="K149" s="41"/>
      <c r="L149" s="64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="2" customFormat="1" ht="12" customHeight="1">
      <c r="A150" s="39"/>
      <c r="B150" s="40"/>
      <c r="C150" s="33" t="s">
        <v>3293</v>
      </c>
      <c r="D150" s="41"/>
      <c r="E150" s="41"/>
      <c r="F150" s="41"/>
      <c r="G150" s="41"/>
      <c r="H150" s="41"/>
      <c r="I150" s="41"/>
      <c r="J150" s="41"/>
      <c r="K150" s="41"/>
      <c r="L150" s="64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="2" customFormat="1" ht="16.5" customHeight="1">
      <c r="A151" s="39"/>
      <c r="B151" s="40"/>
      <c r="C151" s="41"/>
      <c r="D151" s="41"/>
      <c r="E151" s="77" t="str">
        <f>E13</f>
        <v>2 - Rozvaděče</v>
      </c>
      <c r="F151" s="41"/>
      <c r="G151" s="41"/>
      <c r="H151" s="41"/>
      <c r="I151" s="41"/>
      <c r="J151" s="41"/>
      <c r="K151" s="41"/>
      <c r="L151" s="64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="2" customFormat="1" ht="6.96" customHeight="1">
      <c r="A152" s="39"/>
      <c r="B152" s="40"/>
      <c r="C152" s="41"/>
      <c r="D152" s="41"/>
      <c r="E152" s="41"/>
      <c r="F152" s="41"/>
      <c r="G152" s="41"/>
      <c r="H152" s="41"/>
      <c r="I152" s="41"/>
      <c r="J152" s="41"/>
      <c r="K152" s="41"/>
      <c r="L152" s="64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="2" customFormat="1" ht="12" customHeight="1">
      <c r="A153" s="39"/>
      <c r="B153" s="40"/>
      <c r="C153" s="33" t="s">
        <v>20</v>
      </c>
      <c r="D153" s="41"/>
      <c r="E153" s="41"/>
      <c r="F153" s="28" t="str">
        <f>F16</f>
        <v xml:space="preserve"> </v>
      </c>
      <c r="G153" s="41"/>
      <c r="H153" s="41"/>
      <c r="I153" s="33" t="s">
        <v>22</v>
      </c>
      <c r="J153" s="80" t="str">
        <f>IF(J16="","",J16)</f>
        <v>30. 3. 2022</v>
      </c>
      <c r="K153" s="41"/>
      <c r="L153" s="64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="2" customFormat="1" ht="6.96" customHeight="1">
      <c r="A154" s="39"/>
      <c r="B154" s="40"/>
      <c r="C154" s="41"/>
      <c r="D154" s="41"/>
      <c r="E154" s="41"/>
      <c r="F154" s="41"/>
      <c r="G154" s="41"/>
      <c r="H154" s="41"/>
      <c r="I154" s="41"/>
      <c r="J154" s="41"/>
      <c r="K154" s="41"/>
      <c r="L154" s="64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="2" customFormat="1" ht="15.15" customHeight="1">
      <c r="A155" s="39"/>
      <c r="B155" s="40"/>
      <c r="C155" s="33" t="s">
        <v>24</v>
      </c>
      <c r="D155" s="41"/>
      <c r="E155" s="41"/>
      <c r="F155" s="28" t="str">
        <f>E19</f>
        <v>Ostravská univerzita</v>
      </c>
      <c r="G155" s="41"/>
      <c r="H155" s="41"/>
      <c r="I155" s="33" t="s">
        <v>30</v>
      </c>
      <c r="J155" s="37" t="str">
        <f>E25</f>
        <v>MARPO s.r.o.</v>
      </c>
      <c r="K155" s="41"/>
      <c r="L155" s="64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="2" customFormat="1" ht="15.15" customHeight="1">
      <c r="A156" s="39"/>
      <c r="B156" s="40"/>
      <c r="C156" s="33" t="s">
        <v>28</v>
      </c>
      <c r="D156" s="41"/>
      <c r="E156" s="41"/>
      <c r="F156" s="28" t="str">
        <f>IF(E22="","",E22)</f>
        <v>Vyplň údaj</v>
      </c>
      <c r="G156" s="41"/>
      <c r="H156" s="41"/>
      <c r="I156" s="33" t="s">
        <v>33</v>
      </c>
      <c r="J156" s="37" t="str">
        <f>E28</f>
        <v xml:space="preserve"> </v>
      </c>
      <c r="K156" s="41"/>
      <c r="L156" s="64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="2" customFormat="1" ht="10.32" customHeight="1">
      <c r="A157" s="39"/>
      <c r="B157" s="40"/>
      <c r="C157" s="41"/>
      <c r="D157" s="41"/>
      <c r="E157" s="41"/>
      <c r="F157" s="41"/>
      <c r="G157" s="41"/>
      <c r="H157" s="41"/>
      <c r="I157" s="41"/>
      <c r="J157" s="41"/>
      <c r="K157" s="41"/>
      <c r="L157" s="64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="11" customFormat="1" ht="29.28" customHeight="1">
      <c r="A158" s="216"/>
      <c r="B158" s="217"/>
      <c r="C158" s="218" t="s">
        <v>208</v>
      </c>
      <c r="D158" s="219" t="s">
        <v>61</v>
      </c>
      <c r="E158" s="219" t="s">
        <v>57</v>
      </c>
      <c r="F158" s="219" t="s">
        <v>58</v>
      </c>
      <c r="G158" s="219" t="s">
        <v>209</v>
      </c>
      <c r="H158" s="219" t="s">
        <v>210</v>
      </c>
      <c r="I158" s="219" t="s">
        <v>211</v>
      </c>
      <c r="J158" s="220" t="s">
        <v>160</v>
      </c>
      <c r="K158" s="221" t="s">
        <v>212</v>
      </c>
      <c r="L158" s="222"/>
      <c r="M158" s="101" t="s">
        <v>1</v>
      </c>
      <c r="N158" s="102" t="s">
        <v>40</v>
      </c>
      <c r="O158" s="102" t="s">
        <v>213</v>
      </c>
      <c r="P158" s="102" t="s">
        <v>214</v>
      </c>
      <c r="Q158" s="102" t="s">
        <v>215</v>
      </c>
      <c r="R158" s="102" t="s">
        <v>216</v>
      </c>
      <c r="S158" s="102" t="s">
        <v>217</v>
      </c>
      <c r="T158" s="103" t="s">
        <v>218</v>
      </c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</row>
    <row r="159" s="2" customFormat="1" ht="22.8" customHeight="1">
      <c r="A159" s="39"/>
      <c r="B159" s="40"/>
      <c r="C159" s="108" t="s">
        <v>219</v>
      </c>
      <c r="D159" s="41"/>
      <c r="E159" s="41"/>
      <c r="F159" s="41"/>
      <c r="G159" s="41"/>
      <c r="H159" s="41"/>
      <c r="I159" s="41"/>
      <c r="J159" s="223">
        <f>BK159</f>
        <v>0</v>
      </c>
      <c r="K159" s="41"/>
      <c r="L159" s="45"/>
      <c r="M159" s="104"/>
      <c r="N159" s="224"/>
      <c r="O159" s="105"/>
      <c r="P159" s="225">
        <f>P160+P164+P170+P176+P186+P247+P249+P282+P305+P346+P395+P436+P481+P522+P573+P608+P655+P685+P728+P771+P787+P799+P802</f>
        <v>0</v>
      </c>
      <c r="Q159" s="105"/>
      <c r="R159" s="225">
        <f>R160+R164+R170+R176+R186+R247+R249+R282+R305+R346+R395+R436+R481+R522+R573+R608+R655+R685+R728+R771+R787+R799+R802</f>
        <v>0</v>
      </c>
      <c r="S159" s="105"/>
      <c r="T159" s="226">
        <f>T160+T164+T170+T176+T186+T247+T249+T282+T305+T346+T395+T436+T481+T522+T573+T608+T655+T685+T728+T771+T787+T799+T802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75</v>
      </c>
      <c r="AU159" s="18" t="s">
        <v>162</v>
      </c>
      <c r="BK159" s="227">
        <f>BK160+BK164+BK170+BK176+BK186+BK247+BK249+BK282+BK305+BK346+BK395+BK436+BK481+BK522+BK573+BK608+BK655+BK685+BK728+BK771+BK787+BK799+BK802</f>
        <v>0</v>
      </c>
    </row>
    <row r="160" s="12" customFormat="1" ht="25.92" customHeight="1">
      <c r="A160" s="12"/>
      <c r="B160" s="228"/>
      <c r="C160" s="229"/>
      <c r="D160" s="230" t="s">
        <v>75</v>
      </c>
      <c r="E160" s="231" t="s">
        <v>3299</v>
      </c>
      <c r="F160" s="231" t="s">
        <v>3558</v>
      </c>
      <c r="G160" s="229"/>
      <c r="H160" s="229"/>
      <c r="I160" s="232"/>
      <c r="J160" s="233">
        <f>BK160</f>
        <v>0</v>
      </c>
      <c r="K160" s="229"/>
      <c r="L160" s="234"/>
      <c r="M160" s="235"/>
      <c r="N160" s="236"/>
      <c r="O160" s="236"/>
      <c r="P160" s="237">
        <f>SUM(P161:P163)</f>
        <v>0</v>
      </c>
      <c r="Q160" s="236"/>
      <c r="R160" s="237">
        <f>SUM(R161:R163)</f>
        <v>0</v>
      </c>
      <c r="S160" s="236"/>
      <c r="T160" s="238">
        <f>SUM(T161:T163)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39" t="s">
        <v>84</v>
      </c>
      <c r="AT160" s="240" t="s">
        <v>75</v>
      </c>
      <c r="AU160" s="240" t="s">
        <v>76</v>
      </c>
      <c r="AY160" s="239" t="s">
        <v>222</v>
      </c>
      <c r="BK160" s="241">
        <f>SUM(BK161:BK163)</f>
        <v>0</v>
      </c>
    </row>
    <row r="161" s="2" customFormat="1" ht="16.5" customHeight="1">
      <c r="A161" s="39"/>
      <c r="B161" s="40"/>
      <c r="C161" s="244" t="s">
        <v>84</v>
      </c>
      <c r="D161" s="244" t="s">
        <v>224</v>
      </c>
      <c r="E161" s="245" t="s">
        <v>3559</v>
      </c>
      <c r="F161" s="246" t="s">
        <v>3560</v>
      </c>
      <c r="G161" s="247" t="s">
        <v>353</v>
      </c>
      <c r="H161" s="248">
        <v>1</v>
      </c>
      <c r="I161" s="249"/>
      <c r="J161" s="250">
        <f>ROUND(I161*H161,2)</f>
        <v>0</v>
      </c>
      <c r="K161" s="251"/>
      <c r="L161" s="45"/>
      <c r="M161" s="252" t="s">
        <v>1</v>
      </c>
      <c r="N161" s="253" t="s">
        <v>41</v>
      </c>
      <c r="O161" s="92"/>
      <c r="P161" s="254">
        <f>O161*H161</f>
        <v>0</v>
      </c>
      <c r="Q161" s="254">
        <v>0</v>
      </c>
      <c r="R161" s="254">
        <f>Q161*H161</f>
        <v>0</v>
      </c>
      <c r="S161" s="254">
        <v>0</v>
      </c>
      <c r="T161" s="255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56" t="s">
        <v>228</v>
      </c>
      <c r="AT161" s="256" t="s">
        <v>224</v>
      </c>
      <c r="AU161" s="256" t="s">
        <v>84</v>
      </c>
      <c r="AY161" s="18" t="s">
        <v>222</v>
      </c>
      <c r="BE161" s="257">
        <f>IF(N161="základní",J161,0)</f>
        <v>0</v>
      </c>
      <c r="BF161" s="257">
        <f>IF(N161="snížená",J161,0)</f>
        <v>0</v>
      </c>
      <c r="BG161" s="257">
        <f>IF(N161="zákl. přenesená",J161,0)</f>
        <v>0</v>
      </c>
      <c r="BH161" s="257">
        <f>IF(N161="sníž. přenesená",J161,0)</f>
        <v>0</v>
      </c>
      <c r="BI161" s="257">
        <f>IF(N161="nulová",J161,0)</f>
        <v>0</v>
      </c>
      <c r="BJ161" s="18" t="s">
        <v>84</v>
      </c>
      <c r="BK161" s="257">
        <f>ROUND(I161*H161,2)</f>
        <v>0</v>
      </c>
      <c r="BL161" s="18" t="s">
        <v>228</v>
      </c>
      <c r="BM161" s="256" t="s">
        <v>86</v>
      </c>
    </row>
    <row r="162" s="2" customFormat="1" ht="16.5" customHeight="1">
      <c r="A162" s="39"/>
      <c r="B162" s="40"/>
      <c r="C162" s="244" t="s">
        <v>86</v>
      </c>
      <c r="D162" s="244" t="s">
        <v>224</v>
      </c>
      <c r="E162" s="245" t="s">
        <v>3561</v>
      </c>
      <c r="F162" s="246" t="s">
        <v>3562</v>
      </c>
      <c r="G162" s="247" t="s">
        <v>353</v>
      </c>
      <c r="H162" s="248">
        <v>3</v>
      </c>
      <c r="I162" s="249"/>
      <c r="J162" s="250">
        <f>ROUND(I162*H162,2)</f>
        <v>0</v>
      </c>
      <c r="K162" s="251"/>
      <c r="L162" s="45"/>
      <c r="M162" s="252" t="s">
        <v>1</v>
      </c>
      <c r="N162" s="253" t="s">
        <v>41</v>
      </c>
      <c r="O162" s="92"/>
      <c r="P162" s="254">
        <f>O162*H162</f>
        <v>0</v>
      </c>
      <c r="Q162" s="254">
        <v>0</v>
      </c>
      <c r="R162" s="254">
        <f>Q162*H162</f>
        <v>0</v>
      </c>
      <c r="S162" s="254">
        <v>0</v>
      </c>
      <c r="T162" s="255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56" t="s">
        <v>228</v>
      </c>
      <c r="AT162" s="256" t="s">
        <v>224</v>
      </c>
      <c r="AU162" s="256" t="s">
        <v>84</v>
      </c>
      <c r="AY162" s="18" t="s">
        <v>222</v>
      </c>
      <c r="BE162" s="257">
        <f>IF(N162="základní",J162,0)</f>
        <v>0</v>
      </c>
      <c r="BF162" s="257">
        <f>IF(N162="snížená",J162,0)</f>
        <v>0</v>
      </c>
      <c r="BG162" s="257">
        <f>IF(N162="zákl. přenesená",J162,0)</f>
        <v>0</v>
      </c>
      <c r="BH162" s="257">
        <f>IF(N162="sníž. přenesená",J162,0)</f>
        <v>0</v>
      </c>
      <c r="BI162" s="257">
        <f>IF(N162="nulová",J162,0)</f>
        <v>0</v>
      </c>
      <c r="BJ162" s="18" t="s">
        <v>84</v>
      </c>
      <c r="BK162" s="257">
        <f>ROUND(I162*H162,2)</f>
        <v>0</v>
      </c>
      <c r="BL162" s="18" t="s">
        <v>228</v>
      </c>
      <c r="BM162" s="256" t="s">
        <v>228</v>
      </c>
    </row>
    <row r="163" s="2" customFormat="1">
      <c r="A163" s="39"/>
      <c r="B163" s="40"/>
      <c r="C163" s="41"/>
      <c r="D163" s="260" t="s">
        <v>266</v>
      </c>
      <c r="E163" s="41"/>
      <c r="F163" s="291" t="s">
        <v>3563</v>
      </c>
      <c r="G163" s="41"/>
      <c r="H163" s="41"/>
      <c r="I163" s="211"/>
      <c r="J163" s="41"/>
      <c r="K163" s="41"/>
      <c r="L163" s="45"/>
      <c r="M163" s="292"/>
      <c r="N163" s="293"/>
      <c r="O163" s="92"/>
      <c r="P163" s="92"/>
      <c r="Q163" s="92"/>
      <c r="R163" s="92"/>
      <c r="S163" s="92"/>
      <c r="T163" s="93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266</v>
      </c>
      <c r="AU163" s="18" t="s">
        <v>84</v>
      </c>
    </row>
    <row r="164" s="12" customFormat="1" ht="25.92" customHeight="1">
      <c r="A164" s="12"/>
      <c r="B164" s="228"/>
      <c r="C164" s="229"/>
      <c r="D164" s="230" t="s">
        <v>75</v>
      </c>
      <c r="E164" s="231" t="s">
        <v>3564</v>
      </c>
      <c r="F164" s="231" t="s">
        <v>3565</v>
      </c>
      <c r="G164" s="229"/>
      <c r="H164" s="229"/>
      <c r="I164" s="232"/>
      <c r="J164" s="233">
        <f>BK164</f>
        <v>0</v>
      </c>
      <c r="K164" s="229"/>
      <c r="L164" s="234"/>
      <c r="M164" s="235"/>
      <c r="N164" s="236"/>
      <c r="O164" s="236"/>
      <c r="P164" s="237">
        <f>SUM(P165:P169)</f>
        <v>0</v>
      </c>
      <c r="Q164" s="236"/>
      <c r="R164" s="237">
        <f>SUM(R165:R169)</f>
        <v>0</v>
      </c>
      <c r="S164" s="236"/>
      <c r="T164" s="238">
        <f>SUM(T165:T169)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39" t="s">
        <v>84</v>
      </c>
      <c r="AT164" s="240" t="s">
        <v>75</v>
      </c>
      <c r="AU164" s="240" t="s">
        <v>76</v>
      </c>
      <c r="AY164" s="239" t="s">
        <v>222</v>
      </c>
      <c r="BK164" s="241">
        <f>SUM(BK165:BK169)</f>
        <v>0</v>
      </c>
    </row>
    <row r="165" s="2" customFormat="1" ht="16.5" customHeight="1">
      <c r="A165" s="39"/>
      <c r="B165" s="40"/>
      <c r="C165" s="244" t="s">
        <v>107</v>
      </c>
      <c r="D165" s="244" t="s">
        <v>224</v>
      </c>
      <c r="E165" s="245" t="s">
        <v>3566</v>
      </c>
      <c r="F165" s="246" t="s">
        <v>3567</v>
      </c>
      <c r="G165" s="247" t="s">
        <v>353</v>
      </c>
      <c r="H165" s="248">
        <v>1</v>
      </c>
      <c r="I165" s="249"/>
      <c r="J165" s="250">
        <f>ROUND(I165*H165,2)</f>
        <v>0</v>
      </c>
      <c r="K165" s="251"/>
      <c r="L165" s="45"/>
      <c r="M165" s="252" t="s">
        <v>1</v>
      </c>
      <c r="N165" s="253" t="s">
        <v>41</v>
      </c>
      <c r="O165" s="92"/>
      <c r="P165" s="254">
        <f>O165*H165</f>
        <v>0</v>
      </c>
      <c r="Q165" s="254">
        <v>0</v>
      </c>
      <c r="R165" s="254">
        <f>Q165*H165</f>
        <v>0</v>
      </c>
      <c r="S165" s="254">
        <v>0</v>
      </c>
      <c r="T165" s="255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56" t="s">
        <v>228</v>
      </c>
      <c r="AT165" s="256" t="s">
        <v>224</v>
      </c>
      <c r="AU165" s="256" t="s">
        <v>84</v>
      </c>
      <c r="AY165" s="18" t="s">
        <v>222</v>
      </c>
      <c r="BE165" s="257">
        <f>IF(N165="základní",J165,0)</f>
        <v>0</v>
      </c>
      <c r="BF165" s="257">
        <f>IF(N165="snížená",J165,0)</f>
        <v>0</v>
      </c>
      <c r="BG165" s="257">
        <f>IF(N165="zákl. přenesená",J165,0)</f>
        <v>0</v>
      </c>
      <c r="BH165" s="257">
        <f>IF(N165="sníž. přenesená",J165,0)</f>
        <v>0</v>
      </c>
      <c r="BI165" s="257">
        <f>IF(N165="nulová",J165,0)</f>
        <v>0</v>
      </c>
      <c r="BJ165" s="18" t="s">
        <v>84</v>
      </c>
      <c r="BK165" s="257">
        <f>ROUND(I165*H165,2)</f>
        <v>0</v>
      </c>
      <c r="BL165" s="18" t="s">
        <v>228</v>
      </c>
      <c r="BM165" s="256" t="s">
        <v>237</v>
      </c>
    </row>
    <row r="166" s="2" customFormat="1" ht="16.5" customHeight="1">
      <c r="A166" s="39"/>
      <c r="B166" s="40"/>
      <c r="C166" s="244" t="s">
        <v>228</v>
      </c>
      <c r="D166" s="244" t="s">
        <v>224</v>
      </c>
      <c r="E166" s="245" t="s">
        <v>3568</v>
      </c>
      <c r="F166" s="246" t="s">
        <v>3569</v>
      </c>
      <c r="G166" s="247" t="s">
        <v>353</v>
      </c>
      <c r="H166" s="248">
        <v>3</v>
      </c>
      <c r="I166" s="249"/>
      <c r="J166" s="250">
        <f>ROUND(I166*H166,2)</f>
        <v>0</v>
      </c>
      <c r="K166" s="251"/>
      <c r="L166" s="45"/>
      <c r="M166" s="252" t="s">
        <v>1</v>
      </c>
      <c r="N166" s="253" t="s">
        <v>41</v>
      </c>
      <c r="O166" s="92"/>
      <c r="P166" s="254">
        <f>O166*H166</f>
        <v>0</v>
      </c>
      <c r="Q166" s="254">
        <v>0</v>
      </c>
      <c r="R166" s="254">
        <f>Q166*H166</f>
        <v>0</v>
      </c>
      <c r="S166" s="254">
        <v>0</v>
      </c>
      <c r="T166" s="255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56" t="s">
        <v>228</v>
      </c>
      <c r="AT166" s="256" t="s">
        <v>224</v>
      </c>
      <c r="AU166" s="256" t="s">
        <v>84</v>
      </c>
      <c r="AY166" s="18" t="s">
        <v>222</v>
      </c>
      <c r="BE166" s="257">
        <f>IF(N166="základní",J166,0)</f>
        <v>0</v>
      </c>
      <c r="BF166" s="257">
        <f>IF(N166="snížená",J166,0)</f>
        <v>0</v>
      </c>
      <c r="BG166" s="257">
        <f>IF(N166="zákl. přenesená",J166,0)</f>
        <v>0</v>
      </c>
      <c r="BH166" s="257">
        <f>IF(N166="sníž. přenesená",J166,0)</f>
        <v>0</v>
      </c>
      <c r="BI166" s="257">
        <f>IF(N166="nulová",J166,0)</f>
        <v>0</v>
      </c>
      <c r="BJ166" s="18" t="s">
        <v>84</v>
      </c>
      <c r="BK166" s="257">
        <f>ROUND(I166*H166,2)</f>
        <v>0</v>
      </c>
      <c r="BL166" s="18" t="s">
        <v>228</v>
      </c>
      <c r="BM166" s="256" t="s">
        <v>242</v>
      </c>
    </row>
    <row r="167" s="2" customFormat="1">
      <c r="A167" s="39"/>
      <c r="B167" s="40"/>
      <c r="C167" s="41"/>
      <c r="D167" s="260" t="s">
        <v>266</v>
      </c>
      <c r="E167" s="41"/>
      <c r="F167" s="291" t="s">
        <v>3563</v>
      </c>
      <c r="G167" s="41"/>
      <c r="H167" s="41"/>
      <c r="I167" s="211"/>
      <c r="J167" s="41"/>
      <c r="K167" s="41"/>
      <c r="L167" s="45"/>
      <c r="M167" s="292"/>
      <c r="N167" s="293"/>
      <c r="O167" s="92"/>
      <c r="P167" s="92"/>
      <c r="Q167" s="92"/>
      <c r="R167" s="92"/>
      <c r="S167" s="92"/>
      <c r="T167" s="93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266</v>
      </c>
      <c r="AU167" s="18" t="s">
        <v>84</v>
      </c>
    </row>
    <row r="168" s="2" customFormat="1" ht="16.5" customHeight="1">
      <c r="A168" s="39"/>
      <c r="B168" s="40"/>
      <c r="C168" s="244" t="s">
        <v>245</v>
      </c>
      <c r="D168" s="244" t="s">
        <v>224</v>
      </c>
      <c r="E168" s="245" t="s">
        <v>3570</v>
      </c>
      <c r="F168" s="246" t="s">
        <v>3571</v>
      </c>
      <c r="G168" s="247" t="s">
        <v>353</v>
      </c>
      <c r="H168" s="248">
        <v>3</v>
      </c>
      <c r="I168" s="249"/>
      <c r="J168" s="250">
        <f>ROUND(I168*H168,2)</f>
        <v>0</v>
      </c>
      <c r="K168" s="251"/>
      <c r="L168" s="45"/>
      <c r="M168" s="252" t="s">
        <v>1</v>
      </c>
      <c r="N168" s="253" t="s">
        <v>41</v>
      </c>
      <c r="O168" s="92"/>
      <c r="P168" s="254">
        <f>O168*H168</f>
        <v>0</v>
      </c>
      <c r="Q168" s="254">
        <v>0</v>
      </c>
      <c r="R168" s="254">
        <f>Q168*H168</f>
        <v>0</v>
      </c>
      <c r="S168" s="254">
        <v>0</v>
      </c>
      <c r="T168" s="255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56" t="s">
        <v>228</v>
      </c>
      <c r="AT168" s="256" t="s">
        <v>224</v>
      </c>
      <c r="AU168" s="256" t="s">
        <v>84</v>
      </c>
      <c r="AY168" s="18" t="s">
        <v>222</v>
      </c>
      <c r="BE168" s="257">
        <f>IF(N168="základní",J168,0)</f>
        <v>0</v>
      </c>
      <c r="BF168" s="257">
        <f>IF(N168="snížená",J168,0)</f>
        <v>0</v>
      </c>
      <c r="BG168" s="257">
        <f>IF(N168="zákl. přenesená",J168,0)</f>
        <v>0</v>
      </c>
      <c r="BH168" s="257">
        <f>IF(N168="sníž. přenesená",J168,0)</f>
        <v>0</v>
      </c>
      <c r="BI168" s="257">
        <f>IF(N168="nulová",J168,0)</f>
        <v>0</v>
      </c>
      <c r="BJ168" s="18" t="s">
        <v>84</v>
      </c>
      <c r="BK168" s="257">
        <f>ROUND(I168*H168,2)</f>
        <v>0</v>
      </c>
      <c r="BL168" s="18" t="s">
        <v>228</v>
      </c>
      <c r="BM168" s="256" t="s">
        <v>248</v>
      </c>
    </row>
    <row r="169" s="2" customFormat="1">
      <c r="A169" s="39"/>
      <c r="B169" s="40"/>
      <c r="C169" s="41"/>
      <c r="D169" s="260" t="s">
        <v>266</v>
      </c>
      <c r="E169" s="41"/>
      <c r="F169" s="291" t="s">
        <v>3563</v>
      </c>
      <c r="G169" s="41"/>
      <c r="H169" s="41"/>
      <c r="I169" s="211"/>
      <c r="J169" s="41"/>
      <c r="K169" s="41"/>
      <c r="L169" s="45"/>
      <c r="M169" s="292"/>
      <c r="N169" s="293"/>
      <c r="O169" s="92"/>
      <c r="P169" s="92"/>
      <c r="Q169" s="92"/>
      <c r="R169" s="92"/>
      <c r="S169" s="92"/>
      <c r="T169" s="93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266</v>
      </c>
      <c r="AU169" s="18" t="s">
        <v>84</v>
      </c>
    </row>
    <row r="170" s="12" customFormat="1" ht="25.92" customHeight="1">
      <c r="A170" s="12"/>
      <c r="B170" s="228"/>
      <c r="C170" s="229"/>
      <c r="D170" s="230" t="s">
        <v>75</v>
      </c>
      <c r="E170" s="231" t="s">
        <v>3564</v>
      </c>
      <c r="F170" s="231" t="s">
        <v>3565</v>
      </c>
      <c r="G170" s="229"/>
      <c r="H170" s="229"/>
      <c r="I170" s="232"/>
      <c r="J170" s="233">
        <f>BK170</f>
        <v>0</v>
      </c>
      <c r="K170" s="229"/>
      <c r="L170" s="234"/>
      <c r="M170" s="235"/>
      <c r="N170" s="236"/>
      <c r="O170" s="236"/>
      <c r="P170" s="237">
        <f>SUM(P171:P175)</f>
        <v>0</v>
      </c>
      <c r="Q170" s="236"/>
      <c r="R170" s="237">
        <f>SUM(R171:R175)</f>
        <v>0</v>
      </c>
      <c r="S170" s="236"/>
      <c r="T170" s="238">
        <f>SUM(T171:T175)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39" t="s">
        <v>84</v>
      </c>
      <c r="AT170" s="240" t="s">
        <v>75</v>
      </c>
      <c r="AU170" s="240" t="s">
        <v>76</v>
      </c>
      <c r="AY170" s="239" t="s">
        <v>222</v>
      </c>
      <c r="BK170" s="241">
        <f>SUM(BK171:BK175)</f>
        <v>0</v>
      </c>
    </row>
    <row r="171" s="2" customFormat="1" ht="16.5" customHeight="1">
      <c r="A171" s="39"/>
      <c r="B171" s="40"/>
      <c r="C171" s="244" t="s">
        <v>237</v>
      </c>
      <c r="D171" s="244" t="s">
        <v>224</v>
      </c>
      <c r="E171" s="245" t="s">
        <v>3566</v>
      </c>
      <c r="F171" s="246" t="s">
        <v>3567</v>
      </c>
      <c r="G171" s="247" t="s">
        <v>353</v>
      </c>
      <c r="H171" s="248">
        <v>1</v>
      </c>
      <c r="I171" s="249"/>
      <c r="J171" s="250">
        <f>ROUND(I171*H171,2)</f>
        <v>0</v>
      </c>
      <c r="K171" s="251"/>
      <c r="L171" s="45"/>
      <c r="M171" s="252" t="s">
        <v>1</v>
      </c>
      <c r="N171" s="253" t="s">
        <v>41</v>
      </c>
      <c r="O171" s="92"/>
      <c r="P171" s="254">
        <f>O171*H171</f>
        <v>0</v>
      </c>
      <c r="Q171" s="254">
        <v>0</v>
      </c>
      <c r="R171" s="254">
        <f>Q171*H171</f>
        <v>0</v>
      </c>
      <c r="S171" s="254">
        <v>0</v>
      </c>
      <c r="T171" s="255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56" t="s">
        <v>228</v>
      </c>
      <c r="AT171" s="256" t="s">
        <v>224</v>
      </c>
      <c r="AU171" s="256" t="s">
        <v>84</v>
      </c>
      <c r="AY171" s="18" t="s">
        <v>222</v>
      </c>
      <c r="BE171" s="257">
        <f>IF(N171="základní",J171,0)</f>
        <v>0</v>
      </c>
      <c r="BF171" s="257">
        <f>IF(N171="snížená",J171,0)</f>
        <v>0</v>
      </c>
      <c r="BG171" s="257">
        <f>IF(N171="zákl. přenesená",J171,0)</f>
        <v>0</v>
      </c>
      <c r="BH171" s="257">
        <f>IF(N171="sníž. přenesená",J171,0)</f>
        <v>0</v>
      </c>
      <c r="BI171" s="257">
        <f>IF(N171="nulová",J171,0)</f>
        <v>0</v>
      </c>
      <c r="BJ171" s="18" t="s">
        <v>84</v>
      </c>
      <c r="BK171" s="257">
        <f>ROUND(I171*H171,2)</f>
        <v>0</v>
      </c>
      <c r="BL171" s="18" t="s">
        <v>228</v>
      </c>
      <c r="BM171" s="256" t="s">
        <v>253</v>
      </c>
    </row>
    <row r="172" s="2" customFormat="1" ht="16.5" customHeight="1">
      <c r="A172" s="39"/>
      <c r="B172" s="40"/>
      <c r="C172" s="244" t="s">
        <v>254</v>
      </c>
      <c r="D172" s="244" t="s">
        <v>224</v>
      </c>
      <c r="E172" s="245" t="s">
        <v>3572</v>
      </c>
      <c r="F172" s="246" t="s">
        <v>3573</v>
      </c>
      <c r="G172" s="247" t="s">
        <v>353</v>
      </c>
      <c r="H172" s="248">
        <v>3</v>
      </c>
      <c r="I172" s="249"/>
      <c r="J172" s="250">
        <f>ROUND(I172*H172,2)</f>
        <v>0</v>
      </c>
      <c r="K172" s="251"/>
      <c r="L172" s="45"/>
      <c r="M172" s="252" t="s">
        <v>1</v>
      </c>
      <c r="N172" s="253" t="s">
        <v>41</v>
      </c>
      <c r="O172" s="92"/>
      <c r="P172" s="254">
        <f>O172*H172</f>
        <v>0</v>
      </c>
      <c r="Q172" s="254">
        <v>0</v>
      </c>
      <c r="R172" s="254">
        <f>Q172*H172</f>
        <v>0</v>
      </c>
      <c r="S172" s="254">
        <v>0</v>
      </c>
      <c r="T172" s="255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56" t="s">
        <v>228</v>
      </c>
      <c r="AT172" s="256" t="s">
        <v>224</v>
      </c>
      <c r="AU172" s="256" t="s">
        <v>84</v>
      </c>
      <c r="AY172" s="18" t="s">
        <v>222</v>
      </c>
      <c r="BE172" s="257">
        <f>IF(N172="základní",J172,0)</f>
        <v>0</v>
      </c>
      <c r="BF172" s="257">
        <f>IF(N172="snížená",J172,0)</f>
        <v>0</v>
      </c>
      <c r="BG172" s="257">
        <f>IF(N172="zákl. přenesená",J172,0)</f>
        <v>0</v>
      </c>
      <c r="BH172" s="257">
        <f>IF(N172="sníž. přenesená",J172,0)</f>
        <v>0</v>
      </c>
      <c r="BI172" s="257">
        <f>IF(N172="nulová",J172,0)</f>
        <v>0</v>
      </c>
      <c r="BJ172" s="18" t="s">
        <v>84</v>
      </c>
      <c r="BK172" s="257">
        <f>ROUND(I172*H172,2)</f>
        <v>0</v>
      </c>
      <c r="BL172" s="18" t="s">
        <v>228</v>
      </c>
      <c r="BM172" s="256" t="s">
        <v>257</v>
      </c>
    </row>
    <row r="173" s="2" customFormat="1">
      <c r="A173" s="39"/>
      <c r="B173" s="40"/>
      <c r="C173" s="41"/>
      <c r="D173" s="260" t="s">
        <v>266</v>
      </c>
      <c r="E173" s="41"/>
      <c r="F173" s="291" t="s">
        <v>3563</v>
      </c>
      <c r="G173" s="41"/>
      <c r="H173" s="41"/>
      <c r="I173" s="211"/>
      <c r="J173" s="41"/>
      <c r="K173" s="41"/>
      <c r="L173" s="45"/>
      <c r="M173" s="292"/>
      <c r="N173" s="293"/>
      <c r="O173" s="92"/>
      <c r="P173" s="92"/>
      <c r="Q173" s="92"/>
      <c r="R173" s="92"/>
      <c r="S173" s="92"/>
      <c r="T173" s="93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266</v>
      </c>
      <c r="AU173" s="18" t="s">
        <v>84</v>
      </c>
    </row>
    <row r="174" s="2" customFormat="1" ht="16.5" customHeight="1">
      <c r="A174" s="39"/>
      <c r="B174" s="40"/>
      <c r="C174" s="244" t="s">
        <v>242</v>
      </c>
      <c r="D174" s="244" t="s">
        <v>224</v>
      </c>
      <c r="E174" s="245" t="s">
        <v>3574</v>
      </c>
      <c r="F174" s="246" t="s">
        <v>3575</v>
      </c>
      <c r="G174" s="247" t="s">
        <v>353</v>
      </c>
      <c r="H174" s="248">
        <v>3</v>
      </c>
      <c r="I174" s="249"/>
      <c r="J174" s="250">
        <f>ROUND(I174*H174,2)</f>
        <v>0</v>
      </c>
      <c r="K174" s="251"/>
      <c r="L174" s="45"/>
      <c r="M174" s="252" t="s">
        <v>1</v>
      </c>
      <c r="N174" s="253" t="s">
        <v>41</v>
      </c>
      <c r="O174" s="92"/>
      <c r="P174" s="254">
        <f>O174*H174</f>
        <v>0</v>
      </c>
      <c r="Q174" s="254">
        <v>0</v>
      </c>
      <c r="R174" s="254">
        <f>Q174*H174</f>
        <v>0</v>
      </c>
      <c r="S174" s="254">
        <v>0</v>
      </c>
      <c r="T174" s="255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56" t="s">
        <v>228</v>
      </c>
      <c r="AT174" s="256" t="s">
        <v>224</v>
      </c>
      <c r="AU174" s="256" t="s">
        <v>84</v>
      </c>
      <c r="AY174" s="18" t="s">
        <v>222</v>
      </c>
      <c r="BE174" s="257">
        <f>IF(N174="základní",J174,0)</f>
        <v>0</v>
      </c>
      <c r="BF174" s="257">
        <f>IF(N174="snížená",J174,0)</f>
        <v>0</v>
      </c>
      <c r="BG174" s="257">
        <f>IF(N174="zákl. přenesená",J174,0)</f>
        <v>0</v>
      </c>
      <c r="BH174" s="257">
        <f>IF(N174="sníž. přenesená",J174,0)</f>
        <v>0</v>
      </c>
      <c r="BI174" s="257">
        <f>IF(N174="nulová",J174,0)</f>
        <v>0</v>
      </c>
      <c r="BJ174" s="18" t="s">
        <v>84</v>
      </c>
      <c r="BK174" s="257">
        <f>ROUND(I174*H174,2)</f>
        <v>0</v>
      </c>
      <c r="BL174" s="18" t="s">
        <v>228</v>
      </c>
      <c r="BM174" s="256" t="s">
        <v>260</v>
      </c>
    </row>
    <row r="175" s="2" customFormat="1">
      <c r="A175" s="39"/>
      <c r="B175" s="40"/>
      <c r="C175" s="41"/>
      <c r="D175" s="260" t="s">
        <v>266</v>
      </c>
      <c r="E175" s="41"/>
      <c r="F175" s="291" t="s">
        <v>3563</v>
      </c>
      <c r="G175" s="41"/>
      <c r="H175" s="41"/>
      <c r="I175" s="211"/>
      <c r="J175" s="41"/>
      <c r="K175" s="41"/>
      <c r="L175" s="45"/>
      <c r="M175" s="292"/>
      <c r="N175" s="293"/>
      <c r="O175" s="92"/>
      <c r="P175" s="92"/>
      <c r="Q175" s="92"/>
      <c r="R175" s="92"/>
      <c r="S175" s="92"/>
      <c r="T175" s="93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266</v>
      </c>
      <c r="AU175" s="18" t="s">
        <v>84</v>
      </c>
    </row>
    <row r="176" s="12" customFormat="1" ht="25.92" customHeight="1">
      <c r="A176" s="12"/>
      <c r="B176" s="228"/>
      <c r="C176" s="229"/>
      <c r="D176" s="230" t="s">
        <v>75</v>
      </c>
      <c r="E176" s="231" t="s">
        <v>3460</v>
      </c>
      <c r="F176" s="231" t="s">
        <v>3576</v>
      </c>
      <c r="G176" s="229"/>
      <c r="H176" s="229"/>
      <c r="I176" s="232"/>
      <c r="J176" s="233">
        <f>BK176</f>
        <v>0</v>
      </c>
      <c r="K176" s="229"/>
      <c r="L176" s="234"/>
      <c r="M176" s="235"/>
      <c r="N176" s="236"/>
      <c r="O176" s="236"/>
      <c r="P176" s="237">
        <f>SUM(P177:P185)</f>
        <v>0</v>
      </c>
      <c r="Q176" s="236"/>
      <c r="R176" s="237">
        <f>SUM(R177:R185)</f>
        <v>0</v>
      </c>
      <c r="S176" s="236"/>
      <c r="T176" s="238">
        <f>SUM(T177:T185)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39" t="s">
        <v>84</v>
      </c>
      <c r="AT176" s="240" t="s">
        <v>75</v>
      </c>
      <c r="AU176" s="240" t="s">
        <v>76</v>
      </c>
      <c r="AY176" s="239" t="s">
        <v>222</v>
      </c>
      <c r="BK176" s="241">
        <f>SUM(BK177:BK185)</f>
        <v>0</v>
      </c>
    </row>
    <row r="177" s="2" customFormat="1" ht="16.5" customHeight="1">
      <c r="A177" s="39"/>
      <c r="B177" s="40"/>
      <c r="C177" s="244" t="s">
        <v>262</v>
      </c>
      <c r="D177" s="244" t="s">
        <v>224</v>
      </c>
      <c r="E177" s="245" t="s">
        <v>3577</v>
      </c>
      <c r="F177" s="246" t="s">
        <v>3578</v>
      </c>
      <c r="G177" s="247" t="s">
        <v>353</v>
      </c>
      <c r="H177" s="248">
        <v>2</v>
      </c>
      <c r="I177" s="249"/>
      <c r="J177" s="250">
        <f>ROUND(I177*H177,2)</f>
        <v>0</v>
      </c>
      <c r="K177" s="251"/>
      <c r="L177" s="45"/>
      <c r="M177" s="252" t="s">
        <v>1</v>
      </c>
      <c r="N177" s="253" t="s">
        <v>41</v>
      </c>
      <c r="O177" s="92"/>
      <c r="P177" s="254">
        <f>O177*H177</f>
        <v>0</v>
      </c>
      <c r="Q177" s="254">
        <v>0</v>
      </c>
      <c r="R177" s="254">
        <f>Q177*H177</f>
        <v>0</v>
      </c>
      <c r="S177" s="254">
        <v>0</v>
      </c>
      <c r="T177" s="255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56" t="s">
        <v>228</v>
      </c>
      <c r="AT177" s="256" t="s">
        <v>224</v>
      </c>
      <c r="AU177" s="256" t="s">
        <v>84</v>
      </c>
      <c r="AY177" s="18" t="s">
        <v>222</v>
      </c>
      <c r="BE177" s="257">
        <f>IF(N177="základní",J177,0)</f>
        <v>0</v>
      </c>
      <c r="BF177" s="257">
        <f>IF(N177="snížená",J177,0)</f>
        <v>0</v>
      </c>
      <c r="BG177" s="257">
        <f>IF(N177="zákl. přenesená",J177,0)</f>
        <v>0</v>
      </c>
      <c r="BH177" s="257">
        <f>IF(N177="sníž. přenesená",J177,0)</f>
        <v>0</v>
      </c>
      <c r="BI177" s="257">
        <f>IF(N177="nulová",J177,0)</f>
        <v>0</v>
      </c>
      <c r="BJ177" s="18" t="s">
        <v>84</v>
      </c>
      <c r="BK177" s="257">
        <f>ROUND(I177*H177,2)</f>
        <v>0</v>
      </c>
      <c r="BL177" s="18" t="s">
        <v>228</v>
      </c>
      <c r="BM177" s="256" t="s">
        <v>265</v>
      </c>
    </row>
    <row r="178" s="2" customFormat="1" ht="16.5" customHeight="1">
      <c r="A178" s="39"/>
      <c r="B178" s="40"/>
      <c r="C178" s="244" t="s">
        <v>248</v>
      </c>
      <c r="D178" s="244" t="s">
        <v>224</v>
      </c>
      <c r="E178" s="245" t="s">
        <v>3579</v>
      </c>
      <c r="F178" s="246" t="s">
        <v>3580</v>
      </c>
      <c r="G178" s="247" t="s">
        <v>353</v>
      </c>
      <c r="H178" s="248">
        <v>1</v>
      </c>
      <c r="I178" s="249"/>
      <c r="J178" s="250">
        <f>ROUND(I178*H178,2)</f>
        <v>0</v>
      </c>
      <c r="K178" s="251"/>
      <c r="L178" s="45"/>
      <c r="M178" s="252" t="s">
        <v>1</v>
      </c>
      <c r="N178" s="253" t="s">
        <v>41</v>
      </c>
      <c r="O178" s="92"/>
      <c r="P178" s="254">
        <f>O178*H178</f>
        <v>0</v>
      </c>
      <c r="Q178" s="254">
        <v>0</v>
      </c>
      <c r="R178" s="254">
        <f>Q178*H178</f>
        <v>0</v>
      </c>
      <c r="S178" s="254">
        <v>0</v>
      </c>
      <c r="T178" s="255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56" t="s">
        <v>228</v>
      </c>
      <c r="AT178" s="256" t="s">
        <v>224</v>
      </c>
      <c r="AU178" s="256" t="s">
        <v>84</v>
      </c>
      <c r="AY178" s="18" t="s">
        <v>222</v>
      </c>
      <c r="BE178" s="257">
        <f>IF(N178="základní",J178,0)</f>
        <v>0</v>
      </c>
      <c r="BF178" s="257">
        <f>IF(N178="snížená",J178,0)</f>
        <v>0</v>
      </c>
      <c r="BG178" s="257">
        <f>IF(N178="zákl. přenesená",J178,0)</f>
        <v>0</v>
      </c>
      <c r="BH178" s="257">
        <f>IF(N178="sníž. přenesená",J178,0)</f>
        <v>0</v>
      </c>
      <c r="BI178" s="257">
        <f>IF(N178="nulová",J178,0)</f>
        <v>0</v>
      </c>
      <c r="BJ178" s="18" t="s">
        <v>84</v>
      </c>
      <c r="BK178" s="257">
        <f>ROUND(I178*H178,2)</f>
        <v>0</v>
      </c>
      <c r="BL178" s="18" t="s">
        <v>228</v>
      </c>
      <c r="BM178" s="256" t="s">
        <v>271</v>
      </c>
    </row>
    <row r="179" s="2" customFormat="1">
      <c r="A179" s="39"/>
      <c r="B179" s="40"/>
      <c r="C179" s="41"/>
      <c r="D179" s="260" t="s">
        <v>266</v>
      </c>
      <c r="E179" s="41"/>
      <c r="F179" s="291" t="s">
        <v>3581</v>
      </c>
      <c r="G179" s="41"/>
      <c r="H179" s="41"/>
      <c r="I179" s="211"/>
      <c r="J179" s="41"/>
      <c r="K179" s="41"/>
      <c r="L179" s="45"/>
      <c r="M179" s="292"/>
      <c r="N179" s="293"/>
      <c r="O179" s="92"/>
      <c r="P179" s="92"/>
      <c r="Q179" s="92"/>
      <c r="R179" s="92"/>
      <c r="S179" s="92"/>
      <c r="T179" s="93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266</v>
      </c>
      <c r="AU179" s="18" t="s">
        <v>84</v>
      </c>
    </row>
    <row r="180" s="2" customFormat="1" ht="16.5" customHeight="1">
      <c r="A180" s="39"/>
      <c r="B180" s="40"/>
      <c r="C180" s="244" t="s">
        <v>272</v>
      </c>
      <c r="D180" s="244" t="s">
        <v>224</v>
      </c>
      <c r="E180" s="245" t="s">
        <v>3582</v>
      </c>
      <c r="F180" s="246" t="s">
        <v>3583</v>
      </c>
      <c r="G180" s="247" t="s">
        <v>353</v>
      </c>
      <c r="H180" s="248">
        <v>1</v>
      </c>
      <c r="I180" s="249"/>
      <c r="J180" s="250">
        <f>ROUND(I180*H180,2)</f>
        <v>0</v>
      </c>
      <c r="K180" s="251"/>
      <c r="L180" s="45"/>
      <c r="M180" s="252" t="s">
        <v>1</v>
      </c>
      <c r="N180" s="253" t="s">
        <v>41</v>
      </c>
      <c r="O180" s="92"/>
      <c r="P180" s="254">
        <f>O180*H180</f>
        <v>0</v>
      </c>
      <c r="Q180" s="254">
        <v>0</v>
      </c>
      <c r="R180" s="254">
        <f>Q180*H180</f>
        <v>0</v>
      </c>
      <c r="S180" s="254">
        <v>0</v>
      </c>
      <c r="T180" s="255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56" t="s">
        <v>228</v>
      </c>
      <c r="AT180" s="256" t="s">
        <v>224</v>
      </c>
      <c r="AU180" s="256" t="s">
        <v>84</v>
      </c>
      <c r="AY180" s="18" t="s">
        <v>222</v>
      </c>
      <c r="BE180" s="257">
        <f>IF(N180="základní",J180,0)</f>
        <v>0</v>
      </c>
      <c r="BF180" s="257">
        <f>IF(N180="snížená",J180,0)</f>
        <v>0</v>
      </c>
      <c r="BG180" s="257">
        <f>IF(N180="zákl. přenesená",J180,0)</f>
        <v>0</v>
      </c>
      <c r="BH180" s="257">
        <f>IF(N180="sníž. přenesená",J180,0)</f>
        <v>0</v>
      </c>
      <c r="BI180" s="257">
        <f>IF(N180="nulová",J180,0)</f>
        <v>0</v>
      </c>
      <c r="BJ180" s="18" t="s">
        <v>84</v>
      </c>
      <c r="BK180" s="257">
        <f>ROUND(I180*H180,2)</f>
        <v>0</v>
      </c>
      <c r="BL180" s="18" t="s">
        <v>228</v>
      </c>
      <c r="BM180" s="256" t="s">
        <v>273</v>
      </c>
    </row>
    <row r="181" s="2" customFormat="1">
      <c r="A181" s="39"/>
      <c r="B181" s="40"/>
      <c r="C181" s="41"/>
      <c r="D181" s="260" t="s">
        <v>266</v>
      </c>
      <c r="E181" s="41"/>
      <c r="F181" s="291" t="s">
        <v>3581</v>
      </c>
      <c r="G181" s="41"/>
      <c r="H181" s="41"/>
      <c r="I181" s="211"/>
      <c r="J181" s="41"/>
      <c r="K181" s="41"/>
      <c r="L181" s="45"/>
      <c r="M181" s="292"/>
      <c r="N181" s="293"/>
      <c r="O181" s="92"/>
      <c r="P181" s="92"/>
      <c r="Q181" s="92"/>
      <c r="R181" s="92"/>
      <c r="S181" s="92"/>
      <c r="T181" s="93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266</v>
      </c>
      <c r="AU181" s="18" t="s">
        <v>84</v>
      </c>
    </row>
    <row r="182" s="2" customFormat="1" ht="24.15" customHeight="1">
      <c r="A182" s="39"/>
      <c r="B182" s="40"/>
      <c r="C182" s="244" t="s">
        <v>253</v>
      </c>
      <c r="D182" s="244" t="s">
        <v>224</v>
      </c>
      <c r="E182" s="245" t="s">
        <v>3584</v>
      </c>
      <c r="F182" s="246" t="s">
        <v>3585</v>
      </c>
      <c r="G182" s="247" t="s">
        <v>353</v>
      </c>
      <c r="H182" s="248">
        <v>3</v>
      </c>
      <c r="I182" s="249"/>
      <c r="J182" s="250">
        <f>ROUND(I182*H182,2)</f>
        <v>0</v>
      </c>
      <c r="K182" s="251"/>
      <c r="L182" s="45"/>
      <c r="M182" s="252" t="s">
        <v>1</v>
      </c>
      <c r="N182" s="253" t="s">
        <v>41</v>
      </c>
      <c r="O182" s="92"/>
      <c r="P182" s="254">
        <f>O182*H182</f>
        <v>0</v>
      </c>
      <c r="Q182" s="254">
        <v>0</v>
      </c>
      <c r="R182" s="254">
        <f>Q182*H182</f>
        <v>0</v>
      </c>
      <c r="S182" s="254">
        <v>0</v>
      </c>
      <c r="T182" s="255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56" t="s">
        <v>228</v>
      </c>
      <c r="AT182" s="256" t="s">
        <v>224</v>
      </c>
      <c r="AU182" s="256" t="s">
        <v>84</v>
      </c>
      <c r="AY182" s="18" t="s">
        <v>222</v>
      </c>
      <c r="BE182" s="257">
        <f>IF(N182="základní",J182,0)</f>
        <v>0</v>
      </c>
      <c r="BF182" s="257">
        <f>IF(N182="snížená",J182,0)</f>
        <v>0</v>
      </c>
      <c r="BG182" s="257">
        <f>IF(N182="zákl. přenesená",J182,0)</f>
        <v>0</v>
      </c>
      <c r="BH182" s="257">
        <f>IF(N182="sníž. přenesená",J182,0)</f>
        <v>0</v>
      </c>
      <c r="BI182" s="257">
        <f>IF(N182="nulová",J182,0)</f>
        <v>0</v>
      </c>
      <c r="BJ182" s="18" t="s">
        <v>84</v>
      </c>
      <c r="BK182" s="257">
        <f>ROUND(I182*H182,2)</f>
        <v>0</v>
      </c>
      <c r="BL182" s="18" t="s">
        <v>228</v>
      </c>
      <c r="BM182" s="256" t="s">
        <v>276</v>
      </c>
    </row>
    <row r="183" s="2" customFormat="1">
      <c r="A183" s="39"/>
      <c r="B183" s="40"/>
      <c r="C183" s="41"/>
      <c r="D183" s="260" t="s">
        <v>266</v>
      </c>
      <c r="E183" s="41"/>
      <c r="F183" s="291" t="s">
        <v>3586</v>
      </c>
      <c r="G183" s="41"/>
      <c r="H183" s="41"/>
      <c r="I183" s="211"/>
      <c r="J183" s="41"/>
      <c r="K183" s="41"/>
      <c r="L183" s="45"/>
      <c r="M183" s="292"/>
      <c r="N183" s="293"/>
      <c r="O183" s="92"/>
      <c r="P183" s="92"/>
      <c r="Q183" s="92"/>
      <c r="R183" s="92"/>
      <c r="S183" s="92"/>
      <c r="T183" s="93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266</v>
      </c>
      <c r="AU183" s="18" t="s">
        <v>84</v>
      </c>
    </row>
    <row r="184" s="2" customFormat="1" ht="24.15" customHeight="1">
      <c r="A184" s="39"/>
      <c r="B184" s="40"/>
      <c r="C184" s="244" t="s">
        <v>278</v>
      </c>
      <c r="D184" s="244" t="s">
        <v>224</v>
      </c>
      <c r="E184" s="245" t="s">
        <v>3587</v>
      </c>
      <c r="F184" s="246" t="s">
        <v>3588</v>
      </c>
      <c r="G184" s="247" t="s">
        <v>353</v>
      </c>
      <c r="H184" s="248">
        <v>3</v>
      </c>
      <c r="I184" s="249"/>
      <c r="J184" s="250">
        <f>ROUND(I184*H184,2)</f>
        <v>0</v>
      </c>
      <c r="K184" s="251"/>
      <c r="L184" s="45"/>
      <c r="M184" s="252" t="s">
        <v>1</v>
      </c>
      <c r="N184" s="253" t="s">
        <v>41</v>
      </c>
      <c r="O184" s="92"/>
      <c r="P184" s="254">
        <f>O184*H184</f>
        <v>0</v>
      </c>
      <c r="Q184" s="254">
        <v>0</v>
      </c>
      <c r="R184" s="254">
        <f>Q184*H184</f>
        <v>0</v>
      </c>
      <c r="S184" s="254">
        <v>0</v>
      </c>
      <c r="T184" s="255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56" t="s">
        <v>228</v>
      </c>
      <c r="AT184" s="256" t="s">
        <v>224</v>
      </c>
      <c r="AU184" s="256" t="s">
        <v>84</v>
      </c>
      <c r="AY184" s="18" t="s">
        <v>222</v>
      </c>
      <c r="BE184" s="257">
        <f>IF(N184="základní",J184,0)</f>
        <v>0</v>
      </c>
      <c r="BF184" s="257">
        <f>IF(N184="snížená",J184,0)</f>
        <v>0</v>
      </c>
      <c r="BG184" s="257">
        <f>IF(N184="zákl. přenesená",J184,0)</f>
        <v>0</v>
      </c>
      <c r="BH184" s="257">
        <f>IF(N184="sníž. přenesená",J184,0)</f>
        <v>0</v>
      </c>
      <c r="BI184" s="257">
        <f>IF(N184="nulová",J184,0)</f>
        <v>0</v>
      </c>
      <c r="BJ184" s="18" t="s">
        <v>84</v>
      </c>
      <c r="BK184" s="257">
        <f>ROUND(I184*H184,2)</f>
        <v>0</v>
      </c>
      <c r="BL184" s="18" t="s">
        <v>228</v>
      </c>
      <c r="BM184" s="256" t="s">
        <v>279</v>
      </c>
    </row>
    <row r="185" s="2" customFormat="1">
      <c r="A185" s="39"/>
      <c r="B185" s="40"/>
      <c r="C185" s="41"/>
      <c r="D185" s="260" t="s">
        <v>266</v>
      </c>
      <c r="E185" s="41"/>
      <c r="F185" s="291" t="s">
        <v>3589</v>
      </c>
      <c r="G185" s="41"/>
      <c r="H185" s="41"/>
      <c r="I185" s="211"/>
      <c r="J185" s="41"/>
      <c r="K185" s="41"/>
      <c r="L185" s="45"/>
      <c r="M185" s="292"/>
      <c r="N185" s="293"/>
      <c r="O185" s="92"/>
      <c r="P185" s="92"/>
      <c r="Q185" s="92"/>
      <c r="R185" s="92"/>
      <c r="S185" s="92"/>
      <c r="T185" s="93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266</v>
      </c>
      <c r="AU185" s="18" t="s">
        <v>84</v>
      </c>
    </row>
    <row r="186" s="12" customFormat="1" ht="25.92" customHeight="1">
      <c r="A186" s="12"/>
      <c r="B186" s="228"/>
      <c r="C186" s="229"/>
      <c r="D186" s="230" t="s">
        <v>75</v>
      </c>
      <c r="E186" s="231" t="s">
        <v>3515</v>
      </c>
      <c r="F186" s="231" t="s">
        <v>3590</v>
      </c>
      <c r="G186" s="229"/>
      <c r="H186" s="229"/>
      <c r="I186" s="232"/>
      <c r="J186" s="233">
        <f>BK186</f>
        <v>0</v>
      </c>
      <c r="K186" s="229"/>
      <c r="L186" s="234"/>
      <c r="M186" s="235"/>
      <c r="N186" s="236"/>
      <c r="O186" s="236"/>
      <c r="P186" s="237">
        <f>SUM(P187:P246)</f>
        <v>0</v>
      </c>
      <c r="Q186" s="236"/>
      <c r="R186" s="237">
        <f>SUM(R187:R246)</f>
        <v>0</v>
      </c>
      <c r="S186" s="236"/>
      <c r="T186" s="238">
        <f>SUM(T187:T246)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39" t="s">
        <v>84</v>
      </c>
      <c r="AT186" s="240" t="s">
        <v>75</v>
      </c>
      <c r="AU186" s="240" t="s">
        <v>76</v>
      </c>
      <c r="AY186" s="239" t="s">
        <v>222</v>
      </c>
      <c r="BK186" s="241">
        <f>SUM(BK187:BK246)</f>
        <v>0</v>
      </c>
    </row>
    <row r="187" s="2" customFormat="1" ht="16.5" customHeight="1">
      <c r="A187" s="39"/>
      <c r="B187" s="40"/>
      <c r="C187" s="244" t="s">
        <v>257</v>
      </c>
      <c r="D187" s="244" t="s">
        <v>224</v>
      </c>
      <c r="E187" s="245" t="s">
        <v>3591</v>
      </c>
      <c r="F187" s="246" t="s">
        <v>3592</v>
      </c>
      <c r="G187" s="247" t="s">
        <v>353</v>
      </c>
      <c r="H187" s="248">
        <v>1</v>
      </c>
      <c r="I187" s="249"/>
      <c r="J187" s="250">
        <f>ROUND(I187*H187,2)</f>
        <v>0</v>
      </c>
      <c r="K187" s="251"/>
      <c r="L187" s="45"/>
      <c r="M187" s="252" t="s">
        <v>1</v>
      </c>
      <c r="N187" s="253" t="s">
        <v>41</v>
      </c>
      <c r="O187" s="92"/>
      <c r="P187" s="254">
        <f>O187*H187</f>
        <v>0</v>
      </c>
      <c r="Q187" s="254">
        <v>0</v>
      </c>
      <c r="R187" s="254">
        <f>Q187*H187</f>
        <v>0</v>
      </c>
      <c r="S187" s="254">
        <v>0</v>
      </c>
      <c r="T187" s="255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56" t="s">
        <v>228</v>
      </c>
      <c r="AT187" s="256" t="s">
        <v>224</v>
      </c>
      <c r="AU187" s="256" t="s">
        <v>84</v>
      </c>
      <c r="AY187" s="18" t="s">
        <v>222</v>
      </c>
      <c r="BE187" s="257">
        <f>IF(N187="základní",J187,0)</f>
        <v>0</v>
      </c>
      <c r="BF187" s="257">
        <f>IF(N187="snížená",J187,0)</f>
        <v>0</v>
      </c>
      <c r="BG187" s="257">
        <f>IF(N187="zákl. přenesená",J187,0)</f>
        <v>0</v>
      </c>
      <c r="BH187" s="257">
        <f>IF(N187="sníž. přenesená",J187,0)</f>
        <v>0</v>
      </c>
      <c r="BI187" s="257">
        <f>IF(N187="nulová",J187,0)</f>
        <v>0</v>
      </c>
      <c r="BJ187" s="18" t="s">
        <v>84</v>
      </c>
      <c r="BK187" s="257">
        <f>ROUND(I187*H187,2)</f>
        <v>0</v>
      </c>
      <c r="BL187" s="18" t="s">
        <v>228</v>
      </c>
      <c r="BM187" s="256" t="s">
        <v>284</v>
      </c>
    </row>
    <row r="188" s="2" customFormat="1">
      <c r="A188" s="39"/>
      <c r="B188" s="40"/>
      <c r="C188" s="41"/>
      <c r="D188" s="260" t="s">
        <v>266</v>
      </c>
      <c r="E188" s="41"/>
      <c r="F188" s="291" t="s">
        <v>3593</v>
      </c>
      <c r="G188" s="41"/>
      <c r="H188" s="41"/>
      <c r="I188" s="211"/>
      <c r="J188" s="41"/>
      <c r="K188" s="41"/>
      <c r="L188" s="45"/>
      <c r="M188" s="292"/>
      <c r="N188" s="293"/>
      <c r="O188" s="92"/>
      <c r="P188" s="92"/>
      <c r="Q188" s="92"/>
      <c r="R188" s="92"/>
      <c r="S188" s="92"/>
      <c r="T188" s="93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266</v>
      </c>
      <c r="AU188" s="18" t="s">
        <v>84</v>
      </c>
    </row>
    <row r="189" s="2" customFormat="1" ht="16.5" customHeight="1">
      <c r="A189" s="39"/>
      <c r="B189" s="40"/>
      <c r="C189" s="244" t="s">
        <v>8</v>
      </c>
      <c r="D189" s="244" t="s">
        <v>224</v>
      </c>
      <c r="E189" s="245" t="s">
        <v>3594</v>
      </c>
      <c r="F189" s="246" t="s">
        <v>3595</v>
      </c>
      <c r="G189" s="247" t="s">
        <v>353</v>
      </c>
      <c r="H189" s="248">
        <v>1</v>
      </c>
      <c r="I189" s="249"/>
      <c r="J189" s="250">
        <f>ROUND(I189*H189,2)</f>
        <v>0</v>
      </c>
      <c r="K189" s="251"/>
      <c r="L189" s="45"/>
      <c r="M189" s="252" t="s">
        <v>1</v>
      </c>
      <c r="N189" s="253" t="s">
        <v>41</v>
      </c>
      <c r="O189" s="92"/>
      <c r="P189" s="254">
        <f>O189*H189</f>
        <v>0</v>
      </c>
      <c r="Q189" s="254">
        <v>0</v>
      </c>
      <c r="R189" s="254">
        <f>Q189*H189</f>
        <v>0</v>
      </c>
      <c r="S189" s="254">
        <v>0</v>
      </c>
      <c r="T189" s="255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56" t="s">
        <v>228</v>
      </c>
      <c r="AT189" s="256" t="s">
        <v>224</v>
      </c>
      <c r="AU189" s="256" t="s">
        <v>84</v>
      </c>
      <c r="AY189" s="18" t="s">
        <v>222</v>
      </c>
      <c r="BE189" s="257">
        <f>IF(N189="základní",J189,0)</f>
        <v>0</v>
      </c>
      <c r="BF189" s="257">
        <f>IF(N189="snížená",J189,0)</f>
        <v>0</v>
      </c>
      <c r="BG189" s="257">
        <f>IF(N189="zákl. přenesená",J189,0)</f>
        <v>0</v>
      </c>
      <c r="BH189" s="257">
        <f>IF(N189="sníž. přenesená",J189,0)</f>
        <v>0</v>
      </c>
      <c r="BI189" s="257">
        <f>IF(N189="nulová",J189,0)</f>
        <v>0</v>
      </c>
      <c r="BJ189" s="18" t="s">
        <v>84</v>
      </c>
      <c r="BK189" s="257">
        <f>ROUND(I189*H189,2)</f>
        <v>0</v>
      </c>
      <c r="BL189" s="18" t="s">
        <v>228</v>
      </c>
      <c r="BM189" s="256" t="s">
        <v>286</v>
      </c>
    </row>
    <row r="190" s="2" customFormat="1">
      <c r="A190" s="39"/>
      <c r="B190" s="40"/>
      <c r="C190" s="41"/>
      <c r="D190" s="260" t="s">
        <v>266</v>
      </c>
      <c r="E190" s="41"/>
      <c r="F190" s="291" t="s">
        <v>3593</v>
      </c>
      <c r="G190" s="41"/>
      <c r="H190" s="41"/>
      <c r="I190" s="211"/>
      <c r="J190" s="41"/>
      <c r="K190" s="41"/>
      <c r="L190" s="45"/>
      <c r="M190" s="292"/>
      <c r="N190" s="293"/>
      <c r="O190" s="92"/>
      <c r="P190" s="92"/>
      <c r="Q190" s="92"/>
      <c r="R190" s="92"/>
      <c r="S190" s="92"/>
      <c r="T190" s="93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266</v>
      </c>
      <c r="AU190" s="18" t="s">
        <v>84</v>
      </c>
    </row>
    <row r="191" s="2" customFormat="1" ht="16.5" customHeight="1">
      <c r="A191" s="39"/>
      <c r="B191" s="40"/>
      <c r="C191" s="244" t="s">
        <v>260</v>
      </c>
      <c r="D191" s="244" t="s">
        <v>224</v>
      </c>
      <c r="E191" s="245" t="s">
        <v>3596</v>
      </c>
      <c r="F191" s="246" t="s">
        <v>3597</v>
      </c>
      <c r="G191" s="247" t="s">
        <v>353</v>
      </c>
      <c r="H191" s="248">
        <v>1</v>
      </c>
      <c r="I191" s="249"/>
      <c r="J191" s="250">
        <f>ROUND(I191*H191,2)</f>
        <v>0</v>
      </c>
      <c r="K191" s="251"/>
      <c r="L191" s="45"/>
      <c r="M191" s="252" t="s">
        <v>1</v>
      </c>
      <c r="N191" s="253" t="s">
        <v>41</v>
      </c>
      <c r="O191" s="92"/>
      <c r="P191" s="254">
        <f>O191*H191</f>
        <v>0</v>
      </c>
      <c r="Q191" s="254">
        <v>0</v>
      </c>
      <c r="R191" s="254">
        <f>Q191*H191</f>
        <v>0</v>
      </c>
      <c r="S191" s="254">
        <v>0</v>
      </c>
      <c r="T191" s="255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56" t="s">
        <v>228</v>
      </c>
      <c r="AT191" s="256" t="s">
        <v>224</v>
      </c>
      <c r="AU191" s="256" t="s">
        <v>84</v>
      </c>
      <c r="AY191" s="18" t="s">
        <v>222</v>
      </c>
      <c r="BE191" s="257">
        <f>IF(N191="základní",J191,0)</f>
        <v>0</v>
      </c>
      <c r="BF191" s="257">
        <f>IF(N191="snížená",J191,0)</f>
        <v>0</v>
      </c>
      <c r="BG191" s="257">
        <f>IF(N191="zákl. přenesená",J191,0)</f>
        <v>0</v>
      </c>
      <c r="BH191" s="257">
        <f>IF(N191="sníž. přenesená",J191,0)</f>
        <v>0</v>
      </c>
      <c r="BI191" s="257">
        <f>IF(N191="nulová",J191,0)</f>
        <v>0</v>
      </c>
      <c r="BJ191" s="18" t="s">
        <v>84</v>
      </c>
      <c r="BK191" s="257">
        <f>ROUND(I191*H191,2)</f>
        <v>0</v>
      </c>
      <c r="BL191" s="18" t="s">
        <v>228</v>
      </c>
      <c r="BM191" s="256" t="s">
        <v>290</v>
      </c>
    </row>
    <row r="192" s="2" customFormat="1">
      <c r="A192" s="39"/>
      <c r="B192" s="40"/>
      <c r="C192" s="41"/>
      <c r="D192" s="260" t="s">
        <v>266</v>
      </c>
      <c r="E192" s="41"/>
      <c r="F192" s="291" t="s">
        <v>3593</v>
      </c>
      <c r="G192" s="41"/>
      <c r="H192" s="41"/>
      <c r="I192" s="211"/>
      <c r="J192" s="41"/>
      <c r="K192" s="41"/>
      <c r="L192" s="45"/>
      <c r="M192" s="292"/>
      <c r="N192" s="293"/>
      <c r="O192" s="92"/>
      <c r="P192" s="92"/>
      <c r="Q192" s="92"/>
      <c r="R192" s="92"/>
      <c r="S192" s="92"/>
      <c r="T192" s="93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266</v>
      </c>
      <c r="AU192" s="18" t="s">
        <v>84</v>
      </c>
    </row>
    <row r="193" s="2" customFormat="1" ht="16.5" customHeight="1">
      <c r="A193" s="39"/>
      <c r="B193" s="40"/>
      <c r="C193" s="244" t="s">
        <v>291</v>
      </c>
      <c r="D193" s="244" t="s">
        <v>224</v>
      </c>
      <c r="E193" s="245" t="s">
        <v>3598</v>
      </c>
      <c r="F193" s="246" t="s">
        <v>3599</v>
      </c>
      <c r="G193" s="247" t="s">
        <v>353</v>
      </c>
      <c r="H193" s="248">
        <v>1</v>
      </c>
      <c r="I193" s="249"/>
      <c r="J193" s="250">
        <f>ROUND(I193*H193,2)</f>
        <v>0</v>
      </c>
      <c r="K193" s="251"/>
      <c r="L193" s="45"/>
      <c r="M193" s="252" t="s">
        <v>1</v>
      </c>
      <c r="N193" s="253" t="s">
        <v>41</v>
      </c>
      <c r="O193" s="92"/>
      <c r="P193" s="254">
        <f>O193*H193</f>
        <v>0</v>
      </c>
      <c r="Q193" s="254">
        <v>0</v>
      </c>
      <c r="R193" s="254">
        <f>Q193*H193</f>
        <v>0</v>
      </c>
      <c r="S193" s="254">
        <v>0</v>
      </c>
      <c r="T193" s="255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56" t="s">
        <v>228</v>
      </c>
      <c r="AT193" s="256" t="s">
        <v>224</v>
      </c>
      <c r="AU193" s="256" t="s">
        <v>84</v>
      </c>
      <c r="AY193" s="18" t="s">
        <v>222</v>
      </c>
      <c r="BE193" s="257">
        <f>IF(N193="základní",J193,0)</f>
        <v>0</v>
      </c>
      <c r="BF193" s="257">
        <f>IF(N193="snížená",J193,0)</f>
        <v>0</v>
      </c>
      <c r="BG193" s="257">
        <f>IF(N193="zákl. přenesená",J193,0)</f>
        <v>0</v>
      </c>
      <c r="BH193" s="257">
        <f>IF(N193="sníž. přenesená",J193,0)</f>
        <v>0</v>
      </c>
      <c r="BI193" s="257">
        <f>IF(N193="nulová",J193,0)</f>
        <v>0</v>
      </c>
      <c r="BJ193" s="18" t="s">
        <v>84</v>
      </c>
      <c r="BK193" s="257">
        <f>ROUND(I193*H193,2)</f>
        <v>0</v>
      </c>
      <c r="BL193" s="18" t="s">
        <v>228</v>
      </c>
      <c r="BM193" s="256" t="s">
        <v>292</v>
      </c>
    </row>
    <row r="194" s="2" customFormat="1">
      <c r="A194" s="39"/>
      <c r="B194" s="40"/>
      <c r="C194" s="41"/>
      <c r="D194" s="260" t="s">
        <v>266</v>
      </c>
      <c r="E194" s="41"/>
      <c r="F194" s="291" t="s">
        <v>3593</v>
      </c>
      <c r="G194" s="41"/>
      <c r="H194" s="41"/>
      <c r="I194" s="211"/>
      <c r="J194" s="41"/>
      <c r="K194" s="41"/>
      <c r="L194" s="45"/>
      <c r="M194" s="292"/>
      <c r="N194" s="293"/>
      <c r="O194" s="92"/>
      <c r="P194" s="92"/>
      <c r="Q194" s="92"/>
      <c r="R194" s="92"/>
      <c r="S194" s="92"/>
      <c r="T194" s="93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266</v>
      </c>
      <c r="AU194" s="18" t="s">
        <v>84</v>
      </c>
    </row>
    <row r="195" s="2" customFormat="1" ht="16.5" customHeight="1">
      <c r="A195" s="39"/>
      <c r="B195" s="40"/>
      <c r="C195" s="244" t="s">
        <v>265</v>
      </c>
      <c r="D195" s="244" t="s">
        <v>224</v>
      </c>
      <c r="E195" s="245" t="s">
        <v>3600</v>
      </c>
      <c r="F195" s="246" t="s">
        <v>3601</v>
      </c>
      <c r="G195" s="247" t="s">
        <v>353</v>
      </c>
      <c r="H195" s="248">
        <v>1</v>
      </c>
      <c r="I195" s="249"/>
      <c r="J195" s="250">
        <f>ROUND(I195*H195,2)</f>
        <v>0</v>
      </c>
      <c r="K195" s="251"/>
      <c r="L195" s="45"/>
      <c r="M195" s="252" t="s">
        <v>1</v>
      </c>
      <c r="N195" s="253" t="s">
        <v>41</v>
      </c>
      <c r="O195" s="92"/>
      <c r="P195" s="254">
        <f>O195*H195</f>
        <v>0</v>
      </c>
      <c r="Q195" s="254">
        <v>0</v>
      </c>
      <c r="R195" s="254">
        <f>Q195*H195</f>
        <v>0</v>
      </c>
      <c r="S195" s="254">
        <v>0</v>
      </c>
      <c r="T195" s="255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56" t="s">
        <v>228</v>
      </c>
      <c r="AT195" s="256" t="s">
        <v>224</v>
      </c>
      <c r="AU195" s="256" t="s">
        <v>84</v>
      </c>
      <c r="AY195" s="18" t="s">
        <v>222</v>
      </c>
      <c r="BE195" s="257">
        <f>IF(N195="základní",J195,0)</f>
        <v>0</v>
      </c>
      <c r="BF195" s="257">
        <f>IF(N195="snížená",J195,0)</f>
        <v>0</v>
      </c>
      <c r="BG195" s="257">
        <f>IF(N195="zákl. přenesená",J195,0)</f>
        <v>0</v>
      </c>
      <c r="BH195" s="257">
        <f>IF(N195="sníž. přenesená",J195,0)</f>
        <v>0</v>
      </c>
      <c r="BI195" s="257">
        <f>IF(N195="nulová",J195,0)</f>
        <v>0</v>
      </c>
      <c r="BJ195" s="18" t="s">
        <v>84</v>
      </c>
      <c r="BK195" s="257">
        <f>ROUND(I195*H195,2)</f>
        <v>0</v>
      </c>
      <c r="BL195" s="18" t="s">
        <v>228</v>
      </c>
      <c r="BM195" s="256" t="s">
        <v>295</v>
      </c>
    </row>
    <row r="196" s="2" customFormat="1">
      <c r="A196" s="39"/>
      <c r="B196" s="40"/>
      <c r="C196" s="41"/>
      <c r="D196" s="260" t="s">
        <v>266</v>
      </c>
      <c r="E196" s="41"/>
      <c r="F196" s="291" t="s">
        <v>3593</v>
      </c>
      <c r="G196" s="41"/>
      <c r="H196" s="41"/>
      <c r="I196" s="211"/>
      <c r="J196" s="41"/>
      <c r="K196" s="41"/>
      <c r="L196" s="45"/>
      <c r="M196" s="292"/>
      <c r="N196" s="293"/>
      <c r="O196" s="92"/>
      <c r="P196" s="92"/>
      <c r="Q196" s="92"/>
      <c r="R196" s="92"/>
      <c r="S196" s="92"/>
      <c r="T196" s="93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266</v>
      </c>
      <c r="AU196" s="18" t="s">
        <v>84</v>
      </c>
    </row>
    <row r="197" s="2" customFormat="1" ht="16.5" customHeight="1">
      <c r="A197" s="39"/>
      <c r="B197" s="40"/>
      <c r="C197" s="244" t="s">
        <v>297</v>
      </c>
      <c r="D197" s="244" t="s">
        <v>224</v>
      </c>
      <c r="E197" s="245" t="s">
        <v>3602</v>
      </c>
      <c r="F197" s="246" t="s">
        <v>3603</v>
      </c>
      <c r="G197" s="247" t="s">
        <v>353</v>
      </c>
      <c r="H197" s="248">
        <v>1</v>
      </c>
      <c r="I197" s="249"/>
      <c r="J197" s="250">
        <f>ROUND(I197*H197,2)</f>
        <v>0</v>
      </c>
      <c r="K197" s="251"/>
      <c r="L197" s="45"/>
      <c r="M197" s="252" t="s">
        <v>1</v>
      </c>
      <c r="N197" s="253" t="s">
        <v>41</v>
      </c>
      <c r="O197" s="92"/>
      <c r="P197" s="254">
        <f>O197*H197</f>
        <v>0</v>
      </c>
      <c r="Q197" s="254">
        <v>0</v>
      </c>
      <c r="R197" s="254">
        <f>Q197*H197</f>
        <v>0</v>
      </c>
      <c r="S197" s="254">
        <v>0</v>
      </c>
      <c r="T197" s="255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56" t="s">
        <v>228</v>
      </c>
      <c r="AT197" s="256" t="s">
        <v>224</v>
      </c>
      <c r="AU197" s="256" t="s">
        <v>84</v>
      </c>
      <c r="AY197" s="18" t="s">
        <v>222</v>
      </c>
      <c r="BE197" s="257">
        <f>IF(N197="základní",J197,0)</f>
        <v>0</v>
      </c>
      <c r="BF197" s="257">
        <f>IF(N197="snížená",J197,0)</f>
        <v>0</v>
      </c>
      <c r="BG197" s="257">
        <f>IF(N197="zákl. přenesená",J197,0)</f>
        <v>0</v>
      </c>
      <c r="BH197" s="257">
        <f>IF(N197="sníž. přenesená",J197,0)</f>
        <v>0</v>
      </c>
      <c r="BI197" s="257">
        <f>IF(N197="nulová",J197,0)</f>
        <v>0</v>
      </c>
      <c r="BJ197" s="18" t="s">
        <v>84</v>
      </c>
      <c r="BK197" s="257">
        <f>ROUND(I197*H197,2)</f>
        <v>0</v>
      </c>
      <c r="BL197" s="18" t="s">
        <v>228</v>
      </c>
      <c r="BM197" s="256" t="s">
        <v>298</v>
      </c>
    </row>
    <row r="198" s="2" customFormat="1">
      <c r="A198" s="39"/>
      <c r="B198" s="40"/>
      <c r="C198" s="41"/>
      <c r="D198" s="260" t="s">
        <v>266</v>
      </c>
      <c r="E198" s="41"/>
      <c r="F198" s="291" t="s">
        <v>3593</v>
      </c>
      <c r="G198" s="41"/>
      <c r="H198" s="41"/>
      <c r="I198" s="211"/>
      <c r="J198" s="41"/>
      <c r="K198" s="41"/>
      <c r="L198" s="45"/>
      <c r="M198" s="292"/>
      <c r="N198" s="293"/>
      <c r="O198" s="92"/>
      <c r="P198" s="92"/>
      <c r="Q198" s="92"/>
      <c r="R198" s="92"/>
      <c r="S198" s="92"/>
      <c r="T198" s="93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266</v>
      </c>
      <c r="AU198" s="18" t="s">
        <v>84</v>
      </c>
    </row>
    <row r="199" s="2" customFormat="1" ht="16.5" customHeight="1">
      <c r="A199" s="39"/>
      <c r="B199" s="40"/>
      <c r="C199" s="244" t="s">
        <v>271</v>
      </c>
      <c r="D199" s="244" t="s">
        <v>224</v>
      </c>
      <c r="E199" s="245" t="s">
        <v>3604</v>
      </c>
      <c r="F199" s="246" t="s">
        <v>3605</v>
      </c>
      <c r="G199" s="247" t="s">
        <v>353</v>
      </c>
      <c r="H199" s="248">
        <v>1</v>
      </c>
      <c r="I199" s="249"/>
      <c r="J199" s="250">
        <f>ROUND(I199*H199,2)</f>
        <v>0</v>
      </c>
      <c r="K199" s="251"/>
      <c r="L199" s="45"/>
      <c r="M199" s="252" t="s">
        <v>1</v>
      </c>
      <c r="N199" s="253" t="s">
        <v>41</v>
      </c>
      <c r="O199" s="92"/>
      <c r="P199" s="254">
        <f>O199*H199</f>
        <v>0</v>
      </c>
      <c r="Q199" s="254">
        <v>0</v>
      </c>
      <c r="R199" s="254">
        <f>Q199*H199</f>
        <v>0</v>
      </c>
      <c r="S199" s="254">
        <v>0</v>
      </c>
      <c r="T199" s="255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56" t="s">
        <v>228</v>
      </c>
      <c r="AT199" s="256" t="s">
        <v>224</v>
      </c>
      <c r="AU199" s="256" t="s">
        <v>84</v>
      </c>
      <c r="AY199" s="18" t="s">
        <v>222</v>
      </c>
      <c r="BE199" s="257">
        <f>IF(N199="základní",J199,0)</f>
        <v>0</v>
      </c>
      <c r="BF199" s="257">
        <f>IF(N199="snížená",J199,0)</f>
        <v>0</v>
      </c>
      <c r="BG199" s="257">
        <f>IF(N199="zákl. přenesená",J199,0)</f>
        <v>0</v>
      </c>
      <c r="BH199" s="257">
        <f>IF(N199="sníž. přenesená",J199,0)</f>
        <v>0</v>
      </c>
      <c r="BI199" s="257">
        <f>IF(N199="nulová",J199,0)</f>
        <v>0</v>
      </c>
      <c r="BJ199" s="18" t="s">
        <v>84</v>
      </c>
      <c r="BK199" s="257">
        <f>ROUND(I199*H199,2)</f>
        <v>0</v>
      </c>
      <c r="BL199" s="18" t="s">
        <v>228</v>
      </c>
      <c r="BM199" s="256" t="s">
        <v>303</v>
      </c>
    </row>
    <row r="200" s="2" customFormat="1">
      <c r="A200" s="39"/>
      <c r="B200" s="40"/>
      <c r="C200" s="41"/>
      <c r="D200" s="260" t="s">
        <v>266</v>
      </c>
      <c r="E200" s="41"/>
      <c r="F200" s="291" t="s">
        <v>3593</v>
      </c>
      <c r="G200" s="41"/>
      <c r="H200" s="41"/>
      <c r="I200" s="211"/>
      <c r="J200" s="41"/>
      <c r="K200" s="41"/>
      <c r="L200" s="45"/>
      <c r="M200" s="292"/>
      <c r="N200" s="293"/>
      <c r="O200" s="92"/>
      <c r="P200" s="92"/>
      <c r="Q200" s="92"/>
      <c r="R200" s="92"/>
      <c r="S200" s="92"/>
      <c r="T200" s="93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266</v>
      </c>
      <c r="AU200" s="18" t="s">
        <v>84</v>
      </c>
    </row>
    <row r="201" s="2" customFormat="1" ht="16.5" customHeight="1">
      <c r="A201" s="39"/>
      <c r="B201" s="40"/>
      <c r="C201" s="244" t="s">
        <v>7</v>
      </c>
      <c r="D201" s="244" t="s">
        <v>224</v>
      </c>
      <c r="E201" s="245" t="s">
        <v>3606</v>
      </c>
      <c r="F201" s="246" t="s">
        <v>3607</v>
      </c>
      <c r="G201" s="247" t="s">
        <v>353</v>
      </c>
      <c r="H201" s="248">
        <v>1</v>
      </c>
      <c r="I201" s="249"/>
      <c r="J201" s="250">
        <f>ROUND(I201*H201,2)</f>
        <v>0</v>
      </c>
      <c r="K201" s="251"/>
      <c r="L201" s="45"/>
      <c r="M201" s="252" t="s">
        <v>1</v>
      </c>
      <c r="N201" s="253" t="s">
        <v>41</v>
      </c>
      <c r="O201" s="92"/>
      <c r="P201" s="254">
        <f>O201*H201</f>
        <v>0</v>
      </c>
      <c r="Q201" s="254">
        <v>0</v>
      </c>
      <c r="R201" s="254">
        <f>Q201*H201</f>
        <v>0</v>
      </c>
      <c r="S201" s="254">
        <v>0</v>
      </c>
      <c r="T201" s="255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56" t="s">
        <v>228</v>
      </c>
      <c r="AT201" s="256" t="s">
        <v>224</v>
      </c>
      <c r="AU201" s="256" t="s">
        <v>84</v>
      </c>
      <c r="AY201" s="18" t="s">
        <v>222</v>
      </c>
      <c r="BE201" s="257">
        <f>IF(N201="základní",J201,0)</f>
        <v>0</v>
      </c>
      <c r="BF201" s="257">
        <f>IF(N201="snížená",J201,0)</f>
        <v>0</v>
      </c>
      <c r="BG201" s="257">
        <f>IF(N201="zákl. přenesená",J201,0)</f>
        <v>0</v>
      </c>
      <c r="BH201" s="257">
        <f>IF(N201="sníž. přenesená",J201,0)</f>
        <v>0</v>
      </c>
      <c r="BI201" s="257">
        <f>IF(N201="nulová",J201,0)</f>
        <v>0</v>
      </c>
      <c r="BJ201" s="18" t="s">
        <v>84</v>
      </c>
      <c r="BK201" s="257">
        <f>ROUND(I201*H201,2)</f>
        <v>0</v>
      </c>
      <c r="BL201" s="18" t="s">
        <v>228</v>
      </c>
      <c r="BM201" s="256" t="s">
        <v>308</v>
      </c>
    </row>
    <row r="202" s="2" customFormat="1" ht="16.5" customHeight="1">
      <c r="A202" s="39"/>
      <c r="B202" s="40"/>
      <c r="C202" s="244" t="s">
        <v>273</v>
      </c>
      <c r="D202" s="244" t="s">
        <v>224</v>
      </c>
      <c r="E202" s="245" t="s">
        <v>3608</v>
      </c>
      <c r="F202" s="246" t="s">
        <v>3609</v>
      </c>
      <c r="G202" s="247" t="s">
        <v>353</v>
      </c>
      <c r="H202" s="248">
        <v>2</v>
      </c>
      <c r="I202" s="249"/>
      <c r="J202" s="250">
        <f>ROUND(I202*H202,2)</f>
        <v>0</v>
      </c>
      <c r="K202" s="251"/>
      <c r="L202" s="45"/>
      <c r="M202" s="252" t="s">
        <v>1</v>
      </c>
      <c r="N202" s="253" t="s">
        <v>41</v>
      </c>
      <c r="O202" s="92"/>
      <c r="P202" s="254">
        <f>O202*H202</f>
        <v>0</v>
      </c>
      <c r="Q202" s="254">
        <v>0</v>
      </c>
      <c r="R202" s="254">
        <f>Q202*H202</f>
        <v>0</v>
      </c>
      <c r="S202" s="254">
        <v>0</v>
      </c>
      <c r="T202" s="255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56" t="s">
        <v>228</v>
      </c>
      <c r="AT202" s="256" t="s">
        <v>224</v>
      </c>
      <c r="AU202" s="256" t="s">
        <v>84</v>
      </c>
      <c r="AY202" s="18" t="s">
        <v>222</v>
      </c>
      <c r="BE202" s="257">
        <f>IF(N202="základní",J202,0)</f>
        <v>0</v>
      </c>
      <c r="BF202" s="257">
        <f>IF(N202="snížená",J202,0)</f>
        <v>0</v>
      </c>
      <c r="BG202" s="257">
        <f>IF(N202="zákl. přenesená",J202,0)</f>
        <v>0</v>
      </c>
      <c r="BH202" s="257">
        <f>IF(N202="sníž. přenesená",J202,0)</f>
        <v>0</v>
      </c>
      <c r="BI202" s="257">
        <f>IF(N202="nulová",J202,0)</f>
        <v>0</v>
      </c>
      <c r="BJ202" s="18" t="s">
        <v>84</v>
      </c>
      <c r="BK202" s="257">
        <f>ROUND(I202*H202,2)</f>
        <v>0</v>
      </c>
      <c r="BL202" s="18" t="s">
        <v>228</v>
      </c>
      <c r="BM202" s="256" t="s">
        <v>312</v>
      </c>
    </row>
    <row r="203" s="2" customFormat="1">
      <c r="A203" s="39"/>
      <c r="B203" s="40"/>
      <c r="C203" s="41"/>
      <c r="D203" s="260" t="s">
        <v>266</v>
      </c>
      <c r="E203" s="41"/>
      <c r="F203" s="291" t="s">
        <v>3581</v>
      </c>
      <c r="G203" s="41"/>
      <c r="H203" s="41"/>
      <c r="I203" s="211"/>
      <c r="J203" s="41"/>
      <c r="K203" s="41"/>
      <c r="L203" s="45"/>
      <c r="M203" s="292"/>
      <c r="N203" s="293"/>
      <c r="O203" s="92"/>
      <c r="P203" s="92"/>
      <c r="Q203" s="92"/>
      <c r="R203" s="92"/>
      <c r="S203" s="92"/>
      <c r="T203" s="93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266</v>
      </c>
      <c r="AU203" s="18" t="s">
        <v>84</v>
      </c>
    </row>
    <row r="204" s="2" customFormat="1" ht="16.5" customHeight="1">
      <c r="A204" s="39"/>
      <c r="B204" s="40"/>
      <c r="C204" s="244" t="s">
        <v>314</v>
      </c>
      <c r="D204" s="244" t="s">
        <v>224</v>
      </c>
      <c r="E204" s="245" t="s">
        <v>3610</v>
      </c>
      <c r="F204" s="246" t="s">
        <v>3611</v>
      </c>
      <c r="G204" s="247" t="s">
        <v>353</v>
      </c>
      <c r="H204" s="248">
        <v>2</v>
      </c>
      <c r="I204" s="249"/>
      <c r="J204" s="250">
        <f>ROUND(I204*H204,2)</f>
        <v>0</v>
      </c>
      <c r="K204" s="251"/>
      <c r="L204" s="45"/>
      <c r="M204" s="252" t="s">
        <v>1</v>
      </c>
      <c r="N204" s="253" t="s">
        <v>41</v>
      </c>
      <c r="O204" s="92"/>
      <c r="P204" s="254">
        <f>O204*H204</f>
        <v>0</v>
      </c>
      <c r="Q204" s="254">
        <v>0</v>
      </c>
      <c r="R204" s="254">
        <f>Q204*H204</f>
        <v>0</v>
      </c>
      <c r="S204" s="254">
        <v>0</v>
      </c>
      <c r="T204" s="255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56" t="s">
        <v>228</v>
      </c>
      <c r="AT204" s="256" t="s">
        <v>224</v>
      </c>
      <c r="AU204" s="256" t="s">
        <v>84</v>
      </c>
      <c r="AY204" s="18" t="s">
        <v>222</v>
      </c>
      <c r="BE204" s="257">
        <f>IF(N204="základní",J204,0)</f>
        <v>0</v>
      </c>
      <c r="BF204" s="257">
        <f>IF(N204="snížená",J204,0)</f>
        <v>0</v>
      </c>
      <c r="BG204" s="257">
        <f>IF(N204="zákl. přenesená",J204,0)</f>
        <v>0</v>
      </c>
      <c r="BH204" s="257">
        <f>IF(N204="sníž. přenesená",J204,0)</f>
        <v>0</v>
      </c>
      <c r="BI204" s="257">
        <f>IF(N204="nulová",J204,0)</f>
        <v>0</v>
      </c>
      <c r="BJ204" s="18" t="s">
        <v>84</v>
      </c>
      <c r="BK204" s="257">
        <f>ROUND(I204*H204,2)</f>
        <v>0</v>
      </c>
      <c r="BL204" s="18" t="s">
        <v>228</v>
      </c>
      <c r="BM204" s="256" t="s">
        <v>317</v>
      </c>
    </row>
    <row r="205" s="2" customFormat="1">
      <c r="A205" s="39"/>
      <c r="B205" s="40"/>
      <c r="C205" s="41"/>
      <c r="D205" s="260" t="s">
        <v>266</v>
      </c>
      <c r="E205" s="41"/>
      <c r="F205" s="291" t="s">
        <v>3581</v>
      </c>
      <c r="G205" s="41"/>
      <c r="H205" s="41"/>
      <c r="I205" s="211"/>
      <c r="J205" s="41"/>
      <c r="K205" s="41"/>
      <c r="L205" s="45"/>
      <c r="M205" s="292"/>
      <c r="N205" s="293"/>
      <c r="O205" s="92"/>
      <c r="P205" s="92"/>
      <c r="Q205" s="92"/>
      <c r="R205" s="92"/>
      <c r="S205" s="92"/>
      <c r="T205" s="93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T205" s="18" t="s">
        <v>266</v>
      </c>
      <c r="AU205" s="18" t="s">
        <v>84</v>
      </c>
    </row>
    <row r="206" s="2" customFormat="1" ht="16.5" customHeight="1">
      <c r="A206" s="39"/>
      <c r="B206" s="40"/>
      <c r="C206" s="244" t="s">
        <v>276</v>
      </c>
      <c r="D206" s="244" t="s">
        <v>224</v>
      </c>
      <c r="E206" s="245" t="s">
        <v>3612</v>
      </c>
      <c r="F206" s="246" t="s">
        <v>3613</v>
      </c>
      <c r="G206" s="247" t="s">
        <v>353</v>
      </c>
      <c r="H206" s="248">
        <v>1</v>
      </c>
      <c r="I206" s="249"/>
      <c r="J206" s="250">
        <f>ROUND(I206*H206,2)</f>
        <v>0</v>
      </c>
      <c r="K206" s="251"/>
      <c r="L206" s="45"/>
      <c r="M206" s="252" t="s">
        <v>1</v>
      </c>
      <c r="N206" s="253" t="s">
        <v>41</v>
      </c>
      <c r="O206" s="92"/>
      <c r="P206" s="254">
        <f>O206*H206</f>
        <v>0</v>
      </c>
      <c r="Q206" s="254">
        <v>0</v>
      </c>
      <c r="R206" s="254">
        <f>Q206*H206</f>
        <v>0</v>
      </c>
      <c r="S206" s="254">
        <v>0</v>
      </c>
      <c r="T206" s="255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56" t="s">
        <v>228</v>
      </c>
      <c r="AT206" s="256" t="s">
        <v>224</v>
      </c>
      <c r="AU206" s="256" t="s">
        <v>84</v>
      </c>
      <c r="AY206" s="18" t="s">
        <v>222</v>
      </c>
      <c r="BE206" s="257">
        <f>IF(N206="základní",J206,0)</f>
        <v>0</v>
      </c>
      <c r="BF206" s="257">
        <f>IF(N206="snížená",J206,0)</f>
        <v>0</v>
      </c>
      <c r="BG206" s="257">
        <f>IF(N206="zákl. přenesená",J206,0)</f>
        <v>0</v>
      </c>
      <c r="BH206" s="257">
        <f>IF(N206="sníž. přenesená",J206,0)</f>
        <v>0</v>
      </c>
      <c r="BI206" s="257">
        <f>IF(N206="nulová",J206,0)</f>
        <v>0</v>
      </c>
      <c r="BJ206" s="18" t="s">
        <v>84</v>
      </c>
      <c r="BK206" s="257">
        <f>ROUND(I206*H206,2)</f>
        <v>0</v>
      </c>
      <c r="BL206" s="18" t="s">
        <v>228</v>
      </c>
      <c r="BM206" s="256" t="s">
        <v>321</v>
      </c>
    </row>
    <row r="207" s="2" customFormat="1">
      <c r="A207" s="39"/>
      <c r="B207" s="40"/>
      <c r="C207" s="41"/>
      <c r="D207" s="260" t="s">
        <v>266</v>
      </c>
      <c r="E207" s="41"/>
      <c r="F207" s="291" t="s">
        <v>3581</v>
      </c>
      <c r="G207" s="41"/>
      <c r="H207" s="41"/>
      <c r="I207" s="211"/>
      <c r="J207" s="41"/>
      <c r="K207" s="41"/>
      <c r="L207" s="45"/>
      <c r="M207" s="292"/>
      <c r="N207" s="293"/>
      <c r="O207" s="92"/>
      <c r="P207" s="92"/>
      <c r="Q207" s="92"/>
      <c r="R207" s="92"/>
      <c r="S207" s="92"/>
      <c r="T207" s="93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266</v>
      </c>
      <c r="AU207" s="18" t="s">
        <v>84</v>
      </c>
    </row>
    <row r="208" s="2" customFormat="1" ht="21.75" customHeight="1">
      <c r="A208" s="39"/>
      <c r="B208" s="40"/>
      <c r="C208" s="244" t="s">
        <v>323</v>
      </c>
      <c r="D208" s="244" t="s">
        <v>224</v>
      </c>
      <c r="E208" s="245" t="s">
        <v>3614</v>
      </c>
      <c r="F208" s="246" t="s">
        <v>3615</v>
      </c>
      <c r="G208" s="247" t="s">
        <v>353</v>
      </c>
      <c r="H208" s="248">
        <v>1</v>
      </c>
      <c r="I208" s="249"/>
      <c r="J208" s="250">
        <f>ROUND(I208*H208,2)</f>
        <v>0</v>
      </c>
      <c r="K208" s="251"/>
      <c r="L208" s="45"/>
      <c r="M208" s="252" t="s">
        <v>1</v>
      </c>
      <c r="N208" s="253" t="s">
        <v>41</v>
      </c>
      <c r="O208" s="92"/>
      <c r="P208" s="254">
        <f>O208*H208</f>
        <v>0</v>
      </c>
      <c r="Q208" s="254">
        <v>0</v>
      </c>
      <c r="R208" s="254">
        <f>Q208*H208</f>
        <v>0</v>
      </c>
      <c r="S208" s="254">
        <v>0</v>
      </c>
      <c r="T208" s="255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56" t="s">
        <v>228</v>
      </c>
      <c r="AT208" s="256" t="s">
        <v>224</v>
      </c>
      <c r="AU208" s="256" t="s">
        <v>84</v>
      </c>
      <c r="AY208" s="18" t="s">
        <v>222</v>
      </c>
      <c r="BE208" s="257">
        <f>IF(N208="základní",J208,0)</f>
        <v>0</v>
      </c>
      <c r="BF208" s="257">
        <f>IF(N208="snížená",J208,0)</f>
        <v>0</v>
      </c>
      <c r="BG208" s="257">
        <f>IF(N208="zákl. přenesená",J208,0)</f>
        <v>0</v>
      </c>
      <c r="BH208" s="257">
        <f>IF(N208="sníž. přenesená",J208,0)</f>
        <v>0</v>
      </c>
      <c r="BI208" s="257">
        <f>IF(N208="nulová",J208,0)</f>
        <v>0</v>
      </c>
      <c r="BJ208" s="18" t="s">
        <v>84</v>
      </c>
      <c r="BK208" s="257">
        <f>ROUND(I208*H208,2)</f>
        <v>0</v>
      </c>
      <c r="BL208" s="18" t="s">
        <v>228</v>
      </c>
      <c r="BM208" s="256" t="s">
        <v>326</v>
      </c>
    </row>
    <row r="209" s="2" customFormat="1">
      <c r="A209" s="39"/>
      <c r="B209" s="40"/>
      <c r="C209" s="41"/>
      <c r="D209" s="260" t="s">
        <v>266</v>
      </c>
      <c r="E209" s="41"/>
      <c r="F209" s="291" t="s">
        <v>3581</v>
      </c>
      <c r="G209" s="41"/>
      <c r="H209" s="41"/>
      <c r="I209" s="211"/>
      <c r="J209" s="41"/>
      <c r="K209" s="41"/>
      <c r="L209" s="45"/>
      <c r="M209" s="292"/>
      <c r="N209" s="293"/>
      <c r="O209" s="92"/>
      <c r="P209" s="92"/>
      <c r="Q209" s="92"/>
      <c r="R209" s="92"/>
      <c r="S209" s="92"/>
      <c r="T209" s="93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266</v>
      </c>
      <c r="AU209" s="18" t="s">
        <v>84</v>
      </c>
    </row>
    <row r="210" s="2" customFormat="1" ht="16.5" customHeight="1">
      <c r="A210" s="39"/>
      <c r="B210" s="40"/>
      <c r="C210" s="244" t="s">
        <v>279</v>
      </c>
      <c r="D210" s="244" t="s">
        <v>224</v>
      </c>
      <c r="E210" s="245" t="s">
        <v>3616</v>
      </c>
      <c r="F210" s="246" t="s">
        <v>3617</v>
      </c>
      <c r="G210" s="247" t="s">
        <v>353</v>
      </c>
      <c r="H210" s="248">
        <v>1</v>
      </c>
      <c r="I210" s="249"/>
      <c r="J210" s="250">
        <f>ROUND(I210*H210,2)</f>
        <v>0</v>
      </c>
      <c r="K210" s="251"/>
      <c r="L210" s="45"/>
      <c r="M210" s="252" t="s">
        <v>1</v>
      </c>
      <c r="N210" s="253" t="s">
        <v>41</v>
      </c>
      <c r="O210" s="92"/>
      <c r="P210" s="254">
        <f>O210*H210</f>
        <v>0</v>
      </c>
      <c r="Q210" s="254">
        <v>0</v>
      </c>
      <c r="R210" s="254">
        <f>Q210*H210</f>
        <v>0</v>
      </c>
      <c r="S210" s="254">
        <v>0</v>
      </c>
      <c r="T210" s="255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56" t="s">
        <v>228</v>
      </c>
      <c r="AT210" s="256" t="s">
        <v>224</v>
      </c>
      <c r="AU210" s="256" t="s">
        <v>84</v>
      </c>
      <c r="AY210" s="18" t="s">
        <v>222</v>
      </c>
      <c r="BE210" s="257">
        <f>IF(N210="základní",J210,0)</f>
        <v>0</v>
      </c>
      <c r="BF210" s="257">
        <f>IF(N210="snížená",J210,0)</f>
        <v>0</v>
      </c>
      <c r="BG210" s="257">
        <f>IF(N210="zákl. přenesená",J210,0)</f>
        <v>0</v>
      </c>
      <c r="BH210" s="257">
        <f>IF(N210="sníž. přenesená",J210,0)</f>
        <v>0</v>
      </c>
      <c r="BI210" s="257">
        <f>IF(N210="nulová",J210,0)</f>
        <v>0</v>
      </c>
      <c r="BJ210" s="18" t="s">
        <v>84</v>
      </c>
      <c r="BK210" s="257">
        <f>ROUND(I210*H210,2)</f>
        <v>0</v>
      </c>
      <c r="BL210" s="18" t="s">
        <v>228</v>
      </c>
      <c r="BM210" s="256" t="s">
        <v>330</v>
      </c>
    </row>
    <row r="211" s="2" customFormat="1">
      <c r="A211" s="39"/>
      <c r="B211" s="40"/>
      <c r="C211" s="41"/>
      <c r="D211" s="260" t="s">
        <v>266</v>
      </c>
      <c r="E211" s="41"/>
      <c r="F211" s="291" t="s">
        <v>3618</v>
      </c>
      <c r="G211" s="41"/>
      <c r="H211" s="41"/>
      <c r="I211" s="211"/>
      <c r="J211" s="41"/>
      <c r="K211" s="41"/>
      <c r="L211" s="45"/>
      <c r="M211" s="292"/>
      <c r="N211" s="293"/>
      <c r="O211" s="92"/>
      <c r="P211" s="92"/>
      <c r="Q211" s="92"/>
      <c r="R211" s="92"/>
      <c r="S211" s="92"/>
      <c r="T211" s="93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T211" s="18" t="s">
        <v>266</v>
      </c>
      <c r="AU211" s="18" t="s">
        <v>84</v>
      </c>
    </row>
    <row r="212" s="2" customFormat="1" ht="24.15" customHeight="1">
      <c r="A212" s="39"/>
      <c r="B212" s="40"/>
      <c r="C212" s="244" t="s">
        <v>331</v>
      </c>
      <c r="D212" s="244" t="s">
        <v>224</v>
      </c>
      <c r="E212" s="245" t="s">
        <v>3619</v>
      </c>
      <c r="F212" s="246" t="s">
        <v>3620</v>
      </c>
      <c r="G212" s="247" t="s">
        <v>353</v>
      </c>
      <c r="H212" s="248">
        <v>1</v>
      </c>
      <c r="I212" s="249"/>
      <c r="J212" s="250">
        <f>ROUND(I212*H212,2)</f>
        <v>0</v>
      </c>
      <c r="K212" s="251"/>
      <c r="L212" s="45"/>
      <c r="M212" s="252" t="s">
        <v>1</v>
      </c>
      <c r="N212" s="253" t="s">
        <v>41</v>
      </c>
      <c r="O212" s="92"/>
      <c r="P212" s="254">
        <f>O212*H212</f>
        <v>0</v>
      </c>
      <c r="Q212" s="254">
        <v>0</v>
      </c>
      <c r="R212" s="254">
        <f>Q212*H212</f>
        <v>0</v>
      </c>
      <c r="S212" s="254">
        <v>0</v>
      </c>
      <c r="T212" s="255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56" t="s">
        <v>228</v>
      </c>
      <c r="AT212" s="256" t="s">
        <v>224</v>
      </c>
      <c r="AU212" s="256" t="s">
        <v>84</v>
      </c>
      <c r="AY212" s="18" t="s">
        <v>222</v>
      </c>
      <c r="BE212" s="257">
        <f>IF(N212="základní",J212,0)</f>
        <v>0</v>
      </c>
      <c r="BF212" s="257">
        <f>IF(N212="snížená",J212,0)</f>
        <v>0</v>
      </c>
      <c r="BG212" s="257">
        <f>IF(N212="zákl. přenesená",J212,0)</f>
        <v>0</v>
      </c>
      <c r="BH212" s="257">
        <f>IF(N212="sníž. přenesená",J212,0)</f>
        <v>0</v>
      </c>
      <c r="BI212" s="257">
        <f>IF(N212="nulová",J212,0)</f>
        <v>0</v>
      </c>
      <c r="BJ212" s="18" t="s">
        <v>84</v>
      </c>
      <c r="BK212" s="257">
        <f>ROUND(I212*H212,2)</f>
        <v>0</v>
      </c>
      <c r="BL212" s="18" t="s">
        <v>228</v>
      </c>
      <c r="BM212" s="256" t="s">
        <v>334</v>
      </c>
    </row>
    <row r="213" s="2" customFormat="1">
      <c r="A213" s="39"/>
      <c r="B213" s="40"/>
      <c r="C213" s="41"/>
      <c r="D213" s="260" t="s">
        <v>266</v>
      </c>
      <c r="E213" s="41"/>
      <c r="F213" s="291" t="s">
        <v>3621</v>
      </c>
      <c r="G213" s="41"/>
      <c r="H213" s="41"/>
      <c r="I213" s="211"/>
      <c r="J213" s="41"/>
      <c r="K213" s="41"/>
      <c r="L213" s="45"/>
      <c r="M213" s="292"/>
      <c r="N213" s="293"/>
      <c r="O213" s="92"/>
      <c r="P213" s="92"/>
      <c r="Q213" s="92"/>
      <c r="R213" s="92"/>
      <c r="S213" s="92"/>
      <c r="T213" s="93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266</v>
      </c>
      <c r="AU213" s="18" t="s">
        <v>84</v>
      </c>
    </row>
    <row r="214" s="2" customFormat="1" ht="16.5" customHeight="1">
      <c r="A214" s="39"/>
      <c r="B214" s="40"/>
      <c r="C214" s="244" t="s">
        <v>284</v>
      </c>
      <c r="D214" s="244" t="s">
        <v>224</v>
      </c>
      <c r="E214" s="245" t="s">
        <v>3622</v>
      </c>
      <c r="F214" s="246" t="s">
        <v>3623</v>
      </c>
      <c r="G214" s="247" t="s">
        <v>353</v>
      </c>
      <c r="H214" s="248">
        <v>1</v>
      </c>
      <c r="I214" s="249"/>
      <c r="J214" s="250">
        <f>ROUND(I214*H214,2)</f>
        <v>0</v>
      </c>
      <c r="K214" s="251"/>
      <c r="L214" s="45"/>
      <c r="M214" s="252" t="s">
        <v>1</v>
      </c>
      <c r="N214" s="253" t="s">
        <v>41</v>
      </c>
      <c r="O214" s="92"/>
      <c r="P214" s="254">
        <f>O214*H214</f>
        <v>0</v>
      </c>
      <c r="Q214" s="254">
        <v>0</v>
      </c>
      <c r="R214" s="254">
        <f>Q214*H214</f>
        <v>0</v>
      </c>
      <c r="S214" s="254">
        <v>0</v>
      </c>
      <c r="T214" s="255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56" t="s">
        <v>228</v>
      </c>
      <c r="AT214" s="256" t="s">
        <v>224</v>
      </c>
      <c r="AU214" s="256" t="s">
        <v>84</v>
      </c>
      <c r="AY214" s="18" t="s">
        <v>222</v>
      </c>
      <c r="BE214" s="257">
        <f>IF(N214="základní",J214,0)</f>
        <v>0</v>
      </c>
      <c r="BF214" s="257">
        <f>IF(N214="snížená",J214,0)</f>
        <v>0</v>
      </c>
      <c r="BG214" s="257">
        <f>IF(N214="zákl. přenesená",J214,0)</f>
        <v>0</v>
      </c>
      <c r="BH214" s="257">
        <f>IF(N214="sníž. přenesená",J214,0)</f>
        <v>0</v>
      </c>
      <c r="BI214" s="257">
        <f>IF(N214="nulová",J214,0)</f>
        <v>0</v>
      </c>
      <c r="BJ214" s="18" t="s">
        <v>84</v>
      </c>
      <c r="BK214" s="257">
        <f>ROUND(I214*H214,2)</f>
        <v>0</v>
      </c>
      <c r="BL214" s="18" t="s">
        <v>228</v>
      </c>
      <c r="BM214" s="256" t="s">
        <v>338</v>
      </c>
    </row>
    <row r="215" s="2" customFormat="1">
      <c r="A215" s="39"/>
      <c r="B215" s="40"/>
      <c r="C215" s="41"/>
      <c r="D215" s="260" t="s">
        <v>266</v>
      </c>
      <c r="E215" s="41"/>
      <c r="F215" s="291" t="s">
        <v>3624</v>
      </c>
      <c r="G215" s="41"/>
      <c r="H215" s="41"/>
      <c r="I215" s="211"/>
      <c r="J215" s="41"/>
      <c r="K215" s="41"/>
      <c r="L215" s="45"/>
      <c r="M215" s="292"/>
      <c r="N215" s="293"/>
      <c r="O215" s="92"/>
      <c r="P215" s="92"/>
      <c r="Q215" s="92"/>
      <c r="R215" s="92"/>
      <c r="S215" s="92"/>
      <c r="T215" s="93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266</v>
      </c>
      <c r="AU215" s="18" t="s">
        <v>84</v>
      </c>
    </row>
    <row r="216" s="2" customFormat="1" ht="16.5" customHeight="1">
      <c r="A216" s="39"/>
      <c r="B216" s="40"/>
      <c r="C216" s="244" t="s">
        <v>340</v>
      </c>
      <c r="D216" s="244" t="s">
        <v>224</v>
      </c>
      <c r="E216" s="245" t="s">
        <v>3625</v>
      </c>
      <c r="F216" s="246" t="s">
        <v>3626</v>
      </c>
      <c r="G216" s="247" t="s">
        <v>353</v>
      </c>
      <c r="H216" s="248">
        <v>3</v>
      </c>
      <c r="I216" s="249"/>
      <c r="J216" s="250">
        <f>ROUND(I216*H216,2)</f>
        <v>0</v>
      </c>
      <c r="K216" s="251"/>
      <c r="L216" s="45"/>
      <c r="M216" s="252" t="s">
        <v>1</v>
      </c>
      <c r="N216" s="253" t="s">
        <v>41</v>
      </c>
      <c r="O216" s="92"/>
      <c r="P216" s="254">
        <f>O216*H216</f>
        <v>0</v>
      </c>
      <c r="Q216" s="254">
        <v>0</v>
      </c>
      <c r="R216" s="254">
        <f>Q216*H216</f>
        <v>0</v>
      </c>
      <c r="S216" s="254">
        <v>0</v>
      </c>
      <c r="T216" s="255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56" t="s">
        <v>228</v>
      </c>
      <c r="AT216" s="256" t="s">
        <v>224</v>
      </c>
      <c r="AU216" s="256" t="s">
        <v>84</v>
      </c>
      <c r="AY216" s="18" t="s">
        <v>222</v>
      </c>
      <c r="BE216" s="257">
        <f>IF(N216="základní",J216,0)</f>
        <v>0</v>
      </c>
      <c r="BF216" s="257">
        <f>IF(N216="snížená",J216,0)</f>
        <v>0</v>
      </c>
      <c r="BG216" s="257">
        <f>IF(N216="zákl. přenesená",J216,0)</f>
        <v>0</v>
      </c>
      <c r="BH216" s="257">
        <f>IF(N216="sníž. přenesená",J216,0)</f>
        <v>0</v>
      </c>
      <c r="BI216" s="257">
        <f>IF(N216="nulová",J216,0)</f>
        <v>0</v>
      </c>
      <c r="BJ216" s="18" t="s">
        <v>84</v>
      </c>
      <c r="BK216" s="257">
        <f>ROUND(I216*H216,2)</f>
        <v>0</v>
      </c>
      <c r="BL216" s="18" t="s">
        <v>228</v>
      </c>
      <c r="BM216" s="256" t="s">
        <v>343</v>
      </c>
    </row>
    <row r="217" s="2" customFormat="1">
      <c r="A217" s="39"/>
      <c r="B217" s="40"/>
      <c r="C217" s="41"/>
      <c r="D217" s="260" t="s">
        <v>266</v>
      </c>
      <c r="E217" s="41"/>
      <c r="F217" s="291" t="s">
        <v>3624</v>
      </c>
      <c r="G217" s="41"/>
      <c r="H217" s="41"/>
      <c r="I217" s="211"/>
      <c r="J217" s="41"/>
      <c r="K217" s="41"/>
      <c r="L217" s="45"/>
      <c r="M217" s="292"/>
      <c r="N217" s="293"/>
      <c r="O217" s="92"/>
      <c r="P217" s="92"/>
      <c r="Q217" s="92"/>
      <c r="R217" s="92"/>
      <c r="S217" s="92"/>
      <c r="T217" s="93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266</v>
      </c>
      <c r="AU217" s="18" t="s">
        <v>84</v>
      </c>
    </row>
    <row r="218" s="2" customFormat="1" ht="16.5" customHeight="1">
      <c r="A218" s="39"/>
      <c r="B218" s="40"/>
      <c r="C218" s="244" t="s">
        <v>286</v>
      </c>
      <c r="D218" s="244" t="s">
        <v>224</v>
      </c>
      <c r="E218" s="245" t="s">
        <v>3627</v>
      </c>
      <c r="F218" s="246" t="s">
        <v>3628</v>
      </c>
      <c r="G218" s="247" t="s">
        <v>353</v>
      </c>
      <c r="H218" s="248">
        <v>2</v>
      </c>
      <c r="I218" s="249"/>
      <c r="J218" s="250">
        <f>ROUND(I218*H218,2)</f>
        <v>0</v>
      </c>
      <c r="K218" s="251"/>
      <c r="L218" s="45"/>
      <c r="M218" s="252" t="s">
        <v>1</v>
      </c>
      <c r="N218" s="253" t="s">
        <v>41</v>
      </c>
      <c r="O218" s="92"/>
      <c r="P218" s="254">
        <f>O218*H218</f>
        <v>0</v>
      </c>
      <c r="Q218" s="254">
        <v>0</v>
      </c>
      <c r="R218" s="254">
        <f>Q218*H218</f>
        <v>0</v>
      </c>
      <c r="S218" s="254">
        <v>0</v>
      </c>
      <c r="T218" s="255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56" t="s">
        <v>228</v>
      </c>
      <c r="AT218" s="256" t="s">
        <v>224</v>
      </c>
      <c r="AU218" s="256" t="s">
        <v>84</v>
      </c>
      <c r="AY218" s="18" t="s">
        <v>222</v>
      </c>
      <c r="BE218" s="257">
        <f>IF(N218="základní",J218,0)</f>
        <v>0</v>
      </c>
      <c r="BF218" s="257">
        <f>IF(N218="snížená",J218,0)</f>
        <v>0</v>
      </c>
      <c r="BG218" s="257">
        <f>IF(N218="zákl. přenesená",J218,0)</f>
        <v>0</v>
      </c>
      <c r="BH218" s="257">
        <f>IF(N218="sníž. přenesená",J218,0)</f>
        <v>0</v>
      </c>
      <c r="BI218" s="257">
        <f>IF(N218="nulová",J218,0)</f>
        <v>0</v>
      </c>
      <c r="BJ218" s="18" t="s">
        <v>84</v>
      </c>
      <c r="BK218" s="257">
        <f>ROUND(I218*H218,2)</f>
        <v>0</v>
      </c>
      <c r="BL218" s="18" t="s">
        <v>228</v>
      </c>
      <c r="BM218" s="256" t="s">
        <v>347</v>
      </c>
    </row>
    <row r="219" s="2" customFormat="1">
      <c r="A219" s="39"/>
      <c r="B219" s="40"/>
      <c r="C219" s="41"/>
      <c r="D219" s="260" t="s">
        <v>266</v>
      </c>
      <c r="E219" s="41"/>
      <c r="F219" s="291" t="s">
        <v>3629</v>
      </c>
      <c r="G219" s="41"/>
      <c r="H219" s="41"/>
      <c r="I219" s="211"/>
      <c r="J219" s="41"/>
      <c r="K219" s="41"/>
      <c r="L219" s="45"/>
      <c r="M219" s="292"/>
      <c r="N219" s="293"/>
      <c r="O219" s="92"/>
      <c r="P219" s="92"/>
      <c r="Q219" s="92"/>
      <c r="R219" s="92"/>
      <c r="S219" s="92"/>
      <c r="T219" s="93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266</v>
      </c>
      <c r="AU219" s="18" t="s">
        <v>84</v>
      </c>
    </row>
    <row r="220" s="2" customFormat="1" ht="16.5" customHeight="1">
      <c r="A220" s="39"/>
      <c r="B220" s="40"/>
      <c r="C220" s="244" t="s">
        <v>350</v>
      </c>
      <c r="D220" s="244" t="s">
        <v>224</v>
      </c>
      <c r="E220" s="245" t="s">
        <v>3630</v>
      </c>
      <c r="F220" s="246" t="s">
        <v>3631</v>
      </c>
      <c r="G220" s="247" t="s">
        <v>353</v>
      </c>
      <c r="H220" s="248">
        <v>2</v>
      </c>
      <c r="I220" s="249"/>
      <c r="J220" s="250">
        <f>ROUND(I220*H220,2)</f>
        <v>0</v>
      </c>
      <c r="K220" s="251"/>
      <c r="L220" s="45"/>
      <c r="M220" s="252" t="s">
        <v>1</v>
      </c>
      <c r="N220" s="253" t="s">
        <v>41</v>
      </c>
      <c r="O220" s="92"/>
      <c r="P220" s="254">
        <f>O220*H220</f>
        <v>0</v>
      </c>
      <c r="Q220" s="254">
        <v>0</v>
      </c>
      <c r="R220" s="254">
        <f>Q220*H220</f>
        <v>0</v>
      </c>
      <c r="S220" s="254">
        <v>0</v>
      </c>
      <c r="T220" s="255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56" t="s">
        <v>228</v>
      </c>
      <c r="AT220" s="256" t="s">
        <v>224</v>
      </c>
      <c r="AU220" s="256" t="s">
        <v>84</v>
      </c>
      <c r="AY220" s="18" t="s">
        <v>222</v>
      </c>
      <c r="BE220" s="257">
        <f>IF(N220="základní",J220,0)</f>
        <v>0</v>
      </c>
      <c r="BF220" s="257">
        <f>IF(N220="snížená",J220,0)</f>
        <v>0</v>
      </c>
      <c r="BG220" s="257">
        <f>IF(N220="zákl. přenesená",J220,0)</f>
        <v>0</v>
      </c>
      <c r="BH220" s="257">
        <f>IF(N220="sníž. přenesená",J220,0)</f>
        <v>0</v>
      </c>
      <c r="BI220" s="257">
        <f>IF(N220="nulová",J220,0)</f>
        <v>0</v>
      </c>
      <c r="BJ220" s="18" t="s">
        <v>84</v>
      </c>
      <c r="BK220" s="257">
        <f>ROUND(I220*H220,2)</f>
        <v>0</v>
      </c>
      <c r="BL220" s="18" t="s">
        <v>228</v>
      </c>
      <c r="BM220" s="256" t="s">
        <v>354</v>
      </c>
    </row>
    <row r="221" s="2" customFormat="1">
      <c r="A221" s="39"/>
      <c r="B221" s="40"/>
      <c r="C221" s="41"/>
      <c r="D221" s="260" t="s">
        <v>266</v>
      </c>
      <c r="E221" s="41"/>
      <c r="F221" s="291" t="s">
        <v>3629</v>
      </c>
      <c r="G221" s="41"/>
      <c r="H221" s="41"/>
      <c r="I221" s="211"/>
      <c r="J221" s="41"/>
      <c r="K221" s="41"/>
      <c r="L221" s="45"/>
      <c r="M221" s="292"/>
      <c r="N221" s="293"/>
      <c r="O221" s="92"/>
      <c r="P221" s="92"/>
      <c r="Q221" s="92"/>
      <c r="R221" s="92"/>
      <c r="S221" s="92"/>
      <c r="T221" s="93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266</v>
      </c>
      <c r="AU221" s="18" t="s">
        <v>84</v>
      </c>
    </row>
    <row r="222" s="2" customFormat="1" ht="16.5" customHeight="1">
      <c r="A222" s="39"/>
      <c r="B222" s="40"/>
      <c r="C222" s="244" t="s">
        <v>290</v>
      </c>
      <c r="D222" s="244" t="s">
        <v>224</v>
      </c>
      <c r="E222" s="245" t="s">
        <v>3632</v>
      </c>
      <c r="F222" s="246" t="s">
        <v>3633</v>
      </c>
      <c r="G222" s="247" t="s">
        <v>353</v>
      </c>
      <c r="H222" s="248">
        <v>2</v>
      </c>
      <c r="I222" s="249"/>
      <c r="J222" s="250">
        <f>ROUND(I222*H222,2)</f>
        <v>0</v>
      </c>
      <c r="K222" s="251"/>
      <c r="L222" s="45"/>
      <c r="M222" s="252" t="s">
        <v>1</v>
      </c>
      <c r="N222" s="253" t="s">
        <v>41</v>
      </c>
      <c r="O222" s="92"/>
      <c r="P222" s="254">
        <f>O222*H222</f>
        <v>0</v>
      </c>
      <c r="Q222" s="254">
        <v>0</v>
      </c>
      <c r="R222" s="254">
        <f>Q222*H222</f>
        <v>0</v>
      </c>
      <c r="S222" s="254">
        <v>0</v>
      </c>
      <c r="T222" s="255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56" t="s">
        <v>228</v>
      </c>
      <c r="AT222" s="256" t="s">
        <v>224</v>
      </c>
      <c r="AU222" s="256" t="s">
        <v>84</v>
      </c>
      <c r="AY222" s="18" t="s">
        <v>222</v>
      </c>
      <c r="BE222" s="257">
        <f>IF(N222="základní",J222,0)</f>
        <v>0</v>
      </c>
      <c r="BF222" s="257">
        <f>IF(N222="snížená",J222,0)</f>
        <v>0</v>
      </c>
      <c r="BG222" s="257">
        <f>IF(N222="zákl. přenesená",J222,0)</f>
        <v>0</v>
      </c>
      <c r="BH222" s="257">
        <f>IF(N222="sníž. přenesená",J222,0)</f>
        <v>0</v>
      </c>
      <c r="BI222" s="257">
        <f>IF(N222="nulová",J222,0)</f>
        <v>0</v>
      </c>
      <c r="BJ222" s="18" t="s">
        <v>84</v>
      </c>
      <c r="BK222" s="257">
        <f>ROUND(I222*H222,2)</f>
        <v>0</v>
      </c>
      <c r="BL222" s="18" t="s">
        <v>228</v>
      </c>
      <c r="BM222" s="256" t="s">
        <v>360</v>
      </c>
    </row>
    <row r="223" s="2" customFormat="1">
      <c r="A223" s="39"/>
      <c r="B223" s="40"/>
      <c r="C223" s="41"/>
      <c r="D223" s="260" t="s">
        <v>266</v>
      </c>
      <c r="E223" s="41"/>
      <c r="F223" s="291" t="s">
        <v>3629</v>
      </c>
      <c r="G223" s="41"/>
      <c r="H223" s="41"/>
      <c r="I223" s="211"/>
      <c r="J223" s="41"/>
      <c r="K223" s="41"/>
      <c r="L223" s="45"/>
      <c r="M223" s="292"/>
      <c r="N223" s="293"/>
      <c r="O223" s="92"/>
      <c r="P223" s="92"/>
      <c r="Q223" s="92"/>
      <c r="R223" s="92"/>
      <c r="S223" s="92"/>
      <c r="T223" s="93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266</v>
      </c>
      <c r="AU223" s="18" t="s">
        <v>84</v>
      </c>
    </row>
    <row r="224" s="2" customFormat="1" ht="16.5" customHeight="1">
      <c r="A224" s="39"/>
      <c r="B224" s="40"/>
      <c r="C224" s="244" t="s">
        <v>364</v>
      </c>
      <c r="D224" s="244" t="s">
        <v>224</v>
      </c>
      <c r="E224" s="245" t="s">
        <v>3634</v>
      </c>
      <c r="F224" s="246" t="s">
        <v>3635</v>
      </c>
      <c r="G224" s="247" t="s">
        <v>353</v>
      </c>
      <c r="H224" s="248">
        <v>1</v>
      </c>
      <c r="I224" s="249"/>
      <c r="J224" s="250">
        <f>ROUND(I224*H224,2)</f>
        <v>0</v>
      </c>
      <c r="K224" s="251"/>
      <c r="L224" s="45"/>
      <c r="M224" s="252" t="s">
        <v>1</v>
      </c>
      <c r="N224" s="253" t="s">
        <v>41</v>
      </c>
      <c r="O224" s="92"/>
      <c r="P224" s="254">
        <f>O224*H224</f>
        <v>0</v>
      </c>
      <c r="Q224" s="254">
        <v>0</v>
      </c>
      <c r="R224" s="254">
        <f>Q224*H224</f>
        <v>0</v>
      </c>
      <c r="S224" s="254">
        <v>0</v>
      </c>
      <c r="T224" s="255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56" t="s">
        <v>228</v>
      </c>
      <c r="AT224" s="256" t="s">
        <v>224</v>
      </c>
      <c r="AU224" s="256" t="s">
        <v>84</v>
      </c>
      <c r="AY224" s="18" t="s">
        <v>222</v>
      </c>
      <c r="BE224" s="257">
        <f>IF(N224="základní",J224,0)</f>
        <v>0</v>
      </c>
      <c r="BF224" s="257">
        <f>IF(N224="snížená",J224,0)</f>
        <v>0</v>
      </c>
      <c r="BG224" s="257">
        <f>IF(N224="zákl. přenesená",J224,0)</f>
        <v>0</v>
      </c>
      <c r="BH224" s="257">
        <f>IF(N224="sníž. přenesená",J224,0)</f>
        <v>0</v>
      </c>
      <c r="BI224" s="257">
        <f>IF(N224="nulová",J224,0)</f>
        <v>0</v>
      </c>
      <c r="BJ224" s="18" t="s">
        <v>84</v>
      </c>
      <c r="BK224" s="257">
        <f>ROUND(I224*H224,2)</f>
        <v>0</v>
      </c>
      <c r="BL224" s="18" t="s">
        <v>228</v>
      </c>
      <c r="BM224" s="256" t="s">
        <v>367</v>
      </c>
    </row>
    <row r="225" s="2" customFormat="1">
      <c r="A225" s="39"/>
      <c r="B225" s="40"/>
      <c r="C225" s="41"/>
      <c r="D225" s="260" t="s">
        <v>266</v>
      </c>
      <c r="E225" s="41"/>
      <c r="F225" s="291" t="s">
        <v>3581</v>
      </c>
      <c r="G225" s="41"/>
      <c r="H225" s="41"/>
      <c r="I225" s="211"/>
      <c r="J225" s="41"/>
      <c r="K225" s="41"/>
      <c r="L225" s="45"/>
      <c r="M225" s="292"/>
      <c r="N225" s="293"/>
      <c r="O225" s="92"/>
      <c r="P225" s="92"/>
      <c r="Q225" s="92"/>
      <c r="R225" s="92"/>
      <c r="S225" s="92"/>
      <c r="T225" s="93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266</v>
      </c>
      <c r="AU225" s="18" t="s">
        <v>84</v>
      </c>
    </row>
    <row r="226" s="2" customFormat="1" ht="16.5" customHeight="1">
      <c r="A226" s="39"/>
      <c r="B226" s="40"/>
      <c r="C226" s="244" t="s">
        <v>292</v>
      </c>
      <c r="D226" s="244" t="s">
        <v>224</v>
      </c>
      <c r="E226" s="245" t="s">
        <v>3636</v>
      </c>
      <c r="F226" s="246" t="s">
        <v>3637</v>
      </c>
      <c r="G226" s="247" t="s">
        <v>353</v>
      </c>
      <c r="H226" s="248">
        <v>2</v>
      </c>
      <c r="I226" s="249"/>
      <c r="J226" s="250">
        <f>ROUND(I226*H226,2)</f>
        <v>0</v>
      </c>
      <c r="K226" s="251"/>
      <c r="L226" s="45"/>
      <c r="M226" s="252" t="s">
        <v>1</v>
      </c>
      <c r="N226" s="253" t="s">
        <v>41</v>
      </c>
      <c r="O226" s="92"/>
      <c r="P226" s="254">
        <f>O226*H226</f>
        <v>0</v>
      </c>
      <c r="Q226" s="254">
        <v>0</v>
      </c>
      <c r="R226" s="254">
        <f>Q226*H226</f>
        <v>0</v>
      </c>
      <c r="S226" s="254">
        <v>0</v>
      </c>
      <c r="T226" s="255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56" t="s">
        <v>228</v>
      </c>
      <c r="AT226" s="256" t="s">
        <v>224</v>
      </c>
      <c r="AU226" s="256" t="s">
        <v>84</v>
      </c>
      <c r="AY226" s="18" t="s">
        <v>222</v>
      </c>
      <c r="BE226" s="257">
        <f>IF(N226="základní",J226,0)</f>
        <v>0</v>
      </c>
      <c r="BF226" s="257">
        <f>IF(N226="snížená",J226,0)</f>
        <v>0</v>
      </c>
      <c r="BG226" s="257">
        <f>IF(N226="zákl. přenesená",J226,0)</f>
        <v>0</v>
      </c>
      <c r="BH226" s="257">
        <f>IF(N226="sníž. přenesená",J226,0)</f>
        <v>0</v>
      </c>
      <c r="BI226" s="257">
        <f>IF(N226="nulová",J226,0)</f>
        <v>0</v>
      </c>
      <c r="BJ226" s="18" t="s">
        <v>84</v>
      </c>
      <c r="BK226" s="257">
        <f>ROUND(I226*H226,2)</f>
        <v>0</v>
      </c>
      <c r="BL226" s="18" t="s">
        <v>228</v>
      </c>
      <c r="BM226" s="256" t="s">
        <v>370</v>
      </c>
    </row>
    <row r="227" s="2" customFormat="1">
      <c r="A227" s="39"/>
      <c r="B227" s="40"/>
      <c r="C227" s="41"/>
      <c r="D227" s="260" t="s">
        <v>266</v>
      </c>
      <c r="E227" s="41"/>
      <c r="F227" s="291" t="s">
        <v>3629</v>
      </c>
      <c r="G227" s="41"/>
      <c r="H227" s="41"/>
      <c r="I227" s="211"/>
      <c r="J227" s="41"/>
      <c r="K227" s="41"/>
      <c r="L227" s="45"/>
      <c r="M227" s="292"/>
      <c r="N227" s="293"/>
      <c r="O227" s="92"/>
      <c r="P227" s="92"/>
      <c r="Q227" s="92"/>
      <c r="R227" s="92"/>
      <c r="S227" s="92"/>
      <c r="T227" s="93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266</v>
      </c>
      <c r="AU227" s="18" t="s">
        <v>84</v>
      </c>
    </row>
    <row r="228" s="2" customFormat="1" ht="16.5" customHeight="1">
      <c r="A228" s="39"/>
      <c r="B228" s="40"/>
      <c r="C228" s="244" t="s">
        <v>375</v>
      </c>
      <c r="D228" s="244" t="s">
        <v>224</v>
      </c>
      <c r="E228" s="245" t="s">
        <v>3638</v>
      </c>
      <c r="F228" s="246" t="s">
        <v>3639</v>
      </c>
      <c r="G228" s="247" t="s">
        <v>353</v>
      </c>
      <c r="H228" s="248">
        <v>1</v>
      </c>
      <c r="I228" s="249"/>
      <c r="J228" s="250">
        <f>ROUND(I228*H228,2)</f>
        <v>0</v>
      </c>
      <c r="K228" s="251"/>
      <c r="L228" s="45"/>
      <c r="M228" s="252" t="s">
        <v>1</v>
      </c>
      <c r="N228" s="253" t="s">
        <v>41</v>
      </c>
      <c r="O228" s="92"/>
      <c r="P228" s="254">
        <f>O228*H228</f>
        <v>0</v>
      </c>
      <c r="Q228" s="254">
        <v>0</v>
      </c>
      <c r="R228" s="254">
        <f>Q228*H228</f>
        <v>0</v>
      </c>
      <c r="S228" s="254">
        <v>0</v>
      </c>
      <c r="T228" s="255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56" t="s">
        <v>228</v>
      </c>
      <c r="AT228" s="256" t="s">
        <v>224</v>
      </c>
      <c r="AU228" s="256" t="s">
        <v>84</v>
      </c>
      <c r="AY228" s="18" t="s">
        <v>222</v>
      </c>
      <c r="BE228" s="257">
        <f>IF(N228="základní",J228,0)</f>
        <v>0</v>
      </c>
      <c r="BF228" s="257">
        <f>IF(N228="snížená",J228,0)</f>
        <v>0</v>
      </c>
      <c r="BG228" s="257">
        <f>IF(N228="zákl. přenesená",J228,0)</f>
        <v>0</v>
      </c>
      <c r="BH228" s="257">
        <f>IF(N228="sníž. přenesená",J228,0)</f>
        <v>0</v>
      </c>
      <c r="BI228" s="257">
        <f>IF(N228="nulová",J228,0)</f>
        <v>0</v>
      </c>
      <c r="BJ228" s="18" t="s">
        <v>84</v>
      </c>
      <c r="BK228" s="257">
        <f>ROUND(I228*H228,2)</f>
        <v>0</v>
      </c>
      <c r="BL228" s="18" t="s">
        <v>228</v>
      </c>
      <c r="BM228" s="256" t="s">
        <v>378</v>
      </c>
    </row>
    <row r="229" s="2" customFormat="1">
      <c r="A229" s="39"/>
      <c r="B229" s="40"/>
      <c r="C229" s="41"/>
      <c r="D229" s="260" t="s">
        <v>266</v>
      </c>
      <c r="E229" s="41"/>
      <c r="F229" s="291" t="s">
        <v>3629</v>
      </c>
      <c r="G229" s="41"/>
      <c r="H229" s="41"/>
      <c r="I229" s="211"/>
      <c r="J229" s="41"/>
      <c r="K229" s="41"/>
      <c r="L229" s="45"/>
      <c r="M229" s="292"/>
      <c r="N229" s="293"/>
      <c r="O229" s="92"/>
      <c r="P229" s="92"/>
      <c r="Q229" s="92"/>
      <c r="R229" s="92"/>
      <c r="S229" s="92"/>
      <c r="T229" s="93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266</v>
      </c>
      <c r="AU229" s="18" t="s">
        <v>84</v>
      </c>
    </row>
    <row r="230" s="2" customFormat="1" ht="16.5" customHeight="1">
      <c r="A230" s="39"/>
      <c r="B230" s="40"/>
      <c r="C230" s="244" t="s">
        <v>295</v>
      </c>
      <c r="D230" s="244" t="s">
        <v>224</v>
      </c>
      <c r="E230" s="245" t="s">
        <v>3640</v>
      </c>
      <c r="F230" s="246" t="s">
        <v>3641</v>
      </c>
      <c r="G230" s="247" t="s">
        <v>353</v>
      </c>
      <c r="H230" s="248">
        <v>8</v>
      </c>
      <c r="I230" s="249"/>
      <c r="J230" s="250">
        <f>ROUND(I230*H230,2)</f>
        <v>0</v>
      </c>
      <c r="K230" s="251"/>
      <c r="L230" s="45"/>
      <c r="M230" s="252" t="s">
        <v>1</v>
      </c>
      <c r="N230" s="253" t="s">
        <v>41</v>
      </c>
      <c r="O230" s="92"/>
      <c r="P230" s="254">
        <f>O230*H230</f>
        <v>0</v>
      </c>
      <c r="Q230" s="254">
        <v>0</v>
      </c>
      <c r="R230" s="254">
        <f>Q230*H230</f>
        <v>0</v>
      </c>
      <c r="S230" s="254">
        <v>0</v>
      </c>
      <c r="T230" s="255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56" t="s">
        <v>228</v>
      </c>
      <c r="AT230" s="256" t="s">
        <v>224</v>
      </c>
      <c r="AU230" s="256" t="s">
        <v>84</v>
      </c>
      <c r="AY230" s="18" t="s">
        <v>222</v>
      </c>
      <c r="BE230" s="257">
        <f>IF(N230="základní",J230,0)</f>
        <v>0</v>
      </c>
      <c r="BF230" s="257">
        <f>IF(N230="snížená",J230,0)</f>
        <v>0</v>
      </c>
      <c r="BG230" s="257">
        <f>IF(N230="zákl. přenesená",J230,0)</f>
        <v>0</v>
      </c>
      <c r="BH230" s="257">
        <f>IF(N230="sníž. přenesená",J230,0)</f>
        <v>0</v>
      </c>
      <c r="BI230" s="257">
        <f>IF(N230="nulová",J230,0)</f>
        <v>0</v>
      </c>
      <c r="BJ230" s="18" t="s">
        <v>84</v>
      </c>
      <c r="BK230" s="257">
        <f>ROUND(I230*H230,2)</f>
        <v>0</v>
      </c>
      <c r="BL230" s="18" t="s">
        <v>228</v>
      </c>
      <c r="BM230" s="256" t="s">
        <v>382</v>
      </c>
    </row>
    <row r="231" s="2" customFormat="1">
      <c r="A231" s="39"/>
      <c r="B231" s="40"/>
      <c r="C231" s="41"/>
      <c r="D231" s="260" t="s">
        <v>266</v>
      </c>
      <c r="E231" s="41"/>
      <c r="F231" s="291" t="s">
        <v>3629</v>
      </c>
      <c r="G231" s="41"/>
      <c r="H231" s="41"/>
      <c r="I231" s="211"/>
      <c r="J231" s="41"/>
      <c r="K231" s="41"/>
      <c r="L231" s="45"/>
      <c r="M231" s="292"/>
      <c r="N231" s="293"/>
      <c r="O231" s="92"/>
      <c r="P231" s="92"/>
      <c r="Q231" s="92"/>
      <c r="R231" s="92"/>
      <c r="S231" s="92"/>
      <c r="T231" s="93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266</v>
      </c>
      <c r="AU231" s="18" t="s">
        <v>84</v>
      </c>
    </row>
    <row r="232" s="2" customFormat="1" ht="16.5" customHeight="1">
      <c r="A232" s="39"/>
      <c r="B232" s="40"/>
      <c r="C232" s="244" t="s">
        <v>383</v>
      </c>
      <c r="D232" s="244" t="s">
        <v>224</v>
      </c>
      <c r="E232" s="245" t="s">
        <v>3642</v>
      </c>
      <c r="F232" s="246" t="s">
        <v>3643</v>
      </c>
      <c r="G232" s="247" t="s">
        <v>353</v>
      </c>
      <c r="H232" s="248">
        <v>2</v>
      </c>
      <c r="I232" s="249"/>
      <c r="J232" s="250">
        <f>ROUND(I232*H232,2)</f>
        <v>0</v>
      </c>
      <c r="K232" s="251"/>
      <c r="L232" s="45"/>
      <c r="M232" s="252" t="s">
        <v>1</v>
      </c>
      <c r="N232" s="253" t="s">
        <v>41</v>
      </c>
      <c r="O232" s="92"/>
      <c r="P232" s="254">
        <f>O232*H232</f>
        <v>0</v>
      </c>
      <c r="Q232" s="254">
        <v>0</v>
      </c>
      <c r="R232" s="254">
        <f>Q232*H232</f>
        <v>0</v>
      </c>
      <c r="S232" s="254">
        <v>0</v>
      </c>
      <c r="T232" s="255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56" t="s">
        <v>228</v>
      </c>
      <c r="AT232" s="256" t="s">
        <v>224</v>
      </c>
      <c r="AU232" s="256" t="s">
        <v>84</v>
      </c>
      <c r="AY232" s="18" t="s">
        <v>222</v>
      </c>
      <c r="BE232" s="257">
        <f>IF(N232="základní",J232,0)</f>
        <v>0</v>
      </c>
      <c r="BF232" s="257">
        <f>IF(N232="snížená",J232,0)</f>
        <v>0</v>
      </c>
      <c r="BG232" s="257">
        <f>IF(N232="zákl. přenesená",J232,0)</f>
        <v>0</v>
      </c>
      <c r="BH232" s="257">
        <f>IF(N232="sníž. přenesená",J232,0)</f>
        <v>0</v>
      </c>
      <c r="BI232" s="257">
        <f>IF(N232="nulová",J232,0)</f>
        <v>0</v>
      </c>
      <c r="BJ232" s="18" t="s">
        <v>84</v>
      </c>
      <c r="BK232" s="257">
        <f>ROUND(I232*H232,2)</f>
        <v>0</v>
      </c>
      <c r="BL232" s="18" t="s">
        <v>228</v>
      </c>
      <c r="BM232" s="256" t="s">
        <v>386</v>
      </c>
    </row>
    <row r="233" s="2" customFormat="1">
      <c r="A233" s="39"/>
      <c r="B233" s="40"/>
      <c r="C233" s="41"/>
      <c r="D233" s="260" t="s">
        <v>266</v>
      </c>
      <c r="E233" s="41"/>
      <c r="F233" s="291" t="s">
        <v>3629</v>
      </c>
      <c r="G233" s="41"/>
      <c r="H233" s="41"/>
      <c r="I233" s="211"/>
      <c r="J233" s="41"/>
      <c r="K233" s="41"/>
      <c r="L233" s="45"/>
      <c r="M233" s="292"/>
      <c r="N233" s="293"/>
      <c r="O233" s="92"/>
      <c r="P233" s="92"/>
      <c r="Q233" s="92"/>
      <c r="R233" s="92"/>
      <c r="S233" s="92"/>
      <c r="T233" s="93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T233" s="18" t="s">
        <v>266</v>
      </c>
      <c r="AU233" s="18" t="s">
        <v>84</v>
      </c>
    </row>
    <row r="234" s="2" customFormat="1" ht="16.5" customHeight="1">
      <c r="A234" s="39"/>
      <c r="B234" s="40"/>
      <c r="C234" s="244" t="s">
        <v>298</v>
      </c>
      <c r="D234" s="244" t="s">
        <v>224</v>
      </c>
      <c r="E234" s="245" t="s">
        <v>3644</v>
      </c>
      <c r="F234" s="246" t="s">
        <v>3645</v>
      </c>
      <c r="G234" s="247" t="s">
        <v>353</v>
      </c>
      <c r="H234" s="248">
        <v>50</v>
      </c>
      <c r="I234" s="249"/>
      <c r="J234" s="250">
        <f>ROUND(I234*H234,2)</f>
        <v>0</v>
      </c>
      <c r="K234" s="251"/>
      <c r="L234" s="45"/>
      <c r="M234" s="252" t="s">
        <v>1</v>
      </c>
      <c r="N234" s="253" t="s">
        <v>41</v>
      </c>
      <c r="O234" s="92"/>
      <c r="P234" s="254">
        <f>O234*H234</f>
        <v>0</v>
      </c>
      <c r="Q234" s="254">
        <v>0</v>
      </c>
      <c r="R234" s="254">
        <f>Q234*H234</f>
        <v>0</v>
      </c>
      <c r="S234" s="254">
        <v>0</v>
      </c>
      <c r="T234" s="255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56" t="s">
        <v>228</v>
      </c>
      <c r="AT234" s="256" t="s">
        <v>224</v>
      </c>
      <c r="AU234" s="256" t="s">
        <v>84</v>
      </c>
      <c r="AY234" s="18" t="s">
        <v>222</v>
      </c>
      <c r="BE234" s="257">
        <f>IF(N234="základní",J234,0)</f>
        <v>0</v>
      </c>
      <c r="BF234" s="257">
        <f>IF(N234="snížená",J234,0)</f>
        <v>0</v>
      </c>
      <c r="BG234" s="257">
        <f>IF(N234="zákl. přenesená",J234,0)</f>
        <v>0</v>
      </c>
      <c r="BH234" s="257">
        <f>IF(N234="sníž. přenesená",J234,0)</f>
        <v>0</v>
      </c>
      <c r="BI234" s="257">
        <f>IF(N234="nulová",J234,0)</f>
        <v>0</v>
      </c>
      <c r="BJ234" s="18" t="s">
        <v>84</v>
      </c>
      <c r="BK234" s="257">
        <f>ROUND(I234*H234,2)</f>
        <v>0</v>
      </c>
      <c r="BL234" s="18" t="s">
        <v>228</v>
      </c>
      <c r="BM234" s="256" t="s">
        <v>389</v>
      </c>
    </row>
    <row r="235" s="2" customFormat="1">
      <c r="A235" s="39"/>
      <c r="B235" s="40"/>
      <c r="C235" s="41"/>
      <c r="D235" s="260" t="s">
        <v>266</v>
      </c>
      <c r="E235" s="41"/>
      <c r="F235" s="291" t="s">
        <v>3646</v>
      </c>
      <c r="G235" s="41"/>
      <c r="H235" s="41"/>
      <c r="I235" s="211"/>
      <c r="J235" s="41"/>
      <c r="K235" s="41"/>
      <c r="L235" s="45"/>
      <c r="M235" s="292"/>
      <c r="N235" s="293"/>
      <c r="O235" s="92"/>
      <c r="P235" s="92"/>
      <c r="Q235" s="92"/>
      <c r="R235" s="92"/>
      <c r="S235" s="92"/>
      <c r="T235" s="93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T235" s="18" t="s">
        <v>266</v>
      </c>
      <c r="AU235" s="18" t="s">
        <v>84</v>
      </c>
    </row>
    <row r="236" s="2" customFormat="1" ht="16.5" customHeight="1">
      <c r="A236" s="39"/>
      <c r="B236" s="40"/>
      <c r="C236" s="244" t="s">
        <v>390</v>
      </c>
      <c r="D236" s="244" t="s">
        <v>224</v>
      </c>
      <c r="E236" s="245" t="s">
        <v>3647</v>
      </c>
      <c r="F236" s="246" t="s">
        <v>3648</v>
      </c>
      <c r="G236" s="247" t="s">
        <v>353</v>
      </c>
      <c r="H236" s="248">
        <v>6</v>
      </c>
      <c r="I236" s="249"/>
      <c r="J236" s="250">
        <f>ROUND(I236*H236,2)</f>
        <v>0</v>
      </c>
      <c r="K236" s="251"/>
      <c r="L236" s="45"/>
      <c r="M236" s="252" t="s">
        <v>1</v>
      </c>
      <c r="N236" s="253" t="s">
        <v>41</v>
      </c>
      <c r="O236" s="92"/>
      <c r="P236" s="254">
        <f>O236*H236</f>
        <v>0</v>
      </c>
      <c r="Q236" s="254">
        <v>0</v>
      </c>
      <c r="R236" s="254">
        <f>Q236*H236</f>
        <v>0</v>
      </c>
      <c r="S236" s="254">
        <v>0</v>
      </c>
      <c r="T236" s="255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56" t="s">
        <v>228</v>
      </c>
      <c r="AT236" s="256" t="s">
        <v>224</v>
      </c>
      <c r="AU236" s="256" t="s">
        <v>84</v>
      </c>
      <c r="AY236" s="18" t="s">
        <v>222</v>
      </c>
      <c r="BE236" s="257">
        <f>IF(N236="základní",J236,0)</f>
        <v>0</v>
      </c>
      <c r="BF236" s="257">
        <f>IF(N236="snížená",J236,0)</f>
        <v>0</v>
      </c>
      <c r="BG236" s="257">
        <f>IF(N236="zákl. přenesená",J236,0)</f>
        <v>0</v>
      </c>
      <c r="BH236" s="257">
        <f>IF(N236="sníž. přenesená",J236,0)</f>
        <v>0</v>
      </c>
      <c r="BI236" s="257">
        <f>IF(N236="nulová",J236,0)</f>
        <v>0</v>
      </c>
      <c r="BJ236" s="18" t="s">
        <v>84</v>
      </c>
      <c r="BK236" s="257">
        <f>ROUND(I236*H236,2)</f>
        <v>0</v>
      </c>
      <c r="BL236" s="18" t="s">
        <v>228</v>
      </c>
      <c r="BM236" s="256" t="s">
        <v>393</v>
      </c>
    </row>
    <row r="237" s="2" customFormat="1">
      <c r="A237" s="39"/>
      <c r="B237" s="40"/>
      <c r="C237" s="41"/>
      <c r="D237" s="260" t="s">
        <v>266</v>
      </c>
      <c r="E237" s="41"/>
      <c r="F237" s="291" t="s">
        <v>3646</v>
      </c>
      <c r="G237" s="41"/>
      <c r="H237" s="41"/>
      <c r="I237" s="211"/>
      <c r="J237" s="41"/>
      <c r="K237" s="41"/>
      <c r="L237" s="45"/>
      <c r="M237" s="292"/>
      <c r="N237" s="293"/>
      <c r="O237" s="92"/>
      <c r="P237" s="92"/>
      <c r="Q237" s="92"/>
      <c r="R237" s="92"/>
      <c r="S237" s="92"/>
      <c r="T237" s="93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T237" s="18" t="s">
        <v>266</v>
      </c>
      <c r="AU237" s="18" t="s">
        <v>84</v>
      </c>
    </row>
    <row r="238" s="2" customFormat="1" ht="24.15" customHeight="1">
      <c r="A238" s="39"/>
      <c r="B238" s="40"/>
      <c r="C238" s="244" t="s">
        <v>303</v>
      </c>
      <c r="D238" s="244" t="s">
        <v>224</v>
      </c>
      <c r="E238" s="245" t="s">
        <v>3649</v>
      </c>
      <c r="F238" s="246" t="s">
        <v>3650</v>
      </c>
      <c r="G238" s="247" t="s">
        <v>353</v>
      </c>
      <c r="H238" s="248">
        <v>6</v>
      </c>
      <c r="I238" s="249"/>
      <c r="J238" s="250">
        <f>ROUND(I238*H238,2)</f>
        <v>0</v>
      </c>
      <c r="K238" s="251"/>
      <c r="L238" s="45"/>
      <c r="M238" s="252" t="s">
        <v>1</v>
      </c>
      <c r="N238" s="253" t="s">
        <v>41</v>
      </c>
      <c r="O238" s="92"/>
      <c r="P238" s="254">
        <f>O238*H238</f>
        <v>0</v>
      </c>
      <c r="Q238" s="254">
        <v>0</v>
      </c>
      <c r="R238" s="254">
        <f>Q238*H238</f>
        <v>0</v>
      </c>
      <c r="S238" s="254">
        <v>0</v>
      </c>
      <c r="T238" s="255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56" t="s">
        <v>228</v>
      </c>
      <c r="AT238" s="256" t="s">
        <v>224</v>
      </c>
      <c r="AU238" s="256" t="s">
        <v>84</v>
      </c>
      <c r="AY238" s="18" t="s">
        <v>222</v>
      </c>
      <c r="BE238" s="257">
        <f>IF(N238="základní",J238,0)</f>
        <v>0</v>
      </c>
      <c r="BF238" s="257">
        <f>IF(N238="snížená",J238,0)</f>
        <v>0</v>
      </c>
      <c r="BG238" s="257">
        <f>IF(N238="zákl. přenesená",J238,0)</f>
        <v>0</v>
      </c>
      <c r="BH238" s="257">
        <f>IF(N238="sníž. přenesená",J238,0)</f>
        <v>0</v>
      </c>
      <c r="BI238" s="257">
        <f>IF(N238="nulová",J238,0)</f>
        <v>0</v>
      </c>
      <c r="BJ238" s="18" t="s">
        <v>84</v>
      </c>
      <c r="BK238" s="257">
        <f>ROUND(I238*H238,2)</f>
        <v>0</v>
      </c>
      <c r="BL238" s="18" t="s">
        <v>228</v>
      </c>
      <c r="BM238" s="256" t="s">
        <v>402</v>
      </c>
    </row>
    <row r="239" s="2" customFormat="1">
      <c r="A239" s="39"/>
      <c r="B239" s="40"/>
      <c r="C239" s="41"/>
      <c r="D239" s="260" t="s">
        <v>266</v>
      </c>
      <c r="E239" s="41"/>
      <c r="F239" s="291" t="s">
        <v>3651</v>
      </c>
      <c r="G239" s="41"/>
      <c r="H239" s="41"/>
      <c r="I239" s="211"/>
      <c r="J239" s="41"/>
      <c r="K239" s="41"/>
      <c r="L239" s="45"/>
      <c r="M239" s="292"/>
      <c r="N239" s="293"/>
      <c r="O239" s="92"/>
      <c r="P239" s="92"/>
      <c r="Q239" s="92"/>
      <c r="R239" s="92"/>
      <c r="S239" s="92"/>
      <c r="T239" s="93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266</v>
      </c>
      <c r="AU239" s="18" t="s">
        <v>84</v>
      </c>
    </row>
    <row r="240" s="2" customFormat="1" ht="16.5" customHeight="1">
      <c r="A240" s="39"/>
      <c r="B240" s="40"/>
      <c r="C240" s="244" t="s">
        <v>409</v>
      </c>
      <c r="D240" s="244" t="s">
        <v>224</v>
      </c>
      <c r="E240" s="245" t="s">
        <v>3652</v>
      </c>
      <c r="F240" s="246" t="s">
        <v>3653</v>
      </c>
      <c r="G240" s="247" t="s">
        <v>353</v>
      </c>
      <c r="H240" s="248">
        <v>4</v>
      </c>
      <c r="I240" s="249"/>
      <c r="J240" s="250">
        <f>ROUND(I240*H240,2)</f>
        <v>0</v>
      </c>
      <c r="K240" s="251"/>
      <c r="L240" s="45"/>
      <c r="M240" s="252" t="s">
        <v>1</v>
      </c>
      <c r="N240" s="253" t="s">
        <v>41</v>
      </c>
      <c r="O240" s="92"/>
      <c r="P240" s="254">
        <f>O240*H240</f>
        <v>0</v>
      </c>
      <c r="Q240" s="254">
        <v>0</v>
      </c>
      <c r="R240" s="254">
        <f>Q240*H240</f>
        <v>0</v>
      </c>
      <c r="S240" s="254">
        <v>0</v>
      </c>
      <c r="T240" s="255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56" t="s">
        <v>228</v>
      </c>
      <c r="AT240" s="256" t="s">
        <v>224</v>
      </c>
      <c r="AU240" s="256" t="s">
        <v>84</v>
      </c>
      <c r="AY240" s="18" t="s">
        <v>222</v>
      </c>
      <c r="BE240" s="257">
        <f>IF(N240="základní",J240,0)</f>
        <v>0</v>
      </c>
      <c r="BF240" s="257">
        <f>IF(N240="snížená",J240,0)</f>
        <v>0</v>
      </c>
      <c r="BG240" s="257">
        <f>IF(N240="zákl. přenesená",J240,0)</f>
        <v>0</v>
      </c>
      <c r="BH240" s="257">
        <f>IF(N240="sníž. přenesená",J240,0)</f>
        <v>0</v>
      </c>
      <c r="BI240" s="257">
        <f>IF(N240="nulová",J240,0)</f>
        <v>0</v>
      </c>
      <c r="BJ240" s="18" t="s">
        <v>84</v>
      </c>
      <c r="BK240" s="257">
        <f>ROUND(I240*H240,2)</f>
        <v>0</v>
      </c>
      <c r="BL240" s="18" t="s">
        <v>228</v>
      </c>
      <c r="BM240" s="256" t="s">
        <v>412</v>
      </c>
    </row>
    <row r="241" s="2" customFormat="1">
      <c r="A241" s="39"/>
      <c r="B241" s="40"/>
      <c r="C241" s="41"/>
      <c r="D241" s="260" t="s">
        <v>266</v>
      </c>
      <c r="E241" s="41"/>
      <c r="F241" s="291" t="s">
        <v>3624</v>
      </c>
      <c r="G241" s="41"/>
      <c r="H241" s="41"/>
      <c r="I241" s="211"/>
      <c r="J241" s="41"/>
      <c r="K241" s="41"/>
      <c r="L241" s="45"/>
      <c r="M241" s="292"/>
      <c r="N241" s="293"/>
      <c r="O241" s="92"/>
      <c r="P241" s="92"/>
      <c r="Q241" s="92"/>
      <c r="R241" s="92"/>
      <c r="S241" s="92"/>
      <c r="T241" s="93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T241" s="18" t="s">
        <v>266</v>
      </c>
      <c r="AU241" s="18" t="s">
        <v>84</v>
      </c>
    </row>
    <row r="242" s="2" customFormat="1" ht="16.5" customHeight="1">
      <c r="A242" s="39"/>
      <c r="B242" s="40"/>
      <c r="C242" s="244" t="s">
        <v>308</v>
      </c>
      <c r="D242" s="244" t="s">
        <v>224</v>
      </c>
      <c r="E242" s="245" t="s">
        <v>3654</v>
      </c>
      <c r="F242" s="246" t="s">
        <v>3655</v>
      </c>
      <c r="G242" s="247" t="s">
        <v>353</v>
      </c>
      <c r="H242" s="248">
        <v>1</v>
      </c>
      <c r="I242" s="249"/>
      <c r="J242" s="250">
        <f>ROUND(I242*H242,2)</f>
        <v>0</v>
      </c>
      <c r="K242" s="251"/>
      <c r="L242" s="45"/>
      <c r="M242" s="252" t="s">
        <v>1</v>
      </c>
      <c r="N242" s="253" t="s">
        <v>41</v>
      </c>
      <c r="O242" s="92"/>
      <c r="P242" s="254">
        <f>O242*H242</f>
        <v>0</v>
      </c>
      <c r="Q242" s="254">
        <v>0</v>
      </c>
      <c r="R242" s="254">
        <f>Q242*H242</f>
        <v>0</v>
      </c>
      <c r="S242" s="254">
        <v>0</v>
      </c>
      <c r="T242" s="255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56" t="s">
        <v>228</v>
      </c>
      <c r="AT242" s="256" t="s">
        <v>224</v>
      </c>
      <c r="AU242" s="256" t="s">
        <v>84</v>
      </c>
      <c r="AY242" s="18" t="s">
        <v>222</v>
      </c>
      <c r="BE242" s="257">
        <f>IF(N242="základní",J242,0)</f>
        <v>0</v>
      </c>
      <c r="BF242" s="257">
        <f>IF(N242="snížená",J242,0)</f>
        <v>0</v>
      </c>
      <c r="BG242" s="257">
        <f>IF(N242="zákl. přenesená",J242,0)</f>
        <v>0</v>
      </c>
      <c r="BH242" s="257">
        <f>IF(N242="sníž. přenesená",J242,0)</f>
        <v>0</v>
      </c>
      <c r="BI242" s="257">
        <f>IF(N242="nulová",J242,0)</f>
        <v>0</v>
      </c>
      <c r="BJ242" s="18" t="s">
        <v>84</v>
      </c>
      <c r="BK242" s="257">
        <f>ROUND(I242*H242,2)</f>
        <v>0</v>
      </c>
      <c r="BL242" s="18" t="s">
        <v>228</v>
      </c>
      <c r="BM242" s="256" t="s">
        <v>416</v>
      </c>
    </row>
    <row r="243" s="2" customFormat="1">
      <c r="A243" s="39"/>
      <c r="B243" s="40"/>
      <c r="C243" s="41"/>
      <c r="D243" s="260" t="s">
        <v>266</v>
      </c>
      <c r="E243" s="41"/>
      <c r="F243" s="291" t="s">
        <v>3656</v>
      </c>
      <c r="G243" s="41"/>
      <c r="H243" s="41"/>
      <c r="I243" s="211"/>
      <c r="J243" s="41"/>
      <c r="K243" s="41"/>
      <c r="L243" s="45"/>
      <c r="M243" s="292"/>
      <c r="N243" s="293"/>
      <c r="O243" s="92"/>
      <c r="P243" s="92"/>
      <c r="Q243" s="92"/>
      <c r="R243" s="92"/>
      <c r="S243" s="92"/>
      <c r="T243" s="93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T243" s="18" t="s">
        <v>266</v>
      </c>
      <c r="AU243" s="18" t="s">
        <v>84</v>
      </c>
    </row>
    <row r="244" s="2" customFormat="1" ht="16.5" customHeight="1">
      <c r="A244" s="39"/>
      <c r="B244" s="40"/>
      <c r="C244" s="244" t="s">
        <v>418</v>
      </c>
      <c r="D244" s="244" t="s">
        <v>224</v>
      </c>
      <c r="E244" s="245" t="s">
        <v>3657</v>
      </c>
      <c r="F244" s="246" t="s">
        <v>3658</v>
      </c>
      <c r="G244" s="247" t="s">
        <v>353</v>
      </c>
      <c r="H244" s="248">
        <v>2</v>
      </c>
      <c r="I244" s="249"/>
      <c r="J244" s="250">
        <f>ROUND(I244*H244,2)</f>
        <v>0</v>
      </c>
      <c r="K244" s="251"/>
      <c r="L244" s="45"/>
      <c r="M244" s="252" t="s">
        <v>1</v>
      </c>
      <c r="N244" s="253" t="s">
        <v>41</v>
      </c>
      <c r="O244" s="92"/>
      <c r="P244" s="254">
        <f>O244*H244</f>
        <v>0</v>
      </c>
      <c r="Q244" s="254">
        <v>0</v>
      </c>
      <c r="R244" s="254">
        <f>Q244*H244</f>
        <v>0</v>
      </c>
      <c r="S244" s="254">
        <v>0</v>
      </c>
      <c r="T244" s="255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56" t="s">
        <v>228</v>
      </c>
      <c r="AT244" s="256" t="s">
        <v>224</v>
      </c>
      <c r="AU244" s="256" t="s">
        <v>84</v>
      </c>
      <c r="AY244" s="18" t="s">
        <v>222</v>
      </c>
      <c r="BE244" s="257">
        <f>IF(N244="základní",J244,0)</f>
        <v>0</v>
      </c>
      <c r="BF244" s="257">
        <f>IF(N244="snížená",J244,0)</f>
        <v>0</v>
      </c>
      <c r="BG244" s="257">
        <f>IF(N244="zákl. přenesená",J244,0)</f>
        <v>0</v>
      </c>
      <c r="BH244" s="257">
        <f>IF(N244="sníž. přenesená",J244,0)</f>
        <v>0</v>
      </c>
      <c r="BI244" s="257">
        <f>IF(N244="nulová",J244,0)</f>
        <v>0</v>
      </c>
      <c r="BJ244" s="18" t="s">
        <v>84</v>
      </c>
      <c r="BK244" s="257">
        <f>ROUND(I244*H244,2)</f>
        <v>0</v>
      </c>
      <c r="BL244" s="18" t="s">
        <v>228</v>
      </c>
      <c r="BM244" s="256" t="s">
        <v>421</v>
      </c>
    </row>
    <row r="245" s="2" customFormat="1">
      <c r="A245" s="39"/>
      <c r="B245" s="40"/>
      <c r="C245" s="41"/>
      <c r="D245" s="260" t="s">
        <v>266</v>
      </c>
      <c r="E245" s="41"/>
      <c r="F245" s="291" t="s">
        <v>3629</v>
      </c>
      <c r="G245" s="41"/>
      <c r="H245" s="41"/>
      <c r="I245" s="211"/>
      <c r="J245" s="41"/>
      <c r="K245" s="41"/>
      <c r="L245" s="45"/>
      <c r="M245" s="292"/>
      <c r="N245" s="293"/>
      <c r="O245" s="92"/>
      <c r="P245" s="92"/>
      <c r="Q245" s="92"/>
      <c r="R245" s="92"/>
      <c r="S245" s="92"/>
      <c r="T245" s="93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266</v>
      </c>
      <c r="AU245" s="18" t="s">
        <v>84</v>
      </c>
    </row>
    <row r="246" s="2" customFormat="1" ht="16.5" customHeight="1">
      <c r="A246" s="39"/>
      <c r="B246" s="40"/>
      <c r="C246" s="244" t="s">
        <v>312</v>
      </c>
      <c r="D246" s="244" t="s">
        <v>224</v>
      </c>
      <c r="E246" s="245" t="s">
        <v>3659</v>
      </c>
      <c r="F246" s="246" t="s">
        <v>3660</v>
      </c>
      <c r="G246" s="247" t="s">
        <v>353</v>
      </c>
      <c r="H246" s="248">
        <v>1</v>
      </c>
      <c r="I246" s="249"/>
      <c r="J246" s="250">
        <f>ROUND(I246*H246,2)</f>
        <v>0</v>
      </c>
      <c r="K246" s="251"/>
      <c r="L246" s="45"/>
      <c r="M246" s="252" t="s">
        <v>1</v>
      </c>
      <c r="N246" s="253" t="s">
        <v>41</v>
      </c>
      <c r="O246" s="92"/>
      <c r="P246" s="254">
        <f>O246*H246</f>
        <v>0</v>
      </c>
      <c r="Q246" s="254">
        <v>0</v>
      </c>
      <c r="R246" s="254">
        <f>Q246*H246</f>
        <v>0</v>
      </c>
      <c r="S246" s="254">
        <v>0</v>
      </c>
      <c r="T246" s="255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56" t="s">
        <v>228</v>
      </c>
      <c r="AT246" s="256" t="s">
        <v>224</v>
      </c>
      <c r="AU246" s="256" t="s">
        <v>84</v>
      </c>
      <c r="AY246" s="18" t="s">
        <v>222</v>
      </c>
      <c r="BE246" s="257">
        <f>IF(N246="základní",J246,0)</f>
        <v>0</v>
      </c>
      <c r="BF246" s="257">
        <f>IF(N246="snížená",J246,0)</f>
        <v>0</v>
      </c>
      <c r="BG246" s="257">
        <f>IF(N246="zákl. přenesená",J246,0)</f>
        <v>0</v>
      </c>
      <c r="BH246" s="257">
        <f>IF(N246="sníž. přenesená",J246,0)</f>
        <v>0</v>
      </c>
      <c r="BI246" s="257">
        <f>IF(N246="nulová",J246,0)</f>
        <v>0</v>
      </c>
      <c r="BJ246" s="18" t="s">
        <v>84</v>
      </c>
      <c r="BK246" s="257">
        <f>ROUND(I246*H246,2)</f>
        <v>0</v>
      </c>
      <c r="BL246" s="18" t="s">
        <v>228</v>
      </c>
      <c r="BM246" s="256" t="s">
        <v>428</v>
      </c>
    </row>
    <row r="247" s="12" customFormat="1" ht="25.92" customHeight="1">
      <c r="A247" s="12"/>
      <c r="B247" s="228"/>
      <c r="C247" s="229"/>
      <c r="D247" s="230" t="s">
        <v>75</v>
      </c>
      <c r="E247" s="231" t="s">
        <v>3661</v>
      </c>
      <c r="F247" s="231" t="s">
        <v>3662</v>
      </c>
      <c r="G247" s="229"/>
      <c r="H247" s="229"/>
      <c r="I247" s="232"/>
      <c r="J247" s="233">
        <f>BK247</f>
        <v>0</v>
      </c>
      <c r="K247" s="229"/>
      <c r="L247" s="234"/>
      <c r="M247" s="235"/>
      <c r="N247" s="236"/>
      <c r="O247" s="236"/>
      <c r="P247" s="237">
        <f>P248</f>
        <v>0</v>
      </c>
      <c r="Q247" s="236"/>
      <c r="R247" s="237">
        <f>R248</f>
        <v>0</v>
      </c>
      <c r="S247" s="236"/>
      <c r="T247" s="238">
        <f>T248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39" t="s">
        <v>84</v>
      </c>
      <c r="AT247" s="240" t="s">
        <v>75</v>
      </c>
      <c r="AU247" s="240" t="s">
        <v>76</v>
      </c>
      <c r="AY247" s="239" t="s">
        <v>222</v>
      </c>
      <c r="BK247" s="241">
        <f>BK248</f>
        <v>0</v>
      </c>
    </row>
    <row r="248" s="2" customFormat="1" ht="37.8" customHeight="1">
      <c r="A248" s="39"/>
      <c r="B248" s="40"/>
      <c r="C248" s="244" t="s">
        <v>435</v>
      </c>
      <c r="D248" s="244" t="s">
        <v>224</v>
      </c>
      <c r="E248" s="245" t="s">
        <v>3663</v>
      </c>
      <c r="F248" s="246" t="s">
        <v>3664</v>
      </c>
      <c r="G248" s="247" t="s">
        <v>353</v>
      </c>
      <c r="H248" s="248">
        <v>1</v>
      </c>
      <c r="I248" s="249"/>
      <c r="J248" s="250">
        <f>ROUND(I248*H248,2)</f>
        <v>0</v>
      </c>
      <c r="K248" s="251"/>
      <c r="L248" s="45"/>
      <c r="M248" s="252" t="s">
        <v>1</v>
      </c>
      <c r="N248" s="253" t="s">
        <v>41</v>
      </c>
      <c r="O248" s="92"/>
      <c r="P248" s="254">
        <f>O248*H248</f>
        <v>0</v>
      </c>
      <c r="Q248" s="254">
        <v>0</v>
      </c>
      <c r="R248" s="254">
        <f>Q248*H248</f>
        <v>0</v>
      </c>
      <c r="S248" s="254">
        <v>0</v>
      </c>
      <c r="T248" s="255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56" t="s">
        <v>228</v>
      </c>
      <c r="AT248" s="256" t="s">
        <v>224</v>
      </c>
      <c r="AU248" s="256" t="s">
        <v>84</v>
      </c>
      <c r="AY248" s="18" t="s">
        <v>222</v>
      </c>
      <c r="BE248" s="257">
        <f>IF(N248="základní",J248,0)</f>
        <v>0</v>
      </c>
      <c r="BF248" s="257">
        <f>IF(N248="snížená",J248,0)</f>
        <v>0</v>
      </c>
      <c r="BG248" s="257">
        <f>IF(N248="zákl. přenesená",J248,0)</f>
        <v>0</v>
      </c>
      <c r="BH248" s="257">
        <f>IF(N248="sníž. přenesená",J248,0)</f>
        <v>0</v>
      </c>
      <c r="BI248" s="257">
        <f>IF(N248="nulová",J248,0)</f>
        <v>0</v>
      </c>
      <c r="BJ248" s="18" t="s">
        <v>84</v>
      </c>
      <c r="BK248" s="257">
        <f>ROUND(I248*H248,2)</f>
        <v>0</v>
      </c>
      <c r="BL248" s="18" t="s">
        <v>228</v>
      </c>
      <c r="BM248" s="256" t="s">
        <v>439</v>
      </c>
    </row>
    <row r="249" s="12" customFormat="1" ht="25.92" customHeight="1">
      <c r="A249" s="12"/>
      <c r="B249" s="228"/>
      <c r="C249" s="229"/>
      <c r="D249" s="230" t="s">
        <v>75</v>
      </c>
      <c r="E249" s="231" t="s">
        <v>3665</v>
      </c>
      <c r="F249" s="231" t="s">
        <v>3666</v>
      </c>
      <c r="G249" s="229"/>
      <c r="H249" s="229"/>
      <c r="I249" s="232"/>
      <c r="J249" s="233">
        <f>BK249</f>
        <v>0</v>
      </c>
      <c r="K249" s="229"/>
      <c r="L249" s="234"/>
      <c r="M249" s="235"/>
      <c r="N249" s="236"/>
      <c r="O249" s="236"/>
      <c r="P249" s="237">
        <f>SUM(P250:P281)</f>
        <v>0</v>
      </c>
      <c r="Q249" s="236"/>
      <c r="R249" s="237">
        <f>SUM(R250:R281)</f>
        <v>0</v>
      </c>
      <c r="S249" s="236"/>
      <c r="T249" s="238">
        <f>SUM(T250:T281)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39" t="s">
        <v>84</v>
      </c>
      <c r="AT249" s="240" t="s">
        <v>75</v>
      </c>
      <c r="AU249" s="240" t="s">
        <v>76</v>
      </c>
      <c r="AY249" s="239" t="s">
        <v>222</v>
      </c>
      <c r="BK249" s="241">
        <f>SUM(BK250:BK281)</f>
        <v>0</v>
      </c>
    </row>
    <row r="250" s="2" customFormat="1" ht="16.5" customHeight="1">
      <c r="A250" s="39"/>
      <c r="B250" s="40"/>
      <c r="C250" s="244" t="s">
        <v>317</v>
      </c>
      <c r="D250" s="244" t="s">
        <v>224</v>
      </c>
      <c r="E250" s="245" t="s">
        <v>3667</v>
      </c>
      <c r="F250" s="246" t="s">
        <v>3668</v>
      </c>
      <c r="G250" s="247" t="s">
        <v>353</v>
      </c>
      <c r="H250" s="248">
        <v>1</v>
      </c>
      <c r="I250" s="249"/>
      <c r="J250" s="250">
        <f>ROUND(I250*H250,2)</f>
        <v>0</v>
      </c>
      <c r="K250" s="251"/>
      <c r="L250" s="45"/>
      <c r="M250" s="252" t="s">
        <v>1</v>
      </c>
      <c r="N250" s="253" t="s">
        <v>41</v>
      </c>
      <c r="O250" s="92"/>
      <c r="P250" s="254">
        <f>O250*H250</f>
        <v>0</v>
      </c>
      <c r="Q250" s="254">
        <v>0</v>
      </c>
      <c r="R250" s="254">
        <f>Q250*H250</f>
        <v>0</v>
      </c>
      <c r="S250" s="254">
        <v>0</v>
      </c>
      <c r="T250" s="255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56" t="s">
        <v>228</v>
      </c>
      <c r="AT250" s="256" t="s">
        <v>224</v>
      </c>
      <c r="AU250" s="256" t="s">
        <v>84</v>
      </c>
      <c r="AY250" s="18" t="s">
        <v>222</v>
      </c>
      <c r="BE250" s="257">
        <f>IF(N250="základní",J250,0)</f>
        <v>0</v>
      </c>
      <c r="BF250" s="257">
        <f>IF(N250="snížená",J250,0)</f>
        <v>0</v>
      </c>
      <c r="BG250" s="257">
        <f>IF(N250="zákl. přenesená",J250,0)</f>
        <v>0</v>
      </c>
      <c r="BH250" s="257">
        <f>IF(N250="sníž. přenesená",J250,0)</f>
        <v>0</v>
      </c>
      <c r="BI250" s="257">
        <f>IF(N250="nulová",J250,0)</f>
        <v>0</v>
      </c>
      <c r="BJ250" s="18" t="s">
        <v>84</v>
      </c>
      <c r="BK250" s="257">
        <f>ROUND(I250*H250,2)</f>
        <v>0</v>
      </c>
      <c r="BL250" s="18" t="s">
        <v>228</v>
      </c>
      <c r="BM250" s="256" t="s">
        <v>442</v>
      </c>
    </row>
    <row r="251" s="2" customFormat="1">
      <c r="A251" s="39"/>
      <c r="B251" s="40"/>
      <c r="C251" s="41"/>
      <c r="D251" s="260" t="s">
        <v>266</v>
      </c>
      <c r="E251" s="41"/>
      <c r="F251" s="291" t="s">
        <v>3669</v>
      </c>
      <c r="G251" s="41"/>
      <c r="H251" s="41"/>
      <c r="I251" s="211"/>
      <c r="J251" s="41"/>
      <c r="K251" s="41"/>
      <c r="L251" s="45"/>
      <c r="M251" s="292"/>
      <c r="N251" s="293"/>
      <c r="O251" s="92"/>
      <c r="P251" s="92"/>
      <c r="Q251" s="92"/>
      <c r="R251" s="92"/>
      <c r="S251" s="92"/>
      <c r="T251" s="93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T251" s="18" t="s">
        <v>266</v>
      </c>
      <c r="AU251" s="18" t="s">
        <v>84</v>
      </c>
    </row>
    <row r="252" s="2" customFormat="1" ht="16.5" customHeight="1">
      <c r="A252" s="39"/>
      <c r="B252" s="40"/>
      <c r="C252" s="244" t="s">
        <v>443</v>
      </c>
      <c r="D252" s="244" t="s">
        <v>224</v>
      </c>
      <c r="E252" s="245" t="s">
        <v>3670</v>
      </c>
      <c r="F252" s="246" t="s">
        <v>3671</v>
      </c>
      <c r="G252" s="247" t="s">
        <v>353</v>
      </c>
      <c r="H252" s="248">
        <v>1</v>
      </c>
      <c r="I252" s="249"/>
      <c r="J252" s="250">
        <f>ROUND(I252*H252,2)</f>
        <v>0</v>
      </c>
      <c r="K252" s="251"/>
      <c r="L252" s="45"/>
      <c r="M252" s="252" t="s">
        <v>1</v>
      </c>
      <c r="N252" s="253" t="s">
        <v>41</v>
      </c>
      <c r="O252" s="92"/>
      <c r="P252" s="254">
        <f>O252*H252</f>
        <v>0</v>
      </c>
      <c r="Q252" s="254">
        <v>0</v>
      </c>
      <c r="R252" s="254">
        <f>Q252*H252</f>
        <v>0</v>
      </c>
      <c r="S252" s="254">
        <v>0</v>
      </c>
      <c r="T252" s="255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56" t="s">
        <v>228</v>
      </c>
      <c r="AT252" s="256" t="s">
        <v>224</v>
      </c>
      <c r="AU252" s="256" t="s">
        <v>84</v>
      </c>
      <c r="AY252" s="18" t="s">
        <v>222</v>
      </c>
      <c r="BE252" s="257">
        <f>IF(N252="základní",J252,0)</f>
        <v>0</v>
      </c>
      <c r="BF252" s="257">
        <f>IF(N252="snížená",J252,0)</f>
        <v>0</v>
      </c>
      <c r="BG252" s="257">
        <f>IF(N252="zákl. přenesená",J252,0)</f>
        <v>0</v>
      </c>
      <c r="BH252" s="257">
        <f>IF(N252="sníž. přenesená",J252,0)</f>
        <v>0</v>
      </c>
      <c r="BI252" s="257">
        <f>IF(N252="nulová",J252,0)</f>
        <v>0</v>
      </c>
      <c r="BJ252" s="18" t="s">
        <v>84</v>
      </c>
      <c r="BK252" s="257">
        <f>ROUND(I252*H252,2)</f>
        <v>0</v>
      </c>
      <c r="BL252" s="18" t="s">
        <v>228</v>
      </c>
      <c r="BM252" s="256" t="s">
        <v>446</v>
      </c>
    </row>
    <row r="253" s="2" customFormat="1">
      <c r="A253" s="39"/>
      <c r="B253" s="40"/>
      <c r="C253" s="41"/>
      <c r="D253" s="260" t="s">
        <v>266</v>
      </c>
      <c r="E253" s="41"/>
      <c r="F253" s="291" t="s">
        <v>3669</v>
      </c>
      <c r="G253" s="41"/>
      <c r="H253" s="41"/>
      <c r="I253" s="211"/>
      <c r="J253" s="41"/>
      <c r="K253" s="41"/>
      <c r="L253" s="45"/>
      <c r="M253" s="292"/>
      <c r="N253" s="293"/>
      <c r="O253" s="92"/>
      <c r="P253" s="92"/>
      <c r="Q253" s="92"/>
      <c r="R253" s="92"/>
      <c r="S253" s="92"/>
      <c r="T253" s="93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T253" s="18" t="s">
        <v>266</v>
      </c>
      <c r="AU253" s="18" t="s">
        <v>84</v>
      </c>
    </row>
    <row r="254" s="2" customFormat="1" ht="16.5" customHeight="1">
      <c r="A254" s="39"/>
      <c r="B254" s="40"/>
      <c r="C254" s="244" t="s">
        <v>321</v>
      </c>
      <c r="D254" s="244" t="s">
        <v>224</v>
      </c>
      <c r="E254" s="245" t="s">
        <v>3672</v>
      </c>
      <c r="F254" s="246" t="s">
        <v>3673</v>
      </c>
      <c r="G254" s="247" t="s">
        <v>353</v>
      </c>
      <c r="H254" s="248">
        <v>1</v>
      </c>
      <c r="I254" s="249"/>
      <c r="J254" s="250">
        <f>ROUND(I254*H254,2)</f>
        <v>0</v>
      </c>
      <c r="K254" s="251"/>
      <c r="L254" s="45"/>
      <c r="M254" s="252" t="s">
        <v>1</v>
      </c>
      <c r="N254" s="253" t="s">
        <v>41</v>
      </c>
      <c r="O254" s="92"/>
      <c r="P254" s="254">
        <f>O254*H254</f>
        <v>0</v>
      </c>
      <c r="Q254" s="254">
        <v>0</v>
      </c>
      <c r="R254" s="254">
        <f>Q254*H254</f>
        <v>0</v>
      </c>
      <c r="S254" s="254">
        <v>0</v>
      </c>
      <c r="T254" s="255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56" t="s">
        <v>228</v>
      </c>
      <c r="AT254" s="256" t="s">
        <v>224</v>
      </c>
      <c r="AU254" s="256" t="s">
        <v>84</v>
      </c>
      <c r="AY254" s="18" t="s">
        <v>222</v>
      </c>
      <c r="BE254" s="257">
        <f>IF(N254="základní",J254,0)</f>
        <v>0</v>
      </c>
      <c r="BF254" s="257">
        <f>IF(N254="snížená",J254,0)</f>
        <v>0</v>
      </c>
      <c r="BG254" s="257">
        <f>IF(N254="zákl. přenesená",J254,0)</f>
        <v>0</v>
      </c>
      <c r="BH254" s="257">
        <f>IF(N254="sníž. přenesená",J254,0)</f>
        <v>0</v>
      </c>
      <c r="BI254" s="257">
        <f>IF(N254="nulová",J254,0)</f>
        <v>0</v>
      </c>
      <c r="BJ254" s="18" t="s">
        <v>84</v>
      </c>
      <c r="BK254" s="257">
        <f>ROUND(I254*H254,2)</f>
        <v>0</v>
      </c>
      <c r="BL254" s="18" t="s">
        <v>228</v>
      </c>
      <c r="BM254" s="256" t="s">
        <v>453</v>
      </c>
    </row>
    <row r="255" s="2" customFormat="1">
      <c r="A255" s="39"/>
      <c r="B255" s="40"/>
      <c r="C255" s="41"/>
      <c r="D255" s="260" t="s">
        <v>266</v>
      </c>
      <c r="E255" s="41"/>
      <c r="F255" s="291" t="s">
        <v>3674</v>
      </c>
      <c r="G255" s="41"/>
      <c r="H255" s="41"/>
      <c r="I255" s="211"/>
      <c r="J255" s="41"/>
      <c r="K255" s="41"/>
      <c r="L255" s="45"/>
      <c r="M255" s="292"/>
      <c r="N255" s="293"/>
      <c r="O255" s="92"/>
      <c r="P255" s="92"/>
      <c r="Q255" s="92"/>
      <c r="R255" s="92"/>
      <c r="S255" s="92"/>
      <c r="T255" s="93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T255" s="18" t="s">
        <v>266</v>
      </c>
      <c r="AU255" s="18" t="s">
        <v>84</v>
      </c>
    </row>
    <row r="256" s="2" customFormat="1" ht="16.5" customHeight="1">
      <c r="A256" s="39"/>
      <c r="B256" s="40"/>
      <c r="C256" s="244" t="s">
        <v>456</v>
      </c>
      <c r="D256" s="244" t="s">
        <v>224</v>
      </c>
      <c r="E256" s="245" t="s">
        <v>3675</v>
      </c>
      <c r="F256" s="246" t="s">
        <v>3676</v>
      </c>
      <c r="G256" s="247" t="s">
        <v>353</v>
      </c>
      <c r="H256" s="248">
        <v>1</v>
      </c>
      <c r="I256" s="249"/>
      <c r="J256" s="250">
        <f>ROUND(I256*H256,2)</f>
        <v>0</v>
      </c>
      <c r="K256" s="251"/>
      <c r="L256" s="45"/>
      <c r="M256" s="252" t="s">
        <v>1</v>
      </c>
      <c r="N256" s="253" t="s">
        <v>41</v>
      </c>
      <c r="O256" s="92"/>
      <c r="P256" s="254">
        <f>O256*H256</f>
        <v>0</v>
      </c>
      <c r="Q256" s="254">
        <v>0</v>
      </c>
      <c r="R256" s="254">
        <f>Q256*H256</f>
        <v>0</v>
      </c>
      <c r="S256" s="254">
        <v>0</v>
      </c>
      <c r="T256" s="255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56" t="s">
        <v>228</v>
      </c>
      <c r="AT256" s="256" t="s">
        <v>224</v>
      </c>
      <c r="AU256" s="256" t="s">
        <v>84</v>
      </c>
      <c r="AY256" s="18" t="s">
        <v>222</v>
      </c>
      <c r="BE256" s="257">
        <f>IF(N256="základní",J256,0)</f>
        <v>0</v>
      </c>
      <c r="BF256" s="257">
        <f>IF(N256="snížená",J256,0)</f>
        <v>0</v>
      </c>
      <c r="BG256" s="257">
        <f>IF(N256="zákl. přenesená",J256,0)</f>
        <v>0</v>
      </c>
      <c r="BH256" s="257">
        <f>IF(N256="sníž. přenesená",J256,0)</f>
        <v>0</v>
      </c>
      <c r="BI256" s="257">
        <f>IF(N256="nulová",J256,0)</f>
        <v>0</v>
      </c>
      <c r="BJ256" s="18" t="s">
        <v>84</v>
      </c>
      <c r="BK256" s="257">
        <f>ROUND(I256*H256,2)</f>
        <v>0</v>
      </c>
      <c r="BL256" s="18" t="s">
        <v>228</v>
      </c>
      <c r="BM256" s="256" t="s">
        <v>459</v>
      </c>
    </row>
    <row r="257" s="2" customFormat="1">
      <c r="A257" s="39"/>
      <c r="B257" s="40"/>
      <c r="C257" s="41"/>
      <c r="D257" s="260" t="s">
        <v>266</v>
      </c>
      <c r="E257" s="41"/>
      <c r="F257" s="291" t="s">
        <v>3618</v>
      </c>
      <c r="G257" s="41"/>
      <c r="H257" s="41"/>
      <c r="I257" s="211"/>
      <c r="J257" s="41"/>
      <c r="K257" s="41"/>
      <c r="L257" s="45"/>
      <c r="M257" s="292"/>
      <c r="N257" s="293"/>
      <c r="O257" s="92"/>
      <c r="P257" s="92"/>
      <c r="Q257" s="92"/>
      <c r="R257" s="92"/>
      <c r="S257" s="92"/>
      <c r="T257" s="93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T257" s="18" t="s">
        <v>266</v>
      </c>
      <c r="AU257" s="18" t="s">
        <v>84</v>
      </c>
    </row>
    <row r="258" s="2" customFormat="1" ht="16.5" customHeight="1">
      <c r="A258" s="39"/>
      <c r="B258" s="40"/>
      <c r="C258" s="244" t="s">
        <v>326</v>
      </c>
      <c r="D258" s="244" t="s">
        <v>224</v>
      </c>
      <c r="E258" s="245" t="s">
        <v>3627</v>
      </c>
      <c r="F258" s="246" t="s">
        <v>3628</v>
      </c>
      <c r="G258" s="247" t="s">
        <v>353</v>
      </c>
      <c r="H258" s="248">
        <v>1</v>
      </c>
      <c r="I258" s="249"/>
      <c r="J258" s="250">
        <f>ROUND(I258*H258,2)</f>
        <v>0</v>
      </c>
      <c r="K258" s="251"/>
      <c r="L258" s="45"/>
      <c r="M258" s="252" t="s">
        <v>1</v>
      </c>
      <c r="N258" s="253" t="s">
        <v>41</v>
      </c>
      <c r="O258" s="92"/>
      <c r="P258" s="254">
        <f>O258*H258</f>
        <v>0</v>
      </c>
      <c r="Q258" s="254">
        <v>0</v>
      </c>
      <c r="R258" s="254">
        <f>Q258*H258</f>
        <v>0</v>
      </c>
      <c r="S258" s="254">
        <v>0</v>
      </c>
      <c r="T258" s="255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56" t="s">
        <v>228</v>
      </c>
      <c r="AT258" s="256" t="s">
        <v>224</v>
      </c>
      <c r="AU258" s="256" t="s">
        <v>84</v>
      </c>
      <c r="AY258" s="18" t="s">
        <v>222</v>
      </c>
      <c r="BE258" s="257">
        <f>IF(N258="základní",J258,0)</f>
        <v>0</v>
      </c>
      <c r="BF258" s="257">
        <f>IF(N258="snížená",J258,0)</f>
        <v>0</v>
      </c>
      <c r="BG258" s="257">
        <f>IF(N258="zákl. přenesená",J258,0)</f>
        <v>0</v>
      </c>
      <c r="BH258" s="257">
        <f>IF(N258="sníž. přenesená",J258,0)</f>
        <v>0</v>
      </c>
      <c r="BI258" s="257">
        <f>IF(N258="nulová",J258,0)</f>
        <v>0</v>
      </c>
      <c r="BJ258" s="18" t="s">
        <v>84</v>
      </c>
      <c r="BK258" s="257">
        <f>ROUND(I258*H258,2)</f>
        <v>0</v>
      </c>
      <c r="BL258" s="18" t="s">
        <v>228</v>
      </c>
      <c r="BM258" s="256" t="s">
        <v>463</v>
      </c>
    </row>
    <row r="259" s="2" customFormat="1">
      <c r="A259" s="39"/>
      <c r="B259" s="40"/>
      <c r="C259" s="41"/>
      <c r="D259" s="260" t="s">
        <v>266</v>
      </c>
      <c r="E259" s="41"/>
      <c r="F259" s="291" t="s">
        <v>3629</v>
      </c>
      <c r="G259" s="41"/>
      <c r="H259" s="41"/>
      <c r="I259" s="211"/>
      <c r="J259" s="41"/>
      <c r="K259" s="41"/>
      <c r="L259" s="45"/>
      <c r="M259" s="292"/>
      <c r="N259" s="293"/>
      <c r="O259" s="92"/>
      <c r="P259" s="92"/>
      <c r="Q259" s="92"/>
      <c r="R259" s="92"/>
      <c r="S259" s="92"/>
      <c r="T259" s="93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T259" s="18" t="s">
        <v>266</v>
      </c>
      <c r="AU259" s="18" t="s">
        <v>84</v>
      </c>
    </row>
    <row r="260" s="2" customFormat="1" ht="16.5" customHeight="1">
      <c r="A260" s="39"/>
      <c r="B260" s="40"/>
      <c r="C260" s="244" t="s">
        <v>464</v>
      </c>
      <c r="D260" s="244" t="s">
        <v>224</v>
      </c>
      <c r="E260" s="245" t="s">
        <v>3677</v>
      </c>
      <c r="F260" s="246" t="s">
        <v>3678</v>
      </c>
      <c r="G260" s="247" t="s">
        <v>353</v>
      </c>
      <c r="H260" s="248">
        <v>4</v>
      </c>
      <c r="I260" s="249"/>
      <c r="J260" s="250">
        <f>ROUND(I260*H260,2)</f>
        <v>0</v>
      </c>
      <c r="K260" s="251"/>
      <c r="L260" s="45"/>
      <c r="M260" s="252" t="s">
        <v>1</v>
      </c>
      <c r="N260" s="253" t="s">
        <v>41</v>
      </c>
      <c r="O260" s="92"/>
      <c r="P260" s="254">
        <f>O260*H260</f>
        <v>0</v>
      </c>
      <c r="Q260" s="254">
        <v>0</v>
      </c>
      <c r="R260" s="254">
        <f>Q260*H260</f>
        <v>0</v>
      </c>
      <c r="S260" s="254">
        <v>0</v>
      </c>
      <c r="T260" s="255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56" t="s">
        <v>228</v>
      </c>
      <c r="AT260" s="256" t="s">
        <v>224</v>
      </c>
      <c r="AU260" s="256" t="s">
        <v>84</v>
      </c>
      <c r="AY260" s="18" t="s">
        <v>222</v>
      </c>
      <c r="BE260" s="257">
        <f>IF(N260="základní",J260,0)</f>
        <v>0</v>
      </c>
      <c r="BF260" s="257">
        <f>IF(N260="snížená",J260,0)</f>
        <v>0</v>
      </c>
      <c r="BG260" s="257">
        <f>IF(N260="zákl. přenesená",J260,0)</f>
        <v>0</v>
      </c>
      <c r="BH260" s="257">
        <f>IF(N260="sníž. přenesená",J260,0)</f>
        <v>0</v>
      </c>
      <c r="BI260" s="257">
        <f>IF(N260="nulová",J260,0)</f>
        <v>0</v>
      </c>
      <c r="BJ260" s="18" t="s">
        <v>84</v>
      </c>
      <c r="BK260" s="257">
        <f>ROUND(I260*H260,2)</f>
        <v>0</v>
      </c>
      <c r="BL260" s="18" t="s">
        <v>228</v>
      </c>
      <c r="BM260" s="256" t="s">
        <v>467</v>
      </c>
    </row>
    <row r="261" s="2" customFormat="1">
      <c r="A261" s="39"/>
      <c r="B261" s="40"/>
      <c r="C261" s="41"/>
      <c r="D261" s="260" t="s">
        <v>266</v>
      </c>
      <c r="E261" s="41"/>
      <c r="F261" s="291" t="s">
        <v>3629</v>
      </c>
      <c r="G261" s="41"/>
      <c r="H261" s="41"/>
      <c r="I261" s="211"/>
      <c r="J261" s="41"/>
      <c r="K261" s="41"/>
      <c r="L261" s="45"/>
      <c r="M261" s="292"/>
      <c r="N261" s="293"/>
      <c r="O261" s="92"/>
      <c r="P261" s="92"/>
      <c r="Q261" s="92"/>
      <c r="R261" s="92"/>
      <c r="S261" s="92"/>
      <c r="T261" s="93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T261" s="18" t="s">
        <v>266</v>
      </c>
      <c r="AU261" s="18" t="s">
        <v>84</v>
      </c>
    </row>
    <row r="262" s="2" customFormat="1" ht="16.5" customHeight="1">
      <c r="A262" s="39"/>
      <c r="B262" s="40"/>
      <c r="C262" s="244" t="s">
        <v>330</v>
      </c>
      <c r="D262" s="244" t="s">
        <v>224</v>
      </c>
      <c r="E262" s="245" t="s">
        <v>3679</v>
      </c>
      <c r="F262" s="246" t="s">
        <v>3680</v>
      </c>
      <c r="G262" s="247" t="s">
        <v>353</v>
      </c>
      <c r="H262" s="248">
        <v>1</v>
      </c>
      <c r="I262" s="249"/>
      <c r="J262" s="250">
        <f>ROUND(I262*H262,2)</f>
        <v>0</v>
      </c>
      <c r="K262" s="251"/>
      <c r="L262" s="45"/>
      <c r="M262" s="252" t="s">
        <v>1</v>
      </c>
      <c r="N262" s="253" t="s">
        <v>41</v>
      </c>
      <c r="O262" s="92"/>
      <c r="P262" s="254">
        <f>O262*H262</f>
        <v>0</v>
      </c>
      <c r="Q262" s="254">
        <v>0</v>
      </c>
      <c r="R262" s="254">
        <f>Q262*H262</f>
        <v>0</v>
      </c>
      <c r="S262" s="254">
        <v>0</v>
      </c>
      <c r="T262" s="255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56" t="s">
        <v>228</v>
      </c>
      <c r="AT262" s="256" t="s">
        <v>224</v>
      </c>
      <c r="AU262" s="256" t="s">
        <v>84</v>
      </c>
      <c r="AY262" s="18" t="s">
        <v>222</v>
      </c>
      <c r="BE262" s="257">
        <f>IF(N262="základní",J262,0)</f>
        <v>0</v>
      </c>
      <c r="BF262" s="257">
        <f>IF(N262="snížená",J262,0)</f>
        <v>0</v>
      </c>
      <c r="BG262" s="257">
        <f>IF(N262="zákl. přenesená",J262,0)</f>
        <v>0</v>
      </c>
      <c r="BH262" s="257">
        <f>IF(N262="sníž. přenesená",J262,0)</f>
        <v>0</v>
      </c>
      <c r="BI262" s="257">
        <f>IF(N262="nulová",J262,0)</f>
        <v>0</v>
      </c>
      <c r="BJ262" s="18" t="s">
        <v>84</v>
      </c>
      <c r="BK262" s="257">
        <f>ROUND(I262*H262,2)</f>
        <v>0</v>
      </c>
      <c r="BL262" s="18" t="s">
        <v>228</v>
      </c>
      <c r="BM262" s="256" t="s">
        <v>470</v>
      </c>
    </row>
    <row r="263" s="2" customFormat="1">
      <c r="A263" s="39"/>
      <c r="B263" s="40"/>
      <c r="C263" s="41"/>
      <c r="D263" s="260" t="s">
        <v>266</v>
      </c>
      <c r="E263" s="41"/>
      <c r="F263" s="291" t="s">
        <v>3629</v>
      </c>
      <c r="G263" s="41"/>
      <c r="H263" s="41"/>
      <c r="I263" s="211"/>
      <c r="J263" s="41"/>
      <c r="K263" s="41"/>
      <c r="L263" s="45"/>
      <c r="M263" s="292"/>
      <c r="N263" s="293"/>
      <c r="O263" s="92"/>
      <c r="P263" s="92"/>
      <c r="Q263" s="92"/>
      <c r="R263" s="92"/>
      <c r="S263" s="92"/>
      <c r="T263" s="93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T263" s="18" t="s">
        <v>266</v>
      </c>
      <c r="AU263" s="18" t="s">
        <v>84</v>
      </c>
    </row>
    <row r="264" s="2" customFormat="1" ht="16.5" customHeight="1">
      <c r="A264" s="39"/>
      <c r="B264" s="40"/>
      <c r="C264" s="244" t="s">
        <v>471</v>
      </c>
      <c r="D264" s="244" t="s">
        <v>224</v>
      </c>
      <c r="E264" s="245" t="s">
        <v>3681</v>
      </c>
      <c r="F264" s="246" t="s">
        <v>3682</v>
      </c>
      <c r="G264" s="247" t="s">
        <v>353</v>
      </c>
      <c r="H264" s="248">
        <v>1</v>
      </c>
      <c r="I264" s="249"/>
      <c r="J264" s="250">
        <f>ROUND(I264*H264,2)</f>
        <v>0</v>
      </c>
      <c r="K264" s="251"/>
      <c r="L264" s="45"/>
      <c r="M264" s="252" t="s">
        <v>1</v>
      </c>
      <c r="N264" s="253" t="s">
        <v>41</v>
      </c>
      <c r="O264" s="92"/>
      <c r="P264" s="254">
        <f>O264*H264</f>
        <v>0</v>
      </c>
      <c r="Q264" s="254">
        <v>0</v>
      </c>
      <c r="R264" s="254">
        <f>Q264*H264</f>
        <v>0</v>
      </c>
      <c r="S264" s="254">
        <v>0</v>
      </c>
      <c r="T264" s="255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56" t="s">
        <v>228</v>
      </c>
      <c r="AT264" s="256" t="s">
        <v>224</v>
      </c>
      <c r="AU264" s="256" t="s">
        <v>84</v>
      </c>
      <c r="AY264" s="18" t="s">
        <v>222</v>
      </c>
      <c r="BE264" s="257">
        <f>IF(N264="základní",J264,0)</f>
        <v>0</v>
      </c>
      <c r="BF264" s="257">
        <f>IF(N264="snížená",J264,0)</f>
        <v>0</v>
      </c>
      <c r="BG264" s="257">
        <f>IF(N264="zákl. přenesená",J264,0)</f>
        <v>0</v>
      </c>
      <c r="BH264" s="257">
        <f>IF(N264="sníž. přenesená",J264,0)</f>
        <v>0</v>
      </c>
      <c r="BI264" s="257">
        <f>IF(N264="nulová",J264,0)</f>
        <v>0</v>
      </c>
      <c r="BJ264" s="18" t="s">
        <v>84</v>
      </c>
      <c r="BK264" s="257">
        <f>ROUND(I264*H264,2)</f>
        <v>0</v>
      </c>
      <c r="BL264" s="18" t="s">
        <v>228</v>
      </c>
      <c r="BM264" s="256" t="s">
        <v>474</v>
      </c>
    </row>
    <row r="265" s="2" customFormat="1">
      <c r="A265" s="39"/>
      <c r="B265" s="40"/>
      <c r="C265" s="41"/>
      <c r="D265" s="260" t="s">
        <v>266</v>
      </c>
      <c r="E265" s="41"/>
      <c r="F265" s="291" t="s">
        <v>3629</v>
      </c>
      <c r="G265" s="41"/>
      <c r="H265" s="41"/>
      <c r="I265" s="211"/>
      <c r="J265" s="41"/>
      <c r="K265" s="41"/>
      <c r="L265" s="45"/>
      <c r="M265" s="292"/>
      <c r="N265" s="293"/>
      <c r="O265" s="92"/>
      <c r="P265" s="92"/>
      <c r="Q265" s="92"/>
      <c r="R265" s="92"/>
      <c r="S265" s="92"/>
      <c r="T265" s="93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T265" s="18" t="s">
        <v>266</v>
      </c>
      <c r="AU265" s="18" t="s">
        <v>84</v>
      </c>
    </row>
    <row r="266" s="2" customFormat="1" ht="16.5" customHeight="1">
      <c r="A266" s="39"/>
      <c r="B266" s="40"/>
      <c r="C266" s="244" t="s">
        <v>334</v>
      </c>
      <c r="D266" s="244" t="s">
        <v>224</v>
      </c>
      <c r="E266" s="245" t="s">
        <v>3683</v>
      </c>
      <c r="F266" s="246" t="s">
        <v>3684</v>
      </c>
      <c r="G266" s="247" t="s">
        <v>353</v>
      </c>
      <c r="H266" s="248">
        <v>3</v>
      </c>
      <c r="I266" s="249"/>
      <c r="J266" s="250">
        <f>ROUND(I266*H266,2)</f>
        <v>0</v>
      </c>
      <c r="K266" s="251"/>
      <c r="L266" s="45"/>
      <c r="M266" s="252" t="s">
        <v>1</v>
      </c>
      <c r="N266" s="253" t="s">
        <v>41</v>
      </c>
      <c r="O266" s="92"/>
      <c r="P266" s="254">
        <f>O266*H266</f>
        <v>0</v>
      </c>
      <c r="Q266" s="254">
        <v>0</v>
      </c>
      <c r="R266" s="254">
        <f>Q266*H266</f>
        <v>0</v>
      </c>
      <c r="S266" s="254">
        <v>0</v>
      </c>
      <c r="T266" s="255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56" t="s">
        <v>228</v>
      </c>
      <c r="AT266" s="256" t="s">
        <v>224</v>
      </c>
      <c r="AU266" s="256" t="s">
        <v>84</v>
      </c>
      <c r="AY266" s="18" t="s">
        <v>222</v>
      </c>
      <c r="BE266" s="257">
        <f>IF(N266="základní",J266,0)</f>
        <v>0</v>
      </c>
      <c r="BF266" s="257">
        <f>IF(N266="snížená",J266,0)</f>
        <v>0</v>
      </c>
      <c r="BG266" s="257">
        <f>IF(N266="zákl. přenesená",J266,0)</f>
        <v>0</v>
      </c>
      <c r="BH266" s="257">
        <f>IF(N266="sníž. přenesená",J266,0)</f>
        <v>0</v>
      </c>
      <c r="BI266" s="257">
        <f>IF(N266="nulová",J266,0)</f>
        <v>0</v>
      </c>
      <c r="BJ266" s="18" t="s">
        <v>84</v>
      </c>
      <c r="BK266" s="257">
        <f>ROUND(I266*H266,2)</f>
        <v>0</v>
      </c>
      <c r="BL266" s="18" t="s">
        <v>228</v>
      </c>
      <c r="BM266" s="256" t="s">
        <v>477</v>
      </c>
    </row>
    <row r="267" s="2" customFormat="1">
      <c r="A267" s="39"/>
      <c r="B267" s="40"/>
      <c r="C267" s="41"/>
      <c r="D267" s="260" t="s">
        <v>266</v>
      </c>
      <c r="E267" s="41"/>
      <c r="F267" s="291" t="s">
        <v>3629</v>
      </c>
      <c r="G267" s="41"/>
      <c r="H267" s="41"/>
      <c r="I267" s="211"/>
      <c r="J267" s="41"/>
      <c r="K267" s="41"/>
      <c r="L267" s="45"/>
      <c r="M267" s="292"/>
      <c r="N267" s="293"/>
      <c r="O267" s="92"/>
      <c r="P267" s="92"/>
      <c r="Q267" s="92"/>
      <c r="R267" s="92"/>
      <c r="S267" s="92"/>
      <c r="T267" s="93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T267" s="18" t="s">
        <v>266</v>
      </c>
      <c r="AU267" s="18" t="s">
        <v>84</v>
      </c>
    </row>
    <row r="268" s="2" customFormat="1" ht="24.15" customHeight="1">
      <c r="A268" s="39"/>
      <c r="B268" s="40"/>
      <c r="C268" s="244" t="s">
        <v>479</v>
      </c>
      <c r="D268" s="244" t="s">
        <v>224</v>
      </c>
      <c r="E268" s="245" t="s">
        <v>3685</v>
      </c>
      <c r="F268" s="246" t="s">
        <v>3686</v>
      </c>
      <c r="G268" s="247" t="s">
        <v>353</v>
      </c>
      <c r="H268" s="248">
        <v>1</v>
      </c>
      <c r="I268" s="249"/>
      <c r="J268" s="250">
        <f>ROUND(I268*H268,2)</f>
        <v>0</v>
      </c>
      <c r="K268" s="251"/>
      <c r="L268" s="45"/>
      <c r="M268" s="252" t="s">
        <v>1</v>
      </c>
      <c r="N268" s="253" t="s">
        <v>41</v>
      </c>
      <c r="O268" s="92"/>
      <c r="P268" s="254">
        <f>O268*H268</f>
        <v>0</v>
      </c>
      <c r="Q268" s="254">
        <v>0</v>
      </c>
      <c r="R268" s="254">
        <f>Q268*H268</f>
        <v>0</v>
      </c>
      <c r="S268" s="254">
        <v>0</v>
      </c>
      <c r="T268" s="255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56" t="s">
        <v>228</v>
      </c>
      <c r="AT268" s="256" t="s">
        <v>224</v>
      </c>
      <c r="AU268" s="256" t="s">
        <v>84</v>
      </c>
      <c r="AY268" s="18" t="s">
        <v>222</v>
      </c>
      <c r="BE268" s="257">
        <f>IF(N268="základní",J268,0)</f>
        <v>0</v>
      </c>
      <c r="BF268" s="257">
        <f>IF(N268="snížená",J268,0)</f>
        <v>0</v>
      </c>
      <c r="BG268" s="257">
        <f>IF(N268="zákl. přenesená",J268,0)</f>
        <v>0</v>
      </c>
      <c r="BH268" s="257">
        <f>IF(N268="sníž. přenesená",J268,0)</f>
        <v>0</v>
      </c>
      <c r="BI268" s="257">
        <f>IF(N268="nulová",J268,0)</f>
        <v>0</v>
      </c>
      <c r="BJ268" s="18" t="s">
        <v>84</v>
      </c>
      <c r="BK268" s="257">
        <f>ROUND(I268*H268,2)</f>
        <v>0</v>
      </c>
      <c r="BL268" s="18" t="s">
        <v>228</v>
      </c>
      <c r="BM268" s="256" t="s">
        <v>482</v>
      </c>
    </row>
    <row r="269" s="2" customFormat="1">
      <c r="A269" s="39"/>
      <c r="B269" s="40"/>
      <c r="C269" s="41"/>
      <c r="D269" s="260" t="s">
        <v>266</v>
      </c>
      <c r="E269" s="41"/>
      <c r="F269" s="291" t="s">
        <v>3687</v>
      </c>
      <c r="G269" s="41"/>
      <c r="H269" s="41"/>
      <c r="I269" s="211"/>
      <c r="J269" s="41"/>
      <c r="K269" s="41"/>
      <c r="L269" s="45"/>
      <c r="M269" s="292"/>
      <c r="N269" s="293"/>
      <c r="O269" s="92"/>
      <c r="P269" s="92"/>
      <c r="Q269" s="92"/>
      <c r="R269" s="92"/>
      <c r="S269" s="92"/>
      <c r="T269" s="93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T269" s="18" t="s">
        <v>266</v>
      </c>
      <c r="AU269" s="18" t="s">
        <v>84</v>
      </c>
    </row>
    <row r="270" s="2" customFormat="1" ht="21.75" customHeight="1">
      <c r="A270" s="39"/>
      <c r="B270" s="40"/>
      <c r="C270" s="244" t="s">
        <v>338</v>
      </c>
      <c r="D270" s="244" t="s">
        <v>224</v>
      </c>
      <c r="E270" s="245" t="s">
        <v>3688</v>
      </c>
      <c r="F270" s="246" t="s">
        <v>3689</v>
      </c>
      <c r="G270" s="247" t="s">
        <v>353</v>
      </c>
      <c r="H270" s="248">
        <v>1</v>
      </c>
      <c r="I270" s="249"/>
      <c r="J270" s="250">
        <f>ROUND(I270*H270,2)</f>
        <v>0</v>
      </c>
      <c r="K270" s="251"/>
      <c r="L270" s="45"/>
      <c r="M270" s="252" t="s">
        <v>1</v>
      </c>
      <c r="N270" s="253" t="s">
        <v>41</v>
      </c>
      <c r="O270" s="92"/>
      <c r="P270" s="254">
        <f>O270*H270</f>
        <v>0</v>
      </c>
      <c r="Q270" s="254">
        <v>0</v>
      </c>
      <c r="R270" s="254">
        <f>Q270*H270</f>
        <v>0</v>
      </c>
      <c r="S270" s="254">
        <v>0</v>
      </c>
      <c r="T270" s="255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56" t="s">
        <v>228</v>
      </c>
      <c r="AT270" s="256" t="s">
        <v>224</v>
      </c>
      <c r="AU270" s="256" t="s">
        <v>84</v>
      </c>
      <c r="AY270" s="18" t="s">
        <v>222</v>
      </c>
      <c r="BE270" s="257">
        <f>IF(N270="základní",J270,0)</f>
        <v>0</v>
      </c>
      <c r="BF270" s="257">
        <f>IF(N270="snížená",J270,0)</f>
        <v>0</v>
      </c>
      <c r="BG270" s="257">
        <f>IF(N270="zákl. přenesená",J270,0)</f>
        <v>0</v>
      </c>
      <c r="BH270" s="257">
        <f>IF(N270="sníž. přenesená",J270,0)</f>
        <v>0</v>
      </c>
      <c r="BI270" s="257">
        <f>IF(N270="nulová",J270,0)</f>
        <v>0</v>
      </c>
      <c r="BJ270" s="18" t="s">
        <v>84</v>
      </c>
      <c r="BK270" s="257">
        <f>ROUND(I270*H270,2)</f>
        <v>0</v>
      </c>
      <c r="BL270" s="18" t="s">
        <v>228</v>
      </c>
      <c r="BM270" s="256" t="s">
        <v>486</v>
      </c>
    </row>
    <row r="271" s="2" customFormat="1">
      <c r="A271" s="39"/>
      <c r="B271" s="40"/>
      <c r="C271" s="41"/>
      <c r="D271" s="260" t="s">
        <v>266</v>
      </c>
      <c r="E271" s="41"/>
      <c r="F271" s="291" t="s">
        <v>3687</v>
      </c>
      <c r="G271" s="41"/>
      <c r="H271" s="41"/>
      <c r="I271" s="211"/>
      <c r="J271" s="41"/>
      <c r="K271" s="41"/>
      <c r="L271" s="45"/>
      <c r="M271" s="292"/>
      <c r="N271" s="293"/>
      <c r="O271" s="92"/>
      <c r="P271" s="92"/>
      <c r="Q271" s="92"/>
      <c r="R271" s="92"/>
      <c r="S271" s="92"/>
      <c r="T271" s="93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T271" s="18" t="s">
        <v>266</v>
      </c>
      <c r="AU271" s="18" t="s">
        <v>84</v>
      </c>
    </row>
    <row r="272" s="2" customFormat="1" ht="16.5" customHeight="1">
      <c r="A272" s="39"/>
      <c r="B272" s="40"/>
      <c r="C272" s="244" t="s">
        <v>489</v>
      </c>
      <c r="D272" s="244" t="s">
        <v>224</v>
      </c>
      <c r="E272" s="245" t="s">
        <v>3690</v>
      </c>
      <c r="F272" s="246" t="s">
        <v>3691</v>
      </c>
      <c r="G272" s="247" t="s">
        <v>353</v>
      </c>
      <c r="H272" s="248">
        <v>1</v>
      </c>
      <c r="I272" s="249"/>
      <c r="J272" s="250">
        <f>ROUND(I272*H272,2)</f>
        <v>0</v>
      </c>
      <c r="K272" s="251"/>
      <c r="L272" s="45"/>
      <c r="M272" s="252" t="s">
        <v>1</v>
      </c>
      <c r="N272" s="253" t="s">
        <v>41</v>
      </c>
      <c r="O272" s="92"/>
      <c r="P272" s="254">
        <f>O272*H272</f>
        <v>0</v>
      </c>
      <c r="Q272" s="254">
        <v>0</v>
      </c>
      <c r="R272" s="254">
        <f>Q272*H272</f>
        <v>0</v>
      </c>
      <c r="S272" s="254">
        <v>0</v>
      </c>
      <c r="T272" s="255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56" t="s">
        <v>228</v>
      </c>
      <c r="AT272" s="256" t="s">
        <v>224</v>
      </c>
      <c r="AU272" s="256" t="s">
        <v>84</v>
      </c>
      <c r="AY272" s="18" t="s">
        <v>222</v>
      </c>
      <c r="BE272" s="257">
        <f>IF(N272="základní",J272,0)</f>
        <v>0</v>
      </c>
      <c r="BF272" s="257">
        <f>IF(N272="snížená",J272,0)</f>
        <v>0</v>
      </c>
      <c r="BG272" s="257">
        <f>IF(N272="zákl. přenesená",J272,0)</f>
        <v>0</v>
      </c>
      <c r="BH272" s="257">
        <f>IF(N272="sníž. přenesená",J272,0)</f>
        <v>0</v>
      </c>
      <c r="BI272" s="257">
        <f>IF(N272="nulová",J272,0)</f>
        <v>0</v>
      </c>
      <c r="BJ272" s="18" t="s">
        <v>84</v>
      </c>
      <c r="BK272" s="257">
        <f>ROUND(I272*H272,2)</f>
        <v>0</v>
      </c>
      <c r="BL272" s="18" t="s">
        <v>228</v>
      </c>
      <c r="BM272" s="256" t="s">
        <v>492</v>
      </c>
    </row>
    <row r="273" s="2" customFormat="1">
      <c r="A273" s="39"/>
      <c r="B273" s="40"/>
      <c r="C273" s="41"/>
      <c r="D273" s="260" t="s">
        <v>266</v>
      </c>
      <c r="E273" s="41"/>
      <c r="F273" s="291" t="s">
        <v>3669</v>
      </c>
      <c r="G273" s="41"/>
      <c r="H273" s="41"/>
      <c r="I273" s="211"/>
      <c r="J273" s="41"/>
      <c r="K273" s="41"/>
      <c r="L273" s="45"/>
      <c r="M273" s="292"/>
      <c r="N273" s="293"/>
      <c r="O273" s="92"/>
      <c r="P273" s="92"/>
      <c r="Q273" s="92"/>
      <c r="R273" s="92"/>
      <c r="S273" s="92"/>
      <c r="T273" s="93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T273" s="18" t="s">
        <v>266</v>
      </c>
      <c r="AU273" s="18" t="s">
        <v>84</v>
      </c>
    </row>
    <row r="274" s="2" customFormat="1" ht="16.5" customHeight="1">
      <c r="A274" s="39"/>
      <c r="B274" s="40"/>
      <c r="C274" s="244" t="s">
        <v>343</v>
      </c>
      <c r="D274" s="244" t="s">
        <v>224</v>
      </c>
      <c r="E274" s="245" t="s">
        <v>3692</v>
      </c>
      <c r="F274" s="246" t="s">
        <v>3693</v>
      </c>
      <c r="G274" s="247" t="s">
        <v>353</v>
      </c>
      <c r="H274" s="248">
        <v>1</v>
      </c>
      <c r="I274" s="249"/>
      <c r="J274" s="250">
        <f>ROUND(I274*H274,2)</f>
        <v>0</v>
      </c>
      <c r="K274" s="251"/>
      <c r="L274" s="45"/>
      <c r="M274" s="252" t="s">
        <v>1</v>
      </c>
      <c r="N274" s="253" t="s">
        <v>41</v>
      </c>
      <c r="O274" s="92"/>
      <c r="P274" s="254">
        <f>O274*H274</f>
        <v>0</v>
      </c>
      <c r="Q274" s="254">
        <v>0</v>
      </c>
      <c r="R274" s="254">
        <f>Q274*H274</f>
        <v>0</v>
      </c>
      <c r="S274" s="254">
        <v>0</v>
      </c>
      <c r="T274" s="255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56" t="s">
        <v>228</v>
      </c>
      <c r="AT274" s="256" t="s">
        <v>224</v>
      </c>
      <c r="AU274" s="256" t="s">
        <v>84</v>
      </c>
      <c r="AY274" s="18" t="s">
        <v>222</v>
      </c>
      <c r="BE274" s="257">
        <f>IF(N274="základní",J274,0)</f>
        <v>0</v>
      </c>
      <c r="BF274" s="257">
        <f>IF(N274="snížená",J274,0)</f>
        <v>0</v>
      </c>
      <c r="BG274" s="257">
        <f>IF(N274="zákl. přenesená",J274,0)</f>
        <v>0</v>
      </c>
      <c r="BH274" s="257">
        <f>IF(N274="sníž. přenesená",J274,0)</f>
        <v>0</v>
      </c>
      <c r="BI274" s="257">
        <f>IF(N274="nulová",J274,0)</f>
        <v>0</v>
      </c>
      <c r="BJ274" s="18" t="s">
        <v>84</v>
      </c>
      <c r="BK274" s="257">
        <f>ROUND(I274*H274,2)</f>
        <v>0</v>
      </c>
      <c r="BL274" s="18" t="s">
        <v>228</v>
      </c>
      <c r="BM274" s="256" t="s">
        <v>499</v>
      </c>
    </row>
    <row r="275" s="2" customFormat="1">
      <c r="A275" s="39"/>
      <c r="B275" s="40"/>
      <c r="C275" s="41"/>
      <c r="D275" s="260" t="s">
        <v>266</v>
      </c>
      <c r="E275" s="41"/>
      <c r="F275" s="291" t="s">
        <v>3669</v>
      </c>
      <c r="G275" s="41"/>
      <c r="H275" s="41"/>
      <c r="I275" s="211"/>
      <c r="J275" s="41"/>
      <c r="K275" s="41"/>
      <c r="L275" s="45"/>
      <c r="M275" s="292"/>
      <c r="N275" s="293"/>
      <c r="O275" s="92"/>
      <c r="P275" s="92"/>
      <c r="Q275" s="92"/>
      <c r="R275" s="92"/>
      <c r="S275" s="92"/>
      <c r="T275" s="93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T275" s="18" t="s">
        <v>266</v>
      </c>
      <c r="AU275" s="18" t="s">
        <v>84</v>
      </c>
    </row>
    <row r="276" s="2" customFormat="1" ht="16.5" customHeight="1">
      <c r="A276" s="39"/>
      <c r="B276" s="40"/>
      <c r="C276" s="244" t="s">
        <v>504</v>
      </c>
      <c r="D276" s="244" t="s">
        <v>224</v>
      </c>
      <c r="E276" s="245" t="s">
        <v>3694</v>
      </c>
      <c r="F276" s="246" t="s">
        <v>3695</v>
      </c>
      <c r="G276" s="247" t="s">
        <v>353</v>
      </c>
      <c r="H276" s="248">
        <v>1</v>
      </c>
      <c r="I276" s="249"/>
      <c r="J276" s="250">
        <f>ROUND(I276*H276,2)</f>
        <v>0</v>
      </c>
      <c r="K276" s="251"/>
      <c r="L276" s="45"/>
      <c r="M276" s="252" t="s">
        <v>1</v>
      </c>
      <c r="N276" s="253" t="s">
        <v>41</v>
      </c>
      <c r="O276" s="92"/>
      <c r="P276" s="254">
        <f>O276*H276</f>
        <v>0</v>
      </c>
      <c r="Q276" s="254">
        <v>0</v>
      </c>
      <c r="R276" s="254">
        <f>Q276*H276</f>
        <v>0</v>
      </c>
      <c r="S276" s="254">
        <v>0</v>
      </c>
      <c r="T276" s="255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56" t="s">
        <v>228</v>
      </c>
      <c r="AT276" s="256" t="s">
        <v>224</v>
      </c>
      <c r="AU276" s="256" t="s">
        <v>84</v>
      </c>
      <c r="AY276" s="18" t="s">
        <v>222</v>
      </c>
      <c r="BE276" s="257">
        <f>IF(N276="základní",J276,0)</f>
        <v>0</v>
      </c>
      <c r="BF276" s="257">
        <f>IF(N276="snížená",J276,0)</f>
        <v>0</v>
      </c>
      <c r="BG276" s="257">
        <f>IF(N276="zákl. přenesená",J276,0)</f>
        <v>0</v>
      </c>
      <c r="BH276" s="257">
        <f>IF(N276="sníž. přenesená",J276,0)</f>
        <v>0</v>
      </c>
      <c r="BI276" s="257">
        <f>IF(N276="nulová",J276,0)</f>
        <v>0</v>
      </c>
      <c r="BJ276" s="18" t="s">
        <v>84</v>
      </c>
      <c r="BK276" s="257">
        <f>ROUND(I276*H276,2)</f>
        <v>0</v>
      </c>
      <c r="BL276" s="18" t="s">
        <v>228</v>
      </c>
      <c r="BM276" s="256" t="s">
        <v>507</v>
      </c>
    </row>
    <row r="277" s="2" customFormat="1">
      <c r="A277" s="39"/>
      <c r="B277" s="40"/>
      <c r="C277" s="41"/>
      <c r="D277" s="260" t="s">
        <v>266</v>
      </c>
      <c r="E277" s="41"/>
      <c r="F277" s="291" t="s">
        <v>3629</v>
      </c>
      <c r="G277" s="41"/>
      <c r="H277" s="41"/>
      <c r="I277" s="211"/>
      <c r="J277" s="41"/>
      <c r="K277" s="41"/>
      <c r="L277" s="45"/>
      <c r="M277" s="292"/>
      <c r="N277" s="293"/>
      <c r="O277" s="92"/>
      <c r="P277" s="92"/>
      <c r="Q277" s="92"/>
      <c r="R277" s="92"/>
      <c r="S277" s="92"/>
      <c r="T277" s="93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266</v>
      </c>
      <c r="AU277" s="18" t="s">
        <v>84</v>
      </c>
    </row>
    <row r="278" s="2" customFormat="1" ht="16.5" customHeight="1">
      <c r="A278" s="39"/>
      <c r="B278" s="40"/>
      <c r="C278" s="244" t="s">
        <v>347</v>
      </c>
      <c r="D278" s="244" t="s">
        <v>224</v>
      </c>
      <c r="E278" s="245" t="s">
        <v>3696</v>
      </c>
      <c r="F278" s="246" t="s">
        <v>3697</v>
      </c>
      <c r="G278" s="247" t="s">
        <v>353</v>
      </c>
      <c r="H278" s="248">
        <v>20</v>
      </c>
      <c r="I278" s="249"/>
      <c r="J278" s="250">
        <f>ROUND(I278*H278,2)</f>
        <v>0</v>
      </c>
      <c r="K278" s="251"/>
      <c r="L278" s="45"/>
      <c r="M278" s="252" t="s">
        <v>1</v>
      </c>
      <c r="N278" s="253" t="s">
        <v>41</v>
      </c>
      <c r="O278" s="92"/>
      <c r="P278" s="254">
        <f>O278*H278</f>
        <v>0</v>
      </c>
      <c r="Q278" s="254">
        <v>0</v>
      </c>
      <c r="R278" s="254">
        <f>Q278*H278</f>
        <v>0</v>
      </c>
      <c r="S278" s="254">
        <v>0</v>
      </c>
      <c r="T278" s="255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56" t="s">
        <v>228</v>
      </c>
      <c r="AT278" s="256" t="s">
        <v>224</v>
      </c>
      <c r="AU278" s="256" t="s">
        <v>84</v>
      </c>
      <c r="AY278" s="18" t="s">
        <v>222</v>
      </c>
      <c r="BE278" s="257">
        <f>IF(N278="základní",J278,0)</f>
        <v>0</v>
      </c>
      <c r="BF278" s="257">
        <f>IF(N278="snížená",J278,0)</f>
        <v>0</v>
      </c>
      <c r="BG278" s="257">
        <f>IF(N278="zákl. přenesená",J278,0)</f>
        <v>0</v>
      </c>
      <c r="BH278" s="257">
        <f>IF(N278="sníž. přenesená",J278,0)</f>
        <v>0</v>
      </c>
      <c r="BI278" s="257">
        <f>IF(N278="nulová",J278,0)</f>
        <v>0</v>
      </c>
      <c r="BJ278" s="18" t="s">
        <v>84</v>
      </c>
      <c r="BK278" s="257">
        <f>ROUND(I278*H278,2)</f>
        <v>0</v>
      </c>
      <c r="BL278" s="18" t="s">
        <v>228</v>
      </c>
      <c r="BM278" s="256" t="s">
        <v>511</v>
      </c>
    </row>
    <row r="279" s="2" customFormat="1">
      <c r="A279" s="39"/>
      <c r="B279" s="40"/>
      <c r="C279" s="41"/>
      <c r="D279" s="260" t="s">
        <v>266</v>
      </c>
      <c r="E279" s="41"/>
      <c r="F279" s="291" t="s">
        <v>3646</v>
      </c>
      <c r="G279" s="41"/>
      <c r="H279" s="41"/>
      <c r="I279" s="211"/>
      <c r="J279" s="41"/>
      <c r="K279" s="41"/>
      <c r="L279" s="45"/>
      <c r="M279" s="292"/>
      <c r="N279" s="293"/>
      <c r="O279" s="92"/>
      <c r="P279" s="92"/>
      <c r="Q279" s="92"/>
      <c r="R279" s="92"/>
      <c r="S279" s="92"/>
      <c r="T279" s="93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T279" s="18" t="s">
        <v>266</v>
      </c>
      <c r="AU279" s="18" t="s">
        <v>84</v>
      </c>
    </row>
    <row r="280" s="2" customFormat="1" ht="16.5" customHeight="1">
      <c r="A280" s="39"/>
      <c r="B280" s="40"/>
      <c r="C280" s="244" t="s">
        <v>512</v>
      </c>
      <c r="D280" s="244" t="s">
        <v>224</v>
      </c>
      <c r="E280" s="245" t="s">
        <v>3698</v>
      </c>
      <c r="F280" s="246" t="s">
        <v>3699</v>
      </c>
      <c r="G280" s="247" t="s">
        <v>353</v>
      </c>
      <c r="H280" s="248">
        <v>3</v>
      </c>
      <c r="I280" s="249"/>
      <c r="J280" s="250">
        <f>ROUND(I280*H280,2)</f>
        <v>0</v>
      </c>
      <c r="K280" s="251"/>
      <c r="L280" s="45"/>
      <c r="M280" s="252" t="s">
        <v>1</v>
      </c>
      <c r="N280" s="253" t="s">
        <v>41</v>
      </c>
      <c r="O280" s="92"/>
      <c r="P280" s="254">
        <f>O280*H280</f>
        <v>0</v>
      </c>
      <c r="Q280" s="254">
        <v>0</v>
      </c>
      <c r="R280" s="254">
        <f>Q280*H280</f>
        <v>0</v>
      </c>
      <c r="S280" s="254">
        <v>0</v>
      </c>
      <c r="T280" s="255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56" t="s">
        <v>228</v>
      </c>
      <c r="AT280" s="256" t="s">
        <v>224</v>
      </c>
      <c r="AU280" s="256" t="s">
        <v>84</v>
      </c>
      <c r="AY280" s="18" t="s">
        <v>222</v>
      </c>
      <c r="BE280" s="257">
        <f>IF(N280="základní",J280,0)</f>
        <v>0</v>
      </c>
      <c r="BF280" s="257">
        <f>IF(N280="snížená",J280,0)</f>
        <v>0</v>
      </c>
      <c r="BG280" s="257">
        <f>IF(N280="zákl. přenesená",J280,0)</f>
        <v>0</v>
      </c>
      <c r="BH280" s="257">
        <f>IF(N280="sníž. přenesená",J280,0)</f>
        <v>0</v>
      </c>
      <c r="BI280" s="257">
        <f>IF(N280="nulová",J280,0)</f>
        <v>0</v>
      </c>
      <c r="BJ280" s="18" t="s">
        <v>84</v>
      </c>
      <c r="BK280" s="257">
        <f>ROUND(I280*H280,2)</f>
        <v>0</v>
      </c>
      <c r="BL280" s="18" t="s">
        <v>228</v>
      </c>
      <c r="BM280" s="256" t="s">
        <v>515</v>
      </c>
    </row>
    <row r="281" s="2" customFormat="1">
      <c r="A281" s="39"/>
      <c r="B281" s="40"/>
      <c r="C281" s="41"/>
      <c r="D281" s="260" t="s">
        <v>266</v>
      </c>
      <c r="E281" s="41"/>
      <c r="F281" s="291" t="s">
        <v>3646</v>
      </c>
      <c r="G281" s="41"/>
      <c r="H281" s="41"/>
      <c r="I281" s="211"/>
      <c r="J281" s="41"/>
      <c r="K281" s="41"/>
      <c r="L281" s="45"/>
      <c r="M281" s="292"/>
      <c r="N281" s="293"/>
      <c r="O281" s="92"/>
      <c r="P281" s="92"/>
      <c r="Q281" s="92"/>
      <c r="R281" s="92"/>
      <c r="S281" s="92"/>
      <c r="T281" s="93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T281" s="18" t="s">
        <v>266</v>
      </c>
      <c r="AU281" s="18" t="s">
        <v>84</v>
      </c>
    </row>
    <row r="282" s="12" customFormat="1" ht="25.92" customHeight="1">
      <c r="A282" s="12"/>
      <c r="B282" s="228"/>
      <c r="C282" s="229"/>
      <c r="D282" s="230" t="s">
        <v>75</v>
      </c>
      <c r="E282" s="231" t="s">
        <v>3700</v>
      </c>
      <c r="F282" s="231" t="s">
        <v>3701</v>
      </c>
      <c r="G282" s="229"/>
      <c r="H282" s="229"/>
      <c r="I282" s="232"/>
      <c r="J282" s="233">
        <f>BK282</f>
        <v>0</v>
      </c>
      <c r="K282" s="229"/>
      <c r="L282" s="234"/>
      <c r="M282" s="235"/>
      <c r="N282" s="236"/>
      <c r="O282" s="236"/>
      <c r="P282" s="237">
        <f>SUM(P283:P304)</f>
        <v>0</v>
      </c>
      <c r="Q282" s="236"/>
      <c r="R282" s="237">
        <f>SUM(R283:R304)</f>
        <v>0</v>
      </c>
      <c r="S282" s="236"/>
      <c r="T282" s="238">
        <f>SUM(T283:T304)</f>
        <v>0</v>
      </c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R282" s="239" t="s">
        <v>84</v>
      </c>
      <c r="AT282" s="240" t="s">
        <v>75</v>
      </c>
      <c r="AU282" s="240" t="s">
        <v>76</v>
      </c>
      <c r="AY282" s="239" t="s">
        <v>222</v>
      </c>
      <c r="BK282" s="241">
        <f>SUM(BK283:BK304)</f>
        <v>0</v>
      </c>
    </row>
    <row r="283" s="2" customFormat="1" ht="16.5" customHeight="1">
      <c r="A283" s="39"/>
      <c r="B283" s="40"/>
      <c r="C283" s="244" t="s">
        <v>354</v>
      </c>
      <c r="D283" s="244" t="s">
        <v>224</v>
      </c>
      <c r="E283" s="245" t="s">
        <v>3702</v>
      </c>
      <c r="F283" s="246" t="s">
        <v>3703</v>
      </c>
      <c r="G283" s="247" t="s">
        <v>353</v>
      </c>
      <c r="H283" s="248">
        <v>1</v>
      </c>
      <c r="I283" s="249"/>
      <c r="J283" s="250">
        <f>ROUND(I283*H283,2)</f>
        <v>0</v>
      </c>
      <c r="K283" s="251"/>
      <c r="L283" s="45"/>
      <c r="M283" s="252" t="s">
        <v>1</v>
      </c>
      <c r="N283" s="253" t="s">
        <v>41</v>
      </c>
      <c r="O283" s="92"/>
      <c r="P283" s="254">
        <f>O283*H283</f>
        <v>0</v>
      </c>
      <c r="Q283" s="254">
        <v>0</v>
      </c>
      <c r="R283" s="254">
        <f>Q283*H283</f>
        <v>0</v>
      </c>
      <c r="S283" s="254">
        <v>0</v>
      </c>
      <c r="T283" s="255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56" t="s">
        <v>228</v>
      </c>
      <c r="AT283" s="256" t="s">
        <v>224</v>
      </c>
      <c r="AU283" s="256" t="s">
        <v>84</v>
      </c>
      <c r="AY283" s="18" t="s">
        <v>222</v>
      </c>
      <c r="BE283" s="257">
        <f>IF(N283="základní",J283,0)</f>
        <v>0</v>
      </c>
      <c r="BF283" s="257">
        <f>IF(N283="snížená",J283,0)</f>
        <v>0</v>
      </c>
      <c r="BG283" s="257">
        <f>IF(N283="zákl. přenesená",J283,0)</f>
        <v>0</v>
      </c>
      <c r="BH283" s="257">
        <f>IF(N283="sníž. přenesená",J283,0)</f>
        <v>0</v>
      </c>
      <c r="BI283" s="257">
        <f>IF(N283="nulová",J283,0)</f>
        <v>0</v>
      </c>
      <c r="BJ283" s="18" t="s">
        <v>84</v>
      </c>
      <c r="BK283" s="257">
        <f>ROUND(I283*H283,2)</f>
        <v>0</v>
      </c>
      <c r="BL283" s="18" t="s">
        <v>228</v>
      </c>
      <c r="BM283" s="256" t="s">
        <v>811</v>
      </c>
    </row>
    <row r="284" s="2" customFormat="1">
      <c r="A284" s="39"/>
      <c r="B284" s="40"/>
      <c r="C284" s="41"/>
      <c r="D284" s="260" t="s">
        <v>266</v>
      </c>
      <c r="E284" s="41"/>
      <c r="F284" s="291" t="s">
        <v>3669</v>
      </c>
      <c r="G284" s="41"/>
      <c r="H284" s="41"/>
      <c r="I284" s="211"/>
      <c r="J284" s="41"/>
      <c r="K284" s="41"/>
      <c r="L284" s="45"/>
      <c r="M284" s="292"/>
      <c r="N284" s="293"/>
      <c r="O284" s="92"/>
      <c r="P284" s="92"/>
      <c r="Q284" s="92"/>
      <c r="R284" s="92"/>
      <c r="S284" s="92"/>
      <c r="T284" s="93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T284" s="18" t="s">
        <v>266</v>
      </c>
      <c r="AU284" s="18" t="s">
        <v>84</v>
      </c>
    </row>
    <row r="285" s="2" customFormat="1" ht="16.5" customHeight="1">
      <c r="A285" s="39"/>
      <c r="B285" s="40"/>
      <c r="C285" s="244" t="s">
        <v>523</v>
      </c>
      <c r="D285" s="244" t="s">
        <v>224</v>
      </c>
      <c r="E285" s="245" t="s">
        <v>3704</v>
      </c>
      <c r="F285" s="246" t="s">
        <v>3705</v>
      </c>
      <c r="G285" s="247" t="s">
        <v>353</v>
      </c>
      <c r="H285" s="248">
        <v>1</v>
      </c>
      <c r="I285" s="249"/>
      <c r="J285" s="250">
        <f>ROUND(I285*H285,2)</f>
        <v>0</v>
      </c>
      <c r="K285" s="251"/>
      <c r="L285" s="45"/>
      <c r="M285" s="252" t="s">
        <v>1</v>
      </c>
      <c r="N285" s="253" t="s">
        <v>41</v>
      </c>
      <c r="O285" s="92"/>
      <c r="P285" s="254">
        <f>O285*H285</f>
        <v>0</v>
      </c>
      <c r="Q285" s="254">
        <v>0</v>
      </c>
      <c r="R285" s="254">
        <f>Q285*H285</f>
        <v>0</v>
      </c>
      <c r="S285" s="254">
        <v>0</v>
      </c>
      <c r="T285" s="255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56" t="s">
        <v>228</v>
      </c>
      <c r="AT285" s="256" t="s">
        <v>224</v>
      </c>
      <c r="AU285" s="256" t="s">
        <v>84</v>
      </c>
      <c r="AY285" s="18" t="s">
        <v>222</v>
      </c>
      <c r="BE285" s="257">
        <f>IF(N285="základní",J285,0)</f>
        <v>0</v>
      </c>
      <c r="BF285" s="257">
        <f>IF(N285="snížená",J285,0)</f>
        <v>0</v>
      </c>
      <c r="BG285" s="257">
        <f>IF(N285="zákl. přenesená",J285,0)</f>
        <v>0</v>
      </c>
      <c r="BH285" s="257">
        <f>IF(N285="sníž. přenesená",J285,0)</f>
        <v>0</v>
      </c>
      <c r="BI285" s="257">
        <f>IF(N285="nulová",J285,0)</f>
        <v>0</v>
      </c>
      <c r="BJ285" s="18" t="s">
        <v>84</v>
      </c>
      <c r="BK285" s="257">
        <f>ROUND(I285*H285,2)</f>
        <v>0</v>
      </c>
      <c r="BL285" s="18" t="s">
        <v>228</v>
      </c>
      <c r="BM285" s="256" t="s">
        <v>827</v>
      </c>
    </row>
    <row r="286" s="2" customFormat="1">
      <c r="A286" s="39"/>
      <c r="B286" s="40"/>
      <c r="C286" s="41"/>
      <c r="D286" s="260" t="s">
        <v>266</v>
      </c>
      <c r="E286" s="41"/>
      <c r="F286" s="291" t="s">
        <v>3669</v>
      </c>
      <c r="G286" s="41"/>
      <c r="H286" s="41"/>
      <c r="I286" s="211"/>
      <c r="J286" s="41"/>
      <c r="K286" s="41"/>
      <c r="L286" s="45"/>
      <c r="M286" s="292"/>
      <c r="N286" s="293"/>
      <c r="O286" s="92"/>
      <c r="P286" s="92"/>
      <c r="Q286" s="92"/>
      <c r="R286" s="92"/>
      <c r="S286" s="92"/>
      <c r="T286" s="93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T286" s="18" t="s">
        <v>266</v>
      </c>
      <c r="AU286" s="18" t="s">
        <v>84</v>
      </c>
    </row>
    <row r="287" s="2" customFormat="1" ht="16.5" customHeight="1">
      <c r="A287" s="39"/>
      <c r="B287" s="40"/>
      <c r="C287" s="244" t="s">
        <v>360</v>
      </c>
      <c r="D287" s="244" t="s">
        <v>224</v>
      </c>
      <c r="E287" s="245" t="s">
        <v>3672</v>
      </c>
      <c r="F287" s="246" t="s">
        <v>3673</v>
      </c>
      <c r="G287" s="247" t="s">
        <v>353</v>
      </c>
      <c r="H287" s="248">
        <v>1</v>
      </c>
      <c r="I287" s="249"/>
      <c r="J287" s="250">
        <f>ROUND(I287*H287,2)</f>
        <v>0</v>
      </c>
      <c r="K287" s="251"/>
      <c r="L287" s="45"/>
      <c r="M287" s="252" t="s">
        <v>1</v>
      </c>
      <c r="N287" s="253" t="s">
        <v>41</v>
      </c>
      <c r="O287" s="92"/>
      <c r="P287" s="254">
        <f>O287*H287</f>
        <v>0</v>
      </c>
      <c r="Q287" s="254">
        <v>0</v>
      </c>
      <c r="R287" s="254">
        <f>Q287*H287</f>
        <v>0</v>
      </c>
      <c r="S287" s="254">
        <v>0</v>
      </c>
      <c r="T287" s="255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56" t="s">
        <v>228</v>
      </c>
      <c r="AT287" s="256" t="s">
        <v>224</v>
      </c>
      <c r="AU287" s="256" t="s">
        <v>84</v>
      </c>
      <c r="AY287" s="18" t="s">
        <v>222</v>
      </c>
      <c r="BE287" s="257">
        <f>IF(N287="základní",J287,0)</f>
        <v>0</v>
      </c>
      <c r="BF287" s="257">
        <f>IF(N287="snížená",J287,0)</f>
        <v>0</v>
      </c>
      <c r="BG287" s="257">
        <f>IF(N287="zákl. přenesená",J287,0)</f>
        <v>0</v>
      </c>
      <c r="BH287" s="257">
        <f>IF(N287="sníž. přenesená",J287,0)</f>
        <v>0</v>
      </c>
      <c r="BI287" s="257">
        <f>IF(N287="nulová",J287,0)</f>
        <v>0</v>
      </c>
      <c r="BJ287" s="18" t="s">
        <v>84</v>
      </c>
      <c r="BK287" s="257">
        <f>ROUND(I287*H287,2)</f>
        <v>0</v>
      </c>
      <c r="BL287" s="18" t="s">
        <v>228</v>
      </c>
      <c r="BM287" s="256" t="s">
        <v>536</v>
      </c>
    </row>
    <row r="288" s="2" customFormat="1">
      <c r="A288" s="39"/>
      <c r="B288" s="40"/>
      <c r="C288" s="41"/>
      <c r="D288" s="260" t="s">
        <v>266</v>
      </c>
      <c r="E288" s="41"/>
      <c r="F288" s="291" t="s">
        <v>3674</v>
      </c>
      <c r="G288" s="41"/>
      <c r="H288" s="41"/>
      <c r="I288" s="211"/>
      <c r="J288" s="41"/>
      <c r="K288" s="41"/>
      <c r="L288" s="45"/>
      <c r="M288" s="292"/>
      <c r="N288" s="293"/>
      <c r="O288" s="92"/>
      <c r="P288" s="92"/>
      <c r="Q288" s="92"/>
      <c r="R288" s="92"/>
      <c r="S288" s="92"/>
      <c r="T288" s="93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T288" s="18" t="s">
        <v>266</v>
      </c>
      <c r="AU288" s="18" t="s">
        <v>84</v>
      </c>
    </row>
    <row r="289" s="2" customFormat="1" ht="16.5" customHeight="1">
      <c r="A289" s="39"/>
      <c r="B289" s="40"/>
      <c r="C289" s="244" t="s">
        <v>533</v>
      </c>
      <c r="D289" s="244" t="s">
        <v>224</v>
      </c>
      <c r="E289" s="245" t="s">
        <v>3706</v>
      </c>
      <c r="F289" s="246" t="s">
        <v>3676</v>
      </c>
      <c r="G289" s="247" t="s">
        <v>353</v>
      </c>
      <c r="H289" s="248">
        <v>1</v>
      </c>
      <c r="I289" s="249"/>
      <c r="J289" s="250">
        <f>ROUND(I289*H289,2)</f>
        <v>0</v>
      </c>
      <c r="K289" s="251"/>
      <c r="L289" s="45"/>
      <c r="M289" s="252" t="s">
        <v>1</v>
      </c>
      <c r="N289" s="253" t="s">
        <v>41</v>
      </c>
      <c r="O289" s="92"/>
      <c r="P289" s="254">
        <f>O289*H289</f>
        <v>0</v>
      </c>
      <c r="Q289" s="254">
        <v>0</v>
      </c>
      <c r="R289" s="254">
        <f>Q289*H289</f>
        <v>0</v>
      </c>
      <c r="S289" s="254">
        <v>0</v>
      </c>
      <c r="T289" s="255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56" t="s">
        <v>228</v>
      </c>
      <c r="AT289" s="256" t="s">
        <v>224</v>
      </c>
      <c r="AU289" s="256" t="s">
        <v>84</v>
      </c>
      <c r="AY289" s="18" t="s">
        <v>222</v>
      </c>
      <c r="BE289" s="257">
        <f>IF(N289="základní",J289,0)</f>
        <v>0</v>
      </c>
      <c r="BF289" s="257">
        <f>IF(N289="snížená",J289,0)</f>
        <v>0</v>
      </c>
      <c r="BG289" s="257">
        <f>IF(N289="zákl. přenesená",J289,0)</f>
        <v>0</v>
      </c>
      <c r="BH289" s="257">
        <f>IF(N289="sníž. přenesená",J289,0)</f>
        <v>0</v>
      </c>
      <c r="BI289" s="257">
        <f>IF(N289="nulová",J289,0)</f>
        <v>0</v>
      </c>
      <c r="BJ289" s="18" t="s">
        <v>84</v>
      </c>
      <c r="BK289" s="257">
        <f>ROUND(I289*H289,2)</f>
        <v>0</v>
      </c>
      <c r="BL289" s="18" t="s">
        <v>228</v>
      </c>
      <c r="BM289" s="256" t="s">
        <v>544</v>
      </c>
    </row>
    <row r="290" s="2" customFormat="1">
      <c r="A290" s="39"/>
      <c r="B290" s="40"/>
      <c r="C290" s="41"/>
      <c r="D290" s="260" t="s">
        <v>266</v>
      </c>
      <c r="E290" s="41"/>
      <c r="F290" s="291" t="s">
        <v>3618</v>
      </c>
      <c r="G290" s="41"/>
      <c r="H290" s="41"/>
      <c r="I290" s="211"/>
      <c r="J290" s="41"/>
      <c r="K290" s="41"/>
      <c r="L290" s="45"/>
      <c r="M290" s="292"/>
      <c r="N290" s="293"/>
      <c r="O290" s="92"/>
      <c r="P290" s="92"/>
      <c r="Q290" s="92"/>
      <c r="R290" s="92"/>
      <c r="S290" s="92"/>
      <c r="T290" s="93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T290" s="18" t="s">
        <v>266</v>
      </c>
      <c r="AU290" s="18" t="s">
        <v>84</v>
      </c>
    </row>
    <row r="291" s="2" customFormat="1" ht="16.5" customHeight="1">
      <c r="A291" s="39"/>
      <c r="B291" s="40"/>
      <c r="C291" s="244" t="s">
        <v>367</v>
      </c>
      <c r="D291" s="244" t="s">
        <v>224</v>
      </c>
      <c r="E291" s="245" t="s">
        <v>3677</v>
      </c>
      <c r="F291" s="246" t="s">
        <v>3678</v>
      </c>
      <c r="G291" s="247" t="s">
        <v>353</v>
      </c>
      <c r="H291" s="248">
        <v>3</v>
      </c>
      <c r="I291" s="249"/>
      <c r="J291" s="250">
        <f>ROUND(I291*H291,2)</f>
        <v>0</v>
      </c>
      <c r="K291" s="251"/>
      <c r="L291" s="45"/>
      <c r="M291" s="252" t="s">
        <v>1</v>
      </c>
      <c r="N291" s="253" t="s">
        <v>41</v>
      </c>
      <c r="O291" s="92"/>
      <c r="P291" s="254">
        <f>O291*H291</f>
        <v>0</v>
      </c>
      <c r="Q291" s="254">
        <v>0</v>
      </c>
      <c r="R291" s="254">
        <f>Q291*H291</f>
        <v>0</v>
      </c>
      <c r="S291" s="254">
        <v>0</v>
      </c>
      <c r="T291" s="255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56" t="s">
        <v>228</v>
      </c>
      <c r="AT291" s="256" t="s">
        <v>224</v>
      </c>
      <c r="AU291" s="256" t="s">
        <v>84</v>
      </c>
      <c r="AY291" s="18" t="s">
        <v>222</v>
      </c>
      <c r="BE291" s="257">
        <f>IF(N291="základní",J291,0)</f>
        <v>0</v>
      </c>
      <c r="BF291" s="257">
        <f>IF(N291="snížená",J291,0)</f>
        <v>0</v>
      </c>
      <c r="BG291" s="257">
        <f>IF(N291="zákl. přenesená",J291,0)</f>
        <v>0</v>
      </c>
      <c r="BH291" s="257">
        <f>IF(N291="sníž. přenesená",J291,0)</f>
        <v>0</v>
      </c>
      <c r="BI291" s="257">
        <f>IF(N291="nulová",J291,0)</f>
        <v>0</v>
      </c>
      <c r="BJ291" s="18" t="s">
        <v>84</v>
      </c>
      <c r="BK291" s="257">
        <f>ROUND(I291*H291,2)</f>
        <v>0</v>
      </c>
      <c r="BL291" s="18" t="s">
        <v>228</v>
      </c>
      <c r="BM291" s="256" t="s">
        <v>548</v>
      </c>
    </row>
    <row r="292" s="2" customFormat="1">
      <c r="A292" s="39"/>
      <c r="B292" s="40"/>
      <c r="C292" s="41"/>
      <c r="D292" s="260" t="s">
        <v>266</v>
      </c>
      <c r="E292" s="41"/>
      <c r="F292" s="291" t="s">
        <v>3629</v>
      </c>
      <c r="G292" s="41"/>
      <c r="H292" s="41"/>
      <c r="I292" s="211"/>
      <c r="J292" s="41"/>
      <c r="K292" s="41"/>
      <c r="L292" s="45"/>
      <c r="M292" s="292"/>
      <c r="N292" s="293"/>
      <c r="O292" s="92"/>
      <c r="P292" s="92"/>
      <c r="Q292" s="92"/>
      <c r="R292" s="92"/>
      <c r="S292" s="92"/>
      <c r="T292" s="93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T292" s="18" t="s">
        <v>266</v>
      </c>
      <c r="AU292" s="18" t="s">
        <v>84</v>
      </c>
    </row>
    <row r="293" s="2" customFormat="1" ht="16.5" customHeight="1">
      <c r="A293" s="39"/>
      <c r="B293" s="40"/>
      <c r="C293" s="244" t="s">
        <v>545</v>
      </c>
      <c r="D293" s="244" t="s">
        <v>224</v>
      </c>
      <c r="E293" s="245" t="s">
        <v>3679</v>
      </c>
      <c r="F293" s="246" t="s">
        <v>3680</v>
      </c>
      <c r="G293" s="247" t="s">
        <v>353</v>
      </c>
      <c r="H293" s="248">
        <v>1</v>
      </c>
      <c r="I293" s="249"/>
      <c r="J293" s="250">
        <f>ROUND(I293*H293,2)</f>
        <v>0</v>
      </c>
      <c r="K293" s="251"/>
      <c r="L293" s="45"/>
      <c r="M293" s="252" t="s">
        <v>1</v>
      </c>
      <c r="N293" s="253" t="s">
        <v>41</v>
      </c>
      <c r="O293" s="92"/>
      <c r="P293" s="254">
        <f>O293*H293</f>
        <v>0</v>
      </c>
      <c r="Q293" s="254">
        <v>0</v>
      </c>
      <c r="R293" s="254">
        <f>Q293*H293</f>
        <v>0</v>
      </c>
      <c r="S293" s="254">
        <v>0</v>
      </c>
      <c r="T293" s="255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56" t="s">
        <v>228</v>
      </c>
      <c r="AT293" s="256" t="s">
        <v>224</v>
      </c>
      <c r="AU293" s="256" t="s">
        <v>84</v>
      </c>
      <c r="AY293" s="18" t="s">
        <v>222</v>
      </c>
      <c r="BE293" s="257">
        <f>IF(N293="základní",J293,0)</f>
        <v>0</v>
      </c>
      <c r="BF293" s="257">
        <f>IF(N293="snížená",J293,0)</f>
        <v>0</v>
      </c>
      <c r="BG293" s="257">
        <f>IF(N293="zákl. přenesená",J293,0)</f>
        <v>0</v>
      </c>
      <c r="BH293" s="257">
        <f>IF(N293="sníž. přenesená",J293,0)</f>
        <v>0</v>
      </c>
      <c r="BI293" s="257">
        <f>IF(N293="nulová",J293,0)</f>
        <v>0</v>
      </c>
      <c r="BJ293" s="18" t="s">
        <v>84</v>
      </c>
      <c r="BK293" s="257">
        <f>ROUND(I293*H293,2)</f>
        <v>0</v>
      </c>
      <c r="BL293" s="18" t="s">
        <v>228</v>
      </c>
      <c r="BM293" s="256" t="s">
        <v>551</v>
      </c>
    </row>
    <row r="294" s="2" customFormat="1">
      <c r="A294" s="39"/>
      <c r="B294" s="40"/>
      <c r="C294" s="41"/>
      <c r="D294" s="260" t="s">
        <v>266</v>
      </c>
      <c r="E294" s="41"/>
      <c r="F294" s="291" t="s">
        <v>3629</v>
      </c>
      <c r="G294" s="41"/>
      <c r="H294" s="41"/>
      <c r="I294" s="211"/>
      <c r="J294" s="41"/>
      <c r="K294" s="41"/>
      <c r="L294" s="45"/>
      <c r="M294" s="292"/>
      <c r="N294" s="293"/>
      <c r="O294" s="92"/>
      <c r="P294" s="92"/>
      <c r="Q294" s="92"/>
      <c r="R294" s="92"/>
      <c r="S294" s="92"/>
      <c r="T294" s="93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T294" s="18" t="s">
        <v>266</v>
      </c>
      <c r="AU294" s="18" t="s">
        <v>84</v>
      </c>
    </row>
    <row r="295" s="2" customFormat="1" ht="16.5" customHeight="1">
      <c r="A295" s="39"/>
      <c r="B295" s="40"/>
      <c r="C295" s="244" t="s">
        <v>370</v>
      </c>
      <c r="D295" s="244" t="s">
        <v>224</v>
      </c>
      <c r="E295" s="245" t="s">
        <v>3683</v>
      </c>
      <c r="F295" s="246" t="s">
        <v>3684</v>
      </c>
      <c r="G295" s="247" t="s">
        <v>353</v>
      </c>
      <c r="H295" s="248">
        <v>3</v>
      </c>
      <c r="I295" s="249"/>
      <c r="J295" s="250">
        <f>ROUND(I295*H295,2)</f>
        <v>0</v>
      </c>
      <c r="K295" s="251"/>
      <c r="L295" s="45"/>
      <c r="M295" s="252" t="s">
        <v>1</v>
      </c>
      <c r="N295" s="253" t="s">
        <v>41</v>
      </c>
      <c r="O295" s="92"/>
      <c r="P295" s="254">
        <f>O295*H295</f>
        <v>0</v>
      </c>
      <c r="Q295" s="254">
        <v>0</v>
      </c>
      <c r="R295" s="254">
        <f>Q295*H295</f>
        <v>0</v>
      </c>
      <c r="S295" s="254">
        <v>0</v>
      </c>
      <c r="T295" s="255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56" t="s">
        <v>228</v>
      </c>
      <c r="AT295" s="256" t="s">
        <v>224</v>
      </c>
      <c r="AU295" s="256" t="s">
        <v>84</v>
      </c>
      <c r="AY295" s="18" t="s">
        <v>222</v>
      </c>
      <c r="BE295" s="257">
        <f>IF(N295="základní",J295,0)</f>
        <v>0</v>
      </c>
      <c r="BF295" s="257">
        <f>IF(N295="snížená",J295,0)</f>
        <v>0</v>
      </c>
      <c r="BG295" s="257">
        <f>IF(N295="zákl. přenesená",J295,0)</f>
        <v>0</v>
      </c>
      <c r="BH295" s="257">
        <f>IF(N295="sníž. přenesená",J295,0)</f>
        <v>0</v>
      </c>
      <c r="BI295" s="257">
        <f>IF(N295="nulová",J295,0)</f>
        <v>0</v>
      </c>
      <c r="BJ295" s="18" t="s">
        <v>84</v>
      </c>
      <c r="BK295" s="257">
        <f>ROUND(I295*H295,2)</f>
        <v>0</v>
      </c>
      <c r="BL295" s="18" t="s">
        <v>228</v>
      </c>
      <c r="BM295" s="256" t="s">
        <v>556</v>
      </c>
    </row>
    <row r="296" s="2" customFormat="1">
      <c r="A296" s="39"/>
      <c r="B296" s="40"/>
      <c r="C296" s="41"/>
      <c r="D296" s="260" t="s">
        <v>266</v>
      </c>
      <c r="E296" s="41"/>
      <c r="F296" s="291" t="s">
        <v>3629</v>
      </c>
      <c r="G296" s="41"/>
      <c r="H296" s="41"/>
      <c r="I296" s="211"/>
      <c r="J296" s="41"/>
      <c r="K296" s="41"/>
      <c r="L296" s="45"/>
      <c r="M296" s="292"/>
      <c r="N296" s="293"/>
      <c r="O296" s="92"/>
      <c r="P296" s="92"/>
      <c r="Q296" s="92"/>
      <c r="R296" s="92"/>
      <c r="S296" s="92"/>
      <c r="T296" s="93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T296" s="18" t="s">
        <v>266</v>
      </c>
      <c r="AU296" s="18" t="s">
        <v>84</v>
      </c>
    </row>
    <row r="297" s="2" customFormat="1" ht="16.5" customHeight="1">
      <c r="A297" s="39"/>
      <c r="B297" s="40"/>
      <c r="C297" s="244" t="s">
        <v>553</v>
      </c>
      <c r="D297" s="244" t="s">
        <v>224</v>
      </c>
      <c r="E297" s="245" t="s">
        <v>3681</v>
      </c>
      <c r="F297" s="246" t="s">
        <v>3682</v>
      </c>
      <c r="G297" s="247" t="s">
        <v>353</v>
      </c>
      <c r="H297" s="248">
        <v>1</v>
      </c>
      <c r="I297" s="249"/>
      <c r="J297" s="250">
        <f>ROUND(I297*H297,2)</f>
        <v>0</v>
      </c>
      <c r="K297" s="251"/>
      <c r="L297" s="45"/>
      <c r="M297" s="252" t="s">
        <v>1</v>
      </c>
      <c r="N297" s="253" t="s">
        <v>41</v>
      </c>
      <c r="O297" s="92"/>
      <c r="P297" s="254">
        <f>O297*H297</f>
        <v>0</v>
      </c>
      <c r="Q297" s="254">
        <v>0</v>
      </c>
      <c r="R297" s="254">
        <f>Q297*H297</f>
        <v>0</v>
      </c>
      <c r="S297" s="254">
        <v>0</v>
      </c>
      <c r="T297" s="255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56" t="s">
        <v>228</v>
      </c>
      <c r="AT297" s="256" t="s">
        <v>224</v>
      </c>
      <c r="AU297" s="256" t="s">
        <v>84</v>
      </c>
      <c r="AY297" s="18" t="s">
        <v>222</v>
      </c>
      <c r="BE297" s="257">
        <f>IF(N297="základní",J297,0)</f>
        <v>0</v>
      </c>
      <c r="BF297" s="257">
        <f>IF(N297="snížená",J297,0)</f>
        <v>0</v>
      </c>
      <c r="BG297" s="257">
        <f>IF(N297="zákl. přenesená",J297,0)</f>
        <v>0</v>
      </c>
      <c r="BH297" s="257">
        <f>IF(N297="sníž. přenesená",J297,0)</f>
        <v>0</v>
      </c>
      <c r="BI297" s="257">
        <f>IF(N297="nulová",J297,0)</f>
        <v>0</v>
      </c>
      <c r="BJ297" s="18" t="s">
        <v>84</v>
      </c>
      <c r="BK297" s="257">
        <f>ROUND(I297*H297,2)</f>
        <v>0</v>
      </c>
      <c r="BL297" s="18" t="s">
        <v>228</v>
      </c>
      <c r="BM297" s="256" t="s">
        <v>561</v>
      </c>
    </row>
    <row r="298" s="2" customFormat="1">
      <c r="A298" s="39"/>
      <c r="B298" s="40"/>
      <c r="C298" s="41"/>
      <c r="D298" s="260" t="s">
        <v>266</v>
      </c>
      <c r="E298" s="41"/>
      <c r="F298" s="291" t="s">
        <v>3629</v>
      </c>
      <c r="G298" s="41"/>
      <c r="H298" s="41"/>
      <c r="I298" s="211"/>
      <c r="J298" s="41"/>
      <c r="K298" s="41"/>
      <c r="L298" s="45"/>
      <c r="M298" s="292"/>
      <c r="N298" s="293"/>
      <c r="O298" s="92"/>
      <c r="P298" s="92"/>
      <c r="Q298" s="92"/>
      <c r="R298" s="92"/>
      <c r="S298" s="92"/>
      <c r="T298" s="93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T298" s="18" t="s">
        <v>266</v>
      </c>
      <c r="AU298" s="18" t="s">
        <v>84</v>
      </c>
    </row>
    <row r="299" s="2" customFormat="1" ht="16.5" customHeight="1">
      <c r="A299" s="39"/>
      <c r="B299" s="40"/>
      <c r="C299" s="244" t="s">
        <v>378</v>
      </c>
      <c r="D299" s="244" t="s">
        <v>224</v>
      </c>
      <c r="E299" s="245" t="s">
        <v>3690</v>
      </c>
      <c r="F299" s="246" t="s">
        <v>3691</v>
      </c>
      <c r="G299" s="247" t="s">
        <v>353</v>
      </c>
      <c r="H299" s="248">
        <v>1</v>
      </c>
      <c r="I299" s="249"/>
      <c r="J299" s="250">
        <f>ROUND(I299*H299,2)</f>
        <v>0</v>
      </c>
      <c r="K299" s="251"/>
      <c r="L299" s="45"/>
      <c r="M299" s="252" t="s">
        <v>1</v>
      </c>
      <c r="N299" s="253" t="s">
        <v>41</v>
      </c>
      <c r="O299" s="92"/>
      <c r="P299" s="254">
        <f>O299*H299</f>
        <v>0</v>
      </c>
      <c r="Q299" s="254">
        <v>0</v>
      </c>
      <c r="R299" s="254">
        <f>Q299*H299</f>
        <v>0</v>
      </c>
      <c r="S299" s="254">
        <v>0</v>
      </c>
      <c r="T299" s="255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56" t="s">
        <v>228</v>
      </c>
      <c r="AT299" s="256" t="s">
        <v>224</v>
      </c>
      <c r="AU299" s="256" t="s">
        <v>84</v>
      </c>
      <c r="AY299" s="18" t="s">
        <v>222</v>
      </c>
      <c r="BE299" s="257">
        <f>IF(N299="základní",J299,0)</f>
        <v>0</v>
      </c>
      <c r="BF299" s="257">
        <f>IF(N299="snížená",J299,0)</f>
        <v>0</v>
      </c>
      <c r="BG299" s="257">
        <f>IF(N299="zákl. přenesená",J299,0)</f>
        <v>0</v>
      </c>
      <c r="BH299" s="257">
        <f>IF(N299="sníž. přenesená",J299,0)</f>
        <v>0</v>
      </c>
      <c r="BI299" s="257">
        <f>IF(N299="nulová",J299,0)</f>
        <v>0</v>
      </c>
      <c r="BJ299" s="18" t="s">
        <v>84</v>
      </c>
      <c r="BK299" s="257">
        <f>ROUND(I299*H299,2)</f>
        <v>0</v>
      </c>
      <c r="BL299" s="18" t="s">
        <v>228</v>
      </c>
      <c r="BM299" s="256" t="s">
        <v>568</v>
      </c>
    </row>
    <row r="300" s="2" customFormat="1">
      <c r="A300" s="39"/>
      <c r="B300" s="40"/>
      <c r="C300" s="41"/>
      <c r="D300" s="260" t="s">
        <v>266</v>
      </c>
      <c r="E300" s="41"/>
      <c r="F300" s="291" t="s">
        <v>3669</v>
      </c>
      <c r="G300" s="41"/>
      <c r="H300" s="41"/>
      <c r="I300" s="211"/>
      <c r="J300" s="41"/>
      <c r="K300" s="41"/>
      <c r="L300" s="45"/>
      <c r="M300" s="292"/>
      <c r="N300" s="293"/>
      <c r="O300" s="92"/>
      <c r="P300" s="92"/>
      <c r="Q300" s="92"/>
      <c r="R300" s="92"/>
      <c r="S300" s="92"/>
      <c r="T300" s="93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T300" s="18" t="s">
        <v>266</v>
      </c>
      <c r="AU300" s="18" t="s">
        <v>84</v>
      </c>
    </row>
    <row r="301" s="2" customFormat="1" ht="16.5" customHeight="1">
      <c r="A301" s="39"/>
      <c r="B301" s="40"/>
      <c r="C301" s="244" t="s">
        <v>565</v>
      </c>
      <c r="D301" s="244" t="s">
        <v>224</v>
      </c>
      <c r="E301" s="245" t="s">
        <v>3692</v>
      </c>
      <c r="F301" s="246" t="s">
        <v>3693</v>
      </c>
      <c r="G301" s="247" t="s">
        <v>353</v>
      </c>
      <c r="H301" s="248">
        <v>1</v>
      </c>
      <c r="I301" s="249"/>
      <c r="J301" s="250">
        <f>ROUND(I301*H301,2)</f>
        <v>0</v>
      </c>
      <c r="K301" s="251"/>
      <c r="L301" s="45"/>
      <c r="M301" s="252" t="s">
        <v>1</v>
      </c>
      <c r="N301" s="253" t="s">
        <v>41</v>
      </c>
      <c r="O301" s="92"/>
      <c r="P301" s="254">
        <f>O301*H301</f>
        <v>0</v>
      </c>
      <c r="Q301" s="254">
        <v>0</v>
      </c>
      <c r="R301" s="254">
        <f>Q301*H301</f>
        <v>0</v>
      </c>
      <c r="S301" s="254">
        <v>0</v>
      </c>
      <c r="T301" s="255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56" t="s">
        <v>228</v>
      </c>
      <c r="AT301" s="256" t="s">
        <v>224</v>
      </c>
      <c r="AU301" s="256" t="s">
        <v>84</v>
      </c>
      <c r="AY301" s="18" t="s">
        <v>222</v>
      </c>
      <c r="BE301" s="257">
        <f>IF(N301="základní",J301,0)</f>
        <v>0</v>
      </c>
      <c r="BF301" s="257">
        <f>IF(N301="snížená",J301,0)</f>
        <v>0</v>
      </c>
      <c r="BG301" s="257">
        <f>IF(N301="zákl. přenesená",J301,0)</f>
        <v>0</v>
      </c>
      <c r="BH301" s="257">
        <f>IF(N301="sníž. přenesená",J301,0)</f>
        <v>0</v>
      </c>
      <c r="BI301" s="257">
        <f>IF(N301="nulová",J301,0)</f>
        <v>0</v>
      </c>
      <c r="BJ301" s="18" t="s">
        <v>84</v>
      </c>
      <c r="BK301" s="257">
        <f>ROUND(I301*H301,2)</f>
        <v>0</v>
      </c>
      <c r="BL301" s="18" t="s">
        <v>228</v>
      </c>
      <c r="BM301" s="256" t="s">
        <v>572</v>
      </c>
    </row>
    <row r="302" s="2" customFormat="1">
      <c r="A302" s="39"/>
      <c r="B302" s="40"/>
      <c r="C302" s="41"/>
      <c r="D302" s="260" t="s">
        <v>266</v>
      </c>
      <c r="E302" s="41"/>
      <c r="F302" s="291" t="s">
        <v>3669</v>
      </c>
      <c r="G302" s="41"/>
      <c r="H302" s="41"/>
      <c r="I302" s="211"/>
      <c r="J302" s="41"/>
      <c r="K302" s="41"/>
      <c r="L302" s="45"/>
      <c r="M302" s="292"/>
      <c r="N302" s="293"/>
      <c r="O302" s="92"/>
      <c r="P302" s="92"/>
      <c r="Q302" s="92"/>
      <c r="R302" s="92"/>
      <c r="S302" s="92"/>
      <c r="T302" s="93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T302" s="18" t="s">
        <v>266</v>
      </c>
      <c r="AU302" s="18" t="s">
        <v>84</v>
      </c>
    </row>
    <row r="303" s="2" customFormat="1" ht="16.5" customHeight="1">
      <c r="A303" s="39"/>
      <c r="B303" s="40"/>
      <c r="C303" s="244" t="s">
        <v>382</v>
      </c>
      <c r="D303" s="244" t="s">
        <v>224</v>
      </c>
      <c r="E303" s="245" t="s">
        <v>3694</v>
      </c>
      <c r="F303" s="246" t="s">
        <v>3695</v>
      </c>
      <c r="G303" s="247" t="s">
        <v>353</v>
      </c>
      <c r="H303" s="248">
        <v>1</v>
      </c>
      <c r="I303" s="249"/>
      <c r="J303" s="250">
        <f>ROUND(I303*H303,2)</f>
        <v>0</v>
      </c>
      <c r="K303" s="251"/>
      <c r="L303" s="45"/>
      <c r="M303" s="252" t="s">
        <v>1</v>
      </c>
      <c r="N303" s="253" t="s">
        <v>41</v>
      </c>
      <c r="O303" s="92"/>
      <c r="P303" s="254">
        <f>O303*H303</f>
        <v>0</v>
      </c>
      <c r="Q303" s="254">
        <v>0</v>
      </c>
      <c r="R303" s="254">
        <f>Q303*H303</f>
        <v>0</v>
      </c>
      <c r="S303" s="254">
        <v>0</v>
      </c>
      <c r="T303" s="255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56" t="s">
        <v>228</v>
      </c>
      <c r="AT303" s="256" t="s">
        <v>224</v>
      </c>
      <c r="AU303" s="256" t="s">
        <v>84</v>
      </c>
      <c r="AY303" s="18" t="s">
        <v>222</v>
      </c>
      <c r="BE303" s="257">
        <f>IF(N303="základní",J303,0)</f>
        <v>0</v>
      </c>
      <c r="BF303" s="257">
        <f>IF(N303="snížená",J303,0)</f>
        <v>0</v>
      </c>
      <c r="BG303" s="257">
        <f>IF(N303="zákl. přenesená",J303,0)</f>
        <v>0</v>
      </c>
      <c r="BH303" s="257">
        <f>IF(N303="sníž. přenesená",J303,0)</f>
        <v>0</v>
      </c>
      <c r="BI303" s="257">
        <f>IF(N303="nulová",J303,0)</f>
        <v>0</v>
      </c>
      <c r="BJ303" s="18" t="s">
        <v>84</v>
      </c>
      <c r="BK303" s="257">
        <f>ROUND(I303*H303,2)</f>
        <v>0</v>
      </c>
      <c r="BL303" s="18" t="s">
        <v>228</v>
      </c>
      <c r="BM303" s="256" t="s">
        <v>575</v>
      </c>
    </row>
    <row r="304" s="2" customFormat="1">
      <c r="A304" s="39"/>
      <c r="B304" s="40"/>
      <c r="C304" s="41"/>
      <c r="D304" s="260" t="s">
        <v>266</v>
      </c>
      <c r="E304" s="41"/>
      <c r="F304" s="291" t="s">
        <v>3629</v>
      </c>
      <c r="G304" s="41"/>
      <c r="H304" s="41"/>
      <c r="I304" s="211"/>
      <c r="J304" s="41"/>
      <c r="K304" s="41"/>
      <c r="L304" s="45"/>
      <c r="M304" s="292"/>
      <c r="N304" s="293"/>
      <c r="O304" s="92"/>
      <c r="P304" s="92"/>
      <c r="Q304" s="92"/>
      <c r="R304" s="92"/>
      <c r="S304" s="92"/>
      <c r="T304" s="93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T304" s="18" t="s">
        <v>266</v>
      </c>
      <c r="AU304" s="18" t="s">
        <v>84</v>
      </c>
    </row>
    <row r="305" s="12" customFormat="1" ht="25.92" customHeight="1">
      <c r="A305" s="12"/>
      <c r="B305" s="228"/>
      <c r="C305" s="229"/>
      <c r="D305" s="230" t="s">
        <v>75</v>
      </c>
      <c r="E305" s="231" t="s">
        <v>3707</v>
      </c>
      <c r="F305" s="231" t="s">
        <v>3708</v>
      </c>
      <c r="G305" s="229"/>
      <c r="H305" s="229"/>
      <c r="I305" s="232"/>
      <c r="J305" s="233">
        <f>BK305</f>
        <v>0</v>
      </c>
      <c r="K305" s="229"/>
      <c r="L305" s="234"/>
      <c r="M305" s="235"/>
      <c r="N305" s="236"/>
      <c r="O305" s="236"/>
      <c r="P305" s="237">
        <f>SUM(P306:P345)</f>
        <v>0</v>
      </c>
      <c r="Q305" s="236"/>
      <c r="R305" s="237">
        <f>SUM(R306:R345)</f>
        <v>0</v>
      </c>
      <c r="S305" s="236"/>
      <c r="T305" s="238">
        <f>SUM(T306:T345)</f>
        <v>0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239" t="s">
        <v>84</v>
      </c>
      <c r="AT305" s="240" t="s">
        <v>75</v>
      </c>
      <c r="AU305" s="240" t="s">
        <v>76</v>
      </c>
      <c r="AY305" s="239" t="s">
        <v>222</v>
      </c>
      <c r="BK305" s="241">
        <f>SUM(BK306:BK345)</f>
        <v>0</v>
      </c>
    </row>
    <row r="306" s="2" customFormat="1" ht="16.5" customHeight="1">
      <c r="A306" s="39"/>
      <c r="B306" s="40"/>
      <c r="C306" s="244" t="s">
        <v>574</v>
      </c>
      <c r="D306" s="244" t="s">
        <v>224</v>
      </c>
      <c r="E306" s="245" t="s">
        <v>3709</v>
      </c>
      <c r="F306" s="246" t="s">
        <v>3710</v>
      </c>
      <c r="G306" s="247" t="s">
        <v>353</v>
      </c>
      <c r="H306" s="248">
        <v>1</v>
      </c>
      <c r="I306" s="249"/>
      <c r="J306" s="250">
        <f>ROUND(I306*H306,2)</f>
        <v>0</v>
      </c>
      <c r="K306" s="251"/>
      <c r="L306" s="45"/>
      <c r="M306" s="252" t="s">
        <v>1</v>
      </c>
      <c r="N306" s="253" t="s">
        <v>41</v>
      </c>
      <c r="O306" s="92"/>
      <c r="P306" s="254">
        <f>O306*H306</f>
        <v>0</v>
      </c>
      <c r="Q306" s="254">
        <v>0</v>
      </c>
      <c r="R306" s="254">
        <f>Q306*H306</f>
        <v>0</v>
      </c>
      <c r="S306" s="254">
        <v>0</v>
      </c>
      <c r="T306" s="255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56" t="s">
        <v>228</v>
      </c>
      <c r="AT306" s="256" t="s">
        <v>224</v>
      </c>
      <c r="AU306" s="256" t="s">
        <v>84</v>
      </c>
      <c r="AY306" s="18" t="s">
        <v>222</v>
      </c>
      <c r="BE306" s="257">
        <f>IF(N306="základní",J306,0)</f>
        <v>0</v>
      </c>
      <c r="BF306" s="257">
        <f>IF(N306="snížená",J306,0)</f>
        <v>0</v>
      </c>
      <c r="BG306" s="257">
        <f>IF(N306="zákl. přenesená",J306,0)</f>
        <v>0</v>
      </c>
      <c r="BH306" s="257">
        <f>IF(N306="sníž. přenesená",J306,0)</f>
        <v>0</v>
      </c>
      <c r="BI306" s="257">
        <f>IF(N306="nulová",J306,0)</f>
        <v>0</v>
      </c>
      <c r="BJ306" s="18" t="s">
        <v>84</v>
      </c>
      <c r="BK306" s="257">
        <f>ROUND(I306*H306,2)</f>
        <v>0</v>
      </c>
      <c r="BL306" s="18" t="s">
        <v>228</v>
      </c>
      <c r="BM306" s="256" t="s">
        <v>579</v>
      </c>
    </row>
    <row r="307" s="2" customFormat="1">
      <c r="A307" s="39"/>
      <c r="B307" s="40"/>
      <c r="C307" s="41"/>
      <c r="D307" s="260" t="s">
        <v>266</v>
      </c>
      <c r="E307" s="41"/>
      <c r="F307" s="291" t="s">
        <v>3669</v>
      </c>
      <c r="G307" s="41"/>
      <c r="H307" s="41"/>
      <c r="I307" s="211"/>
      <c r="J307" s="41"/>
      <c r="K307" s="41"/>
      <c r="L307" s="45"/>
      <c r="M307" s="292"/>
      <c r="N307" s="293"/>
      <c r="O307" s="92"/>
      <c r="P307" s="92"/>
      <c r="Q307" s="92"/>
      <c r="R307" s="92"/>
      <c r="S307" s="92"/>
      <c r="T307" s="93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T307" s="18" t="s">
        <v>266</v>
      </c>
      <c r="AU307" s="18" t="s">
        <v>84</v>
      </c>
    </row>
    <row r="308" s="2" customFormat="1" ht="16.5" customHeight="1">
      <c r="A308" s="39"/>
      <c r="B308" s="40"/>
      <c r="C308" s="244" t="s">
        <v>386</v>
      </c>
      <c r="D308" s="244" t="s">
        <v>224</v>
      </c>
      <c r="E308" s="245" t="s">
        <v>3711</v>
      </c>
      <c r="F308" s="246" t="s">
        <v>3712</v>
      </c>
      <c r="G308" s="247" t="s">
        <v>353</v>
      </c>
      <c r="H308" s="248">
        <v>1</v>
      </c>
      <c r="I308" s="249"/>
      <c r="J308" s="250">
        <f>ROUND(I308*H308,2)</f>
        <v>0</v>
      </c>
      <c r="K308" s="251"/>
      <c r="L308" s="45"/>
      <c r="M308" s="252" t="s">
        <v>1</v>
      </c>
      <c r="N308" s="253" t="s">
        <v>41</v>
      </c>
      <c r="O308" s="92"/>
      <c r="P308" s="254">
        <f>O308*H308</f>
        <v>0</v>
      </c>
      <c r="Q308" s="254">
        <v>0</v>
      </c>
      <c r="R308" s="254">
        <f>Q308*H308</f>
        <v>0</v>
      </c>
      <c r="S308" s="254">
        <v>0</v>
      </c>
      <c r="T308" s="255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56" t="s">
        <v>228</v>
      </c>
      <c r="AT308" s="256" t="s">
        <v>224</v>
      </c>
      <c r="AU308" s="256" t="s">
        <v>84</v>
      </c>
      <c r="AY308" s="18" t="s">
        <v>222</v>
      </c>
      <c r="BE308" s="257">
        <f>IF(N308="základní",J308,0)</f>
        <v>0</v>
      </c>
      <c r="BF308" s="257">
        <f>IF(N308="snížená",J308,0)</f>
        <v>0</v>
      </c>
      <c r="BG308" s="257">
        <f>IF(N308="zákl. přenesená",J308,0)</f>
        <v>0</v>
      </c>
      <c r="BH308" s="257">
        <f>IF(N308="sníž. přenesená",J308,0)</f>
        <v>0</v>
      </c>
      <c r="BI308" s="257">
        <f>IF(N308="nulová",J308,0)</f>
        <v>0</v>
      </c>
      <c r="BJ308" s="18" t="s">
        <v>84</v>
      </c>
      <c r="BK308" s="257">
        <f>ROUND(I308*H308,2)</f>
        <v>0</v>
      </c>
      <c r="BL308" s="18" t="s">
        <v>228</v>
      </c>
      <c r="BM308" s="256" t="s">
        <v>583</v>
      </c>
    </row>
    <row r="309" s="2" customFormat="1">
      <c r="A309" s="39"/>
      <c r="B309" s="40"/>
      <c r="C309" s="41"/>
      <c r="D309" s="260" t="s">
        <v>266</v>
      </c>
      <c r="E309" s="41"/>
      <c r="F309" s="291" t="s">
        <v>3669</v>
      </c>
      <c r="G309" s="41"/>
      <c r="H309" s="41"/>
      <c r="I309" s="211"/>
      <c r="J309" s="41"/>
      <c r="K309" s="41"/>
      <c r="L309" s="45"/>
      <c r="M309" s="292"/>
      <c r="N309" s="293"/>
      <c r="O309" s="92"/>
      <c r="P309" s="92"/>
      <c r="Q309" s="92"/>
      <c r="R309" s="92"/>
      <c r="S309" s="92"/>
      <c r="T309" s="93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T309" s="18" t="s">
        <v>266</v>
      </c>
      <c r="AU309" s="18" t="s">
        <v>84</v>
      </c>
    </row>
    <row r="310" s="2" customFormat="1" ht="16.5" customHeight="1">
      <c r="A310" s="39"/>
      <c r="B310" s="40"/>
      <c r="C310" s="244" t="s">
        <v>582</v>
      </c>
      <c r="D310" s="244" t="s">
        <v>224</v>
      </c>
      <c r="E310" s="245" t="s">
        <v>3672</v>
      </c>
      <c r="F310" s="246" t="s">
        <v>3673</v>
      </c>
      <c r="G310" s="247" t="s">
        <v>353</v>
      </c>
      <c r="H310" s="248">
        <v>1</v>
      </c>
      <c r="I310" s="249"/>
      <c r="J310" s="250">
        <f>ROUND(I310*H310,2)</f>
        <v>0</v>
      </c>
      <c r="K310" s="251"/>
      <c r="L310" s="45"/>
      <c r="M310" s="252" t="s">
        <v>1</v>
      </c>
      <c r="N310" s="253" t="s">
        <v>41</v>
      </c>
      <c r="O310" s="92"/>
      <c r="P310" s="254">
        <f>O310*H310</f>
        <v>0</v>
      </c>
      <c r="Q310" s="254">
        <v>0</v>
      </c>
      <c r="R310" s="254">
        <f>Q310*H310</f>
        <v>0</v>
      </c>
      <c r="S310" s="254">
        <v>0</v>
      </c>
      <c r="T310" s="255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56" t="s">
        <v>228</v>
      </c>
      <c r="AT310" s="256" t="s">
        <v>224</v>
      </c>
      <c r="AU310" s="256" t="s">
        <v>84</v>
      </c>
      <c r="AY310" s="18" t="s">
        <v>222</v>
      </c>
      <c r="BE310" s="257">
        <f>IF(N310="základní",J310,0)</f>
        <v>0</v>
      </c>
      <c r="BF310" s="257">
        <f>IF(N310="snížená",J310,0)</f>
        <v>0</v>
      </c>
      <c r="BG310" s="257">
        <f>IF(N310="zákl. přenesená",J310,0)</f>
        <v>0</v>
      </c>
      <c r="BH310" s="257">
        <f>IF(N310="sníž. přenesená",J310,0)</f>
        <v>0</v>
      </c>
      <c r="BI310" s="257">
        <f>IF(N310="nulová",J310,0)</f>
        <v>0</v>
      </c>
      <c r="BJ310" s="18" t="s">
        <v>84</v>
      </c>
      <c r="BK310" s="257">
        <f>ROUND(I310*H310,2)</f>
        <v>0</v>
      </c>
      <c r="BL310" s="18" t="s">
        <v>228</v>
      </c>
      <c r="BM310" s="256" t="s">
        <v>587</v>
      </c>
    </row>
    <row r="311" s="2" customFormat="1">
      <c r="A311" s="39"/>
      <c r="B311" s="40"/>
      <c r="C311" s="41"/>
      <c r="D311" s="260" t="s">
        <v>266</v>
      </c>
      <c r="E311" s="41"/>
      <c r="F311" s="291" t="s">
        <v>3674</v>
      </c>
      <c r="G311" s="41"/>
      <c r="H311" s="41"/>
      <c r="I311" s="211"/>
      <c r="J311" s="41"/>
      <c r="K311" s="41"/>
      <c r="L311" s="45"/>
      <c r="M311" s="292"/>
      <c r="N311" s="293"/>
      <c r="O311" s="92"/>
      <c r="P311" s="92"/>
      <c r="Q311" s="92"/>
      <c r="R311" s="92"/>
      <c r="S311" s="92"/>
      <c r="T311" s="93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T311" s="18" t="s">
        <v>266</v>
      </c>
      <c r="AU311" s="18" t="s">
        <v>84</v>
      </c>
    </row>
    <row r="312" s="2" customFormat="1" ht="16.5" customHeight="1">
      <c r="A312" s="39"/>
      <c r="B312" s="40"/>
      <c r="C312" s="244" t="s">
        <v>389</v>
      </c>
      <c r="D312" s="244" t="s">
        <v>224</v>
      </c>
      <c r="E312" s="245" t="s">
        <v>3706</v>
      </c>
      <c r="F312" s="246" t="s">
        <v>3676</v>
      </c>
      <c r="G312" s="247" t="s">
        <v>353</v>
      </c>
      <c r="H312" s="248">
        <v>1</v>
      </c>
      <c r="I312" s="249"/>
      <c r="J312" s="250">
        <f>ROUND(I312*H312,2)</f>
        <v>0</v>
      </c>
      <c r="K312" s="251"/>
      <c r="L312" s="45"/>
      <c r="M312" s="252" t="s">
        <v>1</v>
      </c>
      <c r="N312" s="253" t="s">
        <v>41</v>
      </c>
      <c r="O312" s="92"/>
      <c r="P312" s="254">
        <f>O312*H312</f>
        <v>0</v>
      </c>
      <c r="Q312" s="254">
        <v>0</v>
      </c>
      <c r="R312" s="254">
        <f>Q312*H312</f>
        <v>0</v>
      </c>
      <c r="S312" s="254">
        <v>0</v>
      </c>
      <c r="T312" s="255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56" t="s">
        <v>228</v>
      </c>
      <c r="AT312" s="256" t="s">
        <v>224</v>
      </c>
      <c r="AU312" s="256" t="s">
        <v>84</v>
      </c>
      <c r="AY312" s="18" t="s">
        <v>222</v>
      </c>
      <c r="BE312" s="257">
        <f>IF(N312="základní",J312,0)</f>
        <v>0</v>
      </c>
      <c r="BF312" s="257">
        <f>IF(N312="snížená",J312,0)</f>
        <v>0</v>
      </c>
      <c r="BG312" s="257">
        <f>IF(N312="zákl. přenesená",J312,0)</f>
        <v>0</v>
      </c>
      <c r="BH312" s="257">
        <f>IF(N312="sníž. přenesená",J312,0)</f>
        <v>0</v>
      </c>
      <c r="BI312" s="257">
        <f>IF(N312="nulová",J312,0)</f>
        <v>0</v>
      </c>
      <c r="BJ312" s="18" t="s">
        <v>84</v>
      </c>
      <c r="BK312" s="257">
        <f>ROUND(I312*H312,2)</f>
        <v>0</v>
      </c>
      <c r="BL312" s="18" t="s">
        <v>228</v>
      </c>
      <c r="BM312" s="256" t="s">
        <v>590</v>
      </c>
    </row>
    <row r="313" s="2" customFormat="1">
      <c r="A313" s="39"/>
      <c r="B313" s="40"/>
      <c r="C313" s="41"/>
      <c r="D313" s="260" t="s">
        <v>266</v>
      </c>
      <c r="E313" s="41"/>
      <c r="F313" s="291" t="s">
        <v>3618</v>
      </c>
      <c r="G313" s="41"/>
      <c r="H313" s="41"/>
      <c r="I313" s="211"/>
      <c r="J313" s="41"/>
      <c r="K313" s="41"/>
      <c r="L313" s="45"/>
      <c r="M313" s="292"/>
      <c r="N313" s="293"/>
      <c r="O313" s="92"/>
      <c r="P313" s="92"/>
      <c r="Q313" s="92"/>
      <c r="R313" s="92"/>
      <c r="S313" s="92"/>
      <c r="T313" s="93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T313" s="18" t="s">
        <v>266</v>
      </c>
      <c r="AU313" s="18" t="s">
        <v>84</v>
      </c>
    </row>
    <row r="314" s="2" customFormat="1" ht="24.15" customHeight="1">
      <c r="A314" s="39"/>
      <c r="B314" s="40"/>
      <c r="C314" s="244" t="s">
        <v>589</v>
      </c>
      <c r="D314" s="244" t="s">
        <v>224</v>
      </c>
      <c r="E314" s="245" t="s">
        <v>3619</v>
      </c>
      <c r="F314" s="246" t="s">
        <v>3620</v>
      </c>
      <c r="G314" s="247" t="s">
        <v>353</v>
      </c>
      <c r="H314" s="248">
        <v>1</v>
      </c>
      <c r="I314" s="249"/>
      <c r="J314" s="250">
        <f>ROUND(I314*H314,2)</f>
        <v>0</v>
      </c>
      <c r="K314" s="251"/>
      <c r="L314" s="45"/>
      <c r="M314" s="252" t="s">
        <v>1</v>
      </c>
      <c r="N314" s="253" t="s">
        <v>41</v>
      </c>
      <c r="O314" s="92"/>
      <c r="P314" s="254">
        <f>O314*H314</f>
        <v>0</v>
      </c>
      <c r="Q314" s="254">
        <v>0</v>
      </c>
      <c r="R314" s="254">
        <f>Q314*H314</f>
        <v>0</v>
      </c>
      <c r="S314" s="254">
        <v>0</v>
      </c>
      <c r="T314" s="255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56" t="s">
        <v>228</v>
      </c>
      <c r="AT314" s="256" t="s">
        <v>224</v>
      </c>
      <c r="AU314" s="256" t="s">
        <v>84</v>
      </c>
      <c r="AY314" s="18" t="s">
        <v>222</v>
      </c>
      <c r="BE314" s="257">
        <f>IF(N314="základní",J314,0)</f>
        <v>0</v>
      </c>
      <c r="BF314" s="257">
        <f>IF(N314="snížená",J314,0)</f>
        <v>0</v>
      </c>
      <c r="BG314" s="257">
        <f>IF(N314="zákl. přenesená",J314,0)</f>
        <v>0</v>
      </c>
      <c r="BH314" s="257">
        <f>IF(N314="sníž. přenesená",J314,0)</f>
        <v>0</v>
      </c>
      <c r="BI314" s="257">
        <f>IF(N314="nulová",J314,0)</f>
        <v>0</v>
      </c>
      <c r="BJ314" s="18" t="s">
        <v>84</v>
      </c>
      <c r="BK314" s="257">
        <f>ROUND(I314*H314,2)</f>
        <v>0</v>
      </c>
      <c r="BL314" s="18" t="s">
        <v>228</v>
      </c>
      <c r="BM314" s="256" t="s">
        <v>593</v>
      </c>
    </row>
    <row r="315" s="2" customFormat="1">
      <c r="A315" s="39"/>
      <c r="B315" s="40"/>
      <c r="C315" s="41"/>
      <c r="D315" s="260" t="s">
        <v>266</v>
      </c>
      <c r="E315" s="41"/>
      <c r="F315" s="291" t="s">
        <v>3621</v>
      </c>
      <c r="G315" s="41"/>
      <c r="H315" s="41"/>
      <c r="I315" s="211"/>
      <c r="J315" s="41"/>
      <c r="K315" s="41"/>
      <c r="L315" s="45"/>
      <c r="M315" s="292"/>
      <c r="N315" s="293"/>
      <c r="O315" s="92"/>
      <c r="P315" s="92"/>
      <c r="Q315" s="92"/>
      <c r="R315" s="92"/>
      <c r="S315" s="92"/>
      <c r="T315" s="93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T315" s="18" t="s">
        <v>266</v>
      </c>
      <c r="AU315" s="18" t="s">
        <v>84</v>
      </c>
    </row>
    <row r="316" s="2" customFormat="1" ht="16.5" customHeight="1">
      <c r="A316" s="39"/>
      <c r="B316" s="40"/>
      <c r="C316" s="244" t="s">
        <v>393</v>
      </c>
      <c r="D316" s="244" t="s">
        <v>224</v>
      </c>
      <c r="E316" s="245" t="s">
        <v>3627</v>
      </c>
      <c r="F316" s="246" t="s">
        <v>3628</v>
      </c>
      <c r="G316" s="247" t="s">
        <v>353</v>
      </c>
      <c r="H316" s="248">
        <v>1</v>
      </c>
      <c r="I316" s="249"/>
      <c r="J316" s="250">
        <f>ROUND(I316*H316,2)</f>
        <v>0</v>
      </c>
      <c r="K316" s="251"/>
      <c r="L316" s="45"/>
      <c r="M316" s="252" t="s">
        <v>1</v>
      </c>
      <c r="N316" s="253" t="s">
        <v>41</v>
      </c>
      <c r="O316" s="92"/>
      <c r="P316" s="254">
        <f>O316*H316</f>
        <v>0</v>
      </c>
      <c r="Q316" s="254">
        <v>0</v>
      </c>
      <c r="R316" s="254">
        <f>Q316*H316</f>
        <v>0</v>
      </c>
      <c r="S316" s="254">
        <v>0</v>
      </c>
      <c r="T316" s="255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56" t="s">
        <v>228</v>
      </c>
      <c r="AT316" s="256" t="s">
        <v>224</v>
      </c>
      <c r="AU316" s="256" t="s">
        <v>84</v>
      </c>
      <c r="AY316" s="18" t="s">
        <v>222</v>
      </c>
      <c r="BE316" s="257">
        <f>IF(N316="základní",J316,0)</f>
        <v>0</v>
      </c>
      <c r="BF316" s="257">
        <f>IF(N316="snížená",J316,0)</f>
        <v>0</v>
      </c>
      <c r="BG316" s="257">
        <f>IF(N316="zákl. přenesená",J316,0)</f>
        <v>0</v>
      </c>
      <c r="BH316" s="257">
        <f>IF(N316="sníž. přenesená",J316,0)</f>
        <v>0</v>
      </c>
      <c r="BI316" s="257">
        <f>IF(N316="nulová",J316,0)</f>
        <v>0</v>
      </c>
      <c r="BJ316" s="18" t="s">
        <v>84</v>
      </c>
      <c r="BK316" s="257">
        <f>ROUND(I316*H316,2)</f>
        <v>0</v>
      </c>
      <c r="BL316" s="18" t="s">
        <v>228</v>
      </c>
      <c r="BM316" s="256" t="s">
        <v>595</v>
      </c>
    </row>
    <row r="317" s="2" customFormat="1">
      <c r="A317" s="39"/>
      <c r="B317" s="40"/>
      <c r="C317" s="41"/>
      <c r="D317" s="260" t="s">
        <v>266</v>
      </c>
      <c r="E317" s="41"/>
      <c r="F317" s="291" t="s">
        <v>3629</v>
      </c>
      <c r="G317" s="41"/>
      <c r="H317" s="41"/>
      <c r="I317" s="211"/>
      <c r="J317" s="41"/>
      <c r="K317" s="41"/>
      <c r="L317" s="45"/>
      <c r="M317" s="292"/>
      <c r="N317" s="293"/>
      <c r="O317" s="92"/>
      <c r="P317" s="92"/>
      <c r="Q317" s="92"/>
      <c r="R317" s="92"/>
      <c r="S317" s="92"/>
      <c r="T317" s="93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T317" s="18" t="s">
        <v>266</v>
      </c>
      <c r="AU317" s="18" t="s">
        <v>84</v>
      </c>
    </row>
    <row r="318" s="2" customFormat="1" ht="16.5" customHeight="1">
      <c r="A318" s="39"/>
      <c r="B318" s="40"/>
      <c r="C318" s="244" t="s">
        <v>594</v>
      </c>
      <c r="D318" s="244" t="s">
        <v>224</v>
      </c>
      <c r="E318" s="245" t="s">
        <v>3677</v>
      </c>
      <c r="F318" s="246" t="s">
        <v>3678</v>
      </c>
      <c r="G318" s="247" t="s">
        <v>353</v>
      </c>
      <c r="H318" s="248">
        <v>3</v>
      </c>
      <c r="I318" s="249"/>
      <c r="J318" s="250">
        <f>ROUND(I318*H318,2)</f>
        <v>0</v>
      </c>
      <c r="K318" s="251"/>
      <c r="L318" s="45"/>
      <c r="M318" s="252" t="s">
        <v>1</v>
      </c>
      <c r="N318" s="253" t="s">
        <v>41</v>
      </c>
      <c r="O318" s="92"/>
      <c r="P318" s="254">
        <f>O318*H318</f>
        <v>0</v>
      </c>
      <c r="Q318" s="254">
        <v>0</v>
      </c>
      <c r="R318" s="254">
        <f>Q318*H318</f>
        <v>0</v>
      </c>
      <c r="S318" s="254">
        <v>0</v>
      </c>
      <c r="T318" s="255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56" t="s">
        <v>228</v>
      </c>
      <c r="AT318" s="256" t="s">
        <v>224</v>
      </c>
      <c r="AU318" s="256" t="s">
        <v>84</v>
      </c>
      <c r="AY318" s="18" t="s">
        <v>222</v>
      </c>
      <c r="BE318" s="257">
        <f>IF(N318="základní",J318,0)</f>
        <v>0</v>
      </c>
      <c r="BF318" s="257">
        <f>IF(N318="snížená",J318,0)</f>
        <v>0</v>
      </c>
      <c r="BG318" s="257">
        <f>IF(N318="zákl. přenesená",J318,0)</f>
        <v>0</v>
      </c>
      <c r="BH318" s="257">
        <f>IF(N318="sníž. přenesená",J318,0)</f>
        <v>0</v>
      </c>
      <c r="BI318" s="257">
        <f>IF(N318="nulová",J318,0)</f>
        <v>0</v>
      </c>
      <c r="BJ318" s="18" t="s">
        <v>84</v>
      </c>
      <c r="BK318" s="257">
        <f>ROUND(I318*H318,2)</f>
        <v>0</v>
      </c>
      <c r="BL318" s="18" t="s">
        <v>228</v>
      </c>
      <c r="BM318" s="256" t="s">
        <v>598</v>
      </c>
    </row>
    <row r="319" s="2" customFormat="1">
      <c r="A319" s="39"/>
      <c r="B319" s="40"/>
      <c r="C319" s="41"/>
      <c r="D319" s="260" t="s">
        <v>266</v>
      </c>
      <c r="E319" s="41"/>
      <c r="F319" s="291" t="s">
        <v>3629</v>
      </c>
      <c r="G319" s="41"/>
      <c r="H319" s="41"/>
      <c r="I319" s="211"/>
      <c r="J319" s="41"/>
      <c r="K319" s="41"/>
      <c r="L319" s="45"/>
      <c r="M319" s="292"/>
      <c r="N319" s="293"/>
      <c r="O319" s="92"/>
      <c r="P319" s="92"/>
      <c r="Q319" s="92"/>
      <c r="R319" s="92"/>
      <c r="S319" s="92"/>
      <c r="T319" s="93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T319" s="18" t="s">
        <v>266</v>
      </c>
      <c r="AU319" s="18" t="s">
        <v>84</v>
      </c>
    </row>
    <row r="320" s="2" customFormat="1" ht="16.5" customHeight="1">
      <c r="A320" s="39"/>
      <c r="B320" s="40"/>
      <c r="C320" s="244" t="s">
        <v>402</v>
      </c>
      <c r="D320" s="244" t="s">
        <v>224</v>
      </c>
      <c r="E320" s="245" t="s">
        <v>3679</v>
      </c>
      <c r="F320" s="246" t="s">
        <v>3680</v>
      </c>
      <c r="G320" s="247" t="s">
        <v>353</v>
      </c>
      <c r="H320" s="248">
        <v>3</v>
      </c>
      <c r="I320" s="249"/>
      <c r="J320" s="250">
        <f>ROUND(I320*H320,2)</f>
        <v>0</v>
      </c>
      <c r="K320" s="251"/>
      <c r="L320" s="45"/>
      <c r="M320" s="252" t="s">
        <v>1</v>
      </c>
      <c r="N320" s="253" t="s">
        <v>41</v>
      </c>
      <c r="O320" s="92"/>
      <c r="P320" s="254">
        <f>O320*H320</f>
        <v>0</v>
      </c>
      <c r="Q320" s="254">
        <v>0</v>
      </c>
      <c r="R320" s="254">
        <f>Q320*H320</f>
        <v>0</v>
      </c>
      <c r="S320" s="254">
        <v>0</v>
      </c>
      <c r="T320" s="255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56" t="s">
        <v>228</v>
      </c>
      <c r="AT320" s="256" t="s">
        <v>224</v>
      </c>
      <c r="AU320" s="256" t="s">
        <v>84</v>
      </c>
      <c r="AY320" s="18" t="s">
        <v>222</v>
      </c>
      <c r="BE320" s="257">
        <f>IF(N320="základní",J320,0)</f>
        <v>0</v>
      </c>
      <c r="BF320" s="257">
        <f>IF(N320="snížená",J320,0)</f>
        <v>0</v>
      </c>
      <c r="BG320" s="257">
        <f>IF(N320="zákl. přenesená",J320,0)</f>
        <v>0</v>
      </c>
      <c r="BH320" s="257">
        <f>IF(N320="sníž. přenesená",J320,0)</f>
        <v>0</v>
      </c>
      <c r="BI320" s="257">
        <f>IF(N320="nulová",J320,0)</f>
        <v>0</v>
      </c>
      <c r="BJ320" s="18" t="s">
        <v>84</v>
      </c>
      <c r="BK320" s="257">
        <f>ROUND(I320*H320,2)</f>
        <v>0</v>
      </c>
      <c r="BL320" s="18" t="s">
        <v>228</v>
      </c>
      <c r="BM320" s="256" t="s">
        <v>602</v>
      </c>
    </row>
    <row r="321" s="2" customFormat="1">
      <c r="A321" s="39"/>
      <c r="B321" s="40"/>
      <c r="C321" s="41"/>
      <c r="D321" s="260" t="s">
        <v>266</v>
      </c>
      <c r="E321" s="41"/>
      <c r="F321" s="291" t="s">
        <v>3629</v>
      </c>
      <c r="G321" s="41"/>
      <c r="H321" s="41"/>
      <c r="I321" s="211"/>
      <c r="J321" s="41"/>
      <c r="K321" s="41"/>
      <c r="L321" s="45"/>
      <c r="M321" s="292"/>
      <c r="N321" s="293"/>
      <c r="O321" s="92"/>
      <c r="P321" s="92"/>
      <c r="Q321" s="92"/>
      <c r="R321" s="92"/>
      <c r="S321" s="92"/>
      <c r="T321" s="93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T321" s="18" t="s">
        <v>266</v>
      </c>
      <c r="AU321" s="18" t="s">
        <v>84</v>
      </c>
    </row>
    <row r="322" s="2" customFormat="1" ht="16.5" customHeight="1">
      <c r="A322" s="39"/>
      <c r="B322" s="40"/>
      <c r="C322" s="244" t="s">
        <v>599</v>
      </c>
      <c r="D322" s="244" t="s">
        <v>224</v>
      </c>
      <c r="E322" s="245" t="s">
        <v>3683</v>
      </c>
      <c r="F322" s="246" t="s">
        <v>3684</v>
      </c>
      <c r="G322" s="247" t="s">
        <v>353</v>
      </c>
      <c r="H322" s="248">
        <v>17</v>
      </c>
      <c r="I322" s="249"/>
      <c r="J322" s="250">
        <f>ROUND(I322*H322,2)</f>
        <v>0</v>
      </c>
      <c r="K322" s="251"/>
      <c r="L322" s="45"/>
      <c r="M322" s="252" t="s">
        <v>1</v>
      </c>
      <c r="N322" s="253" t="s">
        <v>41</v>
      </c>
      <c r="O322" s="92"/>
      <c r="P322" s="254">
        <f>O322*H322</f>
        <v>0</v>
      </c>
      <c r="Q322" s="254">
        <v>0</v>
      </c>
      <c r="R322" s="254">
        <f>Q322*H322</f>
        <v>0</v>
      </c>
      <c r="S322" s="254">
        <v>0</v>
      </c>
      <c r="T322" s="255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56" t="s">
        <v>228</v>
      </c>
      <c r="AT322" s="256" t="s">
        <v>224</v>
      </c>
      <c r="AU322" s="256" t="s">
        <v>84</v>
      </c>
      <c r="AY322" s="18" t="s">
        <v>222</v>
      </c>
      <c r="BE322" s="257">
        <f>IF(N322="základní",J322,0)</f>
        <v>0</v>
      </c>
      <c r="BF322" s="257">
        <f>IF(N322="snížená",J322,0)</f>
        <v>0</v>
      </c>
      <c r="BG322" s="257">
        <f>IF(N322="zákl. přenesená",J322,0)</f>
        <v>0</v>
      </c>
      <c r="BH322" s="257">
        <f>IF(N322="sníž. přenesená",J322,0)</f>
        <v>0</v>
      </c>
      <c r="BI322" s="257">
        <f>IF(N322="nulová",J322,0)</f>
        <v>0</v>
      </c>
      <c r="BJ322" s="18" t="s">
        <v>84</v>
      </c>
      <c r="BK322" s="257">
        <f>ROUND(I322*H322,2)</f>
        <v>0</v>
      </c>
      <c r="BL322" s="18" t="s">
        <v>228</v>
      </c>
      <c r="BM322" s="256" t="s">
        <v>605</v>
      </c>
    </row>
    <row r="323" s="2" customFormat="1">
      <c r="A323" s="39"/>
      <c r="B323" s="40"/>
      <c r="C323" s="41"/>
      <c r="D323" s="260" t="s">
        <v>266</v>
      </c>
      <c r="E323" s="41"/>
      <c r="F323" s="291" t="s">
        <v>3629</v>
      </c>
      <c r="G323" s="41"/>
      <c r="H323" s="41"/>
      <c r="I323" s="211"/>
      <c r="J323" s="41"/>
      <c r="K323" s="41"/>
      <c r="L323" s="45"/>
      <c r="M323" s="292"/>
      <c r="N323" s="293"/>
      <c r="O323" s="92"/>
      <c r="P323" s="92"/>
      <c r="Q323" s="92"/>
      <c r="R323" s="92"/>
      <c r="S323" s="92"/>
      <c r="T323" s="93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T323" s="18" t="s">
        <v>266</v>
      </c>
      <c r="AU323" s="18" t="s">
        <v>84</v>
      </c>
    </row>
    <row r="324" s="2" customFormat="1" ht="16.5" customHeight="1">
      <c r="A324" s="39"/>
      <c r="B324" s="40"/>
      <c r="C324" s="244" t="s">
        <v>412</v>
      </c>
      <c r="D324" s="244" t="s">
        <v>224</v>
      </c>
      <c r="E324" s="245" t="s">
        <v>3681</v>
      </c>
      <c r="F324" s="246" t="s">
        <v>3682</v>
      </c>
      <c r="G324" s="247" t="s">
        <v>353</v>
      </c>
      <c r="H324" s="248">
        <v>3</v>
      </c>
      <c r="I324" s="249"/>
      <c r="J324" s="250">
        <f>ROUND(I324*H324,2)</f>
        <v>0</v>
      </c>
      <c r="K324" s="251"/>
      <c r="L324" s="45"/>
      <c r="M324" s="252" t="s">
        <v>1</v>
      </c>
      <c r="N324" s="253" t="s">
        <v>41</v>
      </c>
      <c r="O324" s="92"/>
      <c r="P324" s="254">
        <f>O324*H324</f>
        <v>0</v>
      </c>
      <c r="Q324" s="254">
        <v>0</v>
      </c>
      <c r="R324" s="254">
        <f>Q324*H324</f>
        <v>0</v>
      </c>
      <c r="S324" s="254">
        <v>0</v>
      </c>
      <c r="T324" s="255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56" t="s">
        <v>228</v>
      </c>
      <c r="AT324" s="256" t="s">
        <v>224</v>
      </c>
      <c r="AU324" s="256" t="s">
        <v>84</v>
      </c>
      <c r="AY324" s="18" t="s">
        <v>222</v>
      </c>
      <c r="BE324" s="257">
        <f>IF(N324="základní",J324,0)</f>
        <v>0</v>
      </c>
      <c r="BF324" s="257">
        <f>IF(N324="snížená",J324,0)</f>
        <v>0</v>
      </c>
      <c r="BG324" s="257">
        <f>IF(N324="zákl. přenesená",J324,0)</f>
        <v>0</v>
      </c>
      <c r="BH324" s="257">
        <f>IF(N324="sníž. přenesená",J324,0)</f>
        <v>0</v>
      </c>
      <c r="BI324" s="257">
        <f>IF(N324="nulová",J324,0)</f>
        <v>0</v>
      </c>
      <c r="BJ324" s="18" t="s">
        <v>84</v>
      </c>
      <c r="BK324" s="257">
        <f>ROUND(I324*H324,2)</f>
        <v>0</v>
      </c>
      <c r="BL324" s="18" t="s">
        <v>228</v>
      </c>
      <c r="BM324" s="256" t="s">
        <v>609</v>
      </c>
    </row>
    <row r="325" s="2" customFormat="1">
      <c r="A325" s="39"/>
      <c r="B325" s="40"/>
      <c r="C325" s="41"/>
      <c r="D325" s="260" t="s">
        <v>266</v>
      </c>
      <c r="E325" s="41"/>
      <c r="F325" s="291" t="s">
        <v>3629</v>
      </c>
      <c r="G325" s="41"/>
      <c r="H325" s="41"/>
      <c r="I325" s="211"/>
      <c r="J325" s="41"/>
      <c r="K325" s="41"/>
      <c r="L325" s="45"/>
      <c r="M325" s="292"/>
      <c r="N325" s="293"/>
      <c r="O325" s="92"/>
      <c r="P325" s="92"/>
      <c r="Q325" s="92"/>
      <c r="R325" s="92"/>
      <c r="S325" s="92"/>
      <c r="T325" s="93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T325" s="18" t="s">
        <v>266</v>
      </c>
      <c r="AU325" s="18" t="s">
        <v>84</v>
      </c>
    </row>
    <row r="326" s="2" customFormat="1" ht="16.5" customHeight="1">
      <c r="A326" s="39"/>
      <c r="B326" s="40"/>
      <c r="C326" s="244" t="s">
        <v>606</v>
      </c>
      <c r="D326" s="244" t="s">
        <v>224</v>
      </c>
      <c r="E326" s="245" t="s">
        <v>3713</v>
      </c>
      <c r="F326" s="246" t="s">
        <v>3714</v>
      </c>
      <c r="G326" s="247" t="s">
        <v>353</v>
      </c>
      <c r="H326" s="248">
        <v>4</v>
      </c>
      <c r="I326" s="249"/>
      <c r="J326" s="250">
        <f>ROUND(I326*H326,2)</f>
        <v>0</v>
      </c>
      <c r="K326" s="251"/>
      <c r="L326" s="45"/>
      <c r="M326" s="252" t="s">
        <v>1</v>
      </c>
      <c r="N326" s="253" t="s">
        <v>41</v>
      </c>
      <c r="O326" s="92"/>
      <c r="P326" s="254">
        <f>O326*H326</f>
        <v>0</v>
      </c>
      <c r="Q326" s="254">
        <v>0</v>
      </c>
      <c r="R326" s="254">
        <f>Q326*H326</f>
        <v>0</v>
      </c>
      <c r="S326" s="254">
        <v>0</v>
      </c>
      <c r="T326" s="255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56" t="s">
        <v>228</v>
      </c>
      <c r="AT326" s="256" t="s">
        <v>224</v>
      </c>
      <c r="AU326" s="256" t="s">
        <v>84</v>
      </c>
      <c r="AY326" s="18" t="s">
        <v>222</v>
      </c>
      <c r="BE326" s="257">
        <f>IF(N326="základní",J326,0)</f>
        <v>0</v>
      </c>
      <c r="BF326" s="257">
        <f>IF(N326="snížená",J326,0)</f>
        <v>0</v>
      </c>
      <c r="BG326" s="257">
        <f>IF(N326="zákl. přenesená",J326,0)</f>
        <v>0</v>
      </c>
      <c r="BH326" s="257">
        <f>IF(N326="sníž. přenesená",J326,0)</f>
        <v>0</v>
      </c>
      <c r="BI326" s="257">
        <f>IF(N326="nulová",J326,0)</f>
        <v>0</v>
      </c>
      <c r="BJ326" s="18" t="s">
        <v>84</v>
      </c>
      <c r="BK326" s="257">
        <f>ROUND(I326*H326,2)</f>
        <v>0</v>
      </c>
      <c r="BL326" s="18" t="s">
        <v>228</v>
      </c>
      <c r="BM326" s="256" t="s">
        <v>614</v>
      </c>
    </row>
    <row r="327" s="2" customFormat="1">
      <c r="A327" s="39"/>
      <c r="B327" s="40"/>
      <c r="C327" s="41"/>
      <c r="D327" s="260" t="s">
        <v>266</v>
      </c>
      <c r="E327" s="41"/>
      <c r="F327" s="291" t="s">
        <v>3629</v>
      </c>
      <c r="G327" s="41"/>
      <c r="H327" s="41"/>
      <c r="I327" s="211"/>
      <c r="J327" s="41"/>
      <c r="K327" s="41"/>
      <c r="L327" s="45"/>
      <c r="M327" s="292"/>
      <c r="N327" s="293"/>
      <c r="O327" s="92"/>
      <c r="P327" s="92"/>
      <c r="Q327" s="92"/>
      <c r="R327" s="92"/>
      <c r="S327" s="92"/>
      <c r="T327" s="93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T327" s="18" t="s">
        <v>266</v>
      </c>
      <c r="AU327" s="18" t="s">
        <v>84</v>
      </c>
    </row>
    <row r="328" s="2" customFormat="1" ht="24.15" customHeight="1">
      <c r="A328" s="39"/>
      <c r="B328" s="40"/>
      <c r="C328" s="244" t="s">
        <v>416</v>
      </c>
      <c r="D328" s="244" t="s">
        <v>224</v>
      </c>
      <c r="E328" s="245" t="s">
        <v>3685</v>
      </c>
      <c r="F328" s="246" t="s">
        <v>3686</v>
      </c>
      <c r="G328" s="247" t="s">
        <v>353</v>
      </c>
      <c r="H328" s="248">
        <v>1</v>
      </c>
      <c r="I328" s="249"/>
      <c r="J328" s="250">
        <f>ROUND(I328*H328,2)</f>
        <v>0</v>
      </c>
      <c r="K328" s="251"/>
      <c r="L328" s="45"/>
      <c r="M328" s="252" t="s">
        <v>1</v>
      </c>
      <c r="N328" s="253" t="s">
        <v>41</v>
      </c>
      <c r="O328" s="92"/>
      <c r="P328" s="254">
        <f>O328*H328</f>
        <v>0</v>
      </c>
      <c r="Q328" s="254">
        <v>0</v>
      </c>
      <c r="R328" s="254">
        <f>Q328*H328</f>
        <v>0</v>
      </c>
      <c r="S328" s="254">
        <v>0</v>
      </c>
      <c r="T328" s="255">
        <f>S328*H328</f>
        <v>0</v>
      </c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R328" s="256" t="s">
        <v>228</v>
      </c>
      <c r="AT328" s="256" t="s">
        <v>224</v>
      </c>
      <c r="AU328" s="256" t="s">
        <v>84</v>
      </c>
      <c r="AY328" s="18" t="s">
        <v>222</v>
      </c>
      <c r="BE328" s="257">
        <f>IF(N328="základní",J328,0)</f>
        <v>0</v>
      </c>
      <c r="BF328" s="257">
        <f>IF(N328="snížená",J328,0)</f>
        <v>0</v>
      </c>
      <c r="BG328" s="257">
        <f>IF(N328="zákl. přenesená",J328,0)</f>
        <v>0</v>
      </c>
      <c r="BH328" s="257">
        <f>IF(N328="sníž. přenesená",J328,0)</f>
        <v>0</v>
      </c>
      <c r="BI328" s="257">
        <f>IF(N328="nulová",J328,0)</f>
        <v>0</v>
      </c>
      <c r="BJ328" s="18" t="s">
        <v>84</v>
      </c>
      <c r="BK328" s="257">
        <f>ROUND(I328*H328,2)</f>
        <v>0</v>
      </c>
      <c r="BL328" s="18" t="s">
        <v>228</v>
      </c>
      <c r="BM328" s="256" t="s">
        <v>618</v>
      </c>
    </row>
    <row r="329" s="2" customFormat="1">
      <c r="A329" s="39"/>
      <c r="B329" s="40"/>
      <c r="C329" s="41"/>
      <c r="D329" s="260" t="s">
        <v>266</v>
      </c>
      <c r="E329" s="41"/>
      <c r="F329" s="291" t="s">
        <v>3687</v>
      </c>
      <c r="G329" s="41"/>
      <c r="H329" s="41"/>
      <c r="I329" s="211"/>
      <c r="J329" s="41"/>
      <c r="K329" s="41"/>
      <c r="L329" s="45"/>
      <c r="M329" s="292"/>
      <c r="N329" s="293"/>
      <c r="O329" s="92"/>
      <c r="P329" s="92"/>
      <c r="Q329" s="92"/>
      <c r="R329" s="92"/>
      <c r="S329" s="92"/>
      <c r="T329" s="93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T329" s="18" t="s">
        <v>266</v>
      </c>
      <c r="AU329" s="18" t="s">
        <v>84</v>
      </c>
    </row>
    <row r="330" s="2" customFormat="1" ht="21.75" customHeight="1">
      <c r="A330" s="39"/>
      <c r="B330" s="40"/>
      <c r="C330" s="244" t="s">
        <v>615</v>
      </c>
      <c r="D330" s="244" t="s">
        <v>224</v>
      </c>
      <c r="E330" s="245" t="s">
        <v>3688</v>
      </c>
      <c r="F330" s="246" t="s">
        <v>3689</v>
      </c>
      <c r="G330" s="247" t="s">
        <v>353</v>
      </c>
      <c r="H330" s="248">
        <v>1</v>
      </c>
      <c r="I330" s="249"/>
      <c r="J330" s="250">
        <f>ROUND(I330*H330,2)</f>
        <v>0</v>
      </c>
      <c r="K330" s="251"/>
      <c r="L330" s="45"/>
      <c r="M330" s="252" t="s">
        <v>1</v>
      </c>
      <c r="N330" s="253" t="s">
        <v>41</v>
      </c>
      <c r="O330" s="92"/>
      <c r="P330" s="254">
        <f>O330*H330</f>
        <v>0</v>
      </c>
      <c r="Q330" s="254">
        <v>0</v>
      </c>
      <c r="R330" s="254">
        <f>Q330*H330</f>
        <v>0</v>
      </c>
      <c r="S330" s="254">
        <v>0</v>
      </c>
      <c r="T330" s="255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56" t="s">
        <v>228</v>
      </c>
      <c r="AT330" s="256" t="s">
        <v>224</v>
      </c>
      <c r="AU330" s="256" t="s">
        <v>84</v>
      </c>
      <c r="AY330" s="18" t="s">
        <v>222</v>
      </c>
      <c r="BE330" s="257">
        <f>IF(N330="základní",J330,0)</f>
        <v>0</v>
      </c>
      <c r="BF330" s="257">
        <f>IF(N330="snížená",J330,0)</f>
        <v>0</v>
      </c>
      <c r="BG330" s="257">
        <f>IF(N330="zákl. přenesená",J330,0)</f>
        <v>0</v>
      </c>
      <c r="BH330" s="257">
        <f>IF(N330="sníž. přenesená",J330,0)</f>
        <v>0</v>
      </c>
      <c r="BI330" s="257">
        <f>IF(N330="nulová",J330,0)</f>
        <v>0</v>
      </c>
      <c r="BJ330" s="18" t="s">
        <v>84</v>
      </c>
      <c r="BK330" s="257">
        <f>ROUND(I330*H330,2)</f>
        <v>0</v>
      </c>
      <c r="BL330" s="18" t="s">
        <v>228</v>
      </c>
      <c r="BM330" s="256" t="s">
        <v>621</v>
      </c>
    </row>
    <row r="331" s="2" customFormat="1">
      <c r="A331" s="39"/>
      <c r="B331" s="40"/>
      <c r="C331" s="41"/>
      <c r="D331" s="260" t="s">
        <v>266</v>
      </c>
      <c r="E331" s="41"/>
      <c r="F331" s="291" t="s">
        <v>3687</v>
      </c>
      <c r="G331" s="41"/>
      <c r="H331" s="41"/>
      <c r="I331" s="211"/>
      <c r="J331" s="41"/>
      <c r="K331" s="41"/>
      <c r="L331" s="45"/>
      <c r="M331" s="292"/>
      <c r="N331" s="293"/>
      <c r="O331" s="92"/>
      <c r="P331" s="92"/>
      <c r="Q331" s="92"/>
      <c r="R331" s="92"/>
      <c r="S331" s="92"/>
      <c r="T331" s="93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T331" s="18" t="s">
        <v>266</v>
      </c>
      <c r="AU331" s="18" t="s">
        <v>84</v>
      </c>
    </row>
    <row r="332" s="2" customFormat="1" ht="16.5" customHeight="1">
      <c r="A332" s="39"/>
      <c r="B332" s="40"/>
      <c r="C332" s="244" t="s">
        <v>421</v>
      </c>
      <c r="D332" s="244" t="s">
        <v>224</v>
      </c>
      <c r="E332" s="245" t="s">
        <v>3696</v>
      </c>
      <c r="F332" s="246" t="s">
        <v>3697</v>
      </c>
      <c r="G332" s="247" t="s">
        <v>353</v>
      </c>
      <c r="H332" s="248">
        <v>100</v>
      </c>
      <c r="I332" s="249"/>
      <c r="J332" s="250">
        <f>ROUND(I332*H332,2)</f>
        <v>0</v>
      </c>
      <c r="K332" s="251"/>
      <c r="L332" s="45"/>
      <c r="M332" s="252" t="s">
        <v>1</v>
      </c>
      <c r="N332" s="253" t="s">
        <v>41</v>
      </c>
      <c r="O332" s="92"/>
      <c r="P332" s="254">
        <f>O332*H332</f>
        <v>0</v>
      </c>
      <c r="Q332" s="254">
        <v>0</v>
      </c>
      <c r="R332" s="254">
        <f>Q332*H332</f>
        <v>0</v>
      </c>
      <c r="S332" s="254">
        <v>0</v>
      </c>
      <c r="T332" s="255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56" t="s">
        <v>228</v>
      </c>
      <c r="AT332" s="256" t="s">
        <v>224</v>
      </c>
      <c r="AU332" s="256" t="s">
        <v>84</v>
      </c>
      <c r="AY332" s="18" t="s">
        <v>222</v>
      </c>
      <c r="BE332" s="257">
        <f>IF(N332="základní",J332,0)</f>
        <v>0</v>
      </c>
      <c r="BF332" s="257">
        <f>IF(N332="snížená",J332,0)</f>
        <v>0</v>
      </c>
      <c r="BG332" s="257">
        <f>IF(N332="zákl. přenesená",J332,0)</f>
        <v>0</v>
      </c>
      <c r="BH332" s="257">
        <f>IF(N332="sníž. přenesená",J332,0)</f>
        <v>0</v>
      </c>
      <c r="BI332" s="257">
        <f>IF(N332="nulová",J332,0)</f>
        <v>0</v>
      </c>
      <c r="BJ332" s="18" t="s">
        <v>84</v>
      </c>
      <c r="BK332" s="257">
        <f>ROUND(I332*H332,2)</f>
        <v>0</v>
      </c>
      <c r="BL332" s="18" t="s">
        <v>228</v>
      </c>
      <c r="BM332" s="256" t="s">
        <v>625</v>
      </c>
    </row>
    <row r="333" s="2" customFormat="1">
      <c r="A333" s="39"/>
      <c r="B333" s="40"/>
      <c r="C333" s="41"/>
      <c r="D333" s="260" t="s">
        <v>266</v>
      </c>
      <c r="E333" s="41"/>
      <c r="F333" s="291" t="s">
        <v>3646</v>
      </c>
      <c r="G333" s="41"/>
      <c r="H333" s="41"/>
      <c r="I333" s="211"/>
      <c r="J333" s="41"/>
      <c r="K333" s="41"/>
      <c r="L333" s="45"/>
      <c r="M333" s="292"/>
      <c r="N333" s="293"/>
      <c r="O333" s="92"/>
      <c r="P333" s="92"/>
      <c r="Q333" s="92"/>
      <c r="R333" s="92"/>
      <c r="S333" s="92"/>
      <c r="T333" s="93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T333" s="18" t="s">
        <v>266</v>
      </c>
      <c r="AU333" s="18" t="s">
        <v>84</v>
      </c>
    </row>
    <row r="334" s="2" customFormat="1" ht="16.5" customHeight="1">
      <c r="A334" s="39"/>
      <c r="B334" s="40"/>
      <c r="C334" s="244" t="s">
        <v>622</v>
      </c>
      <c r="D334" s="244" t="s">
        <v>224</v>
      </c>
      <c r="E334" s="245" t="s">
        <v>3698</v>
      </c>
      <c r="F334" s="246" t="s">
        <v>3699</v>
      </c>
      <c r="G334" s="247" t="s">
        <v>353</v>
      </c>
      <c r="H334" s="248">
        <v>3</v>
      </c>
      <c r="I334" s="249"/>
      <c r="J334" s="250">
        <f>ROUND(I334*H334,2)</f>
        <v>0</v>
      </c>
      <c r="K334" s="251"/>
      <c r="L334" s="45"/>
      <c r="M334" s="252" t="s">
        <v>1</v>
      </c>
      <c r="N334" s="253" t="s">
        <v>41</v>
      </c>
      <c r="O334" s="92"/>
      <c r="P334" s="254">
        <f>O334*H334</f>
        <v>0</v>
      </c>
      <c r="Q334" s="254">
        <v>0</v>
      </c>
      <c r="R334" s="254">
        <f>Q334*H334</f>
        <v>0</v>
      </c>
      <c r="S334" s="254">
        <v>0</v>
      </c>
      <c r="T334" s="255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56" t="s">
        <v>228</v>
      </c>
      <c r="AT334" s="256" t="s">
        <v>224</v>
      </c>
      <c r="AU334" s="256" t="s">
        <v>84</v>
      </c>
      <c r="AY334" s="18" t="s">
        <v>222</v>
      </c>
      <c r="BE334" s="257">
        <f>IF(N334="základní",J334,0)</f>
        <v>0</v>
      </c>
      <c r="BF334" s="257">
        <f>IF(N334="snížená",J334,0)</f>
        <v>0</v>
      </c>
      <c r="BG334" s="257">
        <f>IF(N334="zákl. přenesená",J334,0)</f>
        <v>0</v>
      </c>
      <c r="BH334" s="257">
        <f>IF(N334="sníž. přenesená",J334,0)</f>
        <v>0</v>
      </c>
      <c r="BI334" s="257">
        <f>IF(N334="nulová",J334,0)</f>
        <v>0</v>
      </c>
      <c r="BJ334" s="18" t="s">
        <v>84</v>
      </c>
      <c r="BK334" s="257">
        <f>ROUND(I334*H334,2)</f>
        <v>0</v>
      </c>
      <c r="BL334" s="18" t="s">
        <v>228</v>
      </c>
      <c r="BM334" s="256" t="s">
        <v>628</v>
      </c>
    </row>
    <row r="335" s="2" customFormat="1">
      <c r="A335" s="39"/>
      <c r="B335" s="40"/>
      <c r="C335" s="41"/>
      <c r="D335" s="260" t="s">
        <v>266</v>
      </c>
      <c r="E335" s="41"/>
      <c r="F335" s="291" t="s">
        <v>3646</v>
      </c>
      <c r="G335" s="41"/>
      <c r="H335" s="41"/>
      <c r="I335" s="211"/>
      <c r="J335" s="41"/>
      <c r="K335" s="41"/>
      <c r="L335" s="45"/>
      <c r="M335" s="292"/>
      <c r="N335" s="293"/>
      <c r="O335" s="92"/>
      <c r="P335" s="92"/>
      <c r="Q335" s="92"/>
      <c r="R335" s="92"/>
      <c r="S335" s="92"/>
      <c r="T335" s="93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T335" s="18" t="s">
        <v>266</v>
      </c>
      <c r="AU335" s="18" t="s">
        <v>84</v>
      </c>
    </row>
    <row r="336" s="2" customFormat="1" ht="16.5" customHeight="1">
      <c r="A336" s="39"/>
      <c r="B336" s="40"/>
      <c r="C336" s="244" t="s">
        <v>428</v>
      </c>
      <c r="D336" s="244" t="s">
        <v>224</v>
      </c>
      <c r="E336" s="245" t="s">
        <v>3715</v>
      </c>
      <c r="F336" s="246" t="s">
        <v>3716</v>
      </c>
      <c r="G336" s="247" t="s">
        <v>353</v>
      </c>
      <c r="H336" s="248">
        <v>2</v>
      </c>
      <c r="I336" s="249"/>
      <c r="J336" s="250">
        <f>ROUND(I336*H336,2)</f>
        <v>0</v>
      </c>
      <c r="K336" s="251"/>
      <c r="L336" s="45"/>
      <c r="M336" s="252" t="s">
        <v>1</v>
      </c>
      <c r="N336" s="253" t="s">
        <v>41</v>
      </c>
      <c r="O336" s="92"/>
      <c r="P336" s="254">
        <f>O336*H336</f>
        <v>0</v>
      </c>
      <c r="Q336" s="254">
        <v>0</v>
      </c>
      <c r="R336" s="254">
        <f>Q336*H336</f>
        <v>0</v>
      </c>
      <c r="S336" s="254">
        <v>0</v>
      </c>
      <c r="T336" s="255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56" t="s">
        <v>228</v>
      </c>
      <c r="AT336" s="256" t="s">
        <v>224</v>
      </c>
      <c r="AU336" s="256" t="s">
        <v>84</v>
      </c>
      <c r="AY336" s="18" t="s">
        <v>222</v>
      </c>
      <c r="BE336" s="257">
        <f>IF(N336="základní",J336,0)</f>
        <v>0</v>
      </c>
      <c r="BF336" s="257">
        <f>IF(N336="snížená",J336,0)</f>
        <v>0</v>
      </c>
      <c r="BG336" s="257">
        <f>IF(N336="zákl. přenesená",J336,0)</f>
        <v>0</v>
      </c>
      <c r="BH336" s="257">
        <f>IF(N336="sníž. přenesená",J336,0)</f>
        <v>0</v>
      </c>
      <c r="BI336" s="257">
        <f>IF(N336="nulová",J336,0)</f>
        <v>0</v>
      </c>
      <c r="BJ336" s="18" t="s">
        <v>84</v>
      </c>
      <c r="BK336" s="257">
        <f>ROUND(I336*H336,2)</f>
        <v>0</v>
      </c>
      <c r="BL336" s="18" t="s">
        <v>228</v>
      </c>
      <c r="BM336" s="256" t="s">
        <v>633</v>
      </c>
    </row>
    <row r="337" s="2" customFormat="1">
      <c r="A337" s="39"/>
      <c r="B337" s="40"/>
      <c r="C337" s="41"/>
      <c r="D337" s="260" t="s">
        <v>266</v>
      </c>
      <c r="E337" s="41"/>
      <c r="F337" s="291" t="s">
        <v>3669</v>
      </c>
      <c r="G337" s="41"/>
      <c r="H337" s="41"/>
      <c r="I337" s="211"/>
      <c r="J337" s="41"/>
      <c r="K337" s="41"/>
      <c r="L337" s="45"/>
      <c r="M337" s="292"/>
      <c r="N337" s="293"/>
      <c r="O337" s="92"/>
      <c r="P337" s="92"/>
      <c r="Q337" s="92"/>
      <c r="R337" s="92"/>
      <c r="S337" s="92"/>
      <c r="T337" s="93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T337" s="18" t="s">
        <v>266</v>
      </c>
      <c r="AU337" s="18" t="s">
        <v>84</v>
      </c>
    </row>
    <row r="338" s="2" customFormat="1" ht="16.5" customHeight="1">
      <c r="A338" s="39"/>
      <c r="B338" s="40"/>
      <c r="C338" s="244" t="s">
        <v>630</v>
      </c>
      <c r="D338" s="244" t="s">
        <v>224</v>
      </c>
      <c r="E338" s="245" t="s">
        <v>3717</v>
      </c>
      <c r="F338" s="246" t="s">
        <v>3718</v>
      </c>
      <c r="G338" s="247" t="s">
        <v>353</v>
      </c>
      <c r="H338" s="248">
        <v>2</v>
      </c>
      <c r="I338" s="249"/>
      <c r="J338" s="250">
        <f>ROUND(I338*H338,2)</f>
        <v>0</v>
      </c>
      <c r="K338" s="251"/>
      <c r="L338" s="45"/>
      <c r="M338" s="252" t="s">
        <v>1</v>
      </c>
      <c r="N338" s="253" t="s">
        <v>41</v>
      </c>
      <c r="O338" s="92"/>
      <c r="P338" s="254">
        <f>O338*H338</f>
        <v>0</v>
      </c>
      <c r="Q338" s="254">
        <v>0</v>
      </c>
      <c r="R338" s="254">
        <f>Q338*H338</f>
        <v>0</v>
      </c>
      <c r="S338" s="254">
        <v>0</v>
      </c>
      <c r="T338" s="255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56" t="s">
        <v>228</v>
      </c>
      <c r="AT338" s="256" t="s">
        <v>224</v>
      </c>
      <c r="AU338" s="256" t="s">
        <v>84</v>
      </c>
      <c r="AY338" s="18" t="s">
        <v>222</v>
      </c>
      <c r="BE338" s="257">
        <f>IF(N338="základní",J338,0)</f>
        <v>0</v>
      </c>
      <c r="BF338" s="257">
        <f>IF(N338="snížená",J338,0)</f>
        <v>0</v>
      </c>
      <c r="BG338" s="257">
        <f>IF(N338="zákl. přenesená",J338,0)</f>
        <v>0</v>
      </c>
      <c r="BH338" s="257">
        <f>IF(N338="sníž. přenesená",J338,0)</f>
        <v>0</v>
      </c>
      <c r="BI338" s="257">
        <f>IF(N338="nulová",J338,0)</f>
        <v>0</v>
      </c>
      <c r="BJ338" s="18" t="s">
        <v>84</v>
      </c>
      <c r="BK338" s="257">
        <f>ROUND(I338*H338,2)</f>
        <v>0</v>
      </c>
      <c r="BL338" s="18" t="s">
        <v>228</v>
      </c>
      <c r="BM338" s="256" t="s">
        <v>638</v>
      </c>
    </row>
    <row r="339" s="2" customFormat="1">
      <c r="A339" s="39"/>
      <c r="B339" s="40"/>
      <c r="C339" s="41"/>
      <c r="D339" s="260" t="s">
        <v>266</v>
      </c>
      <c r="E339" s="41"/>
      <c r="F339" s="291" t="s">
        <v>3669</v>
      </c>
      <c r="G339" s="41"/>
      <c r="H339" s="41"/>
      <c r="I339" s="211"/>
      <c r="J339" s="41"/>
      <c r="K339" s="41"/>
      <c r="L339" s="45"/>
      <c r="M339" s="292"/>
      <c r="N339" s="293"/>
      <c r="O339" s="92"/>
      <c r="P339" s="92"/>
      <c r="Q339" s="92"/>
      <c r="R339" s="92"/>
      <c r="S339" s="92"/>
      <c r="T339" s="93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T339" s="18" t="s">
        <v>266</v>
      </c>
      <c r="AU339" s="18" t="s">
        <v>84</v>
      </c>
    </row>
    <row r="340" s="2" customFormat="1" ht="16.5" customHeight="1">
      <c r="A340" s="39"/>
      <c r="B340" s="40"/>
      <c r="C340" s="244" t="s">
        <v>439</v>
      </c>
      <c r="D340" s="244" t="s">
        <v>224</v>
      </c>
      <c r="E340" s="245" t="s">
        <v>3694</v>
      </c>
      <c r="F340" s="246" t="s">
        <v>3695</v>
      </c>
      <c r="G340" s="247" t="s">
        <v>353</v>
      </c>
      <c r="H340" s="248">
        <v>1</v>
      </c>
      <c r="I340" s="249"/>
      <c r="J340" s="250">
        <f>ROUND(I340*H340,2)</f>
        <v>0</v>
      </c>
      <c r="K340" s="251"/>
      <c r="L340" s="45"/>
      <c r="M340" s="252" t="s">
        <v>1</v>
      </c>
      <c r="N340" s="253" t="s">
        <v>41</v>
      </c>
      <c r="O340" s="92"/>
      <c r="P340" s="254">
        <f>O340*H340</f>
        <v>0</v>
      </c>
      <c r="Q340" s="254">
        <v>0</v>
      </c>
      <c r="R340" s="254">
        <f>Q340*H340</f>
        <v>0</v>
      </c>
      <c r="S340" s="254">
        <v>0</v>
      </c>
      <c r="T340" s="255">
        <f>S340*H340</f>
        <v>0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56" t="s">
        <v>228</v>
      </c>
      <c r="AT340" s="256" t="s">
        <v>224</v>
      </c>
      <c r="AU340" s="256" t="s">
        <v>84</v>
      </c>
      <c r="AY340" s="18" t="s">
        <v>222</v>
      </c>
      <c r="BE340" s="257">
        <f>IF(N340="základní",J340,0)</f>
        <v>0</v>
      </c>
      <c r="BF340" s="257">
        <f>IF(N340="snížená",J340,0)</f>
        <v>0</v>
      </c>
      <c r="BG340" s="257">
        <f>IF(N340="zákl. přenesená",J340,0)</f>
        <v>0</v>
      </c>
      <c r="BH340" s="257">
        <f>IF(N340="sníž. přenesená",J340,0)</f>
        <v>0</v>
      </c>
      <c r="BI340" s="257">
        <f>IF(N340="nulová",J340,0)</f>
        <v>0</v>
      </c>
      <c r="BJ340" s="18" t="s">
        <v>84</v>
      </c>
      <c r="BK340" s="257">
        <f>ROUND(I340*H340,2)</f>
        <v>0</v>
      </c>
      <c r="BL340" s="18" t="s">
        <v>228</v>
      </c>
      <c r="BM340" s="256" t="s">
        <v>642</v>
      </c>
    </row>
    <row r="341" s="2" customFormat="1">
      <c r="A341" s="39"/>
      <c r="B341" s="40"/>
      <c r="C341" s="41"/>
      <c r="D341" s="260" t="s">
        <v>266</v>
      </c>
      <c r="E341" s="41"/>
      <c r="F341" s="291" t="s">
        <v>3629</v>
      </c>
      <c r="G341" s="41"/>
      <c r="H341" s="41"/>
      <c r="I341" s="211"/>
      <c r="J341" s="41"/>
      <c r="K341" s="41"/>
      <c r="L341" s="45"/>
      <c r="M341" s="292"/>
      <c r="N341" s="293"/>
      <c r="O341" s="92"/>
      <c r="P341" s="92"/>
      <c r="Q341" s="92"/>
      <c r="R341" s="92"/>
      <c r="S341" s="92"/>
      <c r="T341" s="93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T341" s="18" t="s">
        <v>266</v>
      </c>
      <c r="AU341" s="18" t="s">
        <v>84</v>
      </c>
    </row>
    <row r="342" s="2" customFormat="1" ht="16.5" customHeight="1">
      <c r="A342" s="39"/>
      <c r="B342" s="40"/>
      <c r="C342" s="244" t="s">
        <v>639</v>
      </c>
      <c r="D342" s="244" t="s">
        <v>224</v>
      </c>
      <c r="E342" s="245" t="s">
        <v>3719</v>
      </c>
      <c r="F342" s="246" t="s">
        <v>3720</v>
      </c>
      <c r="G342" s="247" t="s">
        <v>353</v>
      </c>
      <c r="H342" s="248">
        <v>1</v>
      </c>
      <c r="I342" s="249"/>
      <c r="J342" s="250">
        <f>ROUND(I342*H342,2)</f>
        <v>0</v>
      </c>
      <c r="K342" s="251"/>
      <c r="L342" s="45"/>
      <c r="M342" s="252" t="s">
        <v>1</v>
      </c>
      <c r="N342" s="253" t="s">
        <v>41</v>
      </c>
      <c r="O342" s="92"/>
      <c r="P342" s="254">
        <f>O342*H342</f>
        <v>0</v>
      </c>
      <c r="Q342" s="254">
        <v>0</v>
      </c>
      <c r="R342" s="254">
        <f>Q342*H342</f>
        <v>0</v>
      </c>
      <c r="S342" s="254">
        <v>0</v>
      </c>
      <c r="T342" s="255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56" t="s">
        <v>228</v>
      </c>
      <c r="AT342" s="256" t="s">
        <v>224</v>
      </c>
      <c r="AU342" s="256" t="s">
        <v>84</v>
      </c>
      <c r="AY342" s="18" t="s">
        <v>222</v>
      </c>
      <c r="BE342" s="257">
        <f>IF(N342="základní",J342,0)</f>
        <v>0</v>
      </c>
      <c r="BF342" s="257">
        <f>IF(N342="snížená",J342,0)</f>
        <v>0</v>
      </c>
      <c r="BG342" s="257">
        <f>IF(N342="zákl. přenesená",J342,0)</f>
        <v>0</v>
      </c>
      <c r="BH342" s="257">
        <f>IF(N342="sníž. přenesená",J342,0)</f>
        <v>0</v>
      </c>
      <c r="BI342" s="257">
        <f>IF(N342="nulová",J342,0)</f>
        <v>0</v>
      </c>
      <c r="BJ342" s="18" t="s">
        <v>84</v>
      </c>
      <c r="BK342" s="257">
        <f>ROUND(I342*H342,2)</f>
        <v>0</v>
      </c>
      <c r="BL342" s="18" t="s">
        <v>228</v>
      </c>
      <c r="BM342" s="256" t="s">
        <v>645</v>
      </c>
    </row>
    <row r="343" s="2" customFormat="1">
      <c r="A343" s="39"/>
      <c r="B343" s="40"/>
      <c r="C343" s="41"/>
      <c r="D343" s="260" t="s">
        <v>266</v>
      </c>
      <c r="E343" s="41"/>
      <c r="F343" s="291" t="s">
        <v>3629</v>
      </c>
      <c r="G343" s="41"/>
      <c r="H343" s="41"/>
      <c r="I343" s="211"/>
      <c r="J343" s="41"/>
      <c r="K343" s="41"/>
      <c r="L343" s="45"/>
      <c r="M343" s="292"/>
      <c r="N343" s="293"/>
      <c r="O343" s="92"/>
      <c r="P343" s="92"/>
      <c r="Q343" s="92"/>
      <c r="R343" s="92"/>
      <c r="S343" s="92"/>
      <c r="T343" s="93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T343" s="18" t="s">
        <v>266</v>
      </c>
      <c r="AU343" s="18" t="s">
        <v>84</v>
      </c>
    </row>
    <row r="344" s="2" customFormat="1" ht="16.5" customHeight="1">
      <c r="A344" s="39"/>
      <c r="B344" s="40"/>
      <c r="C344" s="244" t="s">
        <v>442</v>
      </c>
      <c r="D344" s="244" t="s">
        <v>224</v>
      </c>
      <c r="E344" s="245" t="s">
        <v>3721</v>
      </c>
      <c r="F344" s="246" t="s">
        <v>3722</v>
      </c>
      <c r="G344" s="247" t="s">
        <v>353</v>
      </c>
      <c r="H344" s="248">
        <v>1</v>
      </c>
      <c r="I344" s="249"/>
      <c r="J344" s="250">
        <f>ROUND(I344*H344,2)</f>
        <v>0</v>
      </c>
      <c r="K344" s="251"/>
      <c r="L344" s="45"/>
      <c r="M344" s="252" t="s">
        <v>1</v>
      </c>
      <c r="N344" s="253" t="s">
        <v>41</v>
      </c>
      <c r="O344" s="92"/>
      <c r="P344" s="254">
        <f>O344*H344</f>
        <v>0</v>
      </c>
      <c r="Q344" s="254">
        <v>0</v>
      </c>
      <c r="R344" s="254">
        <f>Q344*H344</f>
        <v>0</v>
      </c>
      <c r="S344" s="254">
        <v>0</v>
      </c>
      <c r="T344" s="255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56" t="s">
        <v>228</v>
      </c>
      <c r="AT344" s="256" t="s">
        <v>224</v>
      </c>
      <c r="AU344" s="256" t="s">
        <v>84</v>
      </c>
      <c r="AY344" s="18" t="s">
        <v>222</v>
      </c>
      <c r="BE344" s="257">
        <f>IF(N344="základní",J344,0)</f>
        <v>0</v>
      </c>
      <c r="BF344" s="257">
        <f>IF(N344="snížená",J344,0)</f>
        <v>0</v>
      </c>
      <c r="BG344" s="257">
        <f>IF(N344="zákl. přenesená",J344,0)</f>
        <v>0</v>
      </c>
      <c r="BH344" s="257">
        <f>IF(N344="sníž. přenesená",J344,0)</f>
        <v>0</v>
      </c>
      <c r="BI344" s="257">
        <f>IF(N344="nulová",J344,0)</f>
        <v>0</v>
      </c>
      <c r="BJ344" s="18" t="s">
        <v>84</v>
      </c>
      <c r="BK344" s="257">
        <f>ROUND(I344*H344,2)</f>
        <v>0</v>
      </c>
      <c r="BL344" s="18" t="s">
        <v>228</v>
      </c>
      <c r="BM344" s="256" t="s">
        <v>649</v>
      </c>
    </row>
    <row r="345" s="2" customFormat="1">
      <c r="A345" s="39"/>
      <c r="B345" s="40"/>
      <c r="C345" s="41"/>
      <c r="D345" s="260" t="s">
        <v>266</v>
      </c>
      <c r="E345" s="41"/>
      <c r="F345" s="291" t="s">
        <v>3669</v>
      </c>
      <c r="G345" s="41"/>
      <c r="H345" s="41"/>
      <c r="I345" s="211"/>
      <c r="J345" s="41"/>
      <c r="K345" s="41"/>
      <c r="L345" s="45"/>
      <c r="M345" s="292"/>
      <c r="N345" s="293"/>
      <c r="O345" s="92"/>
      <c r="P345" s="92"/>
      <c r="Q345" s="92"/>
      <c r="R345" s="92"/>
      <c r="S345" s="92"/>
      <c r="T345" s="93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T345" s="18" t="s">
        <v>266</v>
      </c>
      <c r="AU345" s="18" t="s">
        <v>84</v>
      </c>
    </row>
    <row r="346" s="12" customFormat="1" ht="25.92" customHeight="1">
      <c r="A346" s="12"/>
      <c r="B346" s="228"/>
      <c r="C346" s="229"/>
      <c r="D346" s="230" t="s">
        <v>75</v>
      </c>
      <c r="E346" s="231" t="s">
        <v>3723</v>
      </c>
      <c r="F346" s="231" t="s">
        <v>3724</v>
      </c>
      <c r="G346" s="229"/>
      <c r="H346" s="229"/>
      <c r="I346" s="232"/>
      <c r="J346" s="233">
        <f>BK346</f>
        <v>0</v>
      </c>
      <c r="K346" s="229"/>
      <c r="L346" s="234"/>
      <c r="M346" s="235"/>
      <c r="N346" s="236"/>
      <c r="O346" s="236"/>
      <c r="P346" s="237">
        <f>SUM(P347:P394)</f>
        <v>0</v>
      </c>
      <c r="Q346" s="236"/>
      <c r="R346" s="237">
        <f>SUM(R347:R394)</f>
        <v>0</v>
      </c>
      <c r="S346" s="236"/>
      <c r="T346" s="238">
        <f>SUM(T347:T394)</f>
        <v>0</v>
      </c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R346" s="239" t="s">
        <v>84</v>
      </c>
      <c r="AT346" s="240" t="s">
        <v>75</v>
      </c>
      <c r="AU346" s="240" t="s">
        <v>76</v>
      </c>
      <c r="AY346" s="239" t="s">
        <v>222</v>
      </c>
      <c r="BK346" s="241">
        <f>SUM(BK347:BK394)</f>
        <v>0</v>
      </c>
    </row>
    <row r="347" s="2" customFormat="1" ht="16.5" customHeight="1">
      <c r="A347" s="39"/>
      <c r="B347" s="40"/>
      <c r="C347" s="244" t="s">
        <v>646</v>
      </c>
      <c r="D347" s="244" t="s">
        <v>224</v>
      </c>
      <c r="E347" s="245" t="s">
        <v>3725</v>
      </c>
      <c r="F347" s="246" t="s">
        <v>3726</v>
      </c>
      <c r="G347" s="247" t="s">
        <v>353</v>
      </c>
      <c r="H347" s="248">
        <v>1</v>
      </c>
      <c r="I347" s="249"/>
      <c r="J347" s="250">
        <f>ROUND(I347*H347,2)</f>
        <v>0</v>
      </c>
      <c r="K347" s="251"/>
      <c r="L347" s="45"/>
      <c r="M347" s="252" t="s">
        <v>1</v>
      </c>
      <c r="N347" s="253" t="s">
        <v>41</v>
      </c>
      <c r="O347" s="92"/>
      <c r="P347" s="254">
        <f>O347*H347</f>
        <v>0</v>
      </c>
      <c r="Q347" s="254">
        <v>0</v>
      </c>
      <c r="R347" s="254">
        <f>Q347*H347</f>
        <v>0</v>
      </c>
      <c r="S347" s="254">
        <v>0</v>
      </c>
      <c r="T347" s="255">
        <f>S347*H347</f>
        <v>0</v>
      </c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R347" s="256" t="s">
        <v>228</v>
      </c>
      <c r="AT347" s="256" t="s">
        <v>224</v>
      </c>
      <c r="AU347" s="256" t="s">
        <v>84</v>
      </c>
      <c r="AY347" s="18" t="s">
        <v>222</v>
      </c>
      <c r="BE347" s="257">
        <f>IF(N347="základní",J347,0)</f>
        <v>0</v>
      </c>
      <c r="BF347" s="257">
        <f>IF(N347="snížená",J347,0)</f>
        <v>0</v>
      </c>
      <c r="BG347" s="257">
        <f>IF(N347="zákl. přenesená",J347,0)</f>
        <v>0</v>
      </c>
      <c r="BH347" s="257">
        <f>IF(N347="sníž. přenesená",J347,0)</f>
        <v>0</v>
      </c>
      <c r="BI347" s="257">
        <f>IF(N347="nulová",J347,0)</f>
        <v>0</v>
      </c>
      <c r="BJ347" s="18" t="s">
        <v>84</v>
      </c>
      <c r="BK347" s="257">
        <f>ROUND(I347*H347,2)</f>
        <v>0</v>
      </c>
      <c r="BL347" s="18" t="s">
        <v>228</v>
      </c>
      <c r="BM347" s="256" t="s">
        <v>656</v>
      </c>
    </row>
    <row r="348" s="2" customFormat="1">
      <c r="A348" s="39"/>
      <c r="B348" s="40"/>
      <c r="C348" s="41"/>
      <c r="D348" s="260" t="s">
        <v>266</v>
      </c>
      <c r="E348" s="41"/>
      <c r="F348" s="291" t="s">
        <v>3669</v>
      </c>
      <c r="G348" s="41"/>
      <c r="H348" s="41"/>
      <c r="I348" s="211"/>
      <c r="J348" s="41"/>
      <c r="K348" s="41"/>
      <c r="L348" s="45"/>
      <c r="M348" s="292"/>
      <c r="N348" s="293"/>
      <c r="O348" s="92"/>
      <c r="P348" s="92"/>
      <c r="Q348" s="92"/>
      <c r="R348" s="92"/>
      <c r="S348" s="92"/>
      <c r="T348" s="93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T348" s="18" t="s">
        <v>266</v>
      </c>
      <c r="AU348" s="18" t="s">
        <v>84</v>
      </c>
    </row>
    <row r="349" s="2" customFormat="1" ht="16.5" customHeight="1">
      <c r="A349" s="39"/>
      <c r="B349" s="40"/>
      <c r="C349" s="244" t="s">
        <v>446</v>
      </c>
      <c r="D349" s="244" t="s">
        <v>224</v>
      </c>
      <c r="E349" s="245" t="s">
        <v>3727</v>
      </c>
      <c r="F349" s="246" t="s">
        <v>3728</v>
      </c>
      <c r="G349" s="247" t="s">
        <v>353</v>
      </c>
      <c r="H349" s="248">
        <v>1</v>
      </c>
      <c r="I349" s="249"/>
      <c r="J349" s="250">
        <f>ROUND(I349*H349,2)</f>
        <v>0</v>
      </c>
      <c r="K349" s="251"/>
      <c r="L349" s="45"/>
      <c r="M349" s="252" t="s">
        <v>1</v>
      </c>
      <c r="N349" s="253" t="s">
        <v>41</v>
      </c>
      <c r="O349" s="92"/>
      <c r="P349" s="254">
        <f>O349*H349</f>
        <v>0</v>
      </c>
      <c r="Q349" s="254">
        <v>0</v>
      </c>
      <c r="R349" s="254">
        <f>Q349*H349</f>
        <v>0</v>
      </c>
      <c r="S349" s="254">
        <v>0</v>
      </c>
      <c r="T349" s="255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56" t="s">
        <v>228</v>
      </c>
      <c r="AT349" s="256" t="s">
        <v>224</v>
      </c>
      <c r="AU349" s="256" t="s">
        <v>84</v>
      </c>
      <c r="AY349" s="18" t="s">
        <v>222</v>
      </c>
      <c r="BE349" s="257">
        <f>IF(N349="základní",J349,0)</f>
        <v>0</v>
      </c>
      <c r="BF349" s="257">
        <f>IF(N349="snížená",J349,0)</f>
        <v>0</v>
      </c>
      <c r="BG349" s="257">
        <f>IF(N349="zákl. přenesená",J349,0)</f>
        <v>0</v>
      </c>
      <c r="BH349" s="257">
        <f>IF(N349="sníž. přenesená",J349,0)</f>
        <v>0</v>
      </c>
      <c r="BI349" s="257">
        <f>IF(N349="nulová",J349,0)</f>
        <v>0</v>
      </c>
      <c r="BJ349" s="18" t="s">
        <v>84</v>
      </c>
      <c r="BK349" s="257">
        <f>ROUND(I349*H349,2)</f>
        <v>0</v>
      </c>
      <c r="BL349" s="18" t="s">
        <v>228</v>
      </c>
      <c r="BM349" s="256" t="s">
        <v>659</v>
      </c>
    </row>
    <row r="350" s="2" customFormat="1">
      <c r="A350" s="39"/>
      <c r="B350" s="40"/>
      <c r="C350" s="41"/>
      <c r="D350" s="260" t="s">
        <v>266</v>
      </c>
      <c r="E350" s="41"/>
      <c r="F350" s="291" t="s">
        <v>3669</v>
      </c>
      <c r="G350" s="41"/>
      <c r="H350" s="41"/>
      <c r="I350" s="211"/>
      <c r="J350" s="41"/>
      <c r="K350" s="41"/>
      <c r="L350" s="45"/>
      <c r="M350" s="292"/>
      <c r="N350" s="293"/>
      <c r="O350" s="92"/>
      <c r="P350" s="92"/>
      <c r="Q350" s="92"/>
      <c r="R350" s="92"/>
      <c r="S350" s="92"/>
      <c r="T350" s="93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T350" s="18" t="s">
        <v>266</v>
      </c>
      <c r="AU350" s="18" t="s">
        <v>84</v>
      </c>
    </row>
    <row r="351" s="2" customFormat="1" ht="16.5" customHeight="1">
      <c r="A351" s="39"/>
      <c r="B351" s="40"/>
      <c r="C351" s="244" t="s">
        <v>658</v>
      </c>
      <c r="D351" s="244" t="s">
        <v>224</v>
      </c>
      <c r="E351" s="245" t="s">
        <v>3672</v>
      </c>
      <c r="F351" s="246" t="s">
        <v>3673</v>
      </c>
      <c r="G351" s="247" t="s">
        <v>353</v>
      </c>
      <c r="H351" s="248">
        <v>1</v>
      </c>
      <c r="I351" s="249"/>
      <c r="J351" s="250">
        <f>ROUND(I351*H351,2)</f>
        <v>0</v>
      </c>
      <c r="K351" s="251"/>
      <c r="L351" s="45"/>
      <c r="M351" s="252" t="s">
        <v>1</v>
      </c>
      <c r="N351" s="253" t="s">
        <v>41</v>
      </c>
      <c r="O351" s="92"/>
      <c r="P351" s="254">
        <f>O351*H351</f>
        <v>0</v>
      </c>
      <c r="Q351" s="254">
        <v>0</v>
      </c>
      <c r="R351" s="254">
        <f>Q351*H351</f>
        <v>0</v>
      </c>
      <c r="S351" s="254">
        <v>0</v>
      </c>
      <c r="T351" s="255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56" t="s">
        <v>228</v>
      </c>
      <c r="AT351" s="256" t="s">
        <v>224</v>
      </c>
      <c r="AU351" s="256" t="s">
        <v>84</v>
      </c>
      <c r="AY351" s="18" t="s">
        <v>222</v>
      </c>
      <c r="BE351" s="257">
        <f>IF(N351="základní",J351,0)</f>
        <v>0</v>
      </c>
      <c r="BF351" s="257">
        <f>IF(N351="snížená",J351,0)</f>
        <v>0</v>
      </c>
      <c r="BG351" s="257">
        <f>IF(N351="zákl. přenesená",J351,0)</f>
        <v>0</v>
      </c>
      <c r="BH351" s="257">
        <f>IF(N351="sníž. přenesená",J351,0)</f>
        <v>0</v>
      </c>
      <c r="BI351" s="257">
        <f>IF(N351="nulová",J351,0)</f>
        <v>0</v>
      </c>
      <c r="BJ351" s="18" t="s">
        <v>84</v>
      </c>
      <c r="BK351" s="257">
        <f>ROUND(I351*H351,2)</f>
        <v>0</v>
      </c>
      <c r="BL351" s="18" t="s">
        <v>228</v>
      </c>
      <c r="BM351" s="256" t="s">
        <v>664</v>
      </c>
    </row>
    <row r="352" s="2" customFormat="1">
      <c r="A352" s="39"/>
      <c r="B352" s="40"/>
      <c r="C352" s="41"/>
      <c r="D352" s="260" t="s">
        <v>266</v>
      </c>
      <c r="E352" s="41"/>
      <c r="F352" s="291" t="s">
        <v>3674</v>
      </c>
      <c r="G352" s="41"/>
      <c r="H352" s="41"/>
      <c r="I352" s="211"/>
      <c r="J352" s="41"/>
      <c r="K352" s="41"/>
      <c r="L352" s="45"/>
      <c r="M352" s="292"/>
      <c r="N352" s="293"/>
      <c r="O352" s="92"/>
      <c r="P352" s="92"/>
      <c r="Q352" s="92"/>
      <c r="R352" s="92"/>
      <c r="S352" s="92"/>
      <c r="T352" s="93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T352" s="18" t="s">
        <v>266</v>
      </c>
      <c r="AU352" s="18" t="s">
        <v>84</v>
      </c>
    </row>
    <row r="353" s="2" customFormat="1" ht="16.5" customHeight="1">
      <c r="A353" s="39"/>
      <c r="B353" s="40"/>
      <c r="C353" s="244" t="s">
        <v>453</v>
      </c>
      <c r="D353" s="244" t="s">
        <v>224</v>
      </c>
      <c r="E353" s="245" t="s">
        <v>3706</v>
      </c>
      <c r="F353" s="246" t="s">
        <v>3676</v>
      </c>
      <c r="G353" s="247" t="s">
        <v>353</v>
      </c>
      <c r="H353" s="248">
        <v>1</v>
      </c>
      <c r="I353" s="249"/>
      <c r="J353" s="250">
        <f>ROUND(I353*H353,2)</f>
        <v>0</v>
      </c>
      <c r="K353" s="251"/>
      <c r="L353" s="45"/>
      <c r="M353" s="252" t="s">
        <v>1</v>
      </c>
      <c r="N353" s="253" t="s">
        <v>41</v>
      </c>
      <c r="O353" s="92"/>
      <c r="P353" s="254">
        <f>O353*H353</f>
        <v>0</v>
      </c>
      <c r="Q353" s="254">
        <v>0</v>
      </c>
      <c r="R353" s="254">
        <f>Q353*H353</f>
        <v>0</v>
      </c>
      <c r="S353" s="254">
        <v>0</v>
      </c>
      <c r="T353" s="255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56" t="s">
        <v>228</v>
      </c>
      <c r="AT353" s="256" t="s">
        <v>224</v>
      </c>
      <c r="AU353" s="256" t="s">
        <v>84</v>
      </c>
      <c r="AY353" s="18" t="s">
        <v>222</v>
      </c>
      <c r="BE353" s="257">
        <f>IF(N353="základní",J353,0)</f>
        <v>0</v>
      </c>
      <c r="BF353" s="257">
        <f>IF(N353="snížená",J353,0)</f>
        <v>0</v>
      </c>
      <c r="BG353" s="257">
        <f>IF(N353="zákl. přenesená",J353,0)</f>
        <v>0</v>
      </c>
      <c r="BH353" s="257">
        <f>IF(N353="sníž. přenesená",J353,0)</f>
        <v>0</v>
      </c>
      <c r="BI353" s="257">
        <f>IF(N353="nulová",J353,0)</f>
        <v>0</v>
      </c>
      <c r="BJ353" s="18" t="s">
        <v>84</v>
      </c>
      <c r="BK353" s="257">
        <f>ROUND(I353*H353,2)</f>
        <v>0</v>
      </c>
      <c r="BL353" s="18" t="s">
        <v>228</v>
      </c>
      <c r="BM353" s="256" t="s">
        <v>674</v>
      </c>
    </row>
    <row r="354" s="2" customFormat="1">
      <c r="A354" s="39"/>
      <c r="B354" s="40"/>
      <c r="C354" s="41"/>
      <c r="D354" s="260" t="s">
        <v>266</v>
      </c>
      <c r="E354" s="41"/>
      <c r="F354" s="291" t="s">
        <v>3618</v>
      </c>
      <c r="G354" s="41"/>
      <c r="H354" s="41"/>
      <c r="I354" s="211"/>
      <c r="J354" s="41"/>
      <c r="K354" s="41"/>
      <c r="L354" s="45"/>
      <c r="M354" s="292"/>
      <c r="N354" s="293"/>
      <c r="O354" s="92"/>
      <c r="P354" s="92"/>
      <c r="Q354" s="92"/>
      <c r="R354" s="92"/>
      <c r="S354" s="92"/>
      <c r="T354" s="93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T354" s="18" t="s">
        <v>266</v>
      </c>
      <c r="AU354" s="18" t="s">
        <v>84</v>
      </c>
    </row>
    <row r="355" s="2" customFormat="1" ht="24.15" customHeight="1">
      <c r="A355" s="39"/>
      <c r="B355" s="40"/>
      <c r="C355" s="244" t="s">
        <v>671</v>
      </c>
      <c r="D355" s="244" t="s">
        <v>224</v>
      </c>
      <c r="E355" s="245" t="s">
        <v>3619</v>
      </c>
      <c r="F355" s="246" t="s">
        <v>3620</v>
      </c>
      <c r="G355" s="247" t="s">
        <v>353</v>
      </c>
      <c r="H355" s="248">
        <v>1</v>
      </c>
      <c r="I355" s="249"/>
      <c r="J355" s="250">
        <f>ROUND(I355*H355,2)</f>
        <v>0</v>
      </c>
      <c r="K355" s="251"/>
      <c r="L355" s="45"/>
      <c r="M355" s="252" t="s">
        <v>1</v>
      </c>
      <c r="N355" s="253" t="s">
        <v>41</v>
      </c>
      <c r="O355" s="92"/>
      <c r="P355" s="254">
        <f>O355*H355</f>
        <v>0</v>
      </c>
      <c r="Q355" s="254">
        <v>0</v>
      </c>
      <c r="R355" s="254">
        <f>Q355*H355</f>
        <v>0</v>
      </c>
      <c r="S355" s="254">
        <v>0</v>
      </c>
      <c r="T355" s="255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56" t="s">
        <v>228</v>
      </c>
      <c r="AT355" s="256" t="s">
        <v>224</v>
      </c>
      <c r="AU355" s="256" t="s">
        <v>84</v>
      </c>
      <c r="AY355" s="18" t="s">
        <v>222</v>
      </c>
      <c r="BE355" s="257">
        <f>IF(N355="základní",J355,0)</f>
        <v>0</v>
      </c>
      <c r="BF355" s="257">
        <f>IF(N355="snížená",J355,0)</f>
        <v>0</v>
      </c>
      <c r="BG355" s="257">
        <f>IF(N355="zákl. přenesená",J355,0)</f>
        <v>0</v>
      </c>
      <c r="BH355" s="257">
        <f>IF(N355="sníž. přenesená",J355,0)</f>
        <v>0</v>
      </c>
      <c r="BI355" s="257">
        <f>IF(N355="nulová",J355,0)</f>
        <v>0</v>
      </c>
      <c r="BJ355" s="18" t="s">
        <v>84</v>
      </c>
      <c r="BK355" s="257">
        <f>ROUND(I355*H355,2)</f>
        <v>0</v>
      </c>
      <c r="BL355" s="18" t="s">
        <v>228</v>
      </c>
      <c r="BM355" s="256" t="s">
        <v>678</v>
      </c>
    </row>
    <row r="356" s="2" customFormat="1">
      <c r="A356" s="39"/>
      <c r="B356" s="40"/>
      <c r="C356" s="41"/>
      <c r="D356" s="260" t="s">
        <v>266</v>
      </c>
      <c r="E356" s="41"/>
      <c r="F356" s="291" t="s">
        <v>3621</v>
      </c>
      <c r="G356" s="41"/>
      <c r="H356" s="41"/>
      <c r="I356" s="211"/>
      <c r="J356" s="41"/>
      <c r="K356" s="41"/>
      <c r="L356" s="45"/>
      <c r="M356" s="292"/>
      <c r="N356" s="293"/>
      <c r="O356" s="92"/>
      <c r="P356" s="92"/>
      <c r="Q356" s="92"/>
      <c r="R356" s="92"/>
      <c r="S356" s="92"/>
      <c r="T356" s="93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T356" s="18" t="s">
        <v>266</v>
      </c>
      <c r="AU356" s="18" t="s">
        <v>84</v>
      </c>
    </row>
    <row r="357" s="2" customFormat="1" ht="16.5" customHeight="1">
      <c r="A357" s="39"/>
      <c r="B357" s="40"/>
      <c r="C357" s="244" t="s">
        <v>459</v>
      </c>
      <c r="D357" s="244" t="s">
        <v>224</v>
      </c>
      <c r="E357" s="245" t="s">
        <v>3627</v>
      </c>
      <c r="F357" s="246" t="s">
        <v>3628</v>
      </c>
      <c r="G357" s="247" t="s">
        <v>353</v>
      </c>
      <c r="H357" s="248">
        <v>3</v>
      </c>
      <c r="I357" s="249"/>
      <c r="J357" s="250">
        <f>ROUND(I357*H357,2)</f>
        <v>0</v>
      </c>
      <c r="K357" s="251"/>
      <c r="L357" s="45"/>
      <c r="M357" s="252" t="s">
        <v>1</v>
      </c>
      <c r="N357" s="253" t="s">
        <v>41</v>
      </c>
      <c r="O357" s="92"/>
      <c r="P357" s="254">
        <f>O357*H357</f>
        <v>0</v>
      </c>
      <c r="Q357" s="254">
        <v>0</v>
      </c>
      <c r="R357" s="254">
        <f>Q357*H357</f>
        <v>0</v>
      </c>
      <c r="S357" s="254">
        <v>0</v>
      </c>
      <c r="T357" s="255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56" t="s">
        <v>228</v>
      </c>
      <c r="AT357" s="256" t="s">
        <v>224</v>
      </c>
      <c r="AU357" s="256" t="s">
        <v>84</v>
      </c>
      <c r="AY357" s="18" t="s">
        <v>222</v>
      </c>
      <c r="BE357" s="257">
        <f>IF(N357="základní",J357,0)</f>
        <v>0</v>
      </c>
      <c r="BF357" s="257">
        <f>IF(N357="snížená",J357,0)</f>
        <v>0</v>
      </c>
      <c r="BG357" s="257">
        <f>IF(N357="zákl. přenesená",J357,0)</f>
        <v>0</v>
      </c>
      <c r="BH357" s="257">
        <f>IF(N357="sníž. přenesená",J357,0)</f>
        <v>0</v>
      </c>
      <c r="BI357" s="257">
        <f>IF(N357="nulová",J357,0)</f>
        <v>0</v>
      </c>
      <c r="BJ357" s="18" t="s">
        <v>84</v>
      </c>
      <c r="BK357" s="257">
        <f>ROUND(I357*H357,2)</f>
        <v>0</v>
      </c>
      <c r="BL357" s="18" t="s">
        <v>228</v>
      </c>
      <c r="BM357" s="256" t="s">
        <v>684</v>
      </c>
    </row>
    <row r="358" s="2" customFormat="1">
      <c r="A358" s="39"/>
      <c r="B358" s="40"/>
      <c r="C358" s="41"/>
      <c r="D358" s="260" t="s">
        <v>266</v>
      </c>
      <c r="E358" s="41"/>
      <c r="F358" s="291" t="s">
        <v>3629</v>
      </c>
      <c r="G358" s="41"/>
      <c r="H358" s="41"/>
      <c r="I358" s="211"/>
      <c r="J358" s="41"/>
      <c r="K358" s="41"/>
      <c r="L358" s="45"/>
      <c r="M358" s="292"/>
      <c r="N358" s="293"/>
      <c r="O358" s="92"/>
      <c r="P358" s="92"/>
      <c r="Q358" s="92"/>
      <c r="R358" s="92"/>
      <c r="S358" s="92"/>
      <c r="T358" s="93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T358" s="18" t="s">
        <v>266</v>
      </c>
      <c r="AU358" s="18" t="s">
        <v>84</v>
      </c>
    </row>
    <row r="359" s="2" customFormat="1" ht="16.5" customHeight="1">
      <c r="A359" s="39"/>
      <c r="B359" s="40"/>
      <c r="C359" s="244" t="s">
        <v>681</v>
      </c>
      <c r="D359" s="244" t="s">
        <v>224</v>
      </c>
      <c r="E359" s="245" t="s">
        <v>3729</v>
      </c>
      <c r="F359" s="246" t="s">
        <v>3730</v>
      </c>
      <c r="G359" s="247" t="s">
        <v>353</v>
      </c>
      <c r="H359" s="248">
        <v>1</v>
      </c>
      <c r="I359" s="249"/>
      <c r="J359" s="250">
        <f>ROUND(I359*H359,2)</f>
        <v>0</v>
      </c>
      <c r="K359" s="251"/>
      <c r="L359" s="45"/>
      <c r="M359" s="252" t="s">
        <v>1</v>
      </c>
      <c r="N359" s="253" t="s">
        <v>41</v>
      </c>
      <c r="O359" s="92"/>
      <c r="P359" s="254">
        <f>O359*H359</f>
        <v>0</v>
      </c>
      <c r="Q359" s="254">
        <v>0</v>
      </c>
      <c r="R359" s="254">
        <f>Q359*H359</f>
        <v>0</v>
      </c>
      <c r="S359" s="254">
        <v>0</v>
      </c>
      <c r="T359" s="255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56" t="s">
        <v>228</v>
      </c>
      <c r="AT359" s="256" t="s">
        <v>224</v>
      </c>
      <c r="AU359" s="256" t="s">
        <v>84</v>
      </c>
      <c r="AY359" s="18" t="s">
        <v>222</v>
      </c>
      <c r="BE359" s="257">
        <f>IF(N359="základní",J359,0)</f>
        <v>0</v>
      </c>
      <c r="BF359" s="257">
        <f>IF(N359="snížená",J359,0)</f>
        <v>0</v>
      </c>
      <c r="BG359" s="257">
        <f>IF(N359="zákl. přenesená",J359,0)</f>
        <v>0</v>
      </c>
      <c r="BH359" s="257">
        <f>IF(N359="sníž. přenesená",J359,0)</f>
        <v>0</v>
      </c>
      <c r="BI359" s="257">
        <f>IF(N359="nulová",J359,0)</f>
        <v>0</v>
      </c>
      <c r="BJ359" s="18" t="s">
        <v>84</v>
      </c>
      <c r="BK359" s="257">
        <f>ROUND(I359*H359,2)</f>
        <v>0</v>
      </c>
      <c r="BL359" s="18" t="s">
        <v>228</v>
      </c>
      <c r="BM359" s="256" t="s">
        <v>688</v>
      </c>
    </row>
    <row r="360" s="2" customFormat="1">
      <c r="A360" s="39"/>
      <c r="B360" s="40"/>
      <c r="C360" s="41"/>
      <c r="D360" s="260" t="s">
        <v>266</v>
      </c>
      <c r="E360" s="41"/>
      <c r="F360" s="291" t="s">
        <v>3629</v>
      </c>
      <c r="G360" s="41"/>
      <c r="H360" s="41"/>
      <c r="I360" s="211"/>
      <c r="J360" s="41"/>
      <c r="K360" s="41"/>
      <c r="L360" s="45"/>
      <c r="M360" s="292"/>
      <c r="N360" s="293"/>
      <c r="O360" s="92"/>
      <c r="P360" s="92"/>
      <c r="Q360" s="92"/>
      <c r="R360" s="92"/>
      <c r="S360" s="92"/>
      <c r="T360" s="93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T360" s="18" t="s">
        <v>266</v>
      </c>
      <c r="AU360" s="18" t="s">
        <v>84</v>
      </c>
    </row>
    <row r="361" s="2" customFormat="1" ht="16.5" customHeight="1">
      <c r="A361" s="39"/>
      <c r="B361" s="40"/>
      <c r="C361" s="244" t="s">
        <v>463</v>
      </c>
      <c r="D361" s="244" t="s">
        <v>224</v>
      </c>
      <c r="E361" s="245" t="s">
        <v>3630</v>
      </c>
      <c r="F361" s="246" t="s">
        <v>3631</v>
      </c>
      <c r="G361" s="247" t="s">
        <v>353</v>
      </c>
      <c r="H361" s="248">
        <v>2</v>
      </c>
      <c r="I361" s="249"/>
      <c r="J361" s="250">
        <f>ROUND(I361*H361,2)</f>
        <v>0</v>
      </c>
      <c r="K361" s="251"/>
      <c r="L361" s="45"/>
      <c r="M361" s="252" t="s">
        <v>1</v>
      </c>
      <c r="N361" s="253" t="s">
        <v>41</v>
      </c>
      <c r="O361" s="92"/>
      <c r="P361" s="254">
        <f>O361*H361</f>
        <v>0</v>
      </c>
      <c r="Q361" s="254">
        <v>0</v>
      </c>
      <c r="R361" s="254">
        <f>Q361*H361</f>
        <v>0</v>
      </c>
      <c r="S361" s="254">
        <v>0</v>
      </c>
      <c r="T361" s="255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56" t="s">
        <v>228</v>
      </c>
      <c r="AT361" s="256" t="s">
        <v>224</v>
      </c>
      <c r="AU361" s="256" t="s">
        <v>84</v>
      </c>
      <c r="AY361" s="18" t="s">
        <v>222</v>
      </c>
      <c r="BE361" s="257">
        <f>IF(N361="základní",J361,0)</f>
        <v>0</v>
      </c>
      <c r="BF361" s="257">
        <f>IF(N361="snížená",J361,0)</f>
        <v>0</v>
      </c>
      <c r="BG361" s="257">
        <f>IF(N361="zákl. přenesená",J361,0)</f>
        <v>0</v>
      </c>
      <c r="BH361" s="257">
        <f>IF(N361="sníž. přenesená",J361,0)</f>
        <v>0</v>
      </c>
      <c r="BI361" s="257">
        <f>IF(N361="nulová",J361,0)</f>
        <v>0</v>
      </c>
      <c r="BJ361" s="18" t="s">
        <v>84</v>
      </c>
      <c r="BK361" s="257">
        <f>ROUND(I361*H361,2)</f>
        <v>0</v>
      </c>
      <c r="BL361" s="18" t="s">
        <v>228</v>
      </c>
      <c r="BM361" s="256" t="s">
        <v>692</v>
      </c>
    </row>
    <row r="362" s="2" customFormat="1">
      <c r="A362" s="39"/>
      <c r="B362" s="40"/>
      <c r="C362" s="41"/>
      <c r="D362" s="260" t="s">
        <v>266</v>
      </c>
      <c r="E362" s="41"/>
      <c r="F362" s="291" t="s">
        <v>3629</v>
      </c>
      <c r="G362" s="41"/>
      <c r="H362" s="41"/>
      <c r="I362" s="211"/>
      <c r="J362" s="41"/>
      <c r="K362" s="41"/>
      <c r="L362" s="45"/>
      <c r="M362" s="292"/>
      <c r="N362" s="293"/>
      <c r="O362" s="92"/>
      <c r="P362" s="92"/>
      <c r="Q362" s="92"/>
      <c r="R362" s="92"/>
      <c r="S362" s="92"/>
      <c r="T362" s="93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T362" s="18" t="s">
        <v>266</v>
      </c>
      <c r="AU362" s="18" t="s">
        <v>84</v>
      </c>
    </row>
    <row r="363" s="2" customFormat="1" ht="16.5" customHeight="1">
      <c r="A363" s="39"/>
      <c r="B363" s="40"/>
      <c r="C363" s="244" t="s">
        <v>689</v>
      </c>
      <c r="D363" s="244" t="s">
        <v>224</v>
      </c>
      <c r="E363" s="245" t="s">
        <v>3677</v>
      </c>
      <c r="F363" s="246" t="s">
        <v>3678</v>
      </c>
      <c r="G363" s="247" t="s">
        <v>353</v>
      </c>
      <c r="H363" s="248">
        <v>4</v>
      </c>
      <c r="I363" s="249"/>
      <c r="J363" s="250">
        <f>ROUND(I363*H363,2)</f>
        <v>0</v>
      </c>
      <c r="K363" s="251"/>
      <c r="L363" s="45"/>
      <c r="M363" s="252" t="s">
        <v>1</v>
      </c>
      <c r="N363" s="253" t="s">
        <v>41</v>
      </c>
      <c r="O363" s="92"/>
      <c r="P363" s="254">
        <f>O363*H363</f>
        <v>0</v>
      </c>
      <c r="Q363" s="254">
        <v>0</v>
      </c>
      <c r="R363" s="254">
        <f>Q363*H363</f>
        <v>0</v>
      </c>
      <c r="S363" s="254">
        <v>0</v>
      </c>
      <c r="T363" s="255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56" t="s">
        <v>228</v>
      </c>
      <c r="AT363" s="256" t="s">
        <v>224</v>
      </c>
      <c r="AU363" s="256" t="s">
        <v>84</v>
      </c>
      <c r="AY363" s="18" t="s">
        <v>222</v>
      </c>
      <c r="BE363" s="257">
        <f>IF(N363="základní",J363,0)</f>
        <v>0</v>
      </c>
      <c r="BF363" s="257">
        <f>IF(N363="snížená",J363,0)</f>
        <v>0</v>
      </c>
      <c r="BG363" s="257">
        <f>IF(N363="zákl. přenesená",J363,0)</f>
        <v>0</v>
      </c>
      <c r="BH363" s="257">
        <f>IF(N363="sníž. přenesená",J363,0)</f>
        <v>0</v>
      </c>
      <c r="BI363" s="257">
        <f>IF(N363="nulová",J363,0)</f>
        <v>0</v>
      </c>
      <c r="BJ363" s="18" t="s">
        <v>84</v>
      </c>
      <c r="BK363" s="257">
        <f>ROUND(I363*H363,2)</f>
        <v>0</v>
      </c>
      <c r="BL363" s="18" t="s">
        <v>228</v>
      </c>
      <c r="BM363" s="256" t="s">
        <v>695</v>
      </c>
    </row>
    <row r="364" s="2" customFormat="1">
      <c r="A364" s="39"/>
      <c r="B364" s="40"/>
      <c r="C364" s="41"/>
      <c r="D364" s="260" t="s">
        <v>266</v>
      </c>
      <c r="E364" s="41"/>
      <c r="F364" s="291" t="s">
        <v>3629</v>
      </c>
      <c r="G364" s="41"/>
      <c r="H364" s="41"/>
      <c r="I364" s="211"/>
      <c r="J364" s="41"/>
      <c r="K364" s="41"/>
      <c r="L364" s="45"/>
      <c r="M364" s="292"/>
      <c r="N364" s="293"/>
      <c r="O364" s="92"/>
      <c r="P364" s="92"/>
      <c r="Q364" s="92"/>
      <c r="R364" s="92"/>
      <c r="S364" s="92"/>
      <c r="T364" s="93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T364" s="18" t="s">
        <v>266</v>
      </c>
      <c r="AU364" s="18" t="s">
        <v>84</v>
      </c>
    </row>
    <row r="365" s="2" customFormat="1" ht="16.5" customHeight="1">
      <c r="A365" s="39"/>
      <c r="B365" s="40"/>
      <c r="C365" s="244" t="s">
        <v>467</v>
      </c>
      <c r="D365" s="244" t="s">
        <v>224</v>
      </c>
      <c r="E365" s="245" t="s">
        <v>3679</v>
      </c>
      <c r="F365" s="246" t="s">
        <v>3680</v>
      </c>
      <c r="G365" s="247" t="s">
        <v>353</v>
      </c>
      <c r="H365" s="248">
        <v>9</v>
      </c>
      <c r="I365" s="249"/>
      <c r="J365" s="250">
        <f>ROUND(I365*H365,2)</f>
        <v>0</v>
      </c>
      <c r="K365" s="251"/>
      <c r="L365" s="45"/>
      <c r="M365" s="252" t="s">
        <v>1</v>
      </c>
      <c r="N365" s="253" t="s">
        <v>41</v>
      </c>
      <c r="O365" s="92"/>
      <c r="P365" s="254">
        <f>O365*H365</f>
        <v>0</v>
      </c>
      <c r="Q365" s="254">
        <v>0</v>
      </c>
      <c r="R365" s="254">
        <f>Q365*H365</f>
        <v>0</v>
      </c>
      <c r="S365" s="254">
        <v>0</v>
      </c>
      <c r="T365" s="255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56" t="s">
        <v>228</v>
      </c>
      <c r="AT365" s="256" t="s">
        <v>224</v>
      </c>
      <c r="AU365" s="256" t="s">
        <v>84</v>
      </c>
      <c r="AY365" s="18" t="s">
        <v>222</v>
      </c>
      <c r="BE365" s="257">
        <f>IF(N365="základní",J365,0)</f>
        <v>0</v>
      </c>
      <c r="BF365" s="257">
        <f>IF(N365="snížená",J365,0)</f>
        <v>0</v>
      </c>
      <c r="BG365" s="257">
        <f>IF(N365="zákl. přenesená",J365,0)</f>
        <v>0</v>
      </c>
      <c r="BH365" s="257">
        <f>IF(N365="sníž. přenesená",J365,0)</f>
        <v>0</v>
      </c>
      <c r="BI365" s="257">
        <f>IF(N365="nulová",J365,0)</f>
        <v>0</v>
      </c>
      <c r="BJ365" s="18" t="s">
        <v>84</v>
      </c>
      <c r="BK365" s="257">
        <f>ROUND(I365*H365,2)</f>
        <v>0</v>
      </c>
      <c r="BL365" s="18" t="s">
        <v>228</v>
      </c>
      <c r="BM365" s="256" t="s">
        <v>700</v>
      </c>
    </row>
    <row r="366" s="2" customFormat="1">
      <c r="A366" s="39"/>
      <c r="B366" s="40"/>
      <c r="C366" s="41"/>
      <c r="D366" s="260" t="s">
        <v>266</v>
      </c>
      <c r="E366" s="41"/>
      <c r="F366" s="291" t="s">
        <v>3629</v>
      </c>
      <c r="G366" s="41"/>
      <c r="H366" s="41"/>
      <c r="I366" s="211"/>
      <c r="J366" s="41"/>
      <c r="K366" s="41"/>
      <c r="L366" s="45"/>
      <c r="M366" s="292"/>
      <c r="N366" s="293"/>
      <c r="O366" s="92"/>
      <c r="P366" s="92"/>
      <c r="Q366" s="92"/>
      <c r="R366" s="92"/>
      <c r="S366" s="92"/>
      <c r="T366" s="93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T366" s="18" t="s">
        <v>266</v>
      </c>
      <c r="AU366" s="18" t="s">
        <v>84</v>
      </c>
    </row>
    <row r="367" s="2" customFormat="1" ht="16.5" customHeight="1">
      <c r="A367" s="39"/>
      <c r="B367" s="40"/>
      <c r="C367" s="244" t="s">
        <v>697</v>
      </c>
      <c r="D367" s="244" t="s">
        <v>224</v>
      </c>
      <c r="E367" s="245" t="s">
        <v>3683</v>
      </c>
      <c r="F367" s="246" t="s">
        <v>3684</v>
      </c>
      <c r="G367" s="247" t="s">
        <v>353</v>
      </c>
      <c r="H367" s="248">
        <v>25</v>
      </c>
      <c r="I367" s="249"/>
      <c r="J367" s="250">
        <f>ROUND(I367*H367,2)</f>
        <v>0</v>
      </c>
      <c r="K367" s="251"/>
      <c r="L367" s="45"/>
      <c r="M367" s="252" t="s">
        <v>1</v>
      </c>
      <c r="N367" s="253" t="s">
        <v>41</v>
      </c>
      <c r="O367" s="92"/>
      <c r="P367" s="254">
        <f>O367*H367</f>
        <v>0</v>
      </c>
      <c r="Q367" s="254">
        <v>0</v>
      </c>
      <c r="R367" s="254">
        <f>Q367*H367</f>
        <v>0</v>
      </c>
      <c r="S367" s="254">
        <v>0</v>
      </c>
      <c r="T367" s="255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56" t="s">
        <v>228</v>
      </c>
      <c r="AT367" s="256" t="s">
        <v>224</v>
      </c>
      <c r="AU367" s="256" t="s">
        <v>84</v>
      </c>
      <c r="AY367" s="18" t="s">
        <v>222</v>
      </c>
      <c r="BE367" s="257">
        <f>IF(N367="základní",J367,0)</f>
        <v>0</v>
      </c>
      <c r="BF367" s="257">
        <f>IF(N367="snížená",J367,0)</f>
        <v>0</v>
      </c>
      <c r="BG367" s="257">
        <f>IF(N367="zákl. přenesená",J367,0)</f>
        <v>0</v>
      </c>
      <c r="BH367" s="257">
        <f>IF(N367="sníž. přenesená",J367,0)</f>
        <v>0</v>
      </c>
      <c r="BI367" s="257">
        <f>IF(N367="nulová",J367,0)</f>
        <v>0</v>
      </c>
      <c r="BJ367" s="18" t="s">
        <v>84</v>
      </c>
      <c r="BK367" s="257">
        <f>ROUND(I367*H367,2)</f>
        <v>0</v>
      </c>
      <c r="BL367" s="18" t="s">
        <v>228</v>
      </c>
      <c r="BM367" s="256" t="s">
        <v>706</v>
      </c>
    </row>
    <row r="368" s="2" customFormat="1">
      <c r="A368" s="39"/>
      <c r="B368" s="40"/>
      <c r="C368" s="41"/>
      <c r="D368" s="260" t="s">
        <v>266</v>
      </c>
      <c r="E368" s="41"/>
      <c r="F368" s="291" t="s">
        <v>3629</v>
      </c>
      <c r="G368" s="41"/>
      <c r="H368" s="41"/>
      <c r="I368" s="211"/>
      <c r="J368" s="41"/>
      <c r="K368" s="41"/>
      <c r="L368" s="45"/>
      <c r="M368" s="292"/>
      <c r="N368" s="293"/>
      <c r="O368" s="92"/>
      <c r="P368" s="92"/>
      <c r="Q368" s="92"/>
      <c r="R368" s="92"/>
      <c r="S368" s="92"/>
      <c r="T368" s="93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T368" s="18" t="s">
        <v>266</v>
      </c>
      <c r="AU368" s="18" t="s">
        <v>84</v>
      </c>
    </row>
    <row r="369" s="2" customFormat="1" ht="16.5" customHeight="1">
      <c r="A369" s="39"/>
      <c r="B369" s="40"/>
      <c r="C369" s="244" t="s">
        <v>470</v>
      </c>
      <c r="D369" s="244" t="s">
        <v>224</v>
      </c>
      <c r="E369" s="245" t="s">
        <v>3731</v>
      </c>
      <c r="F369" s="246" t="s">
        <v>3732</v>
      </c>
      <c r="G369" s="247" t="s">
        <v>353</v>
      </c>
      <c r="H369" s="248">
        <v>1</v>
      </c>
      <c r="I369" s="249"/>
      <c r="J369" s="250">
        <f>ROUND(I369*H369,2)</f>
        <v>0</v>
      </c>
      <c r="K369" s="251"/>
      <c r="L369" s="45"/>
      <c r="M369" s="252" t="s">
        <v>1</v>
      </c>
      <c r="N369" s="253" t="s">
        <v>41</v>
      </c>
      <c r="O369" s="92"/>
      <c r="P369" s="254">
        <f>O369*H369</f>
        <v>0</v>
      </c>
      <c r="Q369" s="254">
        <v>0</v>
      </c>
      <c r="R369" s="254">
        <f>Q369*H369</f>
        <v>0</v>
      </c>
      <c r="S369" s="254">
        <v>0</v>
      </c>
      <c r="T369" s="255">
        <f>S369*H369</f>
        <v>0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56" t="s">
        <v>228</v>
      </c>
      <c r="AT369" s="256" t="s">
        <v>224</v>
      </c>
      <c r="AU369" s="256" t="s">
        <v>84</v>
      </c>
      <c r="AY369" s="18" t="s">
        <v>222</v>
      </c>
      <c r="BE369" s="257">
        <f>IF(N369="základní",J369,0)</f>
        <v>0</v>
      </c>
      <c r="BF369" s="257">
        <f>IF(N369="snížená",J369,0)</f>
        <v>0</v>
      </c>
      <c r="BG369" s="257">
        <f>IF(N369="zákl. přenesená",J369,0)</f>
        <v>0</v>
      </c>
      <c r="BH369" s="257">
        <f>IF(N369="sníž. přenesená",J369,0)</f>
        <v>0</v>
      </c>
      <c r="BI369" s="257">
        <f>IF(N369="nulová",J369,0)</f>
        <v>0</v>
      </c>
      <c r="BJ369" s="18" t="s">
        <v>84</v>
      </c>
      <c r="BK369" s="257">
        <f>ROUND(I369*H369,2)</f>
        <v>0</v>
      </c>
      <c r="BL369" s="18" t="s">
        <v>228</v>
      </c>
      <c r="BM369" s="256" t="s">
        <v>709</v>
      </c>
    </row>
    <row r="370" s="2" customFormat="1">
      <c r="A370" s="39"/>
      <c r="B370" s="40"/>
      <c r="C370" s="41"/>
      <c r="D370" s="260" t="s">
        <v>266</v>
      </c>
      <c r="E370" s="41"/>
      <c r="F370" s="291" t="s">
        <v>3629</v>
      </c>
      <c r="G370" s="41"/>
      <c r="H370" s="41"/>
      <c r="I370" s="211"/>
      <c r="J370" s="41"/>
      <c r="K370" s="41"/>
      <c r="L370" s="45"/>
      <c r="M370" s="292"/>
      <c r="N370" s="293"/>
      <c r="O370" s="92"/>
      <c r="P370" s="92"/>
      <c r="Q370" s="92"/>
      <c r="R370" s="92"/>
      <c r="S370" s="92"/>
      <c r="T370" s="93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T370" s="18" t="s">
        <v>266</v>
      </c>
      <c r="AU370" s="18" t="s">
        <v>84</v>
      </c>
    </row>
    <row r="371" s="2" customFormat="1" ht="24.15" customHeight="1">
      <c r="A371" s="39"/>
      <c r="B371" s="40"/>
      <c r="C371" s="244" t="s">
        <v>708</v>
      </c>
      <c r="D371" s="244" t="s">
        <v>224</v>
      </c>
      <c r="E371" s="245" t="s">
        <v>3685</v>
      </c>
      <c r="F371" s="246" t="s">
        <v>3686</v>
      </c>
      <c r="G371" s="247" t="s">
        <v>353</v>
      </c>
      <c r="H371" s="248">
        <v>2</v>
      </c>
      <c r="I371" s="249"/>
      <c r="J371" s="250">
        <f>ROUND(I371*H371,2)</f>
        <v>0</v>
      </c>
      <c r="K371" s="251"/>
      <c r="L371" s="45"/>
      <c r="M371" s="252" t="s">
        <v>1</v>
      </c>
      <c r="N371" s="253" t="s">
        <v>41</v>
      </c>
      <c r="O371" s="92"/>
      <c r="P371" s="254">
        <f>O371*H371</f>
        <v>0</v>
      </c>
      <c r="Q371" s="254">
        <v>0</v>
      </c>
      <c r="R371" s="254">
        <f>Q371*H371</f>
        <v>0</v>
      </c>
      <c r="S371" s="254">
        <v>0</v>
      </c>
      <c r="T371" s="255">
        <f>S371*H371</f>
        <v>0</v>
      </c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R371" s="256" t="s">
        <v>228</v>
      </c>
      <c r="AT371" s="256" t="s">
        <v>224</v>
      </c>
      <c r="AU371" s="256" t="s">
        <v>84</v>
      </c>
      <c r="AY371" s="18" t="s">
        <v>222</v>
      </c>
      <c r="BE371" s="257">
        <f>IF(N371="základní",J371,0)</f>
        <v>0</v>
      </c>
      <c r="BF371" s="257">
        <f>IF(N371="snížená",J371,0)</f>
        <v>0</v>
      </c>
      <c r="BG371" s="257">
        <f>IF(N371="zákl. přenesená",J371,0)</f>
        <v>0</v>
      </c>
      <c r="BH371" s="257">
        <f>IF(N371="sníž. přenesená",J371,0)</f>
        <v>0</v>
      </c>
      <c r="BI371" s="257">
        <f>IF(N371="nulová",J371,0)</f>
        <v>0</v>
      </c>
      <c r="BJ371" s="18" t="s">
        <v>84</v>
      </c>
      <c r="BK371" s="257">
        <f>ROUND(I371*H371,2)</f>
        <v>0</v>
      </c>
      <c r="BL371" s="18" t="s">
        <v>228</v>
      </c>
      <c r="BM371" s="256" t="s">
        <v>713</v>
      </c>
    </row>
    <row r="372" s="2" customFormat="1">
      <c r="A372" s="39"/>
      <c r="B372" s="40"/>
      <c r="C372" s="41"/>
      <c r="D372" s="260" t="s">
        <v>266</v>
      </c>
      <c r="E372" s="41"/>
      <c r="F372" s="291" t="s">
        <v>3687</v>
      </c>
      <c r="G372" s="41"/>
      <c r="H372" s="41"/>
      <c r="I372" s="211"/>
      <c r="J372" s="41"/>
      <c r="K372" s="41"/>
      <c r="L372" s="45"/>
      <c r="M372" s="292"/>
      <c r="N372" s="293"/>
      <c r="O372" s="92"/>
      <c r="P372" s="92"/>
      <c r="Q372" s="92"/>
      <c r="R372" s="92"/>
      <c r="S372" s="92"/>
      <c r="T372" s="93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T372" s="18" t="s">
        <v>266</v>
      </c>
      <c r="AU372" s="18" t="s">
        <v>84</v>
      </c>
    </row>
    <row r="373" s="2" customFormat="1" ht="21.75" customHeight="1">
      <c r="A373" s="39"/>
      <c r="B373" s="40"/>
      <c r="C373" s="244" t="s">
        <v>474</v>
      </c>
      <c r="D373" s="244" t="s">
        <v>224</v>
      </c>
      <c r="E373" s="245" t="s">
        <v>3688</v>
      </c>
      <c r="F373" s="246" t="s">
        <v>3689</v>
      </c>
      <c r="G373" s="247" t="s">
        <v>353</v>
      </c>
      <c r="H373" s="248">
        <v>3</v>
      </c>
      <c r="I373" s="249"/>
      <c r="J373" s="250">
        <f>ROUND(I373*H373,2)</f>
        <v>0</v>
      </c>
      <c r="K373" s="251"/>
      <c r="L373" s="45"/>
      <c r="M373" s="252" t="s">
        <v>1</v>
      </c>
      <c r="N373" s="253" t="s">
        <v>41</v>
      </c>
      <c r="O373" s="92"/>
      <c r="P373" s="254">
        <f>O373*H373</f>
        <v>0</v>
      </c>
      <c r="Q373" s="254">
        <v>0</v>
      </c>
      <c r="R373" s="254">
        <f>Q373*H373</f>
        <v>0</v>
      </c>
      <c r="S373" s="254">
        <v>0</v>
      </c>
      <c r="T373" s="255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56" t="s">
        <v>228</v>
      </c>
      <c r="AT373" s="256" t="s">
        <v>224</v>
      </c>
      <c r="AU373" s="256" t="s">
        <v>84</v>
      </c>
      <c r="AY373" s="18" t="s">
        <v>222</v>
      </c>
      <c r="BE373" s="257">
        <f>IF(N373="základní",J373,0)</f>
        <v>0</v>
      </c>
      <c r="BF373" s="257">
        <f>IF(N373="snížená",J373,0)</f>
        <v>0</v>
      </c>
      <c r="BG373" s="257">
        <f>IF(N373="zákl. přenesená",J373,0)</f>
        <v>0</v>
      </c>
      <c r="BH373" s="257">
        <f>IF(N373="sníž. přenesená",J373,0)</f>
        <v>0</v>
      </c>
      <c r="BI373" s="257">
        <f>IF(N373="nulová",J373,0)</f>
        <v>0</v>
      </c>
      <c r="BJ373" s="18" t="s">
        <v>84</v>
      </c>
      <c r="BK373" s="257">
        <f>ROUND(I373*H373,2)</f>
        <v>0</v>
      </c>
      <c r="BL373" s="18" t="s">
        <v>228</v>
      </c>
      <c r="BM373" s="256" t="s">
        <v>723</v>
      </c>
    </row>
    <row r="374" s="2" customFormat="1">
      <c r="A374" s="39"/>
      <c r="B374" s="40"/>
      <c r="C374" s="41"/>
      <c r="D374" s="260" t="s">
        <v>266</v>
      </c>
      <c r="E374" s="41"/>
      <c r="F374" s="291" t="s">
        <v>3687</v>
      </c>
      <c r="G374" s="41"/>
      <c r="H374" s="41"/>
      <c r="I374" s="211"/>
      <c r="J374" s="41"/>
      <c r="K374" s="41"/>
      <c r="L374" s="45"/>
      <c r="M374" s="292"/>
      <c r="N374" s="293"/>
      <c r="O374" s="92"/>
      <c r="P374" s="92"/>
      <c r="Q374" s="92"/>
      <c r="R374" s="92"/>
      <c r="S374" s="92"/>
      <c r="T374" s="93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T374" s="18" t="s">
        <v>266</v>
      </c>
      <c r="AU374" s="18" t="s">
        <v>84</v>
      </c>
    </row>
    <row r="375" s="2" customFormat="1" ht="16.5" customHeight="1">
      <c r="A375" s="39"/>
      <c r="B375" s="40"/>
      <c r="C375" s="244" t="s">
        <v>720</v>
      </c>
      <c r="D375" s="244" t="s">
        <v>224</v>
      </c>
      <c r="E375" s="245" t="s">
        <v>3733</v>
      </c>
      <c r="F375" s="246" t="s">
        <v>3734</v>
      </c>
      <c r="G375" s="247" t="s">
        <v>353</v>
      </c>
      <c r="H375" s="248">
        <v>1</v>
      </c>
      <c r="I375" s="249"/>
      <c r="J375" s="250">
        <f>ROUND(I375*H375,2)</f>
        <v>0</v>
      </c>
      <c r="K375" s="251"/>
      <c r="L375" s="45"/>
      <c r="M375" s="252" t="s">
        <v>1</v>
      </c>
      <c r="N375" s="253" t="s">
        <v>41</v>
      </c>
      <c r="O375" s="92"/>
      <c r="P375" s="254">
        <f>O375*H375</f>
        <v>0</v>
      </c>
      <c r="Q375" s="254">
        <v>0</v>
      </c>
      <c r="R375" s="254">
        <f>Q375*H375</f>
        <v>0</v>
      </c>
      <c r="S375" s="254">
        <v>0</v>
      </c>
      <c r="T375" s="255">
        <f>S375*H375</f>
        <v>0</v>
      </c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R375" s="256" t="s">
        <v>228</v>
      </c>
      <c r="AT375" s="256" t="s">
        <v>224</v>
      </c>
      <c r="AU375" s="256" t="s">
        <v>84</v>
      </c>
      <c r="AY375" s="18" t="s">
        <v>222</v>
      </c>
      <c r="BE375" s="257">
        <f>IF(N375="základní",J375,0)</f>
        <v>0</v>
      </c>
      <c r="BF375" s="257">
        <f>IF(N375="snížená",J375,0)</f>
        <v>0</v>
      </c>
      <c r="BG375" s="257">
        <f>IF(N375="zákl. přenesená",J375,0)</f>
        <v>0</v>
      </c>
      <c r="BH375" s="257">
        <f>IF(N375="sníž. přenesená",J375,0)</f>
        <v>0</v>
      </c>
      <c r="BI375" s="257">
        <f>IF(N375="nulová",J375,0)</f>
        <v>0</v>
      </c>
      <c r="BJ375" s="18" t="s">
        <v>84</v>
      </c>
      <c r="BK375" s="257">
        <f>ROUND(I375*H375,2)</f>
        <v>0</v>
      </c>
      <c r="BL375" s="18" t="s">
        <v>228</v>
      </c>
      <c r="BM375" s="256" t="s">
        <v>729</v>
      </c>
    </row>
    <row r="376" s="2" customFormat="1">
      <c r="A376" s="39"/>
      <c r="B376" s="40"/>
      <c r="C376" s="41"/>
      <c r="D376" s="260" t="s">
        <v>266</v>
      </c>
      <c r="E376" s="41"/>
      <c r="F376" s="291" t="s">
        <v>3629</v>
      </c>
      <c r="G376" s="41"/>
      <c r="H376" s="41"/>
      <c r="I376" s="211"/>
      <c r="J376" s="41"/>
      <c r="K376" s="41"/>
      <c r="L376" s="45"/>
      <c r="M376" s="292"/>
      <c r="N376" s="293"/>
      <c r="O376" s="92"/>
      <c r="P376" s="92"/>
      <c r="Q376" s="92"/>
      <c r="R376" s="92"/>
      <c r="S376" s="92"/>
      <c r="T376" s="93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T376" s="18" t="s">
        <v>266</v>
      </c>
      <c r="AU376" s="18" t="s">
        <v>84</v>
      </c>
    </row>
    <row r="377" s="2" customFormat="1" ht="16.5" customHeight="1">
      <c r="A377" s="39"/>
      <c r="B377" s="40"/>
      <c r="C377" s="244" t="s">
        <v>477</v>
      </c>
      <c r="D377" s="244" t="s">
        <v>224</v>
      </c>
      <c r="E377" s="245" t="s">
        <v>3735</v>
      </c>
      <c r="F377" s="246" t="s">
        <v>3736</v>
      </c>
      <c r="G377" s="247" t="s">
        <v>353</v>
      </c>
      <c r="H377" s="248">
        <v>1</v>
      </c>
      <c r="I377" s="249"/>
      <c r="J377" s="250">
        <f>ROUND(I377*H377,2)</f>
        <v>0</v>
      </c>
      <c r="K377" s="251"/>
      <c r="L377" s="45"/>
      <c r="M377" s="252" t="s">
        <v>1</v>
      </c>
      <c r="N377" s="253" t="s">
        <v>41</v>
      </c>
      <c r="O377" s="92"/>
      <c r="P377" s="254">
        <f>O377*H377</f>
        <v>0</v>
      </c>
      <c r="Q377" s="254">
        <v>0</v>
      </c>
      <c r="R377" s="254">
        <f>Q377*H377</f>
        <v>0</v>
      </c>
      <c r="S377" s="254">
        <v>0</v>
      </c>
      <c r="T377" s="255">
        <f>S377*H377</f>
        <v>0</v>
      </c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R377" s="256" t="s">
        <v>228</v>
      </c>
      <c r="AT377" s="256" t="s">
        <v>224</v>
      </c>
      <c r="AU377" s="256" t="s">
        <v>84</v>
      </c>
      <c r="AY377" s="18" t="s">
        <v>222</v>
      </c>
      <c r="BE377" s="257">
        <f>IF(N377="základní",J377,0)</f>
        <v>0</v>
      </c>
      <c r="BF377" s="257">
        <f>IF(N377="snížená",J377,0)</f>
        <v>0</v>
      </c>
      <c r="BG377" s="257">
        <f>IF(N377="zákl. přenesená",J377,0)</f>
        <v>0</v>
      </c>
      <c r="BH377" s="257">
        <f>IF(N377="sníž. přenesená",J377,0)</f>
        <v>0</v>
      </c>
      <c r="BI377" s="257">
        <f>IF(N377="nulová",J377,0)</f>
        <v>0</v>
      </c>
      <c r="BJ377" s="18" t="s">
        <v>84</v>
      </c>
      <c r="BK377" s="257">
        <f>ROUND(I377*H377,2)</f>
        <v>0</v>
      </c>
      <c r="BL377" s="18" t="s">
        <v>228</v>
      </c>
      <c r="BM377" s="256" t="s">
        <v>734</v>
      </c>
    </row>
    <row r="378" s="2" customFormat="1">
      <c r="A378" s="39"/>
      <c r="B378" s="40"/>
      <c r="C378" s="41"/>
      <c r="D378" s="260" t="s">
        <v>266</v>
      </c>
      <c r="E378" s="41"/>
      <c r="F378" s="291" t="s">
        <v>3737</v>
      </c>
      <c r="G378" s="41"/>
      <c r="H378" s="41"/>
      <c r="I378" s="211"/>
      <c r="J378" s="41"/>
      <c r="K378" s="41"/>
      <c r="L378" s="45"/>
      <c r="M378" s="292"/>
      <c r="N378" s="293"/>
      <c r="O378" s="92"/>
      <c r="P378" s="92"/>
      <c r="Q378" s="92"/>
      <c r="R378" s="92"/>
      <c r="S378" s="92"/>
      <c r="T378" s="93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T378" s="18" t="s">
        <v>266</v>
      </c>
      <c r="AU378" s="18" t="s">
        <v>84</v>
      </c>
    </row>
    <row r="379" s="2" customFormat="1" ht="16.5" customHeight="1">
      <c r="A379" s="39"/>
      <c r="B379" s="40"/>
      <c r="C379" s="244" t="s">
        <v>731</v>
      </c>
      <c r="D379" s="244" t="s">
        <v>224</v>
      </c>
      <c r="E379" s="245" t="s">
        <v>3738</v>
      </c>
      <c r="F379" s="246" t="s">
        <v>3739</v>
      </c>
      <c r="G379" s="247" t="s">
        <v>353</v>
      </c>
      <c r="H379" s="248">
        <v>1</v>
      </c>
      <c r="I379" s="249"/>
      <c r="J379" s="250">
        <f>ROUND(I379*H379,2)</f>
        <v>0</v>
      </c>
      <c r="K379" s="251"/>
      <c r="L379" s="45"/>
      <c r="M379" s="252" t="s">
        <v>1</v>
      </c>
      <c r="N379" s="253" t="s">
        <v>41</v>
      </c>
      <c r="O379" s="92"/>
      <c r="P379" s="254">
        <f>O379*H379</f>
        <v>0</v>
      </c>
      <c r="Q379" s="254">
        <v>0</v>
      </c>
      <c r="R379" s="254">
        <f>Q379*H379</f>
        <v>0</v>
      </c>
      <c r="S379" s="254">
        <v>0</v>
      </c>
      <c r="T379" s="255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56" t="s">
        <v>228</v>
      </c>
      <c r="AT379" s="256" t="s">
        <v>224</v>
      </c>
      <c r="AU379" s="256" t="s">
        <v>84</v>
      </c>
      <c r="AY379" s="18" t="s">
        <v>222</v>
      </c>
      <c r="BE379" s="257">
        <f>IF(N379="základní",J379,0)</f>
        <v>0</v>
      </c>
      <c r="BF379" s="257">
        <f>IF(N379="snížená",J379,0)</f>
        <v>0</v>
      </c>
      <c r="BG379" s="257">
        <f>IF(N379="zákl. přenesená",J379,0)</f>
        <v>0</v>
      </c>
      <c r="BH379" s="257">
        <f>IF(N379="sníž. přenesená",J379,0)</f>
        <v>0</v>
      </c>
      <c r="BI379" s="257">
        <f>IF(N379="nulová",J379,0)</f>
        <v>0</v>
      </c>
      <c r="BJ379" s="18" t="s">
        <v>84</v>
      </c>
      <c r="BK379" s="257">
        <f>ROUND(I379*H379,2)</f>
        <v>0</v>
      </c>
      <c r="BL379" s="18" t="s">
        <v>228</v>
      </c>
      <c r="BM379" s="256" t="s">
        <v>738</v>
      </c>
    </row>
    <row r="380" s="2" customFormat="1">
      <c r="A380" s="39"/>
      <c r="B380" s="40"/>
      <c r="C380" s="41"/>
      <c r="D380" s="260" t="s">
        <v>266</v>
      </c>
      <c r="E380" s="41"/>
      <c r="F380" s="291" t="s">
        <v>3737</v>
      </c>
      <c r="G380" s="41"/>
      <c r="H380" s="41"/>
      <c r="I380" s="211"/>
      <c r="J380" s="41"/>
      <c r="K380" s="41"/>
      <c r="L380" s="45"/>
      <c r="M380" s="292"/>
      <c r="N380" s="293"/>
      <c r="O380" s="92"/>
      <c r="P380" s="92"/>
      <c r="Q380" s="92"/>
      <c r="R380" s="92"/>
      <c r="S380" s="92"/>
      <c r="T380" s="93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T380" s="18" t="s">
        <v>266</v>
      </c>
      <c r="AU380" s="18" t="s">
        <v>84</v>
      </c>
    </row>
    <row r="381" s="2" customFormat="1" ht="16.5" customHeight="1">
      <c r="A381" s="39"/>
      <c r="B381" s="40"/>
      <c r="C381" s="244" t="s">
        <v>482</v>
      </c>
      <c r="D381" s="244" t="s">
        <v>224</v>
      </c>
      <c r="E381" s="245" t="s">
        <v>3696</v>
      </c>
      <c r="F381" s="246" t="s">
        <v>3697</v>
      </c>
      <c r="G381" s="247" t="s">
        <v>353</v>
      </c>
      <c r="H381" s="248">
        <v>120</v>
      </c>
      <c r="I381" s="249"/>
      <c r="J381" s="250">
        <f>ROUND(I381*H381,2)</f>
        <v>0</v>
      </c>
      <c r="K381" s="251"/>
      <c r="L381" s="45"/>
      <c r="M381" s="252" t="s">
        <v>1</v>
      </c>
      <c r="N381" s="253" t="s">
        <v>41</v>
      </c>
      <c r="O381" s="92"/>
      <c r="P381" s="254">
        <f>O381*H381</f>
        <v>0</v>
      </c>
      <c r="Q381" s="254">
        <v>0</v>
      </c>
      <c r="R381" s="254">
        <f>Q381*H381</f>
        <v>0</v>
      </c>
      <c r="S381" s="254">
        <v>0</v>
      </c>
      <c r="T381" s="255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56" t="s">
        <v>228</v>
      </c>
      <c r="AT381" s="256" t="s">
        <v>224</v>
      </c>
      <c r="AU381" s="256" t="s">
        <v>84</v>
      </c>
      <c r="AY381" s="18" t="s">
        <v>222</v>
      </c>
      <c r="BE381" s="257">
        <f>IF(N381="základní",J381,0)</f>
        <v>0</v>
      </c>
      <c r="BF381" s="257">
        <f>IF(N381="snížená",J381,0)</f>
        <v>0</v>
      </c>
      <c r="BG381" s="257">
        <f>IF(N381="zákl. přenesená",J381,0)</f>
        <v>0</v>
      </c>
      <c r="BH381" s="257">
        <f>IF(N381="sníž. přenesená",J381,0)</f>
        <v>0</v>
      </c>
      <c r="BI381" s="257">
        <f>IF(N381="nulová",J381,0)</f>
        <v>0</v>
      </c>
      <c r="BJ381" s="18" t="s">
        <v>84</v>
      </c>
      <c r="BK381" s="257">
        <f>ROUND(I381*H381,2)</f>
        <v>0</v>
      </c>
      <c r="BL381" s="18" t="s">
        <v>228</v>
      </c>
      <c r="BM381" s="256" t="s">
        <v>741</v>
      </c>
    </row>
    <row r="382" s="2" customFormat="1">
      <c r="A382" s="39"/>
      <c r="B382" s="40"/>
      <c r="C382" s="41"/>
      <c r="D382" s="260" t="s">
        <v>266</v>
      </c>
      <c r="E382" s="41"/>
      <c r="F382" s="291" t="s">
        <v>3646</v>
      </c>
      <c r="G382" s="41"/>
      <c r="H382" s="41"/>
      <c r="I382" s="211"/>
      <c r="J382" s="41"/>
      <c r="K382" s="41"/>
      <c r="L382" s="45"/>
      <c r="M382" s="292"/>
      <c r="N382" s="293"/>
      <c r="O382" s="92"/>
      <c r="P382" s="92"/>
      <c r="Q382" s="92"/>
      <c r="R382" s="92"/>
      <c r="S382" s="92"/>
      <c r="T382" s="93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T382" s="18" t="s">
        <v>266</v>
      </c>
      <c r="AU382" s="18" t="s">
        <v>84</v>
      </c>
    </row>
    <row r="383" s="2" customFormat="1" ht="16.5" customHeight="1">
      <c r="A383" s="39"/>
      <c r="B383" s="40"/>
      <c r="C383" s="244" t="s">
        <v>740</v>
      </c>
      <c r="D383" s="244" t="s">
        <v>224</v>
      </c>
      <c r="E383" s="245" t="s">
        <v>3698</v>
      </c>
      <c r="F383" s="246" t="s">
        <v>3699</v>
      </c>
      <c r="G383" s="247" t="s">
        <v>353</v>
      </c>
      <c r="H383" s="248">
        <v>3</v>
      </c>
      <c r="I383" s="249"/>
      <c r="J383" s="250">
        <f>ROUND(I383*H383,2)</f>
        <v>0</v>
      </c>
      <c r="K383" s="251"/>
      <c r="L383" s="45"/>
      <c r="M383" s="252" t="s">
        <v>1</v>
      </c>
      <c r="N383" s="253" t="s">
        <v>41</v>
      </c>
      <c r="O383" s="92"/>
      <c r="P383" s="254">
        <f>O383*H383</f>
        <v>0</v>
      </c>
      <c r="Q383" s="254">
        <v>0</v>
      </c>
      <c r="R383" s="254">
        <f>Q383*H383</f>
        <v>0</v>
      </c>
      <c r="S383" s="254">
        <v>0</v>
      </c>
      <c r="T383" s="255">
        <f>S383*H383</f>
        <v>0</v>
      </c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R383" s="256" t="s">
        <v>228</v>
      </c>
      <c r="AT383" s="256" t="s">
        <v>224</v>
      </c>
      <c r="AU383" s="256" t="s">
        <v>84</v>
      </c>
      <c r="AY383" s="18" t="s">
        <v>222</v>
      </c>
      <c r="BE383" s="257">
        <f>IF(N383="základní",J383,0)</f>
        <v>0</v>
      </c>
      <c r="BF383" s="257">
        <f>IF(N383="snížená",J383,0)</f>
        <v>0</v>
      </c>
      <c r="BG383" s="257">
        <f>IF(N383="zákl. přenesená",J383,0)</f>
        <v>0</v>
      </c>
      <c r="BH383" s="257">
        <f>IF(N383="sníž. přenesená",J383,0)</f>
        <v>0</v>
      </c>
      <c r="BI383" s="257">
        <f>IF(N383="nulová",J383,0)</f>
        <v>0</v>
      </c>
      <c r="BJ383" s="18" t="s">
        <v>84</v>
      </c>
      <c r="BK383" s="257">
        <f>ROUND(I383*H383,2)</f>
        <v>0</v>
      </c>
      <c r="BL383" s="18" t="s">
        <v>228</v>
      </c>
      <c r="BM383" s="256" t="s">
        <v>748</v>
      </c>
    </row>
    <row r="384" s="2" customFormat="1">
      <c r="A384" s="39"/>
      <c r="B384" s="40"/>
      <c r="C384" s="41"/>
      <c r="D384" s="260" t="s">
        <v>266</v>
      </c>
      <c r="E384" s="41"/>
      <c r="F384" s="291" t="s">
        <v>3646</v>
      </c>
      <c r="G384" s="41"/>
      <c r="H384" s="41"/>
      <c r="I384" s="211"/>
      <c r="J384" s="41"/>
      <c r="K384" s="41"/>
      <c r="L384" s="45"/>
      <c r="M384" s="292"/>
      <c r="N384" s="293"/>
      <c r="O384" s="92"/>
      <c r="P384" s="92"/>
      <c r="Q384" s="92"/>
      <c r="R384" s="92"/>
      <c r="S384" s="92"/>
      <c r="T384" s="93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T384" s="18" t="s">
        <v>266</v>
      </c>
      <c r="AU384" s="18" t="s">
        <v>84</v>
      </c>
    </row>
    <row r="385" s="2" customFormat="1" ht="16.5" customHeight="1">
      <c r="A385" s="39"/>
      <c r="B385" s="40"/>
      <c r="C385" s="244" t="s">
        <v>486</v>
      </c>
      <c r="D385" s="244" t="s">
        <v>224</v>
      </c>
      <c r="E385" s="245" t="s">
        <v>3715</v>
      </c>
      <c r="F385" s="246" t="s">
        <v>3716</v>
      </c>
      <c r="G385" s="247" t="s">
        <v>353</v>
      </c>
      <c r="H385" s="248">
        <v>2</v>
      </c>
      <c r="I385" s="249"/>
      <c r="J385" s="250">
        <f>ROUND(I385*H385,2)</f>
        <v>0</v>
      </c>
      <c r="K385" s="251"/>
      <c r="L385" s="45"/>
      <c r="M385" s="252" t="s">
        <v>1</v>
      </c>
      <c r="N385" s="253" t="s">
        <v>41</v>
      </c>
      <c r="O385" s="92"/>
      <c r="P385" s="254">
        <f>O385*H385</f>
        <v>0</v>
      </c>
      <c r="Q385" s="254">
        <v>0</v>
      </c>
      <c r="R385" s="254">
        <f>Q385*H385</f>
        <v>0</v>
      </c>
      <c r="S385" s="254">
        <v>0</v>
      </c>
      <c r="T385" s="255">
        <f>S385*H385</f>
        <v>0</v>
      </c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R385" s="256" t="s">
        <v>228</v>
      </c>
      <c r="AT385" s="256" t="s">
        <v>224</v>
      </c>
      <c r="AU385" s="256" t="s">
        <v>84</v>
      </c>
      <c r="AY385" s="18" t="s">
        <v>222</v>
      </c>
      <c r="BE385" s="257">
        <f>IF(N385="základní",J385,0)</f>
        <v>0</v>
      </c>
      <c r="BF385" s="257">
        <f>IF(N385="snížená",J385,0)</f>
        <v>0</v>
      </c>
      <c r="BG385" s="257">
        <f>IF(N385="zákl. přenesená",J385,0)</f>
        <v>0</v>
      </c>
      <c r="BH385" s="257">
        <f>IF(N385="sníž. přenesená",J385,0)</f>
        <v>0</v>
      </c>
      <c r="BI385" s="257">
        <f>IF(N385="nulová",J385,0)</f>
        <v>0</v>
      </c>
      <c r="BJ385" s="18" t="s">
        <v>84</v>
      </c>
      <c r="BK385" s="257">
        <f>ROUND(I385*H385,2)</f>
        <v>0</v>
      </c>
      <c r="BL385" s="18" t="s">
        <v>228</v>
      </c>
      <c r="BM385" s="256" t="s">
        <v>754</v>
      </c>
    </row>
    <row r="386" s="2" customFormat="1">
      <c r="A386" s="39"/>
      <c r="B386" s="40"/>
      <c r="C386" s="41"/>
      <c r="D386" s="260" t="s">
        <v>266</v>
      </c>
      <c r="E386" s="41"/>
      <c r="F386" s="291" t="s">
        <v>3669</v>
      </c>
      <c r="G386" s="41"/>
      <c r="H386" s="41"/>
      <c r="I386" s="211"/>
      <c r="J386" s="41"/>
      <c r="K386" s="41"/>
      <c r="L386" s="45"/>
      <c r="M386" s="292"/>
      <c r="N386" s="293"/>
      <c r="O386" s="92"/>
      <c r="P386" s="92"/>
      <c r="Q386" s="92"/>
      <c r="R386" s="92"/>
      <c r="S386" s="92"/>
      <c r="T386" s="93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T386" s="18" t="s">
        <v>266</v>
      </c>
      <c r="AU386" s="18" t="s">
        <v>84</v>
      </c>
    </row>
    <row r="387" s="2" customFormat="1" ht="16.5" customHeight="1">
      <c r="A387" s="39"/>
      <c r="B387" s="40"/>
      <c r="C387" s="244" t="s">
        <v>751</v>
      </c>
      <c r="D387" s="244" t="s">
        <v>224</v>
      </c>
      <c r="E387" s="245" t="s">
        <v>3717</v>
      </c>
      <c r="F387" s="246" t="s">
        <v>3718</v>
      </c>
      <c r="G387" s="247" t="s">
        <v>353</v>
      </c>
      <c r="H387" s="248">
        <v>2</v>
      </c>
      <c r="I387" s="249"/>
      <c r="J387" s="250">
        <f>ROUND(I387*H387,2)</f>
        <v>0</v>
      </c>
      <c r="K387" s="251"/>
      <c r="L387" s="45"/>
      <c r="M387" s="252" t="s">
        <v>1</v>
      </c>
      <c r="N387" s="253" t="s">
        <v>41</v>
      </c>
      <c r="O387" s="92"/>
      <c r="P387" s="254">
        <f>O387*H387</f>
        <v>0</v>
      </c>
      <c r="Q387" s="254">
        <v>0</v>
      </c>
      <c r="R387" s="254">
        <f>Q387*H387</f>
        <v>0</v>
      </c>
      <c r="S387" s="254">
        <v>0</v>
      </c>
      <c r="T387" s="255">
        <f>S387*H387</f>
        <v>0</v>
      </c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R387" s="256" t="s">
        <v>228</v>
      </c>
      <c r="AT387" s="256" t="s">
        <v>224</v>
      </c>
      <c r="AU387" s="256" t="s">
        <v>84</v>
      </c>
      <c r="AY387" s="18" t="s">
        <v>222</v>
      </c>
      <c r="BE387" s="257">
        <f>IF(N387="základní",J387,0)</f>
        <v>0</v>
      </c>
      <c r="BF387" s="257">
        <f>IF(N387="snížená",J387,0)</f>
        <v>0</v>
      </c>
      <c r="BG387" s="257">
        <f>IF(N387="zákl. přenesená",J387,0)</f>
        <v>0</v>
      </c>
      <c r="BH387" s="257">
        <f>IF(N387="sníž. přenesená",J387,0)</f>
        <v>0</v>
      </c>
      <c r="BI387" s="257">
        <f>IF(N387="nulová",J387,0)</f>
        <v>0</v>
      </c>
      <c r="BJ387" s="18" t="s">
        <v>84</v>
      </c>
      <c r="BK387" s="257">
        <f>ROUND(I387*H387,2)</f>
        <v>0</v>
      </c>
      <c r="BL387" s="18" t="s">
        <v>228</v>
      </c>
      <c r="BM387" s="256" t="s">
        <v>755</v>
      </c>
    </row>
    <row r="388" s="2" customFormat="1">
      <c r="A388" s="39"/>
      <c r="B388" s="40"/>
      <c r="C388" s="41"/>
      <c r="D388" s="260" t="s">
        <v>266</v>
      </c>
      <c r="E388" s="41"/>
      <c r="F388" s="291" t="s">
        <v>3669</v>
      </c>
      <c r="G388" s="41"/>
      <c r="H388" s="41"/>
      <c r="I388" s="211"/>
      <c r="J388" s="41"/>
      <c r="K388" s="41"/>
      <c r="L388" s="45"/>
      <c r="M388" s="292"/>
      <c r="N388" s="293"/>
      <c r="O388" s="92"/>
      <c r="P388" s="92"/>
      <c r="Q388" s="92"/>
      <c r="R388" s="92"/>
      <c r="S388" s="92"/>
      <c r="T388" s="93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T388" s="18" t="s">
        <v>266</v>
      </c>
      <c r="AU388" s="18" t="s">
        <v>84</v>
      </c>
    </row>
    <row r="389" s="2" customFormat="1" ht="16.5" customHeight="1">
      <c r="A389" s="39"/>
      <c r="B389" s="40"/>
      <c r="C389" s="244" t="s">
        <v>492</v>
      </c>
      <c r="D389" s="244" t="s">
        <v>224</v>
      </c>
      <c r="E389" s="245" t="s">
        <v>3694</v>
      </c>
      <c r="F389" s="246" t="s">
        <v>3695</v>
      </c>
      <c r="G389" s="247" t="s">
        <v>353</v>
      </c>
      <c r="H389" s="248">
        <v>1</v>
      </c>
      <c r="I389" s="249"/>
      <c r="J389" s="250">
        <f>ROUND(I389*H389,2)</f>
        <v>0</v>
      </c>
      <c r="K389" s="251"/>
      <c r="L389" s="45"/>
      <c r="M389" s="252" t="s">
        <v>1</v>
      </c>
      <c r="N389" s="253" t="s">
        <v>41</v>
      </c>
      <c r="O389" s="92"/>
      <c r="P389" s="254">
        <f>O389*H389</f>
        <v>0</v>
      </c>
      <c r="Q389" s="254">
        <v>0</v>
      </c>
      <c r="R389" s="254">
        <f>Q389*H389</f>
        <v>0</v>
      </c>
      <c r="S389" s="254">
        <v>0</v>
      </c>
      <c r="T389" s="255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56" t="s">
        <v>228</v>
      </c>
      <c r="AT389" s="256" t="s">
        <v>224</v>
      </c>
      <c r="AU389" s="256" t="s">
        <v>84</v>
      </c>
      <c r="AY389" s="18" t="s">
        <v>222</v>
      </c>
      <c r="BE389" s="257">
        <f>IF(N389="základní",J389,0)</f>
        <v>0</v>
      </c>
      <c r="BF389" s="257">
        <f>IF(N389="snížená",J389,0)</f>
        <v>0</v>
      </c>
      <c r="BG389" s="257">
        <f>IF(N389="zákl. přenesená",J389,0)</f>
        <v>0</v>
      </c>
      <c r="BH389" s="257">
        <f>IF(N389="sníž. přenesená",J389,0)</f>
        <v>0</v>
      </c>
      <c r="BI389" s="257">
        <f>IF(N389="nulová",J389,0)</f>
        <v>0</v>
      </c>
      <c r="BJ389" s="18" t="s">
        <v>84</v>
      </c>
      <c r="BK389" s="257">
        <f>ROUND(I389*H389,2)</f>
        <v>0</v>
      </c>
      <c r="BL389" s="18" t="s">
        <v>228</v>
      </c>
      <c r="BM389" s="256" t="s">
        <v>759</v>
      </c>
    </row>
    <row r="390" s="2" customFormat="1">
      <c r="A390" s="39"/>
      <c r="B390" s="40"/>
      <c r="C390" s="41"/>
      <c r="D390" s="260" t="s">
        <v>266</v>
      </c>
      <c r="E390" s="41"/>
      <c r="F390" s="291" t="s">
        <v>3629</v>
      </c>
      <c r="G390" s="41"/>
      <c r="H390" s="41"/>
      <c r="I390" s="211"/>
      <c r="J390" s="41"/>
      <c r="K390" s="41"/>
      <c r="L390" s="45"/>
      <c r="M390" s="292"/>
      <c r="N390" s="293"/>
      <c r="O390" s="92"/>
      <c r="P390" s="92"/>
      <c r="Q390" s="92"/>
      <c r="R390" s="92"/>
      <c r="S390" s="92"/>
      <c r="T390" s="93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T390" s="18" t="s">
        <v>266</v>
      </c>
      <c r="AU390" s="18" t="s">
        <v>84</v>
      </c>
    </row>
    <row r="391" s="2" customFormat="1" ht="16.5" customHeight="1">
      <c r="A391" s="39"/>
      <c r="B391" s="40"/>
      <c r="C391" s="244" t="s">
        <v>756</v>
      </c>
      <c r="D391" s="244" t="s">
        <v>224</v>
      </c>
      <c r="E391" s="245" t="s">
        <v>3719</v>
      </c>
      <c r="F391" s="246" t="s">
        <v>3720</v>
      </c>
      <c r="G391" s="247" t="s">
        <v>353</v>
      </c>
      <c r="H391" s="248">
        <v>1</v>
      </c>
      <c r="I391" s="249"/>
      <c r="J391" s="250">
        <f>ROUND(I391*H391,2)</f>
        <v>0</v>
      </c>
      <c r="K391" s="251"/>
      <c r="L391" s="45"/>
      <c r="M391" s="252" t="s">
        <v>1</v>
      </c>
      <c r="N391" s="253" t="s">
        <v>41</v>
      </c>
      <c r="O391" s="92"/>
      <c r="P391" s="254">
        <f>O391*H391</f>
        <v>0</v>
      </c>
      <c r="Q391" s="254">
        <v>0</v>
      </c>
      <c r="R391" s="254">
        <f>Q391*H391</f>
        <v>0</v>
      </c>
      <c r="S391" s="254">
        <v>0</v>
      </c>
      <c r="T391" s="255">
        <f>S391*H391</f>
        <v>0</v>
      </c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R391" s="256" t="s">
        <v>228</v>
      </c>
      <c r="AT391" s="256" t="s">
        <v>224</v>
      </c>
      <c r="AU391" s="256" t="s">
        <v>84</v>
      </c>
      <c r="AY391" s="18" t="s">
        <v>222</v>
      </c>
      <c r="BE391" s="257">
        <f>IF(N391="základní",J391,0)</f>
        <v>0</v>
      </c>
      <c r="BF391" s="257">
        <f>IF(N391="snížená",J391,0)</f>
        <v>0</v>
      </c>
      <c r="BG391" s="257">
        <f>IF(N391="zákl. přenesená",J391,0)</f>
        <v>0</v>
      </c>
      <c r="BH391" s="257">
        <f>IF(N391="sníž. přenesená",J391,0)</f>
        <v>0</v>
      </c>
      <c r="BI391" s="257">
        <f>IF(N391="nulová",J391,0)</f>
        <v>0</v>
      </c>
      <c r="BJ391" s="18" t="s">
        <v>84</v>
      </c>
      <c r="BK391" s="257">
        <f>ROUND(I391*H391,2)</f>
        <v>0</v>
      </c>
      <c r="BL391" s="18" t="s">
        <v>228</v>
      </c>
      <c r="BM391" s="256" t="s">
        <v>762</v>
      </c>
    </row>
    <row r="392" s="2" customFormat="1">
      <c r="A392" s="39"/>
      <c r="B392" s="40"/>
      <c r="C392" s="41"/>
      <c r="D392" s="260" t="s">
        <v>266</v>
      </c>
      <c r="E392" s="41"/>
      <c r="F392" s="291" t="s">
        <v>3629</v>
      </c>
      <c r="G392" s="41"/>
      <c r="H392" s="41"/>
      <c r="I392" s="211"/>
      <c r="J392" s="41"/>
      <c r="K392" s="41"/>
      <c r="L392" s="45"/>
      <c r="M392" s="292"/>
      <c r="N392" s="293"/>
      <c r="O392" s="92"/>
      <c r="P392" s="92"/>
      <c r="Q392" s="92"/>
      <c r="R392" s="92"/>
      <c r="S392" s="92"/>
      <c r="T392" s="93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T392" s="18" t="s">
        <v>266</v>
      </c>
      <c r="AU392" s="18" t="s">
        <v>84</v>
      </c>
    </row>
    <row r="393" s="2" customFormat="1" ht="16.5" customHeight="1">
      <c r="A393" s="39"/>
      <c r="B393" s="40"/>
      <c r="C393" s="244" t="s">
        <v>499</v>
      </c>
      <c r="D393" s="244" t="s">
        <v>224</v>
      </c>
      <c r="E393" s="245" t="s">
        <v>3740</v>
      </c>
      <c r="F393" s="246" t="s">
        <v>3722</v>
      </c>
      <c r="G393" s="247" t="s">
        <v>353</v>
      </c>
      <c r="H393" s="248">
        <v>1</v>
      </c>
      <c r="I393" s="249"/>
      <c r="J393" s="250">
        <f>ROUND(I393*H393,2)</f>
        <v>0</v>
      </c>
      <c r="K393" s="251"/>
      <c r="L393" s="45"/>
      <c r="M393" s="252" t="s">
        <v>1</v>
      </c>
      <c r="N393" s="253" t="s">
        <v>41</v>
      </c>
      <c r="O393" s="92"/>
      <c r="P393" s="254">
        <f>O393*H393</f>
        <v>0</v>
      </c>
      <c r="Q393" s="254">
        <v>0</v>
      </c>
      <c r="R393" s="254">
        <f>Q393*H393</f>
        <v>0</v>
      </c>
      <c r="S393" s="254">
        <v>0</v>
      </c>
      <c r="T393" s="255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56" t="s">
        <v>228</v>
      </c>
      <c r="AT393" s="256" t="s">
        <v>224</v>
      </c>
      <c r="AU393" s="256" t="s">
        <v>84</v>
      </c>
      <c r="AY393" s="18" t="s">
        <v>222</v>
      </c>
      <c r="BE393" s="257">
        <f>IF(N393="základní",J393,0)</f>
        <v>0</v>
      </c>
      <c r="BF393" s="257">
        <f>IF(N393="snížená",J393,0)</f>
        <v>0</v>
      </c>
      <c r="BG393" s="257">
        <f>IF(N393="zákl. přenesená",J393,0)</f>
        <v>0</v>
      </c>
      <c r="BH393" s="257">
        <f>IF(N393="sníž. přenesená",J393,0)</f>
        <v>0</v>
      </c>
      <c r="BI393" s="257">
        <f>IF(N393="nulová",J393,0)</f>
        <v>0</v>
      </c>
      <c r="BJ393" s="18" t="s">
        <v>84</v>
      </c>
      <c r="BK393" s="257">
        <f>ROUND(I393*H393,2)</f>
        <v>0</v>
      </c>
      <c r="BL393" s="18" t="s">
        <v>228</v>
      </c>
      <c r="BM393" s="256" t="s">
        <v>770</v>
      </c>
    </row>
    <row r="394" s="2" customFormat="1">
      <c r="A394" s="39"/>
      <c r="B394" s="40"/>
      <c r="C394" s="41"/>
      <c r="D394" s="260" t="s">
        <v>266</v>
      </c>
      <c r="E394" s="41"/>
      <c r="F394" s="291" t="s">
        <v>3669</v>
      </c>
      <c r="G394" s="41"/>
      <c r="H394" s="41"/>
      <c r="I394" s="211"/>
      <c r="J394" s="41"/>
      <c r="K394" s="41"/>
      <c r="L394" s="45"/>
      <c r="M394" s="292"/>
      <c r="N394" s="293"/>
      <c r="O394" s="92"/>
      <c r="P394" s="92"/>
      <c r="Q394" s="92"/>
      <c r="R394" s="92"/>
      <c r="S394" s="92"/>
      <c r="T394" s="93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T394" s="18" t="s">
        <v>266</v>
      </c>
      <c r="AU394" s="18" t="s">
        <v>84</v>
      </c>
    </row>
    <row r="395" s="12" customFormat="1" ht="25.92" customHeight="1">
      <c r="A395" s="12"/>
      <c r="B395" s="228"/>
      <c r="C395" s="229"/>
      <c r="D395" s="230" t="s">
        <v>75</v>
      </c>
      <c r="E395" s="231" t="s">
        <v>3741</v>
      </c>
      <c r="F395" s="231" t="s">
        <v>3742</v>
      </c>
      <c r="G395" s="229"/>
      <c r="H395" s="229"/>
      <c r="I395" s="232"/>
      <c r="J395" s="233">
        <f>BK395</f>
        <v>0</v>
      </c>
      <c r="K395" s="229"/>
      <c r="L395" s="234"/>
      <c r="M395" s="235"/>
      <c r="N395" s="236"/>
      <c r="O395" s="236"/>
      <c r="P395" s="237">
        <f>SUM(P396:P435)</f>
        <v>0</v>
      </c>
      <c r="Q395" s="236"/>
      <c r="R395" s="237">
        <f>SUM(R396:R435)</f>
        <v>0</v>
      </c>
      <c r="S395" s="236"/>
      <c r="T395" s="238">
        <f>SUM(T396:T435)</f>
        <v>0</v>
      </c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R395" s="239" t="s">
        <v>84</v>
      </c>
      <c r="AT395" s="240" t="s">
        <v>75</v>
      </c>
      <c r="AU395" s="240" t="s">
        <v>76</v>
      </c>
      <c r="AY395" s="239" t="s">
        <v>222</v>
      </c>
      <c r="BK395" s="241">
        <f>SUM(BK396:BK435)</f>
        <v>0</v>
      </c>
    </row>
    <row r="396" s="2" customFormat="1" ht="16.5" customHeight="1">
      <c r="A396" s="39"/>
      <c r="B396" s="40"/>
      <c r="C396" s="244" t="s">
        <v>767</v>
      </c>
      <c r="D396" s="244" t="s">
        <v>224</v>
      </c>
      <c r="E396" s="245" t="s">
        <v>3725</v>
      </c>
      <c r="F396" s="246" t="s">
        <v>3726</v>
      </c>
      <c r="G396" s="247" t="s">
        <v>353</v>
      </c>
      <c r="H396" s="248">
        <v>1</v>
      </c>
      <c r="I396" s="249"/>
      <c r="J396" s="250">
        <f>ROUND(I396*H396,2)</f>
        <v>0</v>
      </c>
      <c r="K396" s="251"/>
      <c r="L396" s="45"/>
      <c r="M396" s="252" t="s">
        <v>1</v>
      </c>
      <c r="N396" s="253" t="s">
        <v>41</v>
      </c>
      <c r="O396" s="92"/>
      <c r="P396" s="254">
        <f>O396*H396</f>
        <v>0</v>
      </c>
      <c r="Q396" s="254">
        <v>0</v>
      </c>
      <c r="R396" s="254">
        <f>Q396*H396</f>
        <v>0</v>
      </c>
      <c r="S396" s="254">
        <v>0</v>
      </c>
      <c r="T396" s="255">
        <f>S396*H396</f>
        <v>0</v>
      </c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R396" s="256" t="s">
        <v>228</v>
      </c>
      <c r="AT396" s="256" t="s">
        <v>224</v>
      </c>
      <c r="AU396" s="256" t="s">
        <v>84</v>
      </c>
      <c r="AY396" s="18" t="s">
        <v>222</v>
      </c>
      <c r="BE396" s="257">
        <f>IF(N396="základní",J396,0)</f>
        <v>0</v>
      </c>
      <c r="BF396" s="257">
        <f>IF(N396="snížená",J396,0)</f>
        <v>0</v>
      </c>
      <c r="BG396" s="257">
        <f>IF(N396="zákl. přenesená",J396,0)</f>
        <v>0</v>
      </c>
      <c r="BH396" s="257">
        <f>IF(N396="sníž. přenesená",J396,0)</f>
        <v>0</v>
      </c>
      <c r="BI396" s="257">
        <f>IF(N396="nulová",J396,0)</f>
        <v>0</v>
      </c>
      <c r="BJ396" s="18" t="s">
        <v>84</v>
      </c>
      <c r="BK396" s="257">
        <f>ROUND(I396*H396,2)</f>
        <v>0</v>
      </c>
      <c r="BL396" s="18" t="s">
        <v>228</v>
      </c>
      <c r="BM396" s="256" t="s">
        <v>775</v>
      </c>
    </row>
    <row r="397" s="2" customFormat="1">
      <c r="A397" s="39"/>
      <c r="B397" s="40"/>
      <c r="C397" s="41"/>
      <c r="D397" s="260" t="s">
        <v>266</v>
      </c>
      <c r="E397" s="41"/>
      <c r="F397" s="291" t="s">
        <v>3669</v>
      </c>
      <c r="G397" s="41"/>
      <c r="H397" s="41"/>
      <c r="I397" s="211"/>
      <c r="J397" s="41"/>
      <c r="K397" s="41"/>
      <c r="L397" s="45"/>
      <c r="M397" s="292"/>
      <c r="N397" s="293"/>
      <c r="O397" s="92"/>
      <c r="P397" s="92"/>
      <c r="Q397" s="92"/>
      <c r="R397" s="92"/>
      <c r="S397" s="92"/>
      <c r="T397" s="93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T397" s="18" t="s">
        <v>266</v>
      </c>
      <c r="AU397" s="18" t="s">
        <v>84</v>
      </c>
    </row>
    <row r="398" s="2" customFormat="1" ht="16.5" customHeight="1">
      <c r="A398" s="39"/>
      <c r="B398" s="40"/>
      <c r="C398" s="244" t="s">
        <v>507</v>
      </c>
      <c r="D398" s="244" t="s">
        <v>224</v>
      </c>
      <c r="E398" s="245" t="s">
        <v>3727</v>
      </c>
      <c r="F398" s="246" t="s">
        <v>3728</v>
      </c>
      <c r="G398" s="247" t="s">
        <v>353</v>
      </c>
      <c r="H398" s="248">
        <v>1</v>
      </c>
      <c r="I398" s="249"/>
      <c r="J398" s="250">
        <f>ROUND(I398*H398,2)</f>
        <v>0</v>
      </c>
      <c r="K398" s="251"/>
      <c r="L398" s="45"/>
      <c r="M398" s="252" t="s">
        <v>1</v>
      </c>
      <c r="N398" s="253" t="s">
        <v>41</v>
      </c>
      <c r="O398" s="92"/>
      <c r="P398" s="254">
        <f>O398*H398</f>
        <v>0</v>
      </c>
      <c r="Q398" s="254">
        <v>0</v>
      </c>
      <c r="R398" s="254">
        <f>Q398*H398</f>
        <v>0</v>
      </c>
      <c r="S398" s="254">
        <v>0</v>
      </c>
      <c r="T398" s="255">
        <f>S398*H398</f>
        <v>0</v>
      </c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R398" s="256" t="s">
        <v>228</v>
      </c>
      <c r="AT398" s="256" t="s">
        <v>224</v>
      </c>
      <c r="AU398" s="256" t="s">
        <v>84</v>
      </c>
      <c r="AY398" s="18" t="s">
        <v>222</v>
      </c>
      <c r="BE398" s="257">
        <f>IF(N398="základní",J398,0)</f>
        <v>0</v>
      </c>
      <c r="BF398" s="257">
        <f>IF(N398="snížená",J398,0)</f>
        <v>0</v>
      </c>
      <c r="BG398" s="257">
        <f>IF(N398="zákl. přenesená",J398,0)</f>
        <v>0</v>
      </c>
      <c r="BH398" s="257">
        <f>IF(N398="sníž. přenesená",J398,0)</f>
        <v>0</v>
      </c>
      <c r="BI398" s="257">
        <f>IF(N398="nulová",J398,0)</f>
        <v>0</v>
      </c>
      <c r="BJ398" s="18" t="s">
        <v>84</v>
      </c>
      <c r="BK398" s="257">
        <f>ROUND(I398*H398,2)</f>
        <v>0</v>
      </c>
      <c r="BL398" s="18" t="s">
        <v>228</v>
      </c>
      <c r="BM398" s="256" t="s">
        <v>782</v>
      </c>
    </row>
    <row r="399" s="2" customFormat="1">
      <c r="A399" s="39"/>
      <c r="B399" s="40"/>
      <c r="C399" s="41"/>
      <c r="D399" s="260" t="s">
        <v>266</v>
      </c>
      <c r="E399" s="41"/>
      <c r="F399" s="291" t="s">
        <v>3669</v>
      </c>
      <c r="G399" s="41"/>
      <c r="H399" s="41"/>
      <c r="I399" s="211"/>
      <c r="J399" s="41"/>
      <c r="K399" s="41"/>
      <c r="L399" s="45"/>
      <c r="M399" s="292"/>
      <c r="N399" s="293"/>
      <c r="O399" s="92"/>
      <c r="P399" s="92"/>
      <c r="Q399" s="92"/>
      <c r="R399" s="92"/>
      <c r="S399" s="92"/>
      <c r="T399" s="93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T399" s="18" t="s">
        <v>266</v>
      </c>
      <c r="AU399" s="18" t="s">
        <v>84</v>
      </c>
    </row>
    <row r="400" s="2" customFormat="1" ht="16.5" customHeight="1">
      <c r="A400" s="39"/>
      <c r="B400" s="40"/>
      <c r="C400" s="244" t="s">
        <v>779</v>
      </c>
      <c r="D400" s="244" t="s">
        <v>224</v>
      </c>
      <c r="E400" s="245" t="s">
        <v>3672</v>
      </c>
      <c r="F400" s="246" t="s">
        <v>3673</v>
      </c>
      <c r="G400" s="247" t="s">
        <v>353</v>
      </c>
      <c r="H400" s="248">
        <v>1</v>
      </c>
      <c r="I400" s="249"/>
      <c r="J400" s="250">
        <f>ROUND(I400*H400,2)</f>
        <v>0</v>
      </c>
      <c r="K400" s="251"/>
      <c r="L400" s="45"/>
      <c r="M400" s="252" t="s">
        <v>1</v>
      </c>
      <c r="N400" s="253" t="s">
        <v>41</v>
      </c>
      <c r="O400" s="92"/>
      <c r="P400" s="254">
        <f>O400*H400</f>
        <v>0</v>
      </c>
      <c r="Q400" s="254">
        <v>0</v>
      </c>
      <c r="R400" s="254">
        <f>Q400*H400</f>
        <v>0</v>
      </c>
      <c r="S400" s="254">
        <v>0</v>
      </c>
      <c r="T400" s="255">
        <f>S400*H400</f>
        <v>0</v>
      </c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R400" s="256" t="s">
        <v>228</v>
      </c>
      <c r="AT400" s="256" t="s">
        <v>224</v>
      </c>
      <c r="AU400" s="256" t="s">
        <v>84</v>
      </c>
      <c r="AY400" s="18" t="s">
        <v>222</v>
      </c>
      <c r="BE400" s="257">
        <f>IF(N400="základní",J400,0)</f>
        <v>0</v>
      </c>
      <c r="BF400" s="257">
        <f>IF(N400="snížená",J400,0)</f>
        <v>0</v>
      </c>
      <c r="BG400" s="257">
        <f>IF(N400="zákl. přenesená",J400,0)</f>
        <v>0</v>
      </c>
      <c r="BH400" s="257">
        <f>IF(N400="sníž. přenesená",J400,0)</f>
        <v>0</v>
      </c>
      <c r="BI400" s="257">
        <f>IF(N400="nulová",J400,0)</f>
        <v>0</v>
      </c>
      <c r="BJ400" s="18" t="s">
        <v>84</v>
      </c>
      <c r="BK400" s="257">
        <f>ROUND(I400*H400,2)</f>
        <v>0</v>
      </c>
      <c r="BL400" s="18" t="s">
        <v>228</v>
      </c>
      <c r="BM400" s="256" t="s">
        <v>788</v>
      </c>
    </row>
    <row r="401" s="2" customFormat="1">
      <c r="A401" s="39"/>
      <c r="B401" s="40"/>
      <c r="C401" s="41"/>
      <c r="D401" s="260" t="s">
        <v>266</v>
      </c>
      <c r="E401" s="41"/>
      <c r="F401" s="291" t="s">
        <v>3674</v>
      </c>
      <c r="G401" s="41"/>
      <c r="H401" s="41"/>
      <c r="I401" s="211"/>
      <c r="J401" s="41"/>
      <c r="K401" s="41"/>
      <c r="L401" s="45"/>
      <c r="M401" s="292"/>
      <c r="N401" s="293"/>
      <c r="O401" s="92"/>
      <c r="P401" s="92"/>
      <c r="Q401" s="92"/>
      <c r="R401" s="92"/>
      <c r="S401" s="92"/>
      <c r="T401" s="93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T401" s="18" t="s">
        <v>266</v>
      </c>
      <c r="AU401" s="18" t="s">
        <v>84</v>
      </c>
    </row>
    <row r="402" s="2" customFormat="1" ht="16.5" customHeight="1">
      <c r="A402" s="39"/>
      <c r="B402" s="40"/>
      <c r="C402" s="244" t="s">
        <v>511</v>
      </c>
      <c r="D402" s="244" t="s">
        <v>224</v>
      </c>
      <c r="E402" s="245" t="s">
        <v>3706</v>
      </c>
      <c r="F402" s="246" t="s">
        <v>3676</v>
      </c>
      <c r="G402" s="247" t="s">
        <v>353</v>
      </c>
      <c r="H402" s="248">
        <v>1</v>
      </c>
      <c r="I402" s="249"/>
      <c r="J402" s="250">
        <f>ROUND(I402*H402,2)</f>
        <v>0</v>
      </c>
      <c r="K402" s="251"/>
      <c r="L402" s="45"/>
      <c r="M402" s="252" t="s">
        <v>1</v>
      </c>
      <c r="N402" s="253" t="s">
        <v>41</v>
      </c>
      <c r="O402" s="92"/>
      <c r="P402" s="254">
        <f>O402*H402</f>
        <v>0</v>
      </c>
      <c r="Q402" s="254">
        <v>0</v>
      </c>
      <c r="R402" s="254">
        <f>Q402*H402</f>
        <v>0</v>
      </c>
      <c r="S402" s="254">
        <v>0</v>
      </c>
      <c r="T402" s="255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56" t="s">
        <v>228</v>
      </c>
      <c r="AT402" s="256" t="s">
        <v>224</v>
      </c>
      <c r="AU402" s="256" t="s">
        <v>84</v>
      </c>
      <c r="AY402" s="18" t="s">
        <v>222</v>
      </c>
      <c r="BE402" s="257">
        <f>IF(N402="základní",J402,0)</f>
        <v>0</v>
      </c>
      <c r="BF402" s="257">
        <f>IF(N402="snížená",J402,0)</f>
        <v>0</v>
      </c>
      <c r="BG402" s="257">
        <f>IF(N402="zákl. přenesená",J402,0)</f>
        <v>0</v>
      </c>
      <c r="BH402" s="257">
        <f>IF(N402="sníž. přenesená",J402,0)</f>
        <v>0</v>
      </c>
      <c r="BI402" s="257">
        <f>IF(N402="nulová",J402,0)</f>
        <v>0</v>
      </c>
      <c r="BJ402" s="18" t="s">
        <v>84</v>
      </c>
      <c r="BK402" s="257">
        <f>ROUND(I402*H402,2)</f>
        <v>0</v>
      </c>
      <c r="BL402" s="18" t="s">
        <v>228</v>
      </c>
      <c r="BM402" s="256" t="s">
        <v>795</v>
      </c>
    </row>
    <row r="403" s="2" customFormat="1">
      <c r="A403" s="39"/>
      <c r="B403" s="40"/>
      <c r="C403" s="41"/>
      <c r="D403" s="260" t="s">
        <v>266</v>
      </c>
      <c r="E403" s="41"/>
      <c r="F403" s="291" t="s">
        <v>3618</v>
      </c>
      <c r="G403" s="41"/>
      <c r="H403" s="41"/>
      <c r="I403" s="211"/>
      <c r="J403" s="41"/>
      <c r="K403" s="41"/>
      <c r="L403" s="45"/>
      <c r="M403" s="292"/>
      <c r="N403" s="293"/>
      <c r="O403" s="92"/>
      <c r="P403" s="92"/>
      <c r="Q403" s="92"/>
      <c r="R403" s="92"/>
      <c r="S403" s="92"/>
      <c r="T403" s="93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T403" s="18" t="s">
        <v>266</v>
      </c>
      <c r="AU403" s="18" t="s">
        <v>84</v>
      </c>
    </row>
    <row r="404" s="2" customFormat="1" ht="24.15" customHeight="1">
      <c r="A404" s="39"/>
      <c r="B404" s="40"/>
      <c r="C404" s="244" t="s">
        <v>792</v>
      </c>
      <c r="D404" s="244" t="s">
        <v>224</v>
      </c>
      <c r="E404" s="245" t="s">
        <v>3619</v>
      </c>
      <c r="F404" s="246" t="s">
        <v>3620</v>
      </c>
      <c r="G404" s="247" t="s">
        <v>353</v>
      </c>
      <c r="H404" s="248">
        <v>1</v>
      </c>
      <c r="I404" s="249"/>
      <c r="J404" s="250">
        <f>ROUND(I404*H404,2)</f>
        <v>0</v>
      </c>
      <c r="K404" s="251"/>
      <c r="L404" s="45"/>
      <c r="M404" s="252" t="s">
        <v>1</v>
      </c>
      <c r="N404" s="253" t="s">
        <v>41</v>
      </c>
      <c r="O404" s="92"/>
      <c r="P404" s="254">
        <f>O404*H404</f>
        <v>0</v>
      </c>
      <c r="Q404" s="254">
        <v>0</v>
      </c>
      <c r="R404" s="254">
        <f>Q404*H404</f>
        <v>0</v>
      </c>
      <c r="S404" s="254">
        <v>0</v>
      </c>
      <c r="T404" s="255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56" t="s">
        <v>228</v>
      </c>
      <c r="AT404" s="256" t="s">
        <v>224</v>
      </c>
      <c r="AU404" s="256" t="s">
        <v>84</v>
      </c>
      <c r="AY404" s="18" t="s">
        <v>222</v>
      </c>
      <c r="BE404" s="257">
        <f>IF(N404="základní",J404,0)</f>
        <v>0</v>
      </c>
      <c r="BF404" s="257">
        <f>IF(N404="snížená",J404,0)</f>
        <v>0</v>
      </c>
      <c r="BG404" s="257">
        <f>IF(N404="zákl. přenesená",J404,0)</f>
        <v>0</v>
      </c>
      <c r="BH404" s="257">
        <f>IF(N404="sníž. přenesená",J404,0)</f>
        <v>0</v>
      </c>
      <c r="BI404" s="257">
        <f>IF(N404="nulová",J404,0)</f>
        <v>0</v>
      </c>
      <c r="BJ404" s="18" t="s">
        <v>84</v>
      </c>
      <c r="BK404" s="257">
        <f>ROUND(I404*H404,2)</f>
        <v>0</v>
      </c>
      <c r="BL404" s="18" t="s">
        <v>228</v>
      </c>
      <c r="BM404" s="256" t="s">
        <v>800</v>
      </c>
    </row>
    <row r="405" s="2" customFormat="1">
      <c r="A405" s="39"/>
      <c r="B405" s="40"/>
      <c r="C405" s="41"/>
      <c r="D405" s="260" t="s">
        <v>266</v>
      </c>
      <c r="E405" s="41"/>
      <c r="F405" s="291" t="s">
        <v>3621</v>
      </c>
      <c r="G405" s="41"/>
      <c r="H405" s="41"/>
      <c r="I405" s="211"/>
      <c r="J405" s="41"/>
      <c r="K405" s="41"/>
      <c r="L405" s="45"/>
      <c r="M405" s="292"/>
      <c r="N405" s="293"/>
      <c r="O405" s="92"/>
      <c r="P405" s="92"/>
      <c r="Q405" s="92"/>
      <c r="R405" s="92"/>
      <c r="S405" s="92"/>
      <c r="T405" s="93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T405" s="18" t="s">
        <v>266</v>
      </c>
      <c r="AU405" s="18" t="s">
        <v>84</v>
      </c>
    </row>
    <row r="406" s="2" customFormat="1" ht="16.5" customHeight="1">
      <c r="A406" s="39"/>
      <c r="B406" s="40"/>
      <c r="C406" s="244" t="s">
        <v>515</v>
      </c>
      <c r="D406" s="244" t="s">
        <v>224</v>
      </c>
      <c r="E406" s="245" t="s">
        <v>3627</v>
      </c>
      <c r="F406" s="246" t="s">
        <v>3628</v>
      </c>
      <c r="G406" s="247" t="s">
        <v>353</v>
      </c>
      <c r="H406" s="248">
        <v>2</v>
      </c>
      <c r="I406" s="249"/>
      <c r="J406" s="250">
        <f>ROUND(I406*H406,2)</f>
        <v>0</v>
      </c>
      <c r="K406" s="251"/>
      <c r="L406" s="45"/>
      <c r="M406" s="252" t="s">
        <v>1</v>
      </c>
      <c r="N406" s="253" t="s">
        <v>41</v>
      </c>
      <c r="O406" s="92"/>
      <c r="P406" s="254">
        <f>O406*H406</f>
        <v>0</v>
      </c>
      <c r="Q406" s="254">
        <v>0</v>
      </c>
      <c r="R406" s="254">
        <f>Q406*H406</f>
        <v>0</v>
      </c>
      <c r="S406" s="254">
        <v>0</v>
      </c>
      <c r="T406" s="255">
        <f>S406*H406</f>
        <v>0</v>
      </c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R406" s="256" t="s">
        <v>228</v>
      </c>
      <c r="AT406" s="256" t="s">
        <v>224</v>
      </c>
      <c r="AU406" s="256" t="s">
        <v>84</v>
      </c>
      <c r="AY406" s="18" t="s">
        <v>222</v>
      </c>
      <c r="BE406" s="257">
        <f>IF(N406="základní",J406,0)</f>
        <v>0</v>
      </c>
      <c r="BF406" s="257">
        <f>IF(N406="snížená",J406,0)</f>
        <v>0</v>
      </c>
      <c r="BG406" s="257">
        <f>IF(N406="zákl. přenesená",J406,0)</f>
        <v>0</v>
      </c>
      <c r="BH406" s="257">
        <f>IF(N406="sníž. přenesená",J406,0)</f>
        <v>0</v>
      </c>
      <c r="BI406" s="257">
        <f>IF(N406="nulová",J406,0)</f>
        <v>0</v>
      </c>
      <c r="BJ406" s="18" t="s">
        <v>84</v>
      </c>
      <c r="BK406" s="257">
        <f>ROUND(I406*H406,2)</f>
        <v>0</v>
      </c>
      <c r="BL406" s="18" t="s">
        <v>228</v>
      </c>
      <c r="BM406" s="256" t="s">
        <v>807</v>
      </c>
    </row>
    <row r="407" s="2" customFormat="1">
      <c r="A407" s="39"/>
      <c r="B407" s="40"/>
      <c r="C407" s="41"/>
      <c r="D407" s="260" t="s">
        <v>266</v>
      </c>
      <c r="E407" s="41"/>
      <c r="F407" s="291" t="s">
        <v>3629</v>
      </c>
      <c r="G407" s="41"/>
      <c r="H407" s="41"/>
      <c r="I407" s="211"/>
      <c r="J407" s="41"/>
      <c r="K407" s="41"/>
      <c r="L407" s="45"/>
      <c r="M407" s="292"/>
      <c r="N407" s="293"/>
      <c r="O407" s="92"/>
      <c r="P407" s="92"/>
      <c r="Q407" s="92"/>
      <c r="R407" s="92"/>
      <c r="S407" s="92"/>
      <c r="T407" s="93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T407" s="18" t="s">
        <v>266</v>
      </c>
      <c r="AU407" s="18" t="s">
        <v>84</v>
      </c>
    </row>
    <row r="408" s="2" customFormat="1" ht="16.5" customHeight="1">
      <c r="A408" s="39"/>
      <c r="B408" s="40"/>
      <c r="C408" s="244" t="s">
        <v>804</v>
      </c>
      <c r="D408" s="244" t="s">
        <v>224</v>
      </c>
      <c r="E408" s="245" t="s">
        <v>3677</v>
      </c>
      <c r="F408" s="246" t="s">
        <v>3678</v>
      </c>
      <c r="G408" s="247" t="s">
        <v>353</v>
      </c>
      <c r="H408" s="248">
        <v>15</v>
      </c>
      <c r="I408" s="249"/>
      <c r="J408" s="250">
        <f>ROUND(I408*H408,2)</f>
        <v>0</v>
      </c>
      <c r="K408" s="251"/>
      <c r="L408" s="45"/>
      <c r="M408" s="252" t="s">
        <v>1</v>
      </c>
      <c r="N408" s="253" t="s">
        <v>41</v>
      </c>
      <c r="O408" s="92"/>
      <c r="P408" s="254">
        <f>O408*H408</f>
        <v>0</v>
      </c>
      <c r="Q408" s="254">
        <v>0</v>
      </c>
      <c r="R408" s="254">
        <f>Q408*H408</f>
        <v>0</v>
      </c>
      <c r="S408" s="254">
        <v>0</v>
      </c>
      <c r="T408" s="255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56" t="s">
        <v>228</v>
      </c>
      <c r="AT408" s="256" t="s">
        <v>224</v>
      </c>
      <c r="AU408" s="256" t="s">
        <v>84</v>
      </c>
      <c r="AY408" s="18" t="s">
        <v>222</v>
      </c>
      <c r="BE408" s="257">
        <f>IF(N408="základní",J408,0)</f>
        <v>0</v>
      </c>
      <c r="BF408" s="257">
        <f>IF(N408="snížená",J408,0)</f>
        <v>0</v>
      </c>
      <c r="BG408" s="257">
        <f>IF(N408="zákl. přenesená",J408,0)</f>
        <v>0</v>
      </c>
      <c r="BH408" s="257">
        <f>IF(N408="sníž. přenesená",J408,0)</f>
        <v>0</v>
      </c>
      <c r="BI408" s="257">
        <f>IF(N408="nulová",J408,0)</f>
        <v>0</v>
      </c>
      <c r="BJ408" s="18" t="s">
        <v>84</v>
      </c>
      <c r="BK408" s="257">
        <f>ROUND(I408*H408,2)</f>
        <v>0</v>
      </c>
      <c r="BL408" s="18" t="s">
        <v>228</v>
      </c>
      <c r="BM408" s="256" t="s">
        <v>814</v>
      </c>
    </row>
    <row r="409" s="2" customFormat="1">
      <c r="A409" s="39"/>
      <c r="B409" s="40"/>
      <c r="C409" s="41"/>
      <c r="D409" s="260" t="s">
        <v>266</v>
      </c>
      <c r="E409" s="41"/>
      <c r="F409" s="291" t="s">
        <v>3629</v>
      </c>
      <c r="G409" s="41"/>
      <c r="H409" s="41"/>
      <c r="I409" s="211"/>
      <c r="J409" s="41"/>
      <c r="K409" s="41"/>
      <c r="L409" s="45"/>
      <c r="M409" s="292"/>
      <c r="N409" s="293"/>
      <c r="O409" s="92"/>
      <c r="P409" s="92"/>
      <c r="Q409" s="92"/>
      <c r="R409" s="92"/>
      <c r="S409" s="92"/>
      <c r="T409" s="93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T409" s="18" t="s">
        <v>266</v>
      </c>
      <c r="AU409" s="18" t="s">
        <v>84</v>
      </c>
    </row>
    <row r="410" s="2" customFormat="1" ht="16.5" customHeight="1">
      <c r="A410" s="39"/>
      <c r="B410" s="40"/>
      <c r="C410" s="244" t="s">
        <v>811</v>
      </c>
      <c r="D410" s="244" t="s">
        <v>224</v>
      </c>
      <c r="E410" s="245" t="s">
        <v>3679</v>
      </c>
      <c r="F410" s="246" t="s">
        <v>3680</v>
      </c>
      <c r="G410" s="247" t="s">
        <v>353</v>
      </c>
      <c r="H410" s="248">
        <v>3</v>
      </c>
      <c r="I410" s="249"/>
      <c r="J410" s="250">
        <f>ROUND(I410*H410,2)</f>
        <v>0</v>
      </c>
      <c r="K410" s="251"/>
      <c r="L410" s="45"/>
      <c r="M410" s="252" t="s">
        <v>1</v>
      </c>
      <c r="N410" s="253" t="s">
        <v>41</v>
      </c>
      <c r="O410" s="92"/>
      <c r="P410" s="254">
        <f>O410*H410</f>
        <v>0</v>
      </c>
      <c r="Q410" s="254">
        <v>0</v>
      </c>
      <c r="R410" s="254">
        <f>Q410*H410</f>
        <v>0</v>
      </c>
      <c r="S410" s="254">
        <v>0</v>
      </c>
      <c r="T410" s="255">
        <f>S410*H410</f>
        <v>0</v>
      </c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R410" s="256" t="s">
        <v>228</v>
      </c>
      <c r="AT410" s="256" t="s">
        <v>224</v>
      </c>
      <c r="AU410" s="256" t="s">
        <v>84</v>
      </c>
      <c r="AY410" s="18" t="s">
        <v>222</v>
      </c>
      <c r="BE410" s="257">
        <f>IF(N410="základní",J410,0)</f>
        <v>0</v>
      </c>
      <c r="BF410" s="257">
        <f>IF(N410="snížená",J410,0)</f>
        <v>0</v>
      </c>
      <c r="BG410" s="257">
        <f>IF(N410="zákl. přenesená",J410,0)</f>
        <v>0</v>
      </c>
      <c r="BH410" s="257">
        <f>IF(N410="sníž. přenesená",J410,0)</f>
        <v>0</v>
      </c>
      <c r="BI410" s="257">
        <f>IF(N410="nulová",J410,0)</f>
        <v>0</v>
      </c>
      <c r="BJ410" s="18" t="s">
        <v>84</v>
      </c>
      <c r="BK410" s="257">
        <f>ROUND(I410*H410,2)</f>
        <v>0</v>
      </c>
      <c r="BL410" s="18" t="s">
        <v>228</v>
      </c>
      <c r="BM410" s="256" t="s">
        <v>822</v>
      </c>
    </row>
    <row r="411" s="2" customFormat="1">
      <c r="A411" s="39"/>
      <c r="B411" s="40"/>
      <c r="C411" s="41"/>
      <c r="D411" s="260" t="s">
        <v>266</v>
      </c>
      <c r="E411" s="41"/>
      <c r="F411" s="291" t="s">
        <v>3629</v>
      </c>
      <c r="G411" s="41"/>
      <c r="H411" s="41"/>
      <c r="I411" s="211"/>
      <c r="J411" s="41"/>
      <c r="K411" s="41"/>
      <c r="L411" s="45"/>
      <c r="M411" s="292"/>
      <c r="N411" s="293"/>
      <c r="O411" s="92"/>
      <c r="P411" s="92"/>
      <c r="Q411" s="92"/>
      <c r="R411" s="92"/>
      <c r="S411" s="92"/>
      <c r="T411" s="93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T411" s="18" t="s">
        <v>266</v>
      </c>
      <c r="AU411" s="18" t="s">
        <v>84</v>
      </c>
    </row>
    <row r="412" s="2" customFormat="1" ht="16.5" customHeight="1">
      <c r="A412" s="39"/>
      <c r="B412" s="40"/>
      <c r="C412" s="244" t="s">
        <v>819</v>
      </c>
      <c r="D412" s="244" t="s">
        <v>224</v>
      </c>
      <c r="E412" s="245" t="s">
        <v>3731</v>
      </c>
      <c r="F412" s="246" t="s">
        <v>3732</v>
      </c>
      <c r="G412" s="247" t="s">
        <v>353</v>
      </c>
      <c r="H412" s="248">
        <v>1</v>
      </c>
      <c r="I412" s="249"/>
      <c r="J412" s="250">
        <f>ROUND(I412*H412,2)</f>
        <v>0</v>
      </c>
      <c r="K412" s="251"/>
      <c r="L412" s="45"/>
      <c r="M412" s="252" t="s">
        <v>1</v>
      </c>
      <c r="N412" s="253" t="s">
        <v>41</v>
      </c>
      <c r="O412" s="92"/>
      <c r="P412" s="254">
        <f>O412*H412</f>
        <v>0</v>
      </c>
      <c r="Q412" s="254">
        <v>0</v>
      </c>
      <c r="R412" s="254">
        <f>Q412*H412</f>
        <v>0</v>
      </c>
      <c r="S412" s="254">
        <v>0</v>
      </c>
      <c r="T412" s="255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56" t="s">
        <v>228</v>
      </c>
      <c r="AT412" s="256" t="s">
        <v>224</v>
      </c>
      <c r="AU412" s="256" t="s">
        <v>84</v>
      </c>
      <c r="AY412" s="18" t="s">
        <v>222</v>
      </c>
      <c r="BE412" s="257">
        <f>IF(N412="základní",J412,0)</f>
        <v>0</v>
      </c>
      <c r="BF412" s="257">
        <f>IF(N412="snížená",J412,0)</f>
        <v>0</v>
      </c>
      <c r="BG412" s="257">
        <f>IF(N412="zákl. přenesená",J412,0)</f>
        <v>0</v>
      </c>
      <c r="BH412" s="257">
        <f>IF(N412="sníž. přenesená",J412,0)</f>
        <v>0</v>
      </c>
      <c r="BI412" s="257">
        <f>IF(N412="nulová",J412,0)</f>
        <v>0</v>
      </c>
      <c r="BJ412" s="18" t="s">
        <v>84</v>
      </c>
      <c r="BK412" s="257">
        <f>ROUND(I412*H412,2)</f>
        <v>0</v>
      </c>
      <c r="BL412" s="18" t="s">
        <v>228</v>
      </c>
      <c r="BM412" s="256" t="s">
        <v>829</v>
      </c>
    </row>
    <row r="413" s="2" customFormat="1">
      <c r="A413" s="39"/>
      <c r="B413" s="40"/>
      <c r="C413" s="41"/>
      <c r="D413" s="260" t="s">
        <v>266</v>
      </c>
      <c r="E413" s="41"/>
      <c r="F413" s="291" t="s">
        <v>3629</v>
      </c>
      <c r="G413" s="41"/>
      <c r="H413" s="41"/>
      <c r="I413" s="211"/>
      <c r="J413" s="41"/>
      <c r="K413" s="41"/>
      <c r="L413" s="45"/>
      <c r="M413" s="292"/>
      <c r="N413" s="293"/>
      <c r="O413" s="92"/>
      <c r="P413" s="92"/>
      <c r="Q413" s="92"/>
      <c r="R413" s="92"/>
      <c r="S413" s="92"/>
      <c r="T413" s="93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T413" s="18" t="s">
        <v>266</v>
      </c>
      <c r="AU413" s="18" t="s">
        <v>84</v>
      </c>
    </row>
    <row r="414" s="2" customFormat="1" ht="16.5" customHeight="1">
      <c r="A414" s="39"/>
      <c r="B414" s="40"/>
      <c r="C414" s="244" t="s">
        <v>827</v>
      </c>
      <c r="D414" s="244" t="s">
        <v>224</v>
      </c>
      <c r="E414" s="245" t="s">
        <v>3683</v>
      </c>
      <c r="F414" s="246" t="s">
        <v>3684</v>
      </c>
      <c r="G414" s="247" t="s">
        <v>353</v>
      </c>
      <c r="H414" s="248">
        <v>7</v>
      </c>
      <c r="I414" s="249"/>
      <c r="J414" s="250">
        <f>ROUND(I414*H414,2)</f>
        <v>0</v>
      </c>
      <c r="K414" s="251"/>
      <c r="L414" s="45"/>
      <c r="M414" s="252" t="s">
        <v>1</v>
      </c>
      <c r="N414" s="253" t="s">
        <v>41</v>
      </c>
      <c r="O414" s="92"/>
      <c r="P414" s="254">
        <f>O414*H414</f>
        <v>0</v>
      </c>
      <c r="Q414" s="254">
        <v>0</v>
      </c>
      <c r="R414" s="254">
        <f>Q414*H414</f>
        <v>0</v>
      </c>
      <c r="S414" s="254">
        <v>0</v>
      </c>
      <c r="T414" s="255">
        <f>S414*H414</f>
        <v>0</v>
      </c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R414" s="256" t="s">
        <v>228</v>
      </c>
      <c r="AT414" s="256" t="s">
        <v>224</v>
      </c>
      <c r="AU414" s="256" t="s">
        <v>84</v>
      </c>
      <c r="AY414" s="18" t="s">
        <v>222</v>
      </c>
      <c r="BE414" s="257">
        <f>IF(N414="základní",J414,0)</f>
        <v>0</v>
      </c>
      <c r="BF414" s="257">
        <f>IF(N414="snížená",J414,0)</f>
        <v>0</v>
      </c>
      <c r="BG414" s="257">
        <f>IF(N414="zákl. přenesená",J414,0)</f>
        <v>0</v>
      </c>
      <c r="BH414" s="257">
        <f>IF(N414="sníž. přenesená",J414,0)</f>
        <v>0</v>
      </c>
      <c r="BI414" s="257">
        <f>IF(N414="nulová",J414,0)</f>
        <v>0</v>
      </c>
      <c r="BJ414" s="18" t="s">
        <v>84</v>
      </c>
      <c r="BK414" s="257">
        <f>ROUND(I414*H414,2)</f>
        <v>0</v>
      </c>
      <c r="BL414" s="18" t="s">
        <v>228</v>
      </c>
      <c r="BM414" s="256" t="s">
        <v>843</v>
      </c>
    </row>
    <row r="415" s="2" customFormat="1">
      <c r="A415" s="39"/>
      <c r="B415" s="40"/>
      <c r="C415" s="41"/>
      <c r="D415" s="260" t="s">
        <v>266</v>
      </c>
      <c r="E415" s="41"/>
      <c r="F415" s="291" t="s">
        <v>3629</v>
      </c>
      <c r="G415" s="41"/>
      <c r="H415" s="41"/>
      <c r="I415" s="211"/>
      <c r="J415" s="41"/>
      <c r="K415" s="41"/>
      <c r="L415" s="45"/>
      <c r="M415" s="292"/>
      <c r="N415" s="293"/>
      <c r="O415" s="92"/>
      <c r="P415" s="92"/>
      <c r="Q415" s="92"/>
      <c r="R415" s="92"/>
      <c r="S415" s="92"/>
      <c r="T415" s="93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T415" s="18" t="s">
        <v>266</v>
      </c>
      <c r="AU415" s="18" t="s">
        <v>84</v>
      </c>
    </row>
    <row r="416" s="2" customFormat="1" ht="16.5" customHeight="1">
      <c r="A416" s="39"/>
      <c r="B416" s="40"/>
      <c r="C416" s="244" t="s">
        <v>840</v>
      </c>
      <c r="D416" s="244" t="s">
        <v>224</v>
      </c>
      <c r="E416" s="245" t="s">
        <v>3713</v>
      </c>
      <c r="F416" s="246" t="s">
        <v>3714</v>
      </c>
      <c r="G416" s="247" t="s">
        <v>353</v>
      </c>
      <c r="H416" s="248">
        <v>16</v>
      </c>
      <c r="I416" s="249"/>
      <c r="J416" s="250">
        <f>ROUND(I416*H416,2)</f>
        <v>0</v>
      </c>
      <c r="K416" s="251"/>
      <c r="L416" s="45"/>
      <c r="M416" s="252" t="s">
        <v>1</v>
      </c>
      <c r="N416" s="253" t="s">
        <v>41</v>
      </c>
      <c r="O416" s="92"/>
      <c r="P416" s="254">
        <f>O416*H416</f>
        <v>0</v>
      </c>
      <c r="Q416" s="254">
        <v>0</v>
      </c>
      <c r="R416" s="254">
        <f>Q416*H416</f>
        <v>0</v>
      </c>
      <c r="S416" s="254">
        <v>0</v>
      </c>
      <c r="T416" s="255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56" t="s">
        <v>228</v>
      </c>
      <c r="AT416" s="256" t="s">
        <v>224</v>
      </c>
      <c r="AU416" s="256" t="s">
        <v>84</v>
      </c>
      <c r="AY416" s="18" t="s">
        <v>222</v>
      </c>
      <c r="BE416" s="257">
        <f>IF(N416="základní",J416,0)</f>
        <v>0</v>
      </c>
      <c r="BF416" s="257">
        <f>IF(N416="snížená",J416,0)</f>
        <v>0</v>
      </c>
      <c r="BG416" s="257">
        <f>IF(N416="zákl. přenesená",J416,0)</f>
        <v>0</v>
      </c>
      <c r="BH416" s="257">
        <f>IF(N416="sníž. přenesená",J416,0)</f>
        <v>0</v>
      </c>
      <c r="BI416" s="257">
        <f>IF(N416="nulová",J416,0)</f>
        <v>0</v>
      </c>
      <c r="BJ416" s="18" t="s">
        <v>84</v>
      </c>
      <c r="BK416" s="257">
        <f>ROUND(I416*H416,2)</f>
        <v>0</v>
      </c>
      <c r="BL416" s="18" t="s">
        <v>228</v>
      </c>
      <c r="BM416" s="256" t="s">
        <v>850</v>
      </c>
    </row>
    <row r="417" s="2" customFormat="1">
      <c r="A417" s="39"/>
      <c r="B417" s="40"/>
      <c r="C417" s="41"/>
      <c r="D417" s="260" t="s">
        <v>266</v>
      </c>
      <c r="E417" s="41"/>
      <c r="F417" s="291" t="s">
        <v>3629</v>
      </c>
      <c r="G417" s="41"/>
      <c r="H417" s="41"/>
      <c r="I417" s="211"/>
      <c r="J417" s="41"/>
      <c r="K417" s="41"/>
      <c r="L417" s="45"/>
      <c r="M417" s="292"/>
      <c r="N417" s="293"/>
      <c r="O417" s="92"/>
      <c r="P417" s="92"/>
      <c r="Q417" s="92"/>
      <c r="R417" s="92"/>
      <c r="S417" s="92"/>
      <c r="T417" s="93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T417" s="18" t="s">
        <v>266</v>
      </c>
      <c r="AU417" s="18" t="s">
        <v>84</v>
      </c>
    </row>
    <row r="418" s="2" customFormat="1" ht="24.15" customHeight="1">
      <c r="A418" s="39"/>
      <c r="B418" s="40"/>
      <c r="C418" s="244" t="s">
        <v>536</v>
      </c>
      <c r="D418" s="244" t="s">
        <v>224</v>
      </c>
      <c r="E418" s="245" t="s">
        <v>3685</v>
      </c>
      <c r="F418" s="246" t="s">
        <v>3686</v>
      </c>
      <c r="G418" s="247" t="s">
        <v>353</v>
      </c>
      <c r="H418" s="248">
        <v>2</v>
      </c>
      <c r="I418" s="249"/>
      <c r="J418" s="250">
        <f>ROUND(I418*H418,2)</f>
        <v>0</v>
      </c>
      <c r="K418" s="251"/>
      <c r="L418" s="45"/>
      <c r="M418" s="252" t="s">
        <v>1</v>
      </c>
      <c r="N418" s="253" t="s">
        <v>41</v>
      </c>
      <c r="O418" s="92"/>
      <c r="P418" s="254">
        <f>O418*H418</f>
        <v>0</v>
      </c>
      <c r="Q418" s="254">
        <v>0</v>
      </c>
      <c r="R418" s="254">
        <f>Q418*H418</f>
        <v>0</v>
      </c>
      <c r="S418" s="254">
        <v>0</v>
      </c>
      <c r="T418" s="255">
        <f>S418*H418</f>
        <v>0</v>
      </c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R418" s="256" t="s">
        <v>228</v>
      </c>
      <c r="AT418" s="256" t="s">
        <v>224</v>
      </c>
      <c r="AU418" s="256" t="s">
        <v>84</v>
      </c>
      <c r="AY418" s="18" t="s">
        <v>222</v>
      </c>
      <c r="BE418" s="257">
        <f>IF(N418="základní",J418,0)</f>
        <v>0</v>
      </c>
      <c r="BF418" s="257">
        <f>IF(N418="snížená",J418,0)</f>
        <v>0</v>
      </c>
      <c r="BG418" s="257">
        <f>IF(N418="zákl. přenesená",J418,0)</f>
        <v>0</v>
      </c>
      <c r="BH418" s="257">
        <f>IF(N418="sníž. přenesená",J418,0)</f>
        <v>0</v>
      </c>
      <c r="BI418" s="257">
        <f>IF(N418="nulová",J418,0)</f>
        <v>0</v>
      </c>
      <c r="BJ418" s="18" t="s">
        <v>84</v>
      </c>
      <c r="BK418" s="257">
        <f>ROUND(I418*H418,2)</f>
        <v>0</v>
      </c>
      <c r="BL418" s="18" t="s">
        <v>228</v>
      </c>
      <c r="BM418" s="256" t="s">
        <v>855</v>
      </c>
    </row>
    <row r="419" s="2" customFormat="1">
      <c r="A419" s="39"/>
      <c r="B419" s="40"/>
      <c r="C419" s="41"/>
      <c r="D419" s="260" t="s">
        <v>266</v>
      </c>
      <c r="E419" s="41"/>
      <c r="F419" s="291" t="s">
        <v>3687</v>
      </c>
      <c r="G419" s="41"/>
      <c r="H419" s="41"/>
      <c r="I419" s="211"/>
      <c r="J419" s="41"/>
      <c r="K419" s="41"/>
      <c r="L419" s="45"/>
      <c r="M419" s="292"/>
      <c r="N419" s="293"/>
      <c r="O419" s="92"/>
      <c r="P419" s="92"/>
      <c r="Q419" s="92"/>
      <c r="R419" s="92"/>
      <c r="S419" s="92"/>
      <c r="T419" s="93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T419" s="18" t="s">
        <v>266</v>
      </c>
      <c r="AU419" s="18" t="s">
        <v>84</v>
      </c>
    </row>
    <row r="420" s="2" customFormat="1" ht="21.75" customHeight="1">
      <c r="A420" s="39"/>
      <c r="B420" s="40"/>
      <c r="C420" s="244" t="s">
        <v>852</v>
      </c>
      <c r="D420" s="244" t="s">
        <v>224</v>
      </c>
      <c r="E420" s="245" t="s">
        <v>3688</v>
      </c>
      <c r="F420" s="246" t="s">
        <v>3689</v>
      </c>
      <c r="G420" s="247" t="s">
        <v>353</v>
      </c>
      <c r="H420" s="248">
        <v>2</v>
      </c>
      <c r="I420" s="249"/>
      <c r="J420" s="250">
        <f>ROUND(I420*H420,2)</f>
        <v>0</v>
      </c>
      <c r="K420" s="251"/>
      <c r="L420" s="45"/>
      <c r="M420" s="252" t="s">
        <v>1</v>
      </c>
      <c r="N420" s="253" t="s">
        <v>41</v>
      </c>
      <c r="O420" s="92"/>
      <c r="P420" s="254">
        <f>O420*H420</f>
        <v>0</v>
      </c>
      <c r="Q420" s="254">
        <v>0</v>
      </c>
      <c r="R420" s="254">
        <f>Q420*H420</f>
        <v>0</v>
      </c>
      <c r="S420" s="254">
        <v>0</v>
      </c>
      <c r="T420" s="255">
        <f>S420*H420</f>
        <v>0</v>
      </c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R420" s="256" t="s">
        <v>228</v>
      </c>
      <c r="AT420" s="256" t="s">
        <v>224</v>
      </c>
      <c r="AU420" s="256" t="s">
        <v>84</v>
      </c>
      <c r="AY420" s="18" t="s">
        <v>222</v>
      </c>
      <c r="BE420" s="257">
        <f>IF(N420="základní",J420,0)</f>
        <v>0</v>
      </c>
      <c r="BF420" s="257">
        <f>IF(N420="snížená",J420,0)</f>
        <v>0</v>
      </c>
      <c r="BG420" s="257">
        <f>IF(N420="zákl. přenesená",J420,0)</f>
        <v>0</v>
      </c>
      <c r="BH420" s="257">
        <f>IF(N420="sníž. přenesená",J420,0)</f>
        <v>0</v>
      </c>
      <c r="BI420" s="257">
        <f>IF(N420="nulová",J420,0)</f>
        <v>0</v>
      </c>
      <c r="BJ420" s="18" t="s">
        <v>84</v>
      </c>
      <c r="BK420" s="257">
        <f>ROUND(I420*H420,2)</f>
        <v>0</v>
      </c>
      <c r="BL420" s="18" t="s">
        <v>228</v>
      </c>
      <c r="BM420" s="256" t="s">
        <v>858</v>
      </c>
    </row>
    <row r="421" s="2" customFormat="1">
      <c r="A421" s="39"/>
      <c r="B421" s="40"/>
      <c r="C421" s="41"/>
      <c r="D421" s="260" t="s">
        <v>266</v>
      </c>
      <c r="E421" s="41"/>
      <c r="F421" s="291" t="s">
        <v>3687</v>
      </c>
      <c r="G421" s="41"/>
      <c r="H421" s="41"/>
      <c r="I421" s="211"/>
      <c r="J421" s="41"/>
      <c r="K421" s="41"/>
      <c r="L421" s="45"/>
      <c r="M421" s="292"/>
      <c r="N421" s="293"/>
      <c r="O421" s="92"/>
      <c r="P421" s="92"/>
      <c r="Q421" s="92"/>
      <c r="R421" s="92"/>
      <c r="S421" s="92"/>
      <c r="T421" s="93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T421" s="18" t="s">
        <v>266</v>
      </c>
      <c r="AU421" s="18" t="s">
        <v>84</v>
      </c>
    </row>
    <row r="422" s="2" customFormat="1" ht="16.5" customHeight="1">
      <c r="A422" s="39"/>
      <c r="B422" s="40"/>
      <c r="C422" s="244" t="s">
        <v>544</v>
      </c>
      <c r="D422" s="244" t="s">
        <v>224</v>
      </c>
      <c r="E422" s="245" t="s">
        <v>3696</v>
      </c>
      <c r="F422" s="246" t="s">
        <v>3697</v>
      </c>
      <c r="G422" s="247" t="s">
        <v>353</v>
      </c>
      <c r="H422" s="248">
        <v>120</v>
      </c>
      <c r="I422" s="249"/>
      <c r="J422" s="250">
        <f>ROUND(I422*H422,2)</f>
        <v>0</v>
      </c>
      <c r="K422" s="251"/>
      <c r="L422" s="45"/>
      <c r="M422" s="252" t="s">
        <v>1</v>
      </c>
      <c r="N422" s="253" t="s">
        <v>41</v>
      </c>
      <c r="O422" s="92"/>
      <c r="P422" s="254">
        <f>O422*H422</f>
        <v>0</v>
      </c>
      <c r="Q422" s="254">
        <v>0</v>
      </c>
      <c r="R422" s="254">
        <f>Q422*H422</f>
        <v>0</v>
      </c>
      <c r="S422" s="254">
        <v>0</v>
      </c>
      <c r="T422" s="255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56" t="s">
        <v>228</v>
      </c>
      <c r="AT422" s="256" t="s">
        <v>224</v>
      </c>
      <c r="AU422" s="256" t="s">
        <v>84</v>
      </c>
      <c r="AY422" s="18" t="s">
        <v>222</v>
      </c>
      <c r="BE422" s="257">
        <f>IF(N422="základní",J422,0)</f>
        <v>0</v>
      </c>
      <c r="BF422" s="257">
        <f>IF(N422="snížená",J422,0)</f>
        <v>0</v>
      </c>
      <c r="BG422" s="257">
        <f>IF(N422="zákl. přenesená",J422,0)</f>
        <v>0</v>
      </c>
      <c r="BH422" s="257">
        <f>IF(N422="sníž. přenesená",J422,0)</f>
        <v>0</v>
      </c>
      <c r="BI422" s="257">
        <f>IF(N422="nulová",J422,0)</f>
        <v>0</v>
      </c>
      <c r="BJ422" s="18" t="s">
        <v>84</v>
      </c>
      <c r="BK422" s="257">
        <f>ROUND(I422*H422,2)</f>
        <v>0</v>
      </c>
      <c r="BL422" s="18" t="s">
        <v>228</v>
      </c>
      <c r="BM422" s="256" t="s">
        <v>862</v>
      </c>
    </row>
    <row r="423" s="2" customFormat="1">
      <c r="A423" s="39"/>
      <c r="B423" s="40"/>
      <c r="C423" s="41"/>
      <c r="D423" s="260" t="s">
        <v>266</v>
      </c>
      <c r="E423" s="41"/>
      <c r="F423" s="291" t="s">
        <v>3646</v>
      </c>
      <c r="G423" s="41"/>
      <c r="H423" s="41"/>
      <c r="I423" s="211"/>
      <c r="J423" s="41"/>
      <c r="K423" s="41"/>
      <c r="L423" s="45"/>
      <c r="M423" s="292"/>
      <c r="N423" s="293"/>
      <c r="O423" s="92"/>
      <c r="P423" s="92"/>
      <c r="Q423" s="92"/>
      <c r="R423" s="92"/>
      <c r="S423" s="92"/>
      <c r="T423" s="93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T423" s="18" t="s">
        <v>266</v>
      </c>
      <c r="AU423" s="18" t="s">
        <v>84</v>
      </c>
    </row>
    <row r="424" s="2" customFormat="1" ht="16.5" customHeight="1">
      <c r="A424" s="39"/>
      <c r="B424" s="40"/>
      <c r="C424" s="244" t="s">
        <v>859</v>
      </c>
      <c r="D424" s="244" t="s">
        <v>224</v>
      </c>
      <c r="E424" s="245" t="s">
        <v>3698</v>
      </c>
      <c r="F424" s="246" t="s">
        <v>3699</v>
      </c>
      <c r="G424" s="247" t="s">
        <v>353</v>
      </c>
      <c r="H424" s="248">
        <v>3</v>
      </c>
      <c r="I424" s="249"/>
      <c r="J424" s="250">
        <f>ROUND(I424*H424,2)</f>
        <v>0</v>
      </c>
      <c r="K424" s="251"/>
      <c r="L424" s="45"/>
      <c r="M424" s="252" t="s">
        <v>1</v>
      </c>
      <c r="N424" s="253" t="s">
        <v>41</v>
      </c>
      <c r="O424" s="92"/>
      <c r="P424" s="254">
        <f>O424*H424</f>
        <v>0</v>
      </c>
      <c r="Q424" s="254">
        <v>0</v>
      </c>
      <c r="R424" s="254">
        <f>Q424*H424</f>
        <v>0</v>
      </c>
      <c r="S424" s="254">
        <v>0</v>
      </c>
      <c r="T424" s="255">
        <f>S424*H424</f>
        <v>0</v>
      </c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R424" s="256" t="s">
        <v>228</v>
      </c>
      <c r="AT424" s="256" t="s">
        <v>224</v>
      </c>
      <c r="AU424" s="256" t="s">
        <v>84</v>
      </c>
      <c r="AY424" s="18" t="s">
        <v>222</v>
      </c>
      <c r="BE424" s="257">
        <f>IF(N424="základní",J424,0)</f>
        <v>0</v>
      </c>
      <c r="BF424" s="257">
        <f>IF(N424="snížená",J424,0)</f>
        <v>0</v>
      </c>
      <c r="BG424" s="257">
        <f>IF(N424="zákl. přenesená",J424,0)</f>
        <v>0</v>
      </c>
      <c r="BH424" s="257">
        <f>IF(N424="sníž. přenesená",J424,0)</f>
        <v>0</v>
      </c>
      <c r="BI424" s="257">
        <f>IF(N424="nulová",J424,0)</f>
        <v>0</v>
      </c>
      <c r="BJ424" s="18" t="s">
        <v>84</v>
      </c>
      <c r="BK424" s="257">
        <f>ROUND(I424*H424,2)</f>
        <v>0</v>
      </c>
      <c r="BL424" s="18" t="s">
        <v>228</v>
      </c>
      <c r="BM424" s="256" t="s">
        <v>865</v>
      </c>
    </row>
    <row r="425" s="2" customFormat="1">
      <c r="A425" s="39"/>
      <c r="B425" s="40"/>
      <c r="C425" s="41"/>
      <c r="D425" s="260" t="s">
        <v>266</v>
      </c>
      <c r="E425" s="41"/>
      <c r="F425" s="291" t="s">
        <v>3646</v>
      </c>
      <c r="G425" s="41"/>
      <c r="H425" s="41"/>
      <c r="I425" s="211"/>
      <c r="J425" s="41"/>
      <c r="K425" s="41"/>
      <c r="L425" s="45"/>
      <c r="M425" s="292"/>
      <c r="N425" s="293"/>
      <c r="O425" s="92"/>
      <c r="P425" s="92"/>
      <c r="Q425" s="92"/>
      <c r="R425" s="92"/>
      <c r="S425" s="92"/>
      <c r="T425" s="93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T425" s="18" t="s">
        <v>266</v>
      </c>
      <c r="AU425" s="18" t="s">
        <v>84</v>
      </c>
    </row>
    <row r="426" s="2" customFormat="1" ht="16.5" customHeight="1">
      <c r="A426" s="39"/>
      <c r="B426" s="40"/>
      <c r="C426" s="244" t="s">
        <v>548</v>
      </c>
      <c r="D426" s="244" t="s">
        <v>224</v>
      </c>
      <c r="E426" s="245" t="s">
        <v>3715</v>
      </c>
      <c r="F426" s="246" t="s">
        <v>3716</v>
      </c>
      <c r="G426" s="247" t="s">
        <v>353</v>
      </c>
      <c r="H426" s="248">
        <v>2</v>
      </c>
      <c r="I426" s="249"/>
      <c r="J426" s="250">
        <f>ROUND(I426*H426,2)</f>
        <v>0</v>
      </c>
      <c r="K426" s="251"/>
      <c r="L426" s="45"/>
      <c r="M426" s="252" t="s">
        <v>1</v>
      </c>
      <c r="N426" s="253" t="s">
        <v>41</v>
      </c>
      <c r="O426" s="92"/>
      <c r="P426" s="254">
        <f>O426*H426</f>
        <v>0</v>
      </c>
      <c r="Q426" s="254">
        <v>0</v>
      </c>
      <c r="R426" s="254">
        <f>Q426*H426</f>
        <v>0</v>
      </c>
      <c r="S426" s="254">
        <v>0</v>
      </c>
      <c r="T426" s="255">
        <f>S426*H426</f>
        <v>0</v>
      </c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R426" s="256" t="s">
        <v>228</v>
      </c>
      <c r="AT426" s="256" t="s">
        <v>224</v>
      </c>
      <c r="AU426" s="256" t="s">
        <v>84</v>
      </c>
      <c r="AY426" s="18" t="s">
        <v>222</v>
      </c>
      <c r="BE426" s="257">
        <f>IF(N426="základní",J426,0)</f>
        <v>0</v>
      </c>
      <c r="BF426" s="257">
        <f>IF(N426="snížená",J426,0)</f>
        <v>0</v>
      </c>
      <c r="BG426" s="257">
        <f>IF(N426="zákl. přenesená",J426,0)</f>
        <v>0</v>
      </c>
      <c r="BH426" s="257">
        <f>IF(N426="sníž. přenesená",J426,0)</f>
        <v>0</v>
      </c>
      <c r="BI426" s="257">
        <f>IF(N426="nulová",J426,0)</f>
        <v>0</v>
      </c>
      <c r="BJ426" s="18" t="s">
        <v>84</v>
      </c>
      <c r="BK426" s="257">
        <f>ROUND(I426*H426,2)</f>
        <v>0</v>
      </c>
      <c r="BL426" s="18" t="s">
        <v>228</v>
      </c>
      <c r="BM426" s="256" t="s">
        <v>869</v>
      </c>
    </row>
    <row r="427" s="2" customFormat="1">
      <c r="A427" s="39"/>
      <c r="B427" s="40"/>
      <c r="C427" s="41"/>
      <c r="D427" s="260" t="s">
        <v>266</v>
      </c>
      <c r="E427" s="41"/>
      <c r="F427" s="291" t="s">
        <v>3669</v>
      </c>
      <c r="G427" s="41"/>
      <c r="H427" s="41"/>
      <c r="I427" s="211"/>
      <c r="J427" s="41"/>
      <c r="K427" s="41"/>
      <c r="L427" s="45"/>
      <c r="M427" s="292"/>
      <c r="N427" s="293"/>
      <c r="O427" s="92"/>
      <c r="P427" s="92"/>
      <c r="Q427" s="92"/>
      <c r="R427" s="92"/>
      <c r="S427" s="92"/>
      <c r="T427" s="93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T427" s="18" t="s">
        <v>266</v>
      </c>
      <c r="AU427" s="18" t="s">
        <v>84</v>
      </c>
    </row>
    <row r="428" s="2" customFormat="1" ht="16.5" customHeight="1">
      <c r="A428" s="39"/>
      <c r="B428" s="40"/>
      <c r="C428" s="244" t="s">
        <v>866</v>
      </c>
      <c r="D428" s="244" t="s">
        <v>224</v>
      </c>
      <c r="E428" s="245" t="s">
        <v>3717</v>
      </c>
      <c r="F428" s="246" t="s">
        <v>3718</v>
      </c>
      <c r="G428" s="247" t="s">
        <v>353</v>
      </c>
      <c r="H428" s="248">
        <v>2</v>
      </c>
      <c r="I428" s="249"/>
      <c r="J428" s="250">
        <f>ROUND(I428*H428,2)</f>
        <v>0</v>
      </c>
      <c r="K428" s="251"/>
      <c r="L428" s="45"/>
      <c r="M428" s="252" t="s">
        <v>1</v>
      </c>
      <c r="N428" s="253" t="s">
        <v>41</v>
      </c>
      <c r="O428" s="92"/>
      <c r="P428" s="254">
        <f>O428*H428</f>
        <v>0</v>
      </c>
      <c r="Q428" s="254">
        <v>0</v>
      </c>
      <c r="R428" s="254">
        <f>Q428*H428</f>
        <v>0</v>
      </c>
      <c r="S428" s="254">
        <v>0</v>
      </c>
      <c r="T428" s="255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56" t="s">
        <v>228</v>
      </c>
      <c r="AT428" s="256" t="s">
        <v>224</v>
      </c>
      <c r="AU428" s="256" t="s">
        <v>84</v>
      </c>
      <c r="AY428" s="18" t="s">
        <v>222</v>
      </c>
      <c r="BE428" s="257">
        <f>IF(N428="základní",J428,0)</f>
        <v>0</v>
      </c>
      <c r="BF428" s="257">
        <f>IF(N428="snížená",J428,0)</f>
        <v>0</v>
      </c>
      <c r="BG428" s="257">
        <f>IF(N428="zákl. přenesená",J428,0)</f>
        <v>0</v>
      </c>
      <c r="BH428" s="257">
        <f>IF(N428="sníž. přenesená",J428,0)</f>
        <v>0</v>
      </c>
      <c r="BI428" s="257">
        <f>IF(N428="nulová",J428,0)</f>
        <v>0</v>
      </c>
      <c r="BJ428" s="18" t="s">
        <v>84</v>
      </c>
      <c r="BK428" s="257">
        <f>ROUND(I428*H428,2)</f>
        <v>0</v>
      </c>
      <c r="BL428" s="18" t="s">
        <v>228</v>
      </c>
      <c r="BM428" s="256" t="s">
        <v>872</v>
      </c>
    </row>
    <row r="429" s="2" customFormat="1">
      <c r="A429" s="39"/>
      <c r="B429" s="40"/>
      <c r="C429" s="41"/>
      <c r="D429" s="260" t="s">
        <v>266</v>
      </c>
      <c r="E429" s="41"/>
      <c r="F429" s="291" t="s">
        <v>3669</v>
      </c>
      <c r="G429" s="41"/>
      <c r="H429" s="41"/>
      <c r="I429" s="211"/>
      <c r="J429" s="41"/>
      <c r="K429" s="41"/>
      <c r="L429" s="45"/>
      <c r="M429" s="292"/>
      <c r="N429" s="293"/>
      <c r="O429" s="92"/>
      <c r="P429" s="92"/>
      <c r="Q429" s="92"/>
      <c r="R429" s="92"/>
      <c r="S429" s="92"/>
      <c r="T429" s="93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T429" s="18" t="s">
        <v>266</v>
      </c>
      <c r="AU429" s="18" t="s">
        <v>84</v>
      </c>
    </row>
    <row r="430" s="2" customFormat="1" ht="16.5" customHeight="1">
      <c r="A430" s="39"/>
      <c r="B430" s="40"/>
      <c r="C430" s="244" t="s">
        <v>551</v>
      </c>
      <c r="D430" s="244" t="s">
        <v>224</v>
      </c>
      <c r="E430" s="245" t="s">
        <v>3694</v>
      </c>
      <c r="F430" s="246" t="s">
        <v>3695</v>
      </c>
      <c r="G430" s="247" t="s">
        <v>353</v>
      </c>
      <c r="H430" s="248">
        <v>1</v>
      </c>
      <c r="I430" s="249"/>
      <c r="J430" s="250">
        <f>ROUND(I430*H430,2)</f>
        <v>0</v>
      </c>
      <c r="K430" s="251"/>
      <c r="L430" s="45"/>
      <c r="M430" s="252" t="s">
        <v>1</v>
      </c>
      <c r="N430" s="253" t="s">
        <v>41</v>
      </c>
      <c r="O430" s="92"/>
      <c r="P430" s="254">
        <f>O430*H430</f>
        <v>0</v>
      </c>
      <c r="Q430" s="254">
        <v>0</v>
      </c>
      <c r="R430" s="254">
        <f>Q430*H430</f>
        <v>0</v>
      </c>
      <c r="S430" s="254">
        <v>0</v>
      </c>
      <c r="T430" s="255">
        <f>S430*H430</f>
        <v>0</v>
      </c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R430" s="256" t="s">
        <v>228</v>
      </c>
      <c r="AT430" s="256" t="s">
        <v>224</v>
      </c>
      <c r="AU430" s="256" t="s">
        <v>84</v>
      </c>
      <c r="AY430" s="18" t="s">
        <v>222</v>
      </c>
      <c r="BE430" s="257">
        <f>IF(N430="základní",J430,0)</f>
        <v>0</v>
      </c>
      <c r="BF430" s="257">
        <f>IF(N430="snížená",J430,0)</f>
        <v>0</v>
      </c>
      <c r="BG430" s="257">
        <f>IF(N430="zákl. přenesená",J430,0)</f>
        <v>0</v>
      </c>
      <c r="BH430" s="257">
        <f>IF(N430="sníž. přenesená",J430,0)</f>
        <v>0</v>
      </c>
      <c r="BI430" s="257">
        <f>IF(N430="nulová",J430,0)</f>
        <v>0</v>
      </c>
      <c r="BJ430" s="18" t="s">
        <v>84</v>
      </c>
      <c r="BK430" s="257">
        <f>ROUND(I430*H430,2)</f>
        <v>0</v>
      </c>
      <c r="BL430" s="18" t="s">
        <v>228</v>
      </c>
      <c r="BM430" s="256" t="s">
        <v>876</v>
      </c>
    </row>
    <row r="431" s="2" customFormat="1">
      <c r="A431" s="39"/>
      <c r="B431" s="40"/>
      <c r="C431" s="41"/>
      <c r="D431" s="260" t="s">
        <v>266</v>
      </c>
      <c r="E431" s="41"/>
      <c r="F431" s="291" t="s">
        <v>3629</v>
      </c>
      <c r="G431" s="41"/>
      <c r="H431" s="41"/>
      <c r="I431" s="211"/>
      <c r="J431" s="41"/>
      <c r="K431" s="41"/>
      <c r="L431" s="45"/>
      <c r="M431" s="292"/>
      <c r="N431" s="293"/>
      <c r="O431" s="92"/>
      <c r="P431" s="92"/>
      <c r="Q431" s="92"/>
      <c r="R431" s="92"/>
      <c r="S431" s="92"/>
      <c r="T431" s="93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T431" s="18" t="s">
        <v>266</v>
      </c>
      <c r="AU431" s="18" t="s">
        <v>84</v>
      </c>
    </row>
    <row r="432" s="2" customFormat="1" ht="16.5" customHeight="1">
      <c r="A432" s="39"/>
      <c r="B432" s="40"/>
      <c r="C432" s="244" t="s">
        <v>873</v>
      </c>
      <c r="D432" s="244" t="s">
        <v>224</v>
      </c>
      <c r="E432" s="245" t="s">
        <v>3719</v>
      </c>
      <c r="F432" s="246" t="s">
        <v>3720</v>
      </c>
      <c r="G432" s="247" t="s">
        <v>353</v>
      </c>
      <c r="H432" s="248">
        <v>1</v>
      </c>
      <c r="I432" s="249"/>
      <c r="J432" s="250">
        <f>ROUND(I432*H432,2)</f>
        <v>0</v>
      </c>
      <c r="K432" s="251"/>
      <c r="L432" s="45"/>
      <c r="M432" s="252" t="s">
        <v>1</v>
      </c>
      <c r="N432" s="253" t="s">
        <v>41</v>
      </c>
      <c r="O432" s="92"/>
      <c r="P432" s="254">
        <f>O432*H432</f>
        <v>0</v>
      </c>
      <c r="Q432" s="254">
        <v>0</v>
      </c>
      <c r="R432" s="254">
        <f>Q432*H432</f>
        <v>0</v>
      </c>
      <c r="S432" s="254">
        <v>0</v>
      </c>
      <c r="T432" s="255">
        <f>S432*H432</f>
        <v>0</v>
      </c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R432" s="256" t="s">
        <v>228</v>
      </c>
      <c r="AT432" s="256" t="s">
        <v>224</v>
      </c>
      <c r="AU432" s="256" t="s">
        <v>84</v>
      </c>
      <c r="AY432" s="18" t="s">
        <v>222</v>
      </c>
      <c r="BE432" s="257">
        <f>IF(N432="základní",J432,0)</f>
        <v>0</v>
      </c>
      <c r="BF432" s="257">
        <f>IF(N432="snížená",J432,0)</f>
        <v>0</v>
      </c>
      <c r="BG432" s="257">
        <f>IF(N432="zákl. přenesená",J432,0)</f>
        <v>0</v>
      </c>
      <c r="BH432" s="257">
        <f>IF(N432="sníž. přenesená",J432,0)</f>
        <v>0</v>
      </c>
      <c r="BI432" s="257">
        <f>IF(N432="nulová",J432,0)</f>
        <v>0</v>
      </c>
      <c r="BJ432" s="18" t="s">
        <v>84</v>
      </c>
      <c r="BK432" s="257">
        <f>ROUND(I432*H432,2)</f>
        <v>0</v>
      </c>
      <c r="BL432" s="18" t="s">
        <v>228</v>
      </c>
      <c r="BM432" s="256" t="s">
        <v>879</v>
      </c>
    </row>
    <row r="433" s="2" customFormat="1">
      <c r="A433" s="39"/>
      <c r="B433" s="40"/>
      <c r="C433" s="41"/>
      <c r="D433" s="260" t="s">
        <v>266</v>
      </c>
      <c r="E433" s="41"/>
      <c r="F433" s="291" t="s">
        <v>3629</v>
      </c>
      <c r="G433" s="41"/>
      <c r="H433" s="41"/>
      <c r="I433" s="211"/>
      <c r="J433" s="41"/>
      <c r="K433" s="41"/>
      <c r="L433" s="45"/>
      <c r="M433" s="292"/>
      <c r="N433" s="293"/>
      <c r="O433" s="92"/>
      <c r="P433" s="92"/>
      <c r="Q433" s="92"/>
      <c r="R433" s="92"/>
      <c r="S433" s="92"/>
      <c r="T433" s="93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T433" s="18" t="s">
        <v>266</v>
      </c>
      <c r="AU433" s="18" t="s">
        <v>84</v>
      </c>
    </row>
    <row r="434" s="2" customFormat="1" ht="16.5" customHeight="1">
      <c r="A434" s="39"/>
      <c r="B434" s="40"/>
      <c r="C434" s="244" t="s">
        <v>556</v>
      </c>
      <c r="D434" s="244" t="s">
        <v>224</v>
      </c>
      <c r="E434" s="245" t="s">
        <v>3721</v>
      </c>
      <c r="F434" s="246" t="s">
        <v>3722</v>
      </c>
      <c r="G434" s="247" t="s">
        <v>353</v>
      </c>
      <c r="H434" s="248">
        <v>1</v>
      </c>
      <c r="I434" s="249"/>
      <c r="J434" s="250">
        <f>ROUND(I434*H434,2)</f>
        <v>0</v>
      </c>
      <c r="K434" s="251"/>
      <c r="L434" s="45"/>
      <c r="M434" s="252" t="s">
        <v>1</v>
      </c>
      <c r="N434" s="253" t="s">
        <v>41</v>
      </c>
      <c r="O434" s="92"/>
      <c r="P434" s="254">
        <f>O434*H434</f>
        <v>0</v>
      </c>
      <c r="Q434" s="254">
        <v>0</v>
      </c>
      <c r="R434" s="254">
        <f>Q434*H434</f>
        <v>0</v>
      </c>
      <c r="S434" s="254">
        <v>0</v>
      </c>
      <c r="T434" s="255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56" t="s">
        <v>228</v>
      </c>
      <c r="AT434" s="256" t="s">
        <v>224</v>
      </c>
      <c r="AU434" s="256" t="s">
        <v>84</v>
      </c>
      <c r="AY434" s="18" t="s">
        <v>222</v>
      </c>
      <c r="BE434" s="257">
        <f>IF(N434="základní",J434,0)</f>
        <v>0</v>
      </c>
      <c r="BF434" s="257">
        <f>IF(N434="snížená",J434,0)</f>
        <v>0</v>
      </c>
      <c r="BG434" s="257">
        <f>IF(N434="zákl. přenesená",J434,0)</f>
        <v>0</v>
      </c>
      <c r="BH434" s="257">
        <f>IF(N434="sníž. přenesená",J434,0)</f>
        <v>0</v>
      </c>
      <c r="BI434" s="257">
        <f>IF(N434="nulová",J434,0)</f>
        <v>0</v>
      </c>
      <c r="BJ434" s="18" t="s">
        <v>84</v>
      </c>
      <c r="BK434" s="257">
        <f>ROUND(I434*H434,2)</f>
        <v>0</v>
      </c>
      <c r="BL434" s="18" t="s">
        <v>228</v>
      </c>
      <c r="BM434" s="256" t="s">
        <v>883</v>
      </c>
    </row>
    <row r="435" s="2" customFormat="1">
      <c r="A435" s="39"/>
      <c r="B435" s="40"/>
      <c r="C435" s="41"/>
      <c r="D435" s="260" t="s">
        <v>266</v>
      </c>
      <c r="E435" s="41"/>
      <c r="F435" s="291" t="s">
        <v>3669</v>
      </c>
      <c r="G435" s="41"/>
      <c r="H435" s="41"/>
      <c r="I435" s="211"/>
      <c r="J435" s="41"/>
      <c r="K435" s="41"/>
      <c r="L435" s="45"/>
      <c r="M435" s="292"/>
      <c r="N435" s="293"/>
      <c r="O435" s="92"/>
      <c r="P435" s="92"/>
      <c r="Q435" s="92"/>
      <c r="R435" s="92"/>
      <c r="S435" s="92"/>
      <c r="T435" s="93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T435" s="18" t="s">
        <v>266</v>
      </c>
      <c r="AU435" s="18" t="s">
        <v>84</v>
      </c>
    </row>
    <row r="436" s="12" customFormat="1" ht="25.92" customHeight="1">
      <c r="A436" s="12"/>
      <c r="B436" s="228"/>
      <c r="C436" s="229"/>
      <c r="D436" s="230" t="s">
        <v>75</v>
      </c>
      <c r="E436" s="231" t="s">
        <v>3743</v>
      </c>
      <c r="F436" s="231" t="s">
        <v>3744</v>
      </c>
      <c r="G436" s="229"/>
      <c r="H436" s="229"/>
      <c r="I436" s="232"/>
      <c r="J436" s="233">
        <f>BK436</f>
        <v>0</v>
      </c>
      <c r="K436" s="229"/>
      <c r="L436" s="234"/>
      <c r="M436" s="235"/>
      <c r="N436" s="236"/>
      <c r="O436" s="236"/>
      <c r="P436" s="237">
        <f>SUM(P437:P480)</f>
        <v>0</v>
      </c>
      <c r="Q436" s="236"/>
      <c r="R436" s="237">
        <f>SUM(R437:R480)</f>
        <v>0</v>
      </c>
      <c r="S436" s="236"/>
      <c r="T436" s="238">
        <f>SUM(T437:T480)</f>
        <v>0</v>
      </c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R436" s="239" t="s">
        <v>84</v>
      </c>
      <c r="AT436" s="240" t="s">
        <v>75</v>
      </c>
      <c r="AU436" s="240" t="s">
        <v>76</v>
      </c>
      <c r="AY436" s="239" t="s">
        <v>222</v>
      </c>
      <c r="BK436" s="241">
        <f>SUM(BK437:BK480)</f>
        <v>0</v>
      </c>
    </row>
    <row r="437" s="2" customFormat="1" ht="16.5" customHeight="1">
      <c r="A437" s="39"/>
      <c r="B437" s="40"/>
      <c r="C437" s="244" t="s">
        <v>880</v>
      </c>
      <c r="D437" s="244" t="s">
        <v>224</v>
      </c>
      <c r="E437" s="245" t="s">
        <v>3725</v>
      </c>
      <c r="F437" s="246" t="s">
        <v>3726</v>
      </c>
      <c r="G437" s="247" t="s">
        <v>353</v>
      </c>
      <c r="H437" s="248">
        <v>1</v>
      </c>
      <c r="I437" s="249"/>
      <c r="J437" s="250">
        <f>ROUND(I437*H437,2)</f>
        <v>0</v>
      </c>
      <c r="K437" s="251"/>
      <c r="L437" s="45"/>
      <c r="M437" s="252" t="s">
        <v>1</v>
      </c>
      <c r="N437" s="253" t="s">
        <v>41</v>
      </c>
      <c r="O437" s="92"/>
      <c r="P437" s="254">
        <f>O437*H437</f>
        <v>0</v>
      </c>
      <c r="Q437" s="254">
        <v>0</v>
      </c>
      <c r="R437" s="254">
        <f>Q437*H437</f>
        <v>0</v>
      </c>
      <c r="S437" s="254">
        <v>0</v>
      </c>
      <c r="T437" s="255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56" t="s">
        <v>228</v>
      </c>
      <c r="AT437" s="256" t="s">
        <v>224</v>
      </c>
      <c r="AU437" s="256" t="s">
        <v>84</v>
      </c>
      <c r="AY437" s="18" t="s">
        <v>222</v>
      </c>
      <c r="BE437" s="257">
        <f>IF(N437="základní",J437,0)</f>
        <v>0</v>
      </c>
      <c r="BF437" s="257">
        <f>IF(N437="snížená",J437,0)</f>
        <v>0</v>
      </c>
      <c r="BG437" s="257">
        <f>IF(N437="zákl. přenesená",J437,0)</f>
        <v>0</v>
      </c>
      <c r="BH437" s="257">
        <f>IF(N437="sníž. přenesená",J437,0)</f>
        <v>0</v>
      </c>
      <c r="BI437" s="257">
        <f>IF(N437="nulová",J437,0)</f>
        <v>0</v>
      </c>
      <c r="BJ437" s="18" t="s">
        <v>84</v>
      </c>
      <c r="BK437" s="257">
        <f>ROUND(I437*H437,2)</f>
        <v>0</v>
      </c>
      <c r="BL437" s="18" t="s">
        <v>228</v>
      </c>
      <c r="BM437" s="256" t="s">
        <v>899</v>
      </c>
    </row>
    <row r="438" s="2" customFormat="1">
      <c r="A438" s="39"/>
      <c r="B438" s="40"/>
      <c r="C438" s="41"/>
      <c r="D438" s="260" t="s">
        <v>266</v>
      </c>
      <c r="E438" s="41"/>
      <c r="F438" s="291" t="s">
        <v>3669</v>
      </c>
      <c r="G438" s="41"/>
      <c r="H438" s="41"/>
      <c r="I438" s="211"/>
      <c r="J438" s="41"/>
      <c r="K438" s="41"/>
      <c r="L438" s="45"/>
      <c r="M438" s="292"/>
      <c r="N438" s="293"/>
      <c r="O438" s="92"/>
      <c r="P438" s="92"/>
      <c r="Q438" s="92"/>
      <c r="R438" s="92"/>
      <c r="S438" s="92"/>
      <c r="T438" s="93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T438" s="18" t="s">
        <v>266</v>
      </c>
      <c r="AU438" s="18" t="s">
        <v>84</v>
      </c>
    </row>
    <row r="439" s="2" customFormat="1" ht="16.5" customHeight="1">
      <c r="A439" s="39"/>
      <c r="B439" s="40"/>
      <c r="C439" s="244" t="s">
        <v>561</v>
      </c>
      <c r="D439" s="244" t="s">
        <v>224</v>
      </c>
      <c r="E439" s="245" t="s">
        <v>3727</v>
      </c>
      <c r="F439" s="246" t="s">
        <v>3728</v>
      </c>
      <c r="G439" s="247" t="s">
        <v>353</v>
      </c>
      <c r="H439" s="248">
        <v>1</v>
      </c>
      <c r="I439" s="249"/>
      <c r="J439" s="250">
        <f>ROUND(I439*H439,2)</f>
        <v>0</v>
      </c>
      <c r="K439" s="251"/>
      <c r="L439" s="45"/>
      <c r="M439" s="252" t="s">
        <v>1</v>
      </c>
      <c r="N439" s="253" t="s">
        <v>41</v>
      </c>
      <c r="O439" s="92"/>
      <c r="P439" s="254">
        <f>O439*H439</f>
        <v>0</v>
      </c>
      <c r="Q439" s="254">
        <v>0</v>
      </c>
      <c r="R439" s="254">
        <f>Q439*H439</f>
        <v>0</v>
      </c>
      <c r="S439" s="254">
        <v>0</v>
      </c>
      <c r="T439" s="255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56" t="s">
        <v>228</v>
      </c>
      <c r="AT439" s="256" t="s">
        <v>224</v>
      </c>
      <c r="AU439" s="256" t="s">
        <v>84</v>
      </c>
      <c r="AY439" s="18" t="s">
        <v>222</v>
      </c>
      <c r="BE439" s="257">
        <f>IF(N439="základní",J439,0)</f>
        <v>0</v>
      </c>
      <c r="BF439" s="257">
        <f>IF(N439="snížená",J439,0)</f>
        <v>0</v>
      </c>
      <c r="BG439" s="257">
        <f>IF(N439="zákl. přenesená",J439,0)</f>
        <v>0</v>
      </c>
      <c r="BH439" s="257">
        <f>IF(N439="sníž. přenesená",J439,0)</f>
        <v>0</v>
      </c>
      <c r="BI439" s="257">
        <f>IF(N439="nulová",J439,0)</f>
        <v>0</v>
      </c>
      <c r="BJ439" s="18" t="s">
        <v>84</v>
      </c>
      <c r="BK439" s="257">
        <f>ROUND(I439*H439,2)</f>
        <v>0</v>
      </c>
      <c r="BL439" s="18" t="s">
        <v>228</v>
      </c>
      <c r="BM439" s="256" t="s">
        <v>906</v>
      </c>
    </row>
    <row r="440" s="2" customFormat="1">
      <c r="A440" s="39"/>
      <c r="B440" s="40"/>
      <c r="C440" s="41"/>
      <c r="D440" s="260" t="s">
        <v>266</v>
      </c>
      <c r="E440" s="41"/>
      <c r="F440" s="291" t="s">
        <v>3669</v>
      </c>
      <c r="G440" s="41"/>
      <c r="H440" s="41"/>
      <c r="I440" s="211"/>
      <c r="J440" s="41"/>
      <c r="K440" s="41"/>
      <c r="L440" s="45"/>
      <c r="M440" s="292"/>
      <c r="N440" s="293"/>
      <c r="O440" s="92"/>
      <c r="P440" s="92"/>
      <c r="Q440" s="92"/>
      <c r="R440" s="92"/>
      <c r="S440" s="92"/>
      <c r="T440" s="93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T440" s="18" t="s">
        <v>266</v>
      </c>
      <c r="AU440" s="18" t="s">
        <v>84</v>
      </c>
    </row>
    <row r="441" s="2" customFormat="1" ht="16.5" customHeight="1">
      <c r="A441" s="39"/>
      <c r="B441" s="40"/>
      <c r="C441" s="244" t="s">
        <v>888</v>
      </c>
      <c r="D441" s="244" t="s">
        <v>224</v>
      </c>
      <c r="E441" s="245" t="s">
        <v>3672</v>
      </c>
      <c r="F441" s="246" t="s">
        <v>3673</v>
      </c>
      <c r="G441" s="247" t="s">
        <v>353</v>
      </c>
      <c r="H441" s="248">
        <v>1</v>
      </c>
      <c r="I441" s="249"/>
      <c r="J441" s="250">
        <f>ROUND(I441*H441,2)</f>
        <v>0</v>
      </c>
      <c r="K441" s="251"/>
      <c r="L441" s="45"/>
      <c r="M441" s="252" t="s">
        <v>1</v>
      </c>
      <c r="N441" s="253" t="s">
        <v>41</v>
      </c>
      <c r="O441" s="92"/>
      <c r="P441" s="254">
        <f>O441*H441</f>
        <v>0</v>
      </c>
      <c r="Q441" s="254">
        <v>0</v>
      </c>
      <c r="R441" s="254">
        <f>Q441*H441</f>
        <v>0</v>
      </c>
      <c r="S441" s="254">
        <v>0</v>
      </c>
      <c r="T441" s="255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56" t="s">
        <v>228</v>
      </c>
      <c r="AT441" s="256" t="s">
        <v>224</v>
      </c>
      <c r="AU441" s="256" t="s">
        <v>84</v>
      </c>
      <c r="AY441" s="18" t="s">
        <v>222</v>
      </c>
      <c r="BE441" s="257">
        <f>IF(N441="základní",J441,0)</f>
        <v>0</v>
      </c>
      <c r="BF441" s="257">
        <f>IF(N441="snížená",J441,0)</f>
        <v>0</v>
      </c>
      <c r="BG441" s="257">
        <f>IF(N441="zákl. přenesená",J441,0)</f>
        <v>0</v>
      </c>
      <c r="BH441" s="257">
        <f>IF(N441="sníž. přenesená",J441,0)</f>
        <v>0</v>
      </c>
      <c r="BI441" s="257">
        <f>IF(N441="nulová",J441,0)</f>
        <v>0</v>
      </c>
      <c r="BJ441" s="18" t="s">
        <v>84</v>
      </c>
      <c r="BK441" s="257">
        <f>ROUND(I441*H441,2)</f>
        <v>0</v>
      </c>
      <c r="BL441" s="18" t="s">
        <v>228</v>
      </c>
      <c r="BM441" s="256" t="s">
        <v>912</v>
      </c>
    </row>
    <row r="442" s="2" customFormat="1">
      <c r="A442" s="39"/>
      <c r="B442" s="40"/>
      <c r="C442" s="41"/>
      <c r="D442" s="260" t="s">
        <v>266</v>
      </c>
      <c r="E442" s="41"/>
      <c r="F442" s="291" t="s">
        <v>3674</v>
      </c>
      <c r="G442" s="41"/>
      <c r="H442" s="41"/>
      <c r="I442" s="211"/>
      <c r="J442" s="41"/>
      <c r="K442" s="41"/>
      <c r="L442" s="45"/>
      <c r="M442" s="292"/>
      <c r="N442" s="293"/>
      <c r="O442" s="92"/>
      <c r="P442" s="92"/>
      <c r="Q442" s="92"/>
      <c r="R442" s="92"/>
      <c r="S442" s="92"/>
      <c r="T442" s="93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T442" s="18" t="s">
        <v>266</v>
      </c>
      <c r="AU442" s="18" t="s">
        <v>84</v>
      </c>
    </row>
    <row r="443" s="2" customFormat="1" ht="16.5" customHeight="1">
      <c r="A443" s="39"/>
      <c r="B443" s="40"/>
      <c r="C443" s="244" t="s">
        <v>568</v>
      </c>
      <c r="D443" s="244" t="s">
        <v>224</v>
      </c>
      <c r="E443" s="245" t="s">
        <v>3706</v>
      </c>
      <c r="F443" s="246" t="s">
        <v>3676</v>
      </c>
      <c r="G443" s="247" t="s">
        <v>353</v>
      </c>
      <c r="H443" s="248">
        <v>1</v>
      </c>
      <c r="I443" s="249"/>
      <c r="J443" s="250">
        <f>ROUND(I443*H443,2)</f>
        <v>0</v>
      </c>
      <c r="K443" s="251"/>
      <c r="L443" s="45"/>
      <c r="M443" s="252" t="s">
        <v>1</v>
      </c>
      <c r="N443" s="253" t="s">
        <v>41</v>
      </c>
      <c r="O443" s="92"/>
      <c r="P443" s="254">
        <f>O443*H443</f>
        <v>0</v>
      </c>
      <c r="Q443" s="254">
        <v>0</v>
      </c>
      <c r="R443" s="254">
        <f>Q443*H443</f>
        <v>0</v>
      </c>
      <c r="S443" s="254">
        <v>0</v>
      </c>
      <c r="T443" s="255">
        <f>S443*H443</f>
        <v>0</v>
      </c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R443" s="256" t="s">
        <v>228</v>
      </c>
      <c r="AT443" s="256" t="s">
        <v>224</v>
      </c>
      <c r="AU443" s="256" t="s">
        <v>84</v>
      </c>
      <c r="AY443" s="18" t="s">
        <v>222</v>
      </c>
      <c r="BE443" s="257">
        <f>IF(N443="základní",J443,0)</f>
        <v>0</v>
      </c>
      <c r="BF443" s="257">
        <f>IF(N443="snížená",J443,0)</f>
        <v>0</v>
      </c>
      <c r="BG443" s="257">
        <f>IF(N443="zákl. přenesená",J443,0)</f>
        <v>0</v>
      </c>
      <c r="BH443" s="257">
        <f>IF(N443="sníž. přenesená",J443,0)</f>
        <v>0</v>
      </c>
      <c r="BI443" s="257">
        <f>IF(N443="nulová",J443,0)</f>
        <v>0</v>
      </c>
      <c r="BJ443" s="18" t="s">
        <v>84</v>
      </c>
      <c r="BK443" s="257">
        <f>ROUND(I443*H443,2)</f>
        <v>0</v>
      </c>
      <c r="BL443" s="18" t="s">
        <v>228</v>
      </c>
      <c r="BM443" s="256" t="s">
        <v>917</v>
      </c>
    </row>
    <row r="444" s="2" customFormat="1">
      <c r="A444" s="39"/>
      <c r="B444" s="40"/>
      <c r="C444" s="41"/>
      <c r="D444" s="260" t="s">
        <v>266</v>
      </c>
      <c r="E444" s="41"/>
      <c r="F444" s="291" t="s">
        <v>3618</v>
      </c>
      <c r="G444" s="41"/>
      <c r="H444" s="41"/>
      <c r="I444" s="211"/>
      <c r="J444" s="41"/>
      <c r="K444" s="41"/>
      <c r="L444" s="45"/>
      <c r="M444" s="292"/>
      <c r="N444" s="293"/>
      <c r="O444" s="92"/>
      <c r="P444" s="92"/>
      <c r="Q444" s="92"/>
      <c r="R444" s="92"/>
      <c r="S444" s="92"/>
      <c r="T444" s="93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T444" s="18" t="s">
        <v>266</v>
      </c>
      <c r="AU444" s="18" t="s">
        <v>84</v>
      </c>
    </row>
    <row r="445" s="2" customFormat="1" ht="24.15" customHeight="1">
      <c r="A445" s="39"/>
      <c r="B445" s="40"/>
      <c r="C445" s="244" t="s">
        <v>896</v>
      </c>
      <c r="D445" s="244" t="s">
        <v>224</v>
      </c>
      <c r="E445" s="245" t="s">
        <v>3619</v>
      </c>
      <c r="F445" s="246" t="s">
        <v>3620</v>
      </c>
      <c r="G445" s="247" t="s">
        <v>353</v>
      </c>
      <c r="H445" s="248">
        <v>1</v>
      </c>
      <c r="I445" s="249"/>
      <c r="J445" s="250">
        <f>ROUND(I445*H445,2)</f>
        <v>0</v>
      </c>
      <c r="K445" s="251"/>
      <c r="L445" s="45"/>
      <c r="M445" s="252" t="s">
        <v>1</v>
      </c>
      <c r="N445" s="253" t="s">
        <v>41</v>
      </c>
      <c r="O445" s="92"/>
      <c r="P445" s="254">
        <f>O445*H445</f>
        <v>0</v>
      </c>
      <c r="Q445" s="254">
        <v>0</v>
      </c>
      <c r="R445" s="254">
        <f>Q445*H445</f>
        <v>0</v>
      </c>
      <c r="S445" s="254">
        <v>0</v>
      </c>
      <c r="T445" s="255">
        <f>S445*H445</f>
        <v>0</v>
      </c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R445" s="256" t="s">
        <v>228</v>
      </c>
      <c r="AT445" s="256" t="s">
        <v>224</v>
      </c>
      <c r="AU445" s="256" t="s">
        <v>84</v>
      </c>
      <c r="AY445" s="18" t="s">
        <v>222</v>
      </c>
      <c r="BE445" s="257">
        <f>IF(N445="základní",J445,0)</f>
        <v>0</v>
      </c>
      <c r="BF445" s="257">
        <f>IF(N445="snížená",J445,0)</f>
        <v>0</v>
      </c>
      <c r="BG445" s="257">
        <f>IF(N445="zákl. přenesená",J445,0)</f>
        <v>0</v>
      </c>
      <c r="BH445" s="257">
        <f>IF(N445="sníž. přenesená",J445,0)</f>
        <v>0</v>
      </c>
      <c r="BI445" s="257">
        <f>IF(N445="nulová",J445,0)</f>
        <v>0</v>
      </c>
      <c r="BJ445" s="18" t="s">
        <v>84</v>
      </c>
      <c r="BK445" s="257">
        <f>ROUND(I445*H445,2)</f>
        <v>0</v>
      </c>
      <c r="BL445" s="18" t="s">
        <v>228</v>
      </c>
      <c r="BM445" s="256" t="s">
        <v>923</v>
      </c>
    </row>
    <row r="446" s="2" customFormat="1">
      <c r="A446" s="39"/>
      <c r="B446" s="40"/>
      <c r="C446" s="41"/>
      <c r="D446" s="260" t="s">
        <v>266</v>
      </c>
      <c r="E446" s="41"/>
      <c r="F446" s="291" t="s">
        <v>3621</v>
      </c>
      <c r="G446" s="41"/>
      <c r="H446" s="41"/>
      <c r="I446" s="211"/>
      <c r="J446" s="41"/>
      <c r="K446" s="41"/>
      <c r="L446" s="45"/>
      <c r="M446" s="292"/>
      <c r="N446" s="293"/>
      <c r="O446" s="92"/>
      <c r="P446" s="92"/>
      <c r="Q446" s="92"/>
      <c r="R446" s="92"/>
      <c r="S446" s="92"/>
      <c r="T446" s="93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T446" s="18" t="s">
        <v>266</v>
      </c>
      <c r="AU446" s="18" t="s">
        <v>84</v>
      </c>
    </row>
    <row r="447" s="2" customFormat="1" ht="16.5" customHeight="1">
      <c r="A447" s="39"/>
      <c r="B447" s="40"/>
      <c r="C447" s="244" t="s">
        <v>572</v>
      </c>
      <c r="D447" s="244" t="s">
        <v>224</v>
      </c>
      <c r="E447" s="245" t="s">
        <v>3627</v>
      </c>
      <c r="F447" s="246" t="s">
        <v>3628</v>
      </c>
      <c r="G447" s="247" t="s">
        <v>353</v>
      </c>
      <c r="H447" s="248">
        <v>2</v>
      </c>
      <c r="I447" s="249"/>
      <c r="J447" s="250">
        <f>ROUND(I447*H447,2)</f>
        <v>0</v>
      </c>
      <c r="K447" s="251"/>
      <c r="L447" s="45"/>
      <c r="M447" s="252" t="s">
        <v>1</v>
      </c>
      <c r="N447" s="253" t="s">
        <v>41</v>
      </c>
      <c r="O447" s="92"/>
      <c r="P447" s="254">
        <f>O447*H447</f>
        <v>0</v>
      </c>
      <c r="Q447" s="254">
        <v>0</v>
      </c>
      <c r="R447" s="254">
        <f>Q447*H447</f>
        <v>0</v>
      </c>
      <c r="S447" s="254">
        <v>0</v>
      </c>
      <c r="T447" s="255">
        <f>S447*H447</f>
        <v>0</v>
      </c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R447" s="256" t="s">
        <v>228</v>
      </c>
      <c r="AT447" s="256" t="s">
        <v>224</v>
      </c>
      <c r="AU447" s="256" t="s">
        <v>84</v>
      </c>
      <c r="AY447" s="18" t="s">
        <v>222</v>
      </c>
      <c r="BE447" s="257">
        <f>IF(N447="základní",J447,0)</f>
        <v>0</v>
      </c>
      <c r="BF447" s="257">
        <f>IF(N447="snížená",J447,0)</f>
        <v>0</v>
      </c>
      <c r="BG447" s="257">
        <f>IF(N447="zákl. přenesená",J447,0)</f>
        <v>0</v>
      </c>
      <c r="BH447" s="257">
        <f>IF(N447="sníž. přenesená",J447,0)</f>
        <v>0</v>
      </c>
      <c r="BI447" s="257">
        <f>IF(N447="nulová",J447,0)</f>
        <v>0</v>
      </c>
      <c r="BJ447" s="18" t="s">
        <v>84</v>
      </c>
      <c r="BK447" s="257">
        <f>ROUND(I447*H447,2)</f>
        <v>0</v>
      </c>
      <c r="BL447" s="18" t="s">
        <v>228</v>
      </c>
      <c r="BM447" s="256" t="s">
        <v>928</v>
      </c>
    </row>
    <row r="448" s="2" customFormat="1">
      <c r="A448" s="39"/>
      <c r="B448" s="40"/>
      <c r="C448" s="41"/>
      <c r="D448" s="260" t="s">
        <v>266</v>
      </c>
      <c r="E448" s="41"/>
      <c r="F448" s="291" t="s">
        <v>3629</v>
      </c>
      <c r="G448" s="41"/>
      <c r="H448" s="41"/>
      <c r="I448" s="211"/>
      <c r="J448" s="41"/>
      <c r="K448" s="41"/>
      <c r="L448" s="45"/>
      <c r="M448" s="292"/>
      <c r="N448" s="293"/>
      <c r="O448" s="92"/>
      <c r="P448" s="92"/>
      <c r="Q448" s="92"/>
      <c r="R448" s="92"/>
      <c r="S448" s="92"/>
      <c r="T448" s="93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T448" s="18" t="s">
        <v>266</v>
      </c>
      <c r="AU448" s="18" t="s">
        <v>84</v>
      </c>
    </row>
    <row r="449" s="2" customFormat="1" ht="16.5" customHeight="1">
      <c r="A449" s="39"/>
      <c r="B449" s="40"/>
      <c r="C449" s="244" t="s">
        <v>909</v>
      </c>
      <c r="D449" s="244" t="s">
        <v>224</v>
      </c>
      <c r="E449" s="245" t="s">
        <v>3729</v>
      </c>
      <c r="F449" s="246" t="s">
        <v>3730</v>
      </c>
      <c r="G449" s="247" t="s">
        <v>353</v>
      </c>
      <c r="H449" s="248">
        <v>1</v>
      </c>
      <c r="I449" s="249"/>
      <c r="J449" s="250">
        <f>ROUND(I449*H449,2)</f>
        <v>0</v>
      </c>
      <c r="K449" s="251"/>
      <c r="L449" s="45"/>
      <c r="M449" s="252" t="s">
        <v>1</v>
      </c>
      <c r="N449" s="253" t="s">
        <v>41</v>
      </c>
      <c r="O449" s="92"/>
      <c r="P449" s="254">
        <f>O449*H449</f>
        <v>0</v>
      </c>
      <c r="Q449" s="254">
        <v>0</v>
      </c>
      <c r="R449" s="254">
        <f>Q449*H449</f>
        <v>0</v>
      </c>
      <c r="S449" s="254">
        <v>0</v>
      </c>
      <c r="T449" s="255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56" t="s">
        <v>228</v>
      </c>
      <c r="AT449" s="256" t="s">
        <v>224</v>
      </c>
      <c r="AU449" s="256" t="s">
        <v>84</v>
      </c>
      <c r="AY449" s="18" t="s">
        <v>222</v>
      </c>
      <c r="BE449" s="257">
        <f>IF(N449="základní",J449,0)</f>
        <v>0</v>
      </c>
      <c r="BF449" s="257">
        <f>IF(N449="snížená",J449,0)</f>
        <v>0</v>
      </c>
      <c r="BG449" s="257">
        <f>IF(N449="zákl. přenesená",J449,0)</f>
        <v>0</v>
      </c>
      <c r="BH449" s="257">
        <f>IF(N449="sníž. přenesená",J449,0)</f>
        <v>0</v>
      </c>
      <c r="BI449" s="257">
        <f>IF(N449="nulová",J449,0)</f>
        <v>0</v>
      </c>
      <c r="BJ449" s="18" t="s">
        <v>84</v>
      </c>
      <c r="BK449" s="257">
        <f>ROUND(I449*H449,2)</f>
        <v>0</v>
      </c>
      <c r="BL449" s="18" t="s">
        <v>228</v>
      </c>
      <c r="BM449" s="256" t="s">
        <v>933</v>
      </c>
    </row>
    <row r="450" s="2" customFormat="1">
      <c r="A450" s="39"/>
      <c r="B450" s="40"/>
      <c r="C450" s="41"/>
      <c r="D450" s="260" t="s">
        <v>266</v>
      </c>
      <c r="E450" s="41"/>
      <c r="F450" s="291" t="s">
        <v>3629</v>
      </c>
      <c r="G450" s="41"/>
      <c r="H450" s="41"/>
      <c r="I450" s="211"/>
      <c r="J450" s="41"/>
      <c r="K450" s="41"/>
      <c r="L450" s="45"/>
      <c r="M450" s="292"/>
      <c r="N450" s="293"/>
      <c r="O450" s="92"/>
      <c r="P450" s="92"/>
      <c r="Q450" s="92"/>
      <c r="R450" s="92"/>
      <c r="S450" s="92"/>
      <c r="T450" s="93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T450" s="18" t="s">
        <v>266</v>
      </c>
      <c r="AU450" s="18" t="s">
        <v>84</v>
      </c>
    </row>
    <row r="451" s="2" customFormat="1" ht="16.5" customHeight="1">
      <c r="A451" s="39"/>
      <c r="B451" s="40"/>
      <c r="C451" s="244" t="s">
        <v>575</v>
      </c>
      <c r="D451" s="244" t="s">
        <v>224</v>
      </c>
      <c r="E451" s="245" t="s">
        <v>3677</v>
      </c>
      <c r="F451" s="246" t="s">
        <v>3678</v>
      </c>
      <c r="G451" s="247" t="s">
        <v>353</v>
      </c>
      <c r="H451" s="248">
        <v>3</v>
      </c>
      <c r="I451" s="249"/>
      <c r="J451" s="250">
        <f>ROUND(I451*H451,2)</f>
        <v>0</v>
      </c>
      <c r="K451" s="251"/>
      <c r="L451" s="45"/>
      <c r="M451" s="252" t="s">
        <v>1</v>
      </c>
      <c r="N451" s="253" t="s">
        <v>41</v>
      </c>
      <c r="O451" s="92"/>
      <c r="P451" s="254">
        <f>O451*H451</f>
        <v>0</v>
      </c>
      <c r="Q451" s="254">
        <v>0</v>
      </c>
      <c r="R451" s="254">
        <f>Q451*H451</f>
        <v>0</v>
      </c>
      <c r="S451" s="254">
        <v>0</v>
      </c>
      <c r="T451" s="255">
        <f>S451*H451</f>
        <v>0</v>
      </c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R451" s="256" t="s">
        <v>228</v>
      </c>
      <c r="AT451" s="256" t="s">
        <v>224</v>
      </c>
      <c r="AU451" s="256" t="s">
        <v>84</v>
      </c>
      <c r="AY451" s="18" t="s">
        <v>222</v>
      </c>
      <c r="BE451" s="257">
        <f>IF(N451="základní",J451,0)</f>
        <v>0</v>
      </c>
      <c r="BF451" s="257">
        <f>IF(N451="snížená",J451,0)</f>
        <v>0</v>
      </c>
      <c r="BG451" s="257">
        <f>IF(N451="zákl. přenesená",J451,0)</f>
        <v>0</v>
      </c>
      <c r="BH451" s="257">
        <f>IF(N451="sníž. přenesená",J451,0)</f>
        <v>0</v>
      </c>
      <c r="BI451" s="257">
        <f>IF(N451="nulová",J451,0)</f>
        <v>0</v>
      </c>
      <c r="BJ451" s="18" t="s">
        <v>84</v>
      </c>
      <c r="BK451" s="257">
        <f>ROUND(I451*H451,2)</f>
        <v>0</v>
      </c>
      <c r="BL451" s="18" t="s">
        <v>228</v>
      </c>
      <c r="BM451" s="256" t="s">
        <v>937</v>
      </c>
    </row>
    <row r="452" s="2" customFormat="1">
      <c r="A452" s="39"/>
      <c r="B452" s="40"/>
      <c r="C452" s="41"/>
      <c r="D452" s="260" t="s">
        <v>266</v>
      </c>
      <c r="E452" s="41"/>
      <c r="F452" s="291" t="s">
        <v>3629</v>
      </c>
      <c r="G452" s="41"/>
      <c r="H452" s="41"/>
      <c r="I452" s="211"/>
      <c r="J452" s="41"/>
      <c r="K452" s="41"/>
      <c r="L452" s="45"/>
      <c r="M452" s="292"/>
      <c r="N452" s="293"/>
      <c r="O452" s="92"/>
      <c r="P452" s="92"/>
      <c r="Q452" s="92"/>
      <c r="R452" s="92"/>
      <c r="S452" s="92"/>
      <c r="T452" s="93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T452" s="18" t="s">
        <v>266</v>
      </c>
      <c r="AU452" s="18" t="s">
        <v>84</v>
      </c>
    </row>
    <row r="453" s="2" customFormat="1" ht="16.5" customHeight="1">
      <c r="A453" s="39"/>
      <c r="B453" s="40"/>
      <c r="C453" s="244" t="s">
        <v>920</v>
      </c>
      <c r="D453" s="244" t="s">
        <v>224</v>
      </c>
      <c r="E453" s="245" t="s">
        <v>3679</v>
      </c>
      <c r="F453" s="246" t="s">
        <v>3680</v>
      </c>
      <c r="G453" s="247" t="s">
        <v>353</v>
      </c>
      <c r="H453" s="248">
        <v>5</v>
      </c>
      <c r="I453" s="249"/>
      <c r="J453" s="250">
        <f>ROUND(I453*H453,2)</f>
        <v>0</v>
      </c>
      <c r="K453" s="251"/>
      <c r="L453" s="45"/>
      <c r="M453" s="252" t="s">
        <v>1</v>
      </c>
      <c r="N453" s="253" t="s">
        <v>41</v>
      </c>
      <c r="O453" s="92"/>
      <c r="P453" s="254">
        <f>O453*H453</f>
        <v>0</v>
      </c>
      <c r="Q453" s="254">
        <v>0</v>
      </c>
      <c r="R453" s="254">
        <f>Q453*H453</f>
        <v>0</v>
      </c>
      <c r="S453" s="254">
        <v>0</v>
      </c>
      <c r="T453" s="255">
        <f>S453*H453</f>
        <v>0</v>
      </c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R453" s="256" t="s">
        <v>228</v>
      </c>
      <c r="AT453" s="256" t="s">
        <v>224</v>
      </c>
      <c r="AU453" s="256" t="s">
        <v>84</v>
      </c>
      <c r="AY453" s="18" t="s">
        <v>222</v>
      </c>
      <c r="BE453" s="257">
        <f>IF(N453="základní",J453,0)</f>
        <v>0</v>
      </c>
      <c r="BF453" s="257">
        <f>IF(N453="snížená",J453,0)</f>
        <v>0</v>
      </c>
      <c r="BG453" s="257">
        <f>IF(N453="zákl. přenesená",J453,0)</f>
        <v>0</v>
      </c>
      <c r="BH453" s="257">
        <f>IF(N453="sníž. přenesená",J453,0)</f>
        <v>0</v>
      </c>
      <c r="BI453" s="257">
        <f>IF(N453="nulová",J453,0)</f>
        <v>0</v>
      </c>
      <c r="BJ453" s="18" t="s">
        <v>84</v>
      </c>
      <c r="BK453" s="257">
        <f>ROUND(I453*H453,2)</f>
        <v>0</v>
      </c>
      <c r="BL453" s="18" t="s">
        <v>228</v>
      </c>
      <c r="BM453" s="256" t="s">
        <v>942</v>
      </c>
    </row>
    <row r="454" s="2" customFormat="1">
      <c r="A454" s="39"/>
      <c r="B454" s="40"/>
      <c r="C454" s="41"/>
      <c r="D454" s="260" t="s">
        <v>266</v>
      </c>
      <c r="E454" s="41"/>
      <c r="F454" s="291" t="s">
        <v>3629</v>
      </c>
      <c r="G454" s="41"/>
      <c r="H454" s="41"/>
      <c r="I454" s="211"/>
      <c r="J454" s="41"/>
      <c r="K454" s="41"/>
      <c r="L454" s="45"/>
      <c r="M454" s="292"/>
      <c r="N454" s="293"/>
      <c r="O454" s="92"/>
      <c r="P454" s="92"/>
      <c r="Q454" s="92"/>
      <c r="R454" s="92"/>
      <c r="S454" s="92"/>
      <c r="T454" s="93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T454" s="18" t="s">
        <v>266</v>
      </c>
      <c r="AU454" s="18" t="s">
        <v>84</v>
      </c>
    </row>
    <row r="455" s="2" customFormat="1" ht="16.5" customHeight="1">
      <c r="A455" s="39"/>
      <c r="B455" s="40"/>
      <c r="C455" s="244" t="s">
        <v>579</v>
      </c>
      <c r="D455" s="244" t="s">
        <v>224</v>
      </c>
      <c r="E455" s="245" t="s">
        <v>3683</v>
      </c>
      <c r="F455" s="246" t="s">
        <v>3684</v>
      </c>
      <c r="G455" s="247" t="s">
        <v>353</v>
      </c>
      <c r="H455" s="248">
        <v>22</v>
      </c>
      <c r="I455" s="249"/>
      <c r="J455" s="250">
        <f>ROUND(I455*H455,2)</f>
        <v>0</v>
      </c>
      <c r="K455" s="251"/>
      <c r="L455" s="45"/>
      <c r="M455" s="252" t="s">
        <v>1</v>
      </c>
      <c r="N455" s="253" t="s">
        <v>41</v>
      </c>
      <c r="O455" s="92"/>
      <c r="P455" s="254">
        <f>O455*H455</f>
        <v>0</v>
      </c>
      <c r="Q455" s="254">
        <v>0</v>
      </c>
      <c r="R455" s="254">
        <f>Q455*H455</f>
        <v>0</v>
      </c>
      <c r="S455" s="254">
        <v>0</v>
      </c>
      <c r="T455" s="255">
        <f>S455*H455</f>
        <v>0</v>
      </c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R455" s="256" t="s">
        <v>228</v>
      </c>
      <c r="AT455" s="256" t="s">
        <v>224</v>
      </c>
      <c r="AU455" s="256" t="s">
        <v>84</v>
      </c>
      <c r="AY455" s="18" t="s">
        <v>222</v>
      </c>
      <c r="BE455" s="257">
        <f>IF(N455="základní",J455,0)</f>
        <v>0</v>
      </c>
      <c r="BF455" s="257">
        <f>IF(N455="snížená",J455,0)</f>
        <v>0</v>
      </c>
      <c r="BG455" s="257">
        <f>IF(N455="zákl. přenesená",J455,0)</f>
        <v>0</v>
      </c>
      <c r="BH455" s="257">
        <f>IF(N455="sníž. přenesená",J455,0)</f>
        <v>0</v>
      </c>
      <c r="BI455" s="257">
        <f>IF(N455="nulová",J455,0)</f>
        <v>0</v>
      </c>
      <c r="BJ455" s="18" t="s">
        <v>84</v>
      </c>
      <c r="BK455" s="257">
        <f>ROUND(I455*H455,2)</f>
        <v>0</v>
      </c>
      <c r="BL455" s="18" t="s">
        <v>228</v>
      </c>
      <c r="BM455" s="256" t="s">
        <v>943</v>
      </c>
    </row>
    <row r="456" s="2" customFormat="1">
      <c r="A456" s="39"/>
      <c r="B456" s="40"/>
      <c r="C456" s="41"/>
      <c r="D456" s="260" t="s">
        <v>266</v>
      </c>
      <c r="E456" s="41"/>
      <c r="F456" s="291" t="s">
        <v>3629</v>
      </c>
      <c r="G456" s="41"/>
      <c r="H456" s="41"/>
      <c r="I456" s="211"/>
      <c r="J456" s="41"/>
      <c r="K456" s="41"/>
      <c r="L456" s="45"/>
      <c r="M456" s="292"/>
      <c r="N456" s="293"/>
      <c r="O456" s="92"/>
      <c r="P456" s="92"/>
      <c r="Q456" s="92"/>
      <c r="R456" s="92"/>
      <c r="S456" s="92"/>
      <c r="T456" s="93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T456" s="18" t="s">
        <v>266</v>
      </c>
      <c r="AU456" s="18" t="s">
        <v>84</v>
      </c>
    </row>
    <row r="457" s="2" customFormat="1" ht="16.5" customHeight="1">
      <c r="A457" s="39"/>
      <c r="B457" s="40"/>
      <c r="C457" s="244" t="s">
        <v>930</v>
      </c>
      <c r="D457" s="244" t="s">
        <v>224</v>
      </c>
      <c r="E457" s="245" t="s">
        <v>3681</v>
      </c>
      <c r="F457" s="246" t="s">
        <v>3682</v>
      </c>
      <c r="G457" s="247" t="s">
        <v>353</v>
      </c>
      <c r="H457" s="248">
        <v>2</v>
      </c>
      <c r="I457" s="249"/>
      <c r="J457" s="250">
        <f>ROUND(I457*H457,2)</f>
        <v>0</v>
      </c>
      <c r="K457" s="251"/>
      <c r="L457" s="45"/>
      <c r="M457" s="252" t="s">
        <v>1</v>
      </c>
      <c r="N457" s="253" t="s">
        <v>41</v>
      </c>
      <c r="O457" s="92"/>
      <c r="P457" s="254">
        <f>O457*H457</f>
        <v>0</v>
      </c>
      <c r="Q457" s="254">
        <v>0</v>
      </c>
      <c r="R457" s="254">
        <f>Q457*H457</f>
        <v>0</v>
      </c>
      <c r="S457" s="254">
        <v>0</v>
      </c>
      <c r="T457" s="255">
        <f>S457*H457</f>
        <v>0</v>
      </c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R457" s="256" t="s">
        <v>228</v>
      </c>
      <c r="AT457" s="256" t="s">
        <v>224</v>
      </c>
      <c r="AU457" s="256" t="s">
        <v>84</v>
      </c>
      <c r="AY457" s="18" t="s">
        <v>222</v>
      </c>
      <c r="BE457" s="257">
        <f>IF(N457="základní",J457,0)</f>
        <v>0</v>
      </c>
      <c r="BF457" s="257">
        <f>IF(N457="snížená",J457,0)</f>
        <v>0</v>
      </c>
      <c r="BG457" s="257">
        <f>IF(N457="zákl. přenesená",J457,0)</f>
        <v>0</v>
      </c>
      <c r="BH457" s="257">
        <f>IF(N457="sníž. přenesená",J457,0)</f>
        <v>0</v>
      </c>
      <c r="BI457" s="257">
        <f>IF(N457="nulová",J457,0)</f>
        <v>0</v>
      </c>
      <c r="BJ457" s="18" t="s">
        <v>84</v>
      </c>
      <c r="BK457" s="257">
        <f>ROUND(I457*H457,2)</f>
        <v>0</v>
      </c>
      <c r="BL457" s="18" t="s">
        <v>228</v>
      </c>
      <c r="BM457" s="256" t="s">
        <v>949</v>
      </c>
    </row>
    <row r="458" s="2" customFormat="1">
      <c r="A458" s="39"/>
      <c r="B458" s="40"/>
      <c r="C458" s="41"/>
      <c r="D458" s="260" t="s">
        <v>266</v>
      </c>
      <c r="E458" s="41"/>
      <c r="F458" s="291" t="s">
        <v>3629</v>
      </c>
      <c r="G458" s="41"/>
      <c r="H458" s="41"/>
      <c r="I458" s="211"/>
      <c r="J458" s="41"/>
      <c r="K458" s="41"/>
      <c r="L458" s="45"/>
      <c r="M458" s="292"/>
      <c r="N458" s="293"/>
      <c r="O458" s="92"/>
      <c r="P458" s="92"/>
      <c r="Q458" s="92"/>
      <c r="R458" s="92"/>
      <c r="S458" s="92"/>
      <c r="T458" s="93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T458" s="18" t="s">
        <v>266</v>
      </c>
      <c r="AU458" s="18" t="s">
        <v>84</v>
      </c>
    </row>
    <row r="459" s="2" customFormat="1" ht="16.5" customHeight="1">
      <c r="A459" s="39"/>
      <c r="B459" s="40"/>
      <c r="C459" s="244" t="s">
        <v>583</v>
      </c>
      <c r="D459" s="244" t="s">
        <v>224</v>
      </c>
      <c r="E459" s="245" t="s">
        <v>3713</v>
      </c>
      <c r="F459" s="246" t="s">
        <v>3714</v>
      </c>
      <c r="G459" s="247" t="s">
        <v>353</v>
      </c>
      <c r="H459" s="248">
        <v>5</v>
      </c>
      <c r="I459" s="249"/>
      <c r="J459" s="250">
        <f>ROUND(I459*H459,2)</f>
        <v>0</v>
      </c>
      <c r="K459" s="251"/>
      <c r="L459" s="45"/>
      <c r="M459" s="252" t="s">
        <v>1</v>
      </c>
      <c r="N459" s="253" t="s">
        <v>41</v>
      </c>
      <c r="O459" s="92"/>
      <c r="P459" s="254">
        <f>O459*H459</f>
        <v>0</v>
      </c>
      <c r="Q459" s="254">
        <v>0</v>
      </c>
      <c r="R459" s="254">
        <f>Q459*H459</f>
        <v>0</v>
      </c>
      <c r="S459" s="254">
        <v>0</v>
      </c>
      <c r="T459" s="255">
        <f>S459*H459</f>
        <v>0</v>
      </c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R459" s="256" t="s">
        <v>228</v>
      </c>
      <c r="AT459" s="256" t="s">
        <v>224</v>
      </c>
      <c r="AU459" s="256" t="s">
        <v>84</v>
      </c>
      <c r="AY459" s="18" t="s">
        <v>222</v>
      </c>
      <c r="BE459" s="257">
        <f>IF(N459="základní",J459,0)</f>
        <v>0</v>
      </c>
      <c r="BF459" s="257">
        <f>IF(N459="snížená",J459,0)</f>
        <v>0</v>
      </c>
      <c r="BG459" s="257">
        <f>IF(N459="zákl. přenesená",J459,0)</f>
        <v>0</v>
      </c>
      <c r="BH459" s="257">
        <f>IF(N459="sníž. přenesená",J459,0)</f>
        <v>0</v>
      </c>
      <c r="BI459" s="257">
        <f>IF(N459="nulová",J459,0)</f>
        <v>0</v>
      </c>
      <c r="BJ459" s="18" t="s">
        <v>84</v>
      </c>
      <c r="BK459" s="257">
        <f>ROUND(I459*H459,2)</f>
        <v>0</v>
      </c>
      <c r="BL459" s="18" t="s">
        <v>228</v>
      </c>
      <c r="BM459" s="256" t="s">
        <v>954</v>
      </c>
    </row>
    <row r="460" s="2" customFormat="1">
      <c r="A460" s="39"/>
      <c r="B460" s="40"/>
      <c r="C460" s="41"/>
      <c r="D460" s="260" t="s">
        <v>266</v>
      </c>
      <c r="E460" s="41"/>
      <c r="F460" s="291" t="s">
        <v>3629</v>
      </c>
      <c r="G460" s="41"/>
      <c r="H460" s="41"/>
      <c r="I460" s="211"/>
      <c r="J460" s="41"/>
      <c r="K460" s="41"/>
      <c r="L460" s="45"/>
      <c r="M460" s="292"/>
      <c r="N460" s="293"/>
      <c r="O460" s="92"/>
      <c r="P460" s="92"/>
      <c r="Q460" s="92"/>
      <c r="R460" s="92"/>
      <c r="S460" s="92"/>
      <c r="T460" s="93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T460" s="18" t="s">
        <v>266</v>
      </c>
      <c r="AU460" s="18" t="s">
        <v>84</v>
      </c>
    </row>
    <row r="461" s="2" customFormat="1" ht="24.15" customHeight="1">
      <c r="A461" s="39"/>
      <c r="B461" s="40"/>
      <c r="C461" s="244" t="s">
        <v>939</v>
      </c>
      <c r="D461" s="244" t="s">
        <v>224</v>
      </c>
      <c r="E461" s="245" t="s">
        <v>3685</v>
      </c>
      <c r="F461" s="246" t="s">
        <v>3686</v>
      </c>
      <c r="G461" s="247" t="s">
        <v>353</v>
      </c>
      <c r="H461" s="248">
        <v>1</v>
      </c>
      <c r="I461" s="249"/>
      <c r="J461" s="250">
        <f>ROUND(I461*H461,2)</f>
        <v>0</v>
      </c>
      <c r="K461" s="251"/>
      <c r="L461" s="45"/>
      <c r="M461" s="252" t="s">
        <v>1</v>
      </c>
      <c r="N461" s="253" t="s">
        <v>41</v>
      </c>
      <c r="O461" s="92"/>
      <c r="P461" s="254">
        <f>O461*H461</f>
        <v>0</v>
      </c>
      <c r="Q461" s="254">
        <v>0</v>
      </c>
      <c r="R461" s="254">
        <f>Q461*H461</f>
        <v>0</v>
      </c>
      <c r="S461" s="254">
        <v>0</v>
      </c>
      <c r="T461" s="255">
        <f>S461*H461</f>
        <v>0</v>
      </c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R461" s="256" t="s">
        <v>228</v>
      </c>
      <c r="AT461" s="256" t="s">
        <v>224</v>
      </c>
      <c r="AU461" s="256" t="s">
        <v>84</v>
      </c>
      <c r="AY461" s="18" t="s">
        <v>222</v>
      </c>
      <c r="BE461" s="257">
        <f>IF(N461="základní",J461,0)</f>
        <v>0</v>
      </c>
      <c r="BF461" s="257">
        <f>IF(N461="snížená",J461,0)</f>
        <v>0</v>
      </c>
      <c r="BG461" s="257">
        <f>IF(N461="zákl. přenesená",J461,0)</f>
        <v>0</v>
      </c>
      <c r="BH461" s="257">
        <f>IF(N461="sníž. přenesená",J461,0)</f>
        <v>0</v>
      </c>
      <c r="BI461" s="257">
        <f>IF(N461="nulová",J461,0)</f>
        <v>0</v>
      </c>
      <c r="BJ461" s="18" t="s">
        <v>84</v>
      </c>
      <c r="BK461" s="257">
        <f>ROUND(I461*H461,2)</f>
        <v>0</v>
      </c>
      <c r="BL461" s="18" t="s">
        <v>228</v>
      </c>
      <c r="BM461" s="256" t="s">
        <v>963</v>
      </c>
    </row>
    <row r="462" s="2" customFormat="1">
      <c r="A462" s="39"/>
      <c r="B462" s="40"/>
      <c r="C462" s="41"/>
      <c r="D462" s="260" t="s">
        <v>266</v>
      </c>
      <c r="E462" s="41"/>
      <c r="F462" s="291" t="s">
        <v>3687</v>
      </c>
      <c r="G462" s="41"/>
      <c r="H462" s="41"/>
      <c r="I462" s="211"/>
      <c r="J462" s="41"/>
      <c r="K462" s="41"/>
      <c r="L462" s="45"/>
      <c r="M462" s="292"/>
      <c r="N462" s="293"/>
      <c r="O462" s="92"/>
      <c r="P462" s="92"/>
      <c r="Q462" s="92"/>
      <c r="R462" s="92"/>
      <c r="S462" s="92"/>
      <c r="T462" s="93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T462" s="18" t="s">
        <v>266</v>
      </c>
      <c r="AU462" s="18" t="s">
        <v>84</v>
      </c>
    </row>
    <row r="463" s="2" customFormat="1" ht="21.75" customHeight="1">
      <c r="A463" s="39"/>
      <c r="B463" s="40"/>
      <c r="C463" s="244" t="s">
        <v>587</v>
      </c>
      <c r="D463" s="244" t="s">
        <v>224</v>
      </c>
      <c r="E463" s="245" t="s">
        <v>3688</v>
      </c>
      <c r="F463" s="246" t="s">
        <v>3689</v>
      </c>
      <c r="G463" s="247" t="s">
        <v>353</v>
      </c>
      <c r="H463" s="248">
        <v>2</v>
      </c>
      <c r="I463" s="249"/>
      <c r="J463" s="250">
        <f>ROUND(I463*H463,2)</f>
        <v>0</v>
      </c>
      <c r="K463" s="251"/>
      <c r="L463" s="45"/>
      <c r="M463" s="252" t="s">
        <v>1</v>
      </c>
      <c r="N463" s="253" t="s">
        <v>41</v>
      </c>
      <c r="O463" s="92"/>
      <c r="P463" s="254">
        <f>O463*H463</f>
        <v>0</v>
      </c>
      <c r="Q463" s="254">
        <v>0</v>
      </c>
      <c r="R463" s="254">
        <f>Q463*H463</f>
        <v>0</v>
      </c>
      <c r="S463" s="254">
        <v>0</v>
      </c>
      <c r="T463" s="255">
        <f>S463*H463</f>
        <v>0</v>
      </c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R463" s="256" t="s">
        <v>228</v>
      </c>
      <c r="AT463" s="256" t="s">
        <v>224</v>
      </c>
      <c r="AU463" s="256" t="s">
        <v>84</v>
      </c>
      <c r="AY463" s="18" t="s">
        <v>222</v>
      </c>
      <c r="BE463" s="257">
        <f>IF(N463="základní",J463,0)</f>
        <v>0</v>
      </c>
      <c r="BF463" s="257">
        <f>IF(N463="snížená",J463,0)</f>
        <v>0</v>
      </c>
      <c r="BG463" s="257">
        <f>IF(N463="zákl. přenesená",J463,0)</f>
        <v>0</v>
      </c>
      <c r="BH463" s="257">
        <f>IF(N463="sníž. přenesená",J463,0)</f>
        <v>0</v>
      </c>
      <c r="BI463" s="257">
        <f>IF(N463="nulová",J463,0)</f>
        <v>0</v>
      </c>
      <c r="BJ463" s="18" t="s">
        <v>84</v>
      </c>
      <c r="BK463" s="257">
        <f>ROUND(I463*H463,2)</f>
        <v>0</v>
      </c>
      <c r="BL463" s="18" t="s">
        <v>228</v>
      </c>
      <c r="BM463" s="256" t="s">
        <v>970</v>
      </c>
    </row>
    <row r="464" s="2" customFormat="1">
      <c r="A464" s="39"/>
      <c r="B464" s="40"/>
      <c r="C464" s="41"/>
      <c r="D464" s="260" t="s">
        <v>266</v>
      </c>
      <c r="E464" s="41"/>
      <c r="F464" s="291" t="s">
        <v>3687</v>
      </c>
      <c r="G464" s="41"/>
      <c r="H464" s="41"/>
      <c r="I464" s="211"/>
      <c r="J464" s="41"/>
      <c r="K464" s="41"/>
      <c r="L464" s="45"/>
      <c r="M464" s="292"/>
      <c r="N464" s="293"/>
      <c r="O464" s="92"/>
      <c r="P464" s="92"/>
      <c r="Q464" s="92"/>
      <c r="R464" s="92"/>
      <c r="S464" s="92"/>
      <c r="T464" s="93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T464" s="18" t="s">
        <v>266</v>
      </c>
      <c r="AU464" s="18" t="s">
        <v>84</v>
      </c>
    </row>
    <row r="465" s="2" customFormat="1" ht="16.5" customHeight="1">
      <c r="A465" s="39"/>
      <c r="B465" s="40"/>
      <c r="C465" s="244" t="s">
        <v>946</v>
      </c>
      <c r="D465" s="244" t="s">
        <v>224</v>
      </c>
      <c r="E465" s="245" t="s">
        <v>3735</v>
      </c>
      <c r="F465" s="246" t="s">
        <v>3736</v>
      </c>
      <c r="G465" s="247" t="s">
        <v>353</v>
      </c>
      <c r="H465" s="248">
        <v>1</v>
      </c>
      <c r="I465" s="249"/>
      <c r="J465" s="250">
        <f>ROUND(I465*H465,2)</f>
        <v>0</v>
      </c>
      <c r="K465" s="251"/>
      <c r="L465" s="45"/>
      <c r="M465" s="252" t="s">
        <v>1</v>
      </c>
      <c r="N465" s="253" t="s">
        <v>41</v>
      </c>
      <c r="O465" s="92"/>
      <c r="P465" s="254">
        <f>O465*H465</f>
        <v>0</v>
      </c>
      <c r="Q465" s="254">
        <v>0</v>
      </c>
      <c r="R465" s="254">
        <f>Q465*H465</f>
        <v>0</v>
      </c>
      <c r="S465" s="254">
        <v>0</v>
      </c>
      <c r="T465" s="255">
        <f>S465*H465</f>
        <v>0</v>
      </c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R465" s="256" t="s">
        <v>228</v>
      </c>
      <c r="AT465" s="256" t="s">
        <v>224</v>
      </c>
      <c r="AU465" s="256" t="s">
        <v>84</v>
      </c>
      <c r="AY465" s="18" t="s">
        <v>222</v>
      </c>
      <c r="BE465" s="257">
        <f>IF(N465="základní",J465,0)</f>
        <v>0</v>
      </c>
      <c r="BF465" s="257">
        <f>IF(N465="snížená",J465,0)</f>
        <v>0</v>
      </c>
      <c r="BG465" s="257">
        <f>IF(N465="zákl. přenesená",J465,0)</f>
        <v>0</v>
      </c>
      <c r="BH465" s="257">
        <f>IF(N465="sníž. přenesená",J465,0)</f>
        <v>0</v>
      </c>
      <c r="BI465" s="257">
        <f>IF(N465="nulová",J465,0)</f>
        <v>0</v>
      </c>
      <c r="BJ465" s="18" t="s">
        <v>84</v>
      </c>
      <c r="BK465" s="257">
        <f>ROUND(I465*H465,2)</f>
        <v>0</v>
      </c>
      <c r="BL465" s="18" t="s">
        <v>228</v>
      </c>
      <c r="BM465" s="256" t="s">
        <v>977</v>
      </c>
    </row>
    <row r="466" s="2" customFormat="1">
      <c r="A466" s="39"/>
      <c r="B466" s="40"/>
      <c r="C466" s="41"/>
      <c r="D466" s="260" t="s">
        <v>266</v>
      </c>
      <c r="E466" s="41"/>
      <c r="F466" s="291" t="s">
        <v>3737</v>
      </c>
      <c r="G466" s="41"/>
      <c r="H466" s="41"/>
      <c r="I466" s="211"/>
      <c r="J466" s="41"/>
      <c r="K466" s="41"/>
      <c r="L466" s="45"/>
      <c r="M466" s="292"/>
      <c r="N466" s="293"/>
      <c r="O466" s="92"/>
      <c r="P466" s="92"/>
      <c r="Q466" s="92"/>
      <c r="R466" s="92"/>
      <c r="S466" s="92"/>
      <c r="T466" s="93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T466" s="18" t="s">
        <v>266</v>
      </c>
      <c r="AU466" s="18" t="s">
        <v>84</v>
      </c>
    </row>
    <row r="467" s="2" customFormat="1" ht="16.5" customHeight="1">
      <c r="A467" s="39"/>
      <c r="B467" s="40"/>
      <c r="C467" s="244" t="s">
        <v>590</v>
      </c>
      <c r="D467" s="244" t="s">
        <v>224</v>
      </c>
      <c r="E467" s="245" t="s">
        <v>3738</v>
      </c>
      <c r="F467" s="246" t="s">
        <v>3739</v>
      </c>
      <c r="G467" s="247" t="s">
        <v>353</v>
      </c>
      <c r="H467" s="248">
        <v>1</v>
      </c>
      <c r="I467" s="249"/>
      <c r="J467" s="250">
        <f>ROUND(I467*H467,2)</f>
        <v>0</v>
      </c>
      <c r="K467" s="251"/>
      <c r="L467" s="45"/>
      <c r="M467" s="252" t="s">
        <v>1</v>
      </c>
      <c r="N467" s="253" t="s">
        <v>41</v>
      </c>
      <c r="O467" s="92"/>
      <c r="P467" s="254">
        <f>O467*H467</f>
        <v>0</v>
      </c>
      <c r="Q467" s="254">
        <v>0</v>
      </c>
      <c r="R467" s="254">
        <f>Q467*H467</f>
        <v>0</v>
      </c>
      <c r="S467" s="254">
        <v>0</v>
      </c>
      <c r="T467" s="255">
        <f>S467*H467</f>
        <v>0</v>
      </c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R467" s="256" t="s">
        <v>228</v>
      </c>
      <c r="AT467" s="256" t="s">
        <v>224</v>
      </c>
      <c r="AU467" s="256" t="s">
        <v>84</v>
      </c>
      <c r="AY467" s="18" t="s">
        <v>222</v>
      </c>
      <c r="BE467" s="257">
        <f>IF(N467="základní",J467,0)</f>
        <v>0</v>
      </c>
      <c r="BF467" s="257">
        <f>IF(N467="snížená",J467,0)</f>
        <v>0</v>
      </c>
      <c r="BG467" s="257">
        <f>IF(N467="zákl. přenesená",J467,0)</f>
        <v>0</v>
      </c>
      <c r="BH467" s="257">
        <f>IF(N467="sníž. přenesená",J467,0)</f>
        <v>0</v>
      </c>
      <c r="BI467" s="257">
        <f>IF(N467="nulová",J467,0)</f>
        <v>0</v>
      </c>
      <c r="BJ467" s="18" t="s">
        <v>84</v>
      </c>
      <c r="BK467" s="257">
        <f>ROUND(I467*H467,2)</f>
        <v>0</v>
      </c>
      <c r="BL467" s="18" t="s">
        <v>228</v>
      </c>
      <c r="BM467" s="256" t="s">
        <v>981</v>
      </c>
    </row>
    <row r="468" s="2" customFormat="1">
      <c r="A468" s="39"/>
      <c r="B468" s="40"/>
      <c r="C468" s="41"/>
      <c r="D468" s="260" t="s">
        <v>266</v>
      </c>
      <c r="E468" s="41"/>
      <c r="F468" s="291" t="s">
        <v>3737</v>
      </c>
      <c r="G468" s="41"/>
      <c r="H468" s="41"/>
      <c r="I468" s="211"/>
      <c r="J468" s="41"/>
      <c r="K468" s="41"/>
      <c r="L468" s="45"/>
      <c r="M468" s="292"/>
      <c r="N468" s="293"/>
      <c r="O468" s="92"/>
      <c r="P468" s="92"/>
      <c r="Q468" s="92"/>
      <c r="R468" s="92"/>
      <c r="S468" s="92"/>
      <c r="T468" s="93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T468" s="18" t="s">
        <v>266</v>
      </c>
      <c r="AU468" s="18" t="s">
        <v>84</v>
      </c>
    </row>
    <row r="469" s="2" customFormat="1" ht="16.5" customHeight="1">
      <c r="A469" s="39"/>
      <c r="B469" s="40"/>
      <c r="C469" s="244" t="s">
        <v>960</v>
      </c>
      <c r="D469" s="244" t="s">
        <v>224</v>
      </c>
      <c r="E469" s="245" t="s">
        <v>3696</v>
      </c>
      <c r="F469" s="246" t="s">
        <v>3697</v>
      </c>
      <c r="G469" s="247" t="s">
        <v>353</v>
      </c>
      <c r="H469" s="248">
        <v>100</v>
      </c>
      <c r="I469" s="249"/>
      <c r="J469" s="250">
        <f>ROUND(I469*H469,2)</f>
        <v>0</v>
      </c>
      <c r="K469" s="251"/>
      <c r="L469" s="45"/>
      <c r="M469" s="252" t="s">
        <v>1</v>
      </c>
      <c r="N469" s="253" t="s">
        <v>41</v>
      </c>
      <c r="O469" s="92"/>
      <c r="P469" s="254">
        <f>O469*H469</f>
        <v>0</v>
      </c>
      <c r="Q469" s="254">
        <v>0</v>
      </c>
      <c r="R469" s="254">
        <f>Q469*H469</f>
        <v>0</v>
      </c>
      <c r="S469" s="254">
        <v>0</v>
      </c>
      <c r="T469" s="255">
        <f>S469*H469</f>
        <v>0</v>
      </c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R469" s="256" t="s">
        <v>228</v>
      </c>
      <c r="AT469" s="256" t="s">
        <v>224</v>
      </c>
      <c r="AU469" s="256" t="s">
        <v>84</v>
      </c>
      <c r="AY469" s="18" t="s">
        <v>222</v>
      </c>
      <c r="BE469" s="257">
        <f>IF(N469="základní",J469,0)</f>
        <v>0</v>
      </c>
      <c r="BF469" s="257">
        <f>IF(N469="snížená",J469,0)</f>
        <v>0</v>
      </c>
      <c r="BG469" s="257">
        <f>IF(N469="zákl. přenesená",J469,0)</f>
        <v>0</v>
      </c>
      <c r="BH469" s="257">
        <f>IF(N469="sníž. přenesená",J469,0)</f>
        <v>0</v>
      </c>
      <c r="BI469" s="257">
        <f>IF(N469="nulová",J469,0)</f>
        <v>0</v>
      </c>
      <c r="BJ469" s="18" t="s">
        <v>84</v>
      </c>
      <c r="BK469" s="257">
        <f>ROUND(I469*H469,2)</f>
        <v>0</v>
      </c>
      <c r="BL469" s="18" t="s">
        <v>228</v>
      </c>
      <c r="BM469" s="256" t="s">
        <v>986</v>
      </c>
    </row>
    <row r="470" s="2" customFormat="1">
      <c r="A470" s="39"/>
      <c r="B470" s="40"/>
      <c r="C470" s="41"/>
      <c r="D470" s="260" t="s">
        <v>266</v>
      </c>
      <c r="E470" s="41"/>
      <c r="F470" s="291" t="s">
        <v>3646</v>
      </c>
      <c r="G470" s="41"/>
      <c r="H470" s="41"/>
      <c r="I470" s="211"/>
      <c r="J470" s="41"/>
      <c r="K470" s="41"/>
      <c r="L470" s="45"/>
      <c r="M470" s="292"/>
      <c r="N470" s="293"/>
      <c r="O470" s="92"/>
      <c r="P470" s="92"/>
      <c r="Q470" s="92"/>
      <c r="R470" s="92"/>
      <c r="S470" s="92"/>
      <c r="T470" s="93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T470" s="18" t="s">
        <v>266</v>
      </c>
      <c r="AU470" s="18" t="s">
        <v>84</v>
      </c>
    </row>
    <row r="471" s="2" customFormat="1" ht="16.5" customHeight="1">
      <c r="A471" s="39"/>
      <c r="B471" s="40"/>
      <c r="C471" s="244" t="s">
        <v>593</v>
      </c>
      <c r="D471" s="244" t="s">
        <v>224</v>
      </c>
      <c r="E471" s="245" t="s">
        <v>3698</v>
      </c>
      <c r="F471" s="246" t="s">
        <v>3699</v>
      </c>
      <c r="G471" s="247" t="s">
        <v>353</v>
      </c>
      <c r="H471" s="248">
        <v>3</v>
      </c>
      <c r="I471" s="249"/>
      <c r="J471" s="250">
        <f>ROUND(I471*H471,2)</f>
        <v>0</v>
      </c>
      <c r="K471" s="251"/>
      <c r="L471" s="45"/>
      <c r="M471" s="252" t="s">
        <v>1</v>
      </c>
      <c r="N471" s="253" t="s">
        <v>41</v>
      </c>
      <c r="O471" s="92"/>
      <c r="P471" s="254">
        <f>O471*H471</f>
        <v>0</v>
      </c>
      <c r="Q471" s="254">
        <v>0</v>
      </c>
      <c r="R471" s="254">
        <f>Q471*H471</f>
        <v>0</v>
      </c>
      <c r="S471" s="254">
        <v>0</v>
      </c>
      <c r="T471" s="255">
        <f>S471*H471</f>
        <v>0</v>
      </c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R471" s="256" t="s">
        <v>228</v>
      </c>
      <c r="AT471" s="256" t="s">
        <v>224</v>
      </c>
      <c r="AU471" s="256" t="s">
        <v>84</v>
      </c>
      <c r="AY471" s="18" t="s">
        <v>222</v>
      </c>
      <c r="BE471" s="257">
        <f>IF(N471="základní",J471,0)</f>
        <v>0</v>
      </c>
      <c r="BF471" s="257">
        <f>IF(N471="snížená",J471,0)</f>
        <v>0</v>
      </c>
      <c r="BG471" s="257">
        <f>IF(N471="zákl. přenesená",J471,0)</f>
        <v>0</v>
      </c>
      <c r="BH471" s="257">
        <f>IF(N471="sníž. přenesená",J471,0)</f>
        <v>0</v>
      </c>
      <c r="BI471" s="257">
        <f>IF(N471="nulová",J471,0)</f>
        <v>0</v>
      </c>
      <c r="BJ471" s="18" t="s">
        <v>84</v>
      </c>
      <c r="BK471" s="257">
        <f>ROUND(I471*H471,2)</f>
        <v>0</v>
      </c>
      <c r="BL471" s="18" t="s">
        <v>228</v>
      </c>
      <c r="BM471" s="256" t="s">
        <v>990</v>
      </c>
    </row>
    <row r="472" s="2" customFormat="1">
      <c r="A472" s="39"/>
      <c r="B472" s="40"/>
      <c r="C472" s="41"/>
      <c r="D472" s="260" t="s">
        <v>266</v>
      </c>
      <c r="E472" s="41"/>
      <c r="F472" s="291" t="s">
        <v>3646</v>
      </c>
      <c r="G472" s="41"/>
      <c r="H472" s="41"/>
      <c r="I472" s="211"/>
      <c r="J472" s="41"/>
      <c r="K472" s="41"/>
      <c r="L472" s="45"/>
      <c r="M472" s="292"/>
      <c r="N472" s="293"/>
      <c r="O472" s="92"/>
      <c r="P472" s="92"/>
      <c r="Q472" s="92"/>
      <c r="R472" s="92"/>
      <c r="S472" s="92"/>
      <c r="T472" s="93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T472" s="18" t="s">
        <v>266</v>
      </c>
      <c r="AU472" s="18" t="s">
        <v>84</v>
      </c>
    </row>
    <row r="473" s="2" customFormat="1" ht="16.5" customHeight="1">
      <c r="A473" s="39"/>
      <c r="B473" s="40"/>
      <c r="C473" s="244" t="s">
        <v>974</v>
      </c>
      <c r="D473" s="244" t="s">
        <v>224</v>
      </c>
      <c r="E473" s="245" t="s">
        <v>3715</v>
      </c>
      <c r="F473" s="246" t="s">
        <v>3716</v>
      </c>
      <c r="G473" s="247" t="s">
        <v>353</v>
      </c>
      <c r="H473" s="248">
        <v>2</v>
      </c>
      <c r="I473" s="249"/>
      <c r="J473" s="250">
        <f>ROUND(I473*H473,2)</f>
        <v>0</v>
      </c>
      <c r="K473" s="251"/>
      <c r="L473" s="45"/>
      <c r="M473" s="252" t="s">
        <v>1</v>
      </c>
      <c r="N473" s="253" t="s">
        <v>41</v>
      </c>
      <c r="O473" s="92"/>
      <c r="P473" s="254">
        <f>O473*H473</f>
        <v>0</v>
      </c>
      <c r="Q473" s="254">
        <v>0</v>
      </c>
      <c r="R473" s="254">
        <f>Q473*H473</f>
        <v>0</v>
      </c>
      <c r="S473" s="254">
        <v>0</v>
      </c>
      <c r="T473" s="255">
        <f>S473*H473</f>
        <v>0</v>
      </c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R473" s="256" t="s">
        <v>228</v>
      </c>
      <c r="AT473" s="256" t="s">
        <v>224</v>
      </c>
      <c r="AU473" s="256" t="s">
        <v>84</v>
      </c>
      <c r="AY473" s="18" t="s">
        <v>222</v>
      </c>
      <c r="BE473" s="257">
        <f>IF(N473="základní",J473,0)</f>
        <v>0</v>
      </c>
      <c r="BF473" s="257">
        <f>IF(N473="snížená",J473,0)</f>
        <v>0</v>
      </c>
      <c r="BG473" s="257">
        <f>IF(N473="zákl. přenesená",J473,0)</f>
        <v>0</v>
      </c>
      <c r="BH473" s="257">
        <f>IF(N473="sníž. přenesená",J473,0)</f>
        <v>0</v>
      </c>
      <c r="BI473" s="257">
        <f>IF(N473="nulová",J473,0)</f>
        <v>0</v>
      </c>
      <c r="BJ473" s="18" t="s">
        <v>84</v>
      </c>
      <c r="BK473" s="257">
        <f>ROUND(I473*H473,2)</f>
        <v>0</v>
      </c>
      <c r="BL473" s="18" t="s">
        <v>228</v>
      </c>
      <c r="BM473" s="256" t="s">
        <v>995</v>
      </c>
    </row>
    <row r="474" s="2" customFormat="1">
      <c r="A474" s="39"/>
      <c r="B474" s="40"/>
      <c r="C474" s="41"/>
      <c r="D474" s="260" t="s">
        <v>266</v>
      </c>
      <c r="E474" s="41"/>
      <c r="F474" s="291" t="s">
        <v>3669</v>
      </c>
      <c r="G474" s="41"/>
      <c r="H474" s="41"/>
      <c r="I474" s="211"/>
      <c r="J474" s="41"/>
      <c r="K474" s="41"/>
      <c r="L474" s="45"/>
      <c r="M474" s="292"/>
      <c r="N474" s="293"/>
      <c r="O474" s="92"/>
      <c r="P474" s="92"/>
      <c r="Q474" s="92"/>
      <c r="R474" s="92"/>
      <c r="S474" s="92"/>
      <c r="T474" s="93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T474" s="18" t="s">
        <v>266</v>
      </c>
      <c r="AU474" s="18" t="s">
        <v>84</v>
      </c>
    </row>
    <row r="475" s="2" customFormat="1" ht="16.5" customHeight="1">
      <c r="A475" s="39"/>
      <c r="B475" s="40"/>
      <c r="C475" s="244" t="s">
        <v>595</v>
      </c>
      <c r="D475" s="244" t="s">
        <v>224</v>
      </c>
      <c r="E475" s="245" t="s">
        <v>3717</v>
      </c>
      <c r="F475" s="246" t="s">
        <v>3718</v>
      </c>
      <c r="G475" s="247" t="s">
        <v>353</v>
      </c>
      <c r="H475" s="248">
        <v>1</v>
      </c>
      <c r="I475" s="249"/>
      <c r="J475" s="250">
        <f>ROUND(I475*H475,2)</f>
        <v>0</v>
      </c>
      <c r="K475" s="251"/>
      <c r="L475" s="45"/>
      <c r="M475" s="252" t="s">
        <v>1</v>
      </c>
      <c r="N475" s="253" t="s">
        <v>41</v>
      </c>
      <c r="O475" s="92"/>
      <c r="P475" s="254">
        <f>O475*H475</f>
        <v>0</v>
      </c>
      <c r="Q475" s="254">
        <v>0</v>
      </c>
      <c r="R475" s="254">
        <f>Q475*H475</f>
        <v>0</v>
      </c>
      <c r="S475" s="254">
        <v>0</v>
      </c>
      <c r="T475" s="255">
        <f>S475*H475</f>
        <v>0</v>
      </c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R475" s="256" t="s">
        <v>228</v>
      </c>
      <c r="AT475" s="256" t="s">
        <v>224</v>
      </c>
      <c r="AU475" s="256" t="s">
        <v>84</v>
      </c>
      <c r="AY475" s="18" t="s">
        <v>222</v>
      </c>
      <c r="BE475" s="257">
        <f>IF(N475="základní",J475,0)</f>
        <v>0</v>
      </c>
      <c r="BF475" s="257">
        <f>IF(N475="snížená",J475,0)</f>
        <v>0</v>
      </c>
      <c r="BG475" s="257">
        <f>IF(N475="zákl. přenesená",J475,0)</f>
        <v>0</v>
      </c>
      <c r="BH475" s="257">
        <f>IF(N475="sníž. přenesená",J475,0)</f>
        <v>0</v>
      </c>
      <c r="BI475" s="257">
        <f>IF(N475="nulová",J475,0)</f>
        <v>0</v>
      </c>
      <c r="BJ475" s="18" t="s">
        <v>84</v>
      </c>
      <c r="BK475" s="257">
        <f>ROUND(I475*H475,2)</f>
        <v>0</v>
      </c>
      <c r="BL475" s="18" t="s">
        <v>228</v>
      </c>
      <c r="BM475" s="256" t="s">
        <v>998</v>
      </c>
    </row>
    <row r="476" s="2" customFormat="1">
      <c r="A476" s="39"/>
      <c r="B476" s="40"/>
      <c r="C476" s="41"/>
      <c r="D476" s="260" t="s">
        <v>266</v>
      </c>
      <c r="E476" s="41"/>
      <c r="F476" s="291" t="s">
        <v>3669</v>
      </c>
      <c r="G476" s="41"/>
      <c r="H476" s="41"/>
      <c r="I476" s="211"/>
      <c r="J476" s="41"/>
      <c r="K476" s="41"/>
      <c r="L476" s="45"/>
      <c r="M476" s="292"/>
      <c r="N476" s="293"/>
      <c r="O476" s="92"/>
      <c r="P476" s="92"/>
      <c r="Q476" s="92"/>
      <c r="R476" s="92"/>
      <c r="S476" s="92"/>
      <c r="T476" s="93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T476" s="18" t="s">
        <v>266</v>
      </c>
      <c r="AU476" s="18" t="s">
        <v>84</v>
      </c>
    </row>
    <row r="477" s="2" customFormat="1" ht="16.5" customHeight="1">
      <c r="A477" s="39"/>
      <c r="B477" s="40"/>
      <c r="C477" s="244" t="s">
        <v>983</v>
      </c>
      <c r="D477" s="244" t="s">
        <v>224</v>
      </c>
      <c r="E477" s="245" t="s">
        <v>3694</v>
      </c>
      <c r="F477" s="246" t="s">
        <v>3695</v>
      </c>
      <c r="G477" s="247" t="s">
        <v>353</v>
      </c>
      <c r="H477" s="248">
        <v>1</v>
      </c>
      <c r="I477" s="249"/>
      <c r="J477" s="250">
        <f>ROUND(I477*H477,2)</f>
        <v>0</v>
      </c>
      <c r="K477" s="251"/>
      <c r="L477" s="45"/>
      <c r="M477" s="252" t="s">
        <v>1</v>
      </c>
      <c r="N477" s="253" t="s">
        <v>41</v>
      </c>
      <c r="O477" s="92"/>
      <c r="P477" s="254">
        <f>O477*H477</f>
        <v>0</v>
      </c>
      <c r="Q477" s="254">
        <v>0</v>
      </c>
      <c r="R477" s="254">
        <f>Q477*H477</f>
        <v>0</v>
      </c>
      <c r="S477" s="254">
        <v>0</v>
      </c>
      <c r="T477" s="255">
        <f>S477*H477</f>
        <v>0</v>
      </c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R477" s="256" t="s">
        <v>228</v>
      </c>
      <c r="AT477" s="256" t="s">
        <v>224</v>
      </c>
      <c r="AU477" s="256" t="s">
        <v>84</v>
      </c>
      <c r="AY477" s="18" t="s">
        <v>222</v>
      </c>
      <c r="BE477" s="257">
        <f>IF(N477="základní",J477,0)</f>
        <v>0</v>
      </c>
      <c r="BF477" s="257">
        <f>IF(N477="snížená",J477,0)</f>
        <v>0</v>
      </c>
      <c r="BG477" s="257">
        <f>IF(N477="zákl. přenesená",J477,0)</f>
        <v>0</v>
      </c>
      <c r="BH477" s="257">
        <f>IF(N477="sníž. přenesená",J477,0)</f>
        <v>0</v>
      </c>
      <c r="BI477" s="257">
        <f>IF(N477="nulová",J477,0)</f>
        <v>0</v>
      </c>
      <c r="BJ477" s="18" t="s">
        <v>84</v>
      </c>
      <c r="BK477" s="257">
        <f>ROUND(I477*H477,2)</f>
        <v>0</v>
      </c>
      <c r="BL477" s="18" t="s">
        <v>228</v>
      </c>
      <c r="BM477" s="256" t="s">
        <v>1003</v>
      </c>
    </row>
    <row r="478" s="2" customFormat="1">
      <c r="A478" s="39"/>
      <c r="B478" s="40"/>
      <c r="C478" s="41"/>
      <c r="D478" s="260" t="s">
        <v>266</v>
      </c>
      <c r="E478" s="41"/>
      <c r="F478" s="291" t="s">
        <v>3629</v>
      </c>
      <c r="G478" s="41"/>
      <c r="H478" s="41"/>
      <c r="I478" s="211"/>
      <c r="J478" s="41"/>
      <c r="K478" s="41"/>
      <c r="L478" s="45"/>
      <c r="M478" s="292"/>
      <c r="N478" s="293"/>
      <c r="O478" s="92"/>
      <c r="P478" s="92"/>
      <c r="Q478" s="92"/>
      <c r="R478" s="92"/>
      <c r="S478" s="92"/>
      <c r="T478" s="93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T478" s="18" t="s">
        <v>266</v>
      </c>
      <c r="AU478" s="18" t="s">
        <v>84</v>
      </c>
    </row>
    <row r="479" s="2" customFormat="1" ht="16.5" customHeight="1">
      <c r="A479" s="39"/>
      <c r="B479" s="40"/>
      <c r="C479" s="244" t="s">
        <v>598</v>
      </c>
      <c r="D479" s="244" t="s">
        <v>224</v>
      </c>
      <c r="E479" s="245" t="s">
        <v>3719</v>
      </c>
      <c r="F479" s="246" t="s">
        <v>3720</v>
      </c>
      <c r="G479" s="247" t="s">
        <v>353</v>
      </c>
      <c r="H479" s="248">
        <v>1</v>
      </c>
      <c r="I479" s="249"/>
      <c r="J479" s="250">
        <f>ROUND(I479*H479,2)</f>
        <v>0</v>
      </c>
      <c r="K479" s="251"/>
      <c r="L479" s="45"/>
      <c r="M479" s="252" t="s">
        <v>1</v>
      </c>
      <c r="N479" s="253" t="s">
        <v>41</v>
      </c>
      <c r="O479" s="92"/>
      <c r="P479" s="254">
        <f>O479*H479</f>
        <v>0</v>
      </c>
      <c r="Q479" s="254">
        <v>0</v>
      </c>
      <c r="R479" s="254">
        <f>Q479*H479</f>
        <v>0</v>
      </c>
      <c r="S479" s="254">
        <v>0</v>
      </c>
      <c r="T479" s="255">
        <f>S479*H479</f>
        <v>0</v>
      </c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R479" s="256" t="s">
        <v>228</v>
      </c>
      <c r="AT479" s="256" t="s">
        <v>224</v>
      </c>
      <c r="AU479" s="256" t="s">
        <v>84</v>
      </c>
      <c r="AY479" s="18" t="s">
        <v>222</v>
      </c>
      <c r="BE479" s="257">
        <f>IF(N479="základní",J479,0)</f>
        <v>0</v>
      </c>
      <c r="BF479" s="257">
        <f>IF(N479="snížená",J479,0)</f>
        <v>0</v>
      </c>
      <c r="BG479" s="257">
        <f>IF(N479="zákl. přenesená",J479,0)</f>
        <v>0</v>
      </c>
      <c r="BH479" s="257">
        <f>IF(N479="sníž. přenesená",J479,0)</f>
        <v>0</v>
      </c>
      <c r="BI479" s="257">
        <f>IF(N479="nulová",J479,0)</f>
        <v>0</v>
      </c>
      <c r="BJ479" s="18" t="s">
        <v>84</v>
      </c>
      <c r="BK479" s="257">
        <f>ROUND(I479*H479,2)</f>
        <v>0</v>
      </c>
      <c r="BL479" s="18" t="s">
        <v>228</v>
      </c>
      <c r="BM479" s="256" t="s">
        <v>1008</v>
      </c>
    </row>
    <row r="480" s="2" customFormat="1">
      <c r="A480" s="39"/>
      <c r="B480" s="40"/>
      <c r="C480" s="41"/>
      <c r="D480" s="260" t="s">
        <v>266</v>
      </c>
      <c r="E480" s="41"/>
      <c r="F480" s="291" t="s">
        <v>3629</v>
      </c>
      <c r="G480" s="41"/>
      <c r="H480" s="41"/>
      <c r="I480" s="211"/>
      <c r="J480" s="41"/>
      <c r="K480" s="41"/>
      <c r="L480" s="45"/>
      <c r="M480" s="292"/>
      <c r="N480" s="293"/>
      <c r="O480" s="92"/>
      <c r="P480" s="92"/>
      <c r="Q480" s="92"/>
      <c r="R480" s="92"/>
      <c r="S480" s="92"/>
      <c r="T480" s="93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T480" s="18" t="s">
        <v>266</v>
      </c>
      <c r="AU480" s="18" t="s">
        <v>84</v>
      </c>
    </row>
    <row r="481" s="12" customFormat="1" ht="25.92" customHeight="1">
      <c r="A481" s="12"/>
      <c r="B481" s="228"/>
      <c r="C481" s="229"/>
      <c r="D481" s="230" t="s">
        <v>75</v>
      </c>
      <c r="E481" s="231" t="s">
        <v>3745</v>
      </c>
      <c r="F481" s="231" t="s">
        <v>3746</v>
      </c>
      <c r="G481" s="229"/>
      <c r="H481" s="229"/>
      <c r="I481" s="232"/>
      <c r="J481" s="233">
        <f>BK481</f>
        <v>0</v>
      </c>
      <c r="K481" s="229"/>
      <c r="L481" s="234"/>
      <c r="M481" s="235"/>
      <c r="N481" s="236"/>
      <c r="O481" s="236"/>
      <c r="P481" s="237">
        <f>SUM(P482:P521)</f>
        <v>0</v>
      </c>
      <c r="Q481" s="236"/>
      <c r="R481" s="237">
        <f>SUM(R482:R521)</f>
        <v>0</v>
      </c>
      <c r="S481" s="236"/>
      <c r="T481" s="238">
        <f>SUM(T482:T521)</f>
        <v>0</v>
      </c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R481" s="239" t="s">
        <v>84</v>
      </c>
      <c r="AT481" s="240" t="s">
        <v>75</v>
      </c>
      <c r="AU481" s="240" t="s">
        <v>76</v>
      </c>
      <c r="AY481" s="239" t="s">
        <v>222</v>
      </c>
      <c r="BK481" s="241">
        <f>SUM(BK482:BK521)</f>
        <v>0</v>
      </c>
    </row>
    <row r="482" s="2" customFormat="1" ht="16.5" customHeight="1">
      <c r="A482" s="39"/>
      <c r="B482" s="40"/>
      <c r="C482" s="244" t="s">
        <v>992</v>
      </c>
      <c r="D482" s="244" t="s">
        <v>224</v>
      </c>
      <c r="E482" s="245" t="s">
        <v>3747</v>
      </c>
      <c r="F482" s="246" t="s">
        <v>3748</v>
      </c>
      <c r="G482" s="247" t="s">
        <v>353</v>
      </c>
      <c r="H482" s="248">
        <v>1</v>
      </c>
      <c r="I482" s="249"/>
      <c r="J482" s="250">
        <f>ROUND(I482*H482,2)</f>
        <v>0</v>
      </c>
      <c r="K482" s="251"/>
      <c r="L482" s="45"/>
      <c r="M482" s="252" t="s">
        <v>1</v>
      </c>
      <c r="N482" s="253" t="s">
        <v>41</v>
      </c>
      <c r="O482" s="92"/>
      <c r="P482" s="254">
        <f>O482*H482</f>
        <v>0</v>
      </c>
      <c r="Q482" s="254">
        <v>0</v>
      </c>
      <c r="R482" s="254">
        <f>Q482*H482</f>
        <v>0</v>
      </c>
      <c r="S482" s="254">
        <v>0</v>
      </c>
      <c r="T482" s="255">
        <f>S482*H482</f>
        <v>0</v>
      </c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R482" s="256" t="s">
        <v>228</v>
      </c>
      <c r="AT482" s="256" t="s">
        <v>224</v>
      </c>
      <c r="AU482" s="256" t="s">
        <v>84</v>
      </c>
      <c r="AY482" s="18" t="s">
        <v>222</v>
      </c>
      <c r="BE482" s="257">
        <f>IF(N482="základní",J482,0)</f>
        <v>0</v>
      </c>
      <c r="BF482" s="257">
        <f>IF(N482="snížená",J482,0)</f>
        <v>0</v>
      </c>
      <c r="BG482" s="257">
        <f>IF(N482="zákl. přenesená",J482,0)</f>
        <v>0</v>
      </c>
      <c r="BH482" s="257">
        <f>IF(N482="sníž. přenesená",J482,0)</f>
        <v>0</v>
      </c>
      <c r="BI482" s="257">
        <f>IF(N482="nulová",J482,0)</f>
        <v>0</v>
      </c>
      <c r="BJ482" s="18" t="s">
        <v>84</v>
      </c>
      <c r="BK482" s="257">
        <f>ROUND(I482*H482,2)</f>
        <v>0</v>
      </c>
      <c r="BL482" s="18" t="s">
        <v>228</v>
      </c>
      <c r="BM482" s="256" t="s">
        <v>1013</v>
      </c>
    </row>
    <row r="483" s="2" customFormat="1">
      <c r="A483" s="39"/>
      <c r="B483" s="40"/>
      <c r="C483" s="41"/>
      <c r="D483" s="260" t="s">
        <v>266</v>
      </c>
      <c r="E483" s="41"/>
      <c r="F483" s="291" t="s">
        <v>3669</v>
      </c>
      <c r="G483" s="41"/>
      <c r="H483" s="41"/>
      <c r="I483" s="211"/>
      <c r="J483" s="41"/>
      <c r="K483" s="41"/>
      <c r="L483" s="45"/>
      <c r="M483" s="292"/>
      <c r="N483" s="293"/>
      <c r="O483" s="92"/>
      <c r="P483" s="92"/>
      <c r="Q483" s="92"/>
      <c r="R483" s="92"/>
      <c r="S483" s="92"/>
      <c r="T483" s="93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T483" s="18" t="s">
        <v>266</v>
      </c>
      <c r="AU483" s="18" t="s">
        <v>84</v>
      </c>
    </row>
    <row r="484" s="2" customFormat="1" ht="16.5" customHeight="1">
      <c r="A484" s="39"/>
      <c r="B484" s="40"/>
      <c r="C484" s="244" t="s">
        <v>602</v>
      </c>
      <c r="D484" s="244" t="s">
        <v>224</v>
      </c>
      <c r="E484" s="245" t="s">
        <v>3749</v>
      </c>
      <c r="F484" s="246" t="s">
        <v>3750</v>
      </c>
      <c r="G484" s="247" t="s">
        <v>353</v>
      </c>
      <c r="H484" s="248">
        <v>1</v>
      </c>
      <c r="I484" s="249"/>
      <c r="J484" s="250">
        <f>ROUND(I484*H484,2)</f>
        <v>0</v>
      </c>
      <c r="K484" s="251"/>
      <c r="L484" s="45"/>
      <c r="M484" s="252" t="s">
        <v>1</v>
      </c>
      <c r="N484" s="253" t="s">
        <v>41</v>
      </c>
      <c r="O484" s="92"/>
      <c r="P484" s="254">
        <f>O484*H484</f>
        <v>0</v>
      </c>
      <c r="Q484" s="254">
        <v>0</v>
      </c>
      <c r="R484" s="254">
        <f>Q484*H484</f>
        <v>0</v>
      </c>
      <c r="S484" s="254">
        <v>0</v>
      </c>
      <c r="T484" s="255">
        <f>S484*H484</f>
        <v>0</v>
      </c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R484" s="256" t="s">
        <v>228</v>
      </c>
      <c r="AT484" s="256" t="s">
        <v>224</v>
      </c>
      <c r="AU484" s="256" t="s">
        <v>84</v>
      </c>
      <c r="AY484" s="18" t="s">
        <v>222</v>
      </c>
      <c r="BE484" s="257">
        <f>IF(N484="základní",J484,0)</f>
        <v>0</v>
      </c>
      <c r="BF484" s="257">
        <f>IF(N484="snížená",J484,0)</f>
        <v>0</v>
      </c>
      <c r="BG484" s="257">
        <f>IF(N484="zákl. přenesená",J484,0)</f>
        <v>0</v>
      </c>
      <c r="BH484" s="257">
        <f>IF(N484="sníž. přenesená",J484,0)</f>
        <v>0</v>
      </c>
      <c r="BI484" s="257">
        <f>IF(N484="nulová",J484,0)</f>
        <v>0</v>
      </c>
      <c r="BJ484" s="18" t="s">
        <v>84</v>
      </c>
      <c r="BK484" s="257">
        <f>ROUND(I484*H484,2)</f>
        <v>0</v>
      </c>
      <c r="BL484" s="18" t="s">
        <v>228</v>
      </c>
      <c r="BM484" s="256" t="s">
        <v>1017</v>
      </c>
    </row>
    <row r="485" s="2" customFormat="1">
      <c r="A485" s="39"/>
      <c r="B485" s="40"/>
      <c r="C485" s="41"/>
      <c r="D485" s="260" t="s">
        <v>266</v>
      </c>
      <c r="E485" s="41"/>
      <c r="F485" s="291" t="s">
        <v>3669</v>
      </c>
      <c r="G485" s="41"/>
      <c r="H485" s="41"/>
      <c r="I485" s="211"/>
      <c r="J485" s="41"/>
      <c r="K485" s="41"/>
      <c r="L485" s="45"/>
      <c r="M485" s="292"/>
      <c r="N485" s="293"/>
      <c r="O485" s="92"/>
      <c r="P485" s="92"/>
      <c r="Q485" s="92"/>
      <c r="R485" s="92"/>
      <c r="S485" s="92"/>
      <c r="T485" s="93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T485" s="18" t="s">
        <v>266</v>
      </c>
      <c r="AU485" s="18" t="s">
        <v>84</v>
      </c>
    </row>
    <row r="486" s="2" customFormat="1" ht="16.5" customHeight="1">
      <c r="A486" s="39"/>
      <c r="B486" s="40"/>
      <c r="C486" s="244" t="s">
        <v>1000</v>
      </c>
      <c r="D486" s="244" t="s">
        <v>224</v>
      </c>
      <c r="E486" s="245" t="s">
        <v>3751</v>
      </c>
      <c r="F486" s="246" t="s">
        <v>3752</v>
      </c>
      <c r="G486" s="247" t="s">
        <v>353</v>
      </c>
      <c r="H486" s="248">
        <v>1</v>
      </c>
      <c r="I486" s="249"/>
      <c r="J486" s="250">
        <f>ROUND(I486*H486,2)</f>
        <v>0</v>
      </c>
      <c r="K486" s="251"/>
      <c r="L486" s="45"/>
      <c r="M486" s="252" t="s">
        <v>1</v>
      </c>
      <c r="N486" s="253" t="s">
        <v>41</v>
      </c>
      <c r="O486" s="92"/>
      <c r="P486" s="254">
        <f>O486*H486</f>
        <v>0</v>
      </c>
      <c r="Q486" s="254">
        <v>0</v>
      </c>
      <c r="R486" s="254">
        <f>Q486*H486</f>
        <v>0</v>
      </c>
      <c r="S486" s="254">
        <v>0</v>
      </c>
      <c r="T486" s="255">
        <f>S486*H486</f>
        <v>0</v>
      </c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R486" s="256" t="s">
        <v>228</v>
      </c>
      <c r="AT486" s="256" t="s">
        <v>224</v>
      </c>
      <c r="AU486" s="256" t="s">
        <v>84</v>
      </c>
      <c r="AY486" s="18" t="s">
        <v>222</v>
      </c>
      <c r="BE486" s="257">
        <f>IF(N486="základní",J486,0)</f>
        <v>0</v>
      </c>
      <c r="BF486" s="257">
        <f>IF(N486="snížená",J486,0)</f>
        <v>0</v>
      </c>
      <c r="BG486" s="257">
        <f>IF(N486="zákl. přenesená",J486,0)</f>
        <v>0</v>
      </c>
      <c r="BH486" s="257">
        <f>IF(N486="sníž. přenesená",J486,0)</f>
        <v>0</v>
      </c>
      <c r="BI486" s="257">
        <f>IF(N486="nulová",J486,0)</f>
        <v>0</v>
      </c>
      <c r="BJ486" s="18" t="s">
        <v>84</v>
      </c>
      <c r="BK486" s="257">
        <f>ROUND(I486*H486,2)</f>
        <v>0</v>
      </c>
      <c r="BL486" s="18" t="s">
        <v>228</v>
      </c>
      <c r="BM486" s="256" t="s">
        <v>1025</v>
      </c>
    </row>
    <row r="487" s="2" customFormat="1">
      <c r="A487" s="39"/>
      <c r="B487" s="40"/>
      <c r="C487" s="41"/>
      <c r="D487" s="260" t="s">
        <v>266</v>
      </c>
      <c r="E487" s="41"/>
      <c r="F487" s="291" t="s">
        <v>3674</v>
      </c>
      <c r="G487" s="41"/>
      <c r="H487" s="41"/>
      <c r="I487" s="211"/>
      <c r="J487" s="41"/>
      <c r="K487" s="41"/>
      <c r="L487" s="45"/>
      <c r="M487" s="292"/>
      <c r="N487" s="293"/>
      <c r="O487" s="92"/>
      <c r="P487" s="92"/>
      <c r="Q487" s="92"/>
      <c r="R487" s="92"/>
      <c r="S487" s="92"/>
      <c r="T487" s="93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T487" s="18" t="s">
        <v>266</v>
      </c>
      <c r="AU487" s="18" t="s">
        <v>84</v>
      </c>
    </row>
    <row r="488" s="2" customFormat="1" ht="16.5" customHeight="1">
      <c r="A488" s="39"/>
      <c r="B488" s="40"/>
      <c r="C488" s="244" t="s">
        <v>605</v>
      </c>
      <c r="D488" s="244" t="s">
        <v>224</v>
      </c>
      <c r="E488" s="245" t="s">
        <v>3706</v>
      </c>
      <c r="F488" s="246" t="s">
        <v>3676</v>
      </c>
      <c r="G488" s="247" t="s">
        <v>353</v>
      </c>
      <c r="H488" s="248">
        <v>1</v>
      </c>
      <c r="I488" s="249"/>
      <c r="J488" s="250">
        <f>ROUND(I488*H488,2)</f>
        <v>0</v>
      </c>
      <c r="K488" s="251"/>
      <c r="L488" s="45"/>
      <c r="M488" s="252" t="s">
        <v>1</v>
      </c>
      <c r="N488" s="253" t="s">
        <v>41</v>
      </c>
      <c r="O488" s="92"/>
      <c r="P488" s="254">
        <f>O488*H488</f>
        <v>0</v>
      </c>
      <c r="Q488" s="254">
        <v>0</v>
      </c>
      <c r="R488" s="254">
        <f>Q488*H488</f>
        <v>0</v>
      </c>
      <c r="S488" s="254">
        <v>0</v>
      </c>
      <c r="T488" s="255">
        <f>S488*H488</f>
        <v>0</v>
      </c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R488" s="256" t="s">
        <v>228</v>
      </c>
      <c r="AT488" s="256" t="s">
        <v>224</v>
      </c>
      <c r="AU488" s="256" t="s">
        <v>84</v>
      </c>
      <c r="AY488" s="18" t="s">
        <v>222</v>
      </c>
      <c r="BE488" s="257">
        <f>IF(N488="základní",J488,0)</f>
        <v>0</v>
      </c>
      <c r="BF488" s="257">
        <f>IF(N488="snížená",J488,0)</f>
        <v>0</v>
      </c>
      <c r="BG488" s="257">
        <f>IF(N488="zákl. přenesená",J488,0)</f>
        <v>0</v>
      </c>
      <c r="BH488" s="257">
        <f>IF(N488="sníž. přenesená",J488,0)</f>
        <v>0</v>
      </c>
      <c r="BI488" s="257">
        <f>IF(N488="nulová",J488,0)</f>
        <v>0</v>
      </c>
      <c r="BJ488" s="18" t="s">
        <v>84</v>
      </c>
      <c r="BK488" s="257">
        <f>ROUND(I488*H488,2)</f>
        <v>0</v>
      </c>
      <c r="BL488" s="18" t="s">
        <v>228</v>
      </c>
      <c r="BM488" s="256" t="s">
        <v>1029</v>
      </c>
    </row>
    <row r="489" s="2" customFormat="1">
      <c r="A489" s="39"/>
      <c r="B489" s="40"/>
      <c r="C489" s="41"/>
      <c r="D489" s="260" t="s">
        <v>266</v>
      </c>
      <c r="E489" s="41"/>
      <c r="F489" s="291" t="s">
        <v>3618</v>
      </c>
      <c r="G489" s="41"/>
      <c r="H489" s="41"/>
      <c r="I489" s="211"/>
      <c r="J489" s="41"/>
      <c r="K489" s="41"/>
      <c r="L489" s="45"/>
      <c r="M489" s="292"/>
      <c r="N489" s="293"/>
      <c r="O489" s="92"/>
      <c r="P489" s="92"/>
      <c r="Q489" s="92"/>
      <c r="R489" s="92"/>
      <c r="S489" s="92"/>
      <c r="T489" s="93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T489" s="18" t="s">
        <v>266</v>
      </c>
      <c r="AU489" s="18" t="s">
        <v>84</v>
      </c>
    </row>
    <row r="490" s="2" customFormat="1" ht="24.15" customHeight="1">
      <c r="A490" s="39"/>
      <c r="B490" s="40"/>
      <c r="C490" s="244" t="s">
        <v>1010</v>
      </c>
      <c r="D490" s="244" t="s">
        <v>224</v>
      </c>
      <c r="E490" s="245" t="s">
        <v>3619</v>
      </c>
      <c r="F490" s="246" t="s">
        <v>3620</v>
      </c>
      <c r="G490" s="247" t="s">
        <v>353</v>
      </c>
      <c r="H490" s="248">
        <v>1</v>
      </c>
      <c r="I490" s="249"/>
      <c r="J490" s="250">
        <f>ROUND(I490*H490,2)</f>
        <v>0</v>
      </c>
      <c r="K490" s="251"/>
      <c r="L490" s="45"/>
      <c r="M490" s="252" t="s">
        <v>1</v>
      </c>
      <c r="N490" s="253" t="s">
        <v>41</v>
      </c>
      <c r="O490" s="92"/>
      <c r="P490" s="254">
        <f>O490*H490</f>
        <v>0</v>
      </c>
      <c r="Q490" s="254">
        <v>0</v>
      </c>
      <c r="R490" s="254">
        <f>Q490*H490</f>
        <v>0</v>
      </c>
      <c r="S490" s="254">
        <v>0</v>
      </c>
      <c r="T490" s="255">
        <f>S490*H490</f>
        <v>0</v>
      </c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R490" s="256" t="s">
        <v>228</v>
      </c>
      <c r="AT490" s="256" t="s">
        <v>224</v>
      </c>
      <c r="AU490" s="256" t="s">
        <v>84</v>
      </c>
      <c r="AY490" s="18" t="s">
        <v>222</v>
      </c>
      <c r="BE490" s="257">
        <f>IF(N490="základní",J490,0)</f>
        <v>0</v>
      </c>
      <c r="BF490" s="257">
        <f>IF(N490="snížená",J490,0)</f>
        <v>0</v>
      </c>
      <c r="BG490" s="257">
        <f>IF(N490="zákl. přenesená",J490,0)</f>
        <v>0</v>
      </c>
      <c r="BH490" s="257">
        <f>IF(N490="sníž. přenesená",J490,0)</f>
        <v>0</v>
      </c>
      <c r="BI490" s="257">
        <f>IF(N490="nulová",J490,0)</f>
        <v>0</v>
      </c>
      <c r="BJ490" s="18" t="s">
        <v>84</v>
      </c>
      <c r="BK490" s="257">
        <f>ROUND(I490*H490,2)</f>
        <v>0</v>
      </c>
      <c r="BL490" s="18" t="s">
        <v>228</v>
      </c>
      <c r="BM490" s="256" t="s">
        <v>1034</v>
      </c>
    </row>
    <row r="491" s="2" customFormat="1">
      <c r="A491" s="39"/>
      <c r="B491" s="40"/>
      <c r="C491" s="41"/>
      <c r="D491" s="260" t="s">
        <v>266</v>
      </c>
      <c r="E491" s="41"/>
      <c r="F491" s="291" t="s">
        <v>3621</v>
      </c>
      <c r="G491" s="41"/>
      <c r="H491" s="41"/>
      <c r="I491" s="211"/>
      <c r="J491" s="41"/>
      <c r="K491" s="41"/>
      <c r="L491" s="45"/>
      <c r="M491" s="292"/>
      <c r="N491" s="293"/>
      <c r="O491" s="92"/>
      <c r="P491" s="92"/>
      <c r="Q491" s="92"/>
      <c r="R491" s="92"/>
      <c r="S491" s="92"/>
      <c r="T491" s="93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T491" s="18" t="s">
        <v>266</v>
      </c>
      <c r="AU491" s="18" t="s">
        <v>84</v>
      </c>
    </row>
    <row r="492" s="2" customFormat="1" ht="16.5" customHeight="1">
      <c r="A492" s="39"/>
      <c r="B492" s="40"/>
      <c r="C492" s="244" t="s">
        <v>609</v>
      </c>
      <c r="D492" s="244" t="s">
        <v>224</v>
      </c>
      <c r="E492" s="245" t="s">
        <v>3627</v>
      </c>
      <c r="F492" s="246" t="s">
        <v>3628</v>
      </c>
      <c r="G492" s="247" t="s">
        <v>353</v>
      </c>
      <c r="H492" s="248">
        <v>1</v>
      </c>
      <c r="I492" s="249"/>
      <c r="J492" s="250">
        <f>ROUND(I492*H492,2)</f>
        <v>0</v>
      </c>
      <c r="K492" s="251"/>
      <c r="L492" s="45"/>
      <c r="M492" s="252" t="s">
        <v>1</v>
      </c>
      <c r="N492" s="253" t="s">
        <v>41</v>
      </c>
      <c r="O492" s="92"/>
      <c r="P492" s="254">
        <f>O492*H492</f>
        <v>0</v>
      </c>
      <c r="Q492" s="254">
        <v>0</v>
      </c>
      <c r="R492" s="254">
        <f>Q492*H492</f>
        <v>0</v>
      </c>
      <c r="S492" s="254">
        <v>0</v>
      </c>
      <c r="T492" s="255">
        <f>S492*H492</f>
        <v>0</v>
      </c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R492" s="256" t="s">
        <v>228</v>
      </c>
      <c r="AT492" s="256" t="s">
        <v>224</v>
      </c>
      <c r="AU492" s="256" t="s">
        <v>84</v>
      </c>
      <c r="AY492" s="18" t="s">
        <v>222</v>
      </c>
      <c r="BE492" s="257">
        <f>IF(N492="základní",J492,0)</f>
        <v>0</v>
      </c>
      <c r="BF492" s="257">
        <f>IF(N492="snížená",J492,0)</f>
        <v>0</v>
      </c>
      <c r="BG492" s="257">
        <f>IF(N492="zákl. přenesená",J492,0)</f>
        <v>0</v>
      </c>
      <c r="BH492" s="257">
        <f>IF(N492="sníž. přenesená",J492,0)</f>
        <v>0</v>
      </c>
      <c r="BI492" s="257">
        <f>IF(N492="nulová",J492,0)</f>
        <v>0</v>
      </c>
      <c r="BJ492" s="18" t="s">
        <v>84</v>
      </c>
      <c r="BK492" s="257">
        <f>ROUND(I492*H492,2)</f>
        <v>0</v>
      </c>
      <c r="BL492" s="18" t="s">
        <v>228</v>
      </c>
      <c r="BM492" s="256" t="s">
        <v>1035</v>
      </c>
    </row>
    <row r="493" s="2" customFormat="1">
      <c r="A493" s="39"/>
      <c r="B493" s="40"/>
      <c r="C493" s="41"/>
      <c r="D493" s="260" t="s">
        <v>266</v>
      </c>
      <c r="E493" s="41"/>
      <c r="F493" s="291" t="s">
        <v>3629</v>
      </c>
      <c r="G493" s="41"/>
      <c r="H493" s="41"/>
      <c r="I493" s="211"/>
      <c r="J493" s="41"/>
      <c r="K493" s="41"/>
      <c r="L493" s="45"/>
      <c r="M493" s="292"/>
      <c r="N493" s="293"/>
      <c r="O493" s="92"/>
      <c r="P493" s="92"/>
      <c r="Q493" s="92"/>
      <c r="R493" s="92"/>
      <c r="S493" s="92"/>
      <c r="T493" s="93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T493" s="18" t="s">
        <v>266</v>
      </c>
      <c r="AU493" s="18" t="s">
        <v>84</v>
      </c>
    </row>
    <row r="494" s="2" customFormat="1" ht="16.5" customHeight="1">
      <c r="A494" s="39"/>
      <c r="B494" s="40"/>
      <c r="C494" s="244" t="s">
        <v>1022</v>
      </c>
      <c r="D494" s="244" t="s">
        <v>224</v>
      </c>
      <c r="E494" s="245" t="s">
        <v>3677</v>
      </c>
      <c r="F494" s="246" t="s">
        <v>3678</v>
      </c>
      <c r="G494" s="247" t="s">
        <v>353</v>
      </c>
      <c r="H494" s="248">
        <v>8</v>
      </c>
      <c r="I494" s="249"/>
      <c r="J494" s="250">
        <f>ROUND(I494*H494,2)</f>
        <v>0</v>
      </c>
      <c r="K494" s="251"/>
      <c r="L494" s="45"/>
      <c r="M494" s="252" t="s">
        <v>1</v>
      </c>
      <c r="N494" s="253" t="s">
        <v>41</v>
      </c>
      <c r="O494" s="92"/>
      <c r="P494" s="254">
        <f>O494*H494</f>
        <v>0</v>
      </c>
      <c r="Q494" s="254">
        <v>0</v>
      </c>
      <c r="R494" s="254">
        <f>Q494*H494</f>
        <v>0</v>
      </c>
      <c r="S494" s="254">
        <v>0</v>
      </c>
      <c r="T494" s="255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56" t="s">
        <v>228</v>
      </c>
      <c r="AT494" s="256" t="s">
        <v>224</v>
      </c>
      <c r="AU494" s="256" t="s">
        <v>84</v>
      </c>
      <c r="AY494" s="18" t="s">
        <v>222</v>
      </c>
      <c r="BE494" s="257">
        <f>IF(N494="základní",J494,0)</f>
        <v>0</v>
      </c>
      <c r="BF494" s="257">
        <f>IF(N494="snížená",J494,0)</f>
        <v>0</v>
      </c>
      <c r="BG494" s="257">
        <f>IF(N494="zákl. přenesená",J494,0)</f>
        <v>0</v>
      </c>
      <c r="BH494" s="257">
        <f>IF(N494="sníž. přenesená",J494,0)</f>
        <v>0</v>
      </c>
      <c r="BI494" s="257">
        <f>IF(N494="nulová",J494,0)</f>
        <v>0</v>
      </c>
      <c r="BJ494" s="18" t="s">
        <v>84</v>
      </c>
      <c r="BK494" s="257">
        <f>ROUND(I494*H494,2)</f>
        <v>0</v>
      </c>
      <c r="BL494" s="18" t="s">
        <v>228</v>
      </c>
      <c r="BM494" s="256" t="s">
        <v>1040</v>
      </c>
    </row>
    <row r="495" s="2" customFormat="1">
      <c r="A495" s="39"/>
      <c r="B495" s="40"/>
      <c r="C495" s="41"/>
      <c r="D495" s="260" t="s">
        <v>266</v>
      </c>
      <c r="E495" s="41"/>
      <c r="F495" s="291" t="s">
        <v>3629</v>
      </c>
      <c r="G495" s="41"/>
      <c r="H495" s="41"/>
      <c r="I495" s="211"/>
      <c r="J495" s="41"/>
      <c r="K495" s="41"/>
      <c r="L495" s="45"/>
      <c r="M495" s="292"/>
      <c r="N495" s="293"/>
      <c r="O495" s="92"/>
      <c r="P495" s="92"/>
      <c r="Q495" s="92"/>
      <c r="R495" s="92"/>
      <c r="S495" s="92"/>
      <c r="T495" s="93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T495" s="18" t="s">
        <v>266</v>
      </c>
      <c r="AU495" s="18" t="s">
        <v>84</v>
      </c>
    </row>
    <row r="496" s="2" customFormat="1" ht="16.5" customHeight="1">
      <c r="A496" s="39"/>
      <c r="B496" s="40"/>
      <c r="C496" s="244" t="s">
        <v>614</v>
      </c>
      <c r="D496" s="244" t="s">
        <v>224</v>
      </c>
      <c r="E496" s="245" t="s">
        <v>3679</v>
      </c>
      <c r="F496" s="246" t="s">
        <v>3680</v>
      </c>
      <c r="G496" s="247" t="s">
        <v>353</v>
      </c>
      <c r="H496" s="248">
        <v>4</v>
      </c>
      <c r="I496" s="249"/>
      <c r="J496" s="250">
        <f>ROUND(I496*H496,2)</f>
        <v>0</v>
      </c>
      <c r="K496" s="251"/>
      <c r="L496" s="45"/>
      <c r="M496" s="252" t="s">
        <v>1</v>
      </c>
      <c r="N496" s="253" t="s">
        <v>41</v>
      </c>
      <c r="O496" s="92"/>
      <c r="P496" s="254">
        <f>O496*H496</f>
        <v>0</v>
      </c>
      <c r="Q496" s="254">
        <v>0</v>
      </c>
      <c r="R496" s="254">
        <f>Q496*H496</f>
        <v>0</v>
      </c>
      <c r="S496" s="254">
        <v>0</v>
      </c>
      <c r="T496" s="255">
        <f>S496*H496</f>
        <v>0</v>
      </c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R496" s="256" t="s">
        <v>228</v>
      </c>
      <c r="AT496" s="256" t="s">
        <v>224</v>
      </c>
      <c r="AU496" s="256" t="s">
        <v>84</v>
      </c>
      <c r="AY496" s="18" t="s">
        <v>222</v>
      </c>
      <c r="BE496" s="257">
        <f>IF(N496="základní",J496,0)</f>
        <v>0</v>
      </c>
      <c r="BF496" s="257">
        <f>IF(N496="snížená",J496,0)</f>
        <v>0</v>
      </c>
      <c r="BG496" s="257">
        <f>IF(N496="zákl. přenesená",J496,0)</f>
        <v>0</v>
      </c>
      <c r="BH496" s="257">
        <f>IF(N496="sníž. přenesená",J496,0)</f>
        <v>0</v>
      </c>
      <c r="BI496" s="257">
        <f>IF(N496="nulová",J496,0)</f>
        <v>0</v>
      </c>
      <c r="BJ496" s="18" t="s">
        <v>84</v>
      </c>
      <c r="BK496" s="257">
        <f>ROUND(I496*H496,2)</f>
        <v>0</v>
      </c>
      <c r="BL496" s="18" t="s">
        <v>228</v>
      </c>
      <c r="BM496" s="256" t="s">
        <v>1044</v>
      </c>
    </row>
    <row r="497" s="2" customFormat="1">
      <c r="A497" s="39"/>
      <c r="B497" s="40"/>
      <c r="C497" s="41"/>
      <c r="D497" s="260" t="s">
        <v>266</v>
      </c>
      <c r="E497" s="41"/>
      <c r="F497" s="291" t="s">
        <v>3629</v>
      </c>
      <c r="G497" s="41"/>
      <c r="H497" s="41"/>
      <c r="I497" s="211"/>
      <c r="J497" s="41"/>
      <c r="K497" s="41"/>
      <c r="L497" s="45"/>
      <c r="M497" s="292"/>
      <c r="N497" s="293"/>
      <c r="O497" s="92"/>
      <c r="P497" s="92"/>
      <c r="Q497" s="92"/>
      <c r="R497" s="92"/>
      <c r="S497" s="92"/>
      <c r="T497" s="93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T497" s="18" t="s">
        <v>266</v>
      </c>
      <c r="AU497" s="18" t="s">
        <v>84</v>
      </c>
    </row>
    <row r="498" s="2" customFormat="1" ht="16.5" customHeight="1">
      <c r="A498" s="39"/>
      <c r="B498" s="40"/>
      <c r="C498" s="244" t="s">
        <v>1031</v>
      </c>
      <c r="D498" s="244" t="s">
        <v>224</v>
      </c>
      <c r="E498" s="245" t="s">
        <v>3683</v>
      </c>
      <c r="F498" s="246" t="s">
        <v>3684</v>
      </c>
      <c r="G498" s="247" t="s">
        <v>353</v>
      </c>
      <c r="H498" s="248">
        <v>33</v>
      </c>
      <c r="I498" s="249"/>
      <c r="J498" s="250">
        <f>ROUND(I498*H498,2)</f>
        <v>0</v>
      </c>
      <c r="K498" s="251"/>
      <c r="L498" s="45"/>
      <c r="M498" s="252" t="s">
        <v>1</v>
      </c>
      <c r="N498" s="253" t="s">
        <v>41</v>
      </c>
      <c r="O498" s="92"/>
      <c r="P498" s="254">
        <f>O498*H498</f>
        <v>0</v>
      </c>
      <c r="Q498" s="254">
        <v>0</v>
      </c>
      <c r="R498" s="254">
        <f>Q498*H498</f>
        <v>0</v>
      </c>
      <c r="S498" s="254">
        <v>0</v>
      </c>
      <c r="T498" s="255">
        <f>S498*H498</f>
        <v>0</v>
      </c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R498" s="256" t="s">
        <v>228</v>
      </c>
      <c r="AT498" s="256" t="s">
        <v>224</v>
      </c>
      <c r="AU498" s="256" t="s">
        <v>84</v>
      </c>
      <c r="AY498" s="18" t="s">
        <v>222</v>
      </c>
      <c r="BE498" s="257">
        <f>IF(N498="základní",J498,0)</f>
        <v>0</v>
      </c>
      <c r="BF498" s="257">
        <f>IF(N498="snížená",J498,0)</f>
        <v>0</v>
      </c>
      <c r="BG498" s="257">
        <f>IF(N498="zákl. přenesená",J498,0)</f>
        <v>0</v>
      </c>
      <c r="BH498" s="257">
        <f>IF(N498="sníž. přenesená",J498,0)</f>
        <v>0</v>
      </c>
      <c r="BI498" s="257">
        <f>IF(N498="nulová",J498,0)</f>
        <v>0</v>
      </c>
      <c r="BJ498" s="18" t="s">
        <v>84</v>
      </c>
      <c r="BK498" s="257">
        <f>ROUND(I498*H498,2)</f>
        <v>0</v>
      </c>
      <c r="BL498" s="18" t="s">
        <v>228</v>
      </c>
      <c r="BM498" s="256" t="s">
        <v>1049</v>
      </c>
    </row>
    <row r="499" s="2" customFormat="1">
      <c r="A499" s="39"/>
      <c r="B499" s="40"/>
      <c r="C499" s="41"/>
      <c r="D499" s="260" t="s">
        <v>266</v>
      </c>
      <c r="E499" s="41"/>
      <c r="F499" s="291" t="s">
        <v>3629</v>
      </c>
      <c r="G499" s="41"/>
      <c r="H499" s="41"/>
      <c r="I499" s="211"/>
      <c r="J499" s="41"/>
      <c r="K499" s="41"/>
      <c r="L499" s="45"/>
      <c r="M499" s="292"/>
      <c r="N499" s="293"/>
      <c r="O499" s="92"/>
      <c r="P499" s="92"/>
      <c r="Q499" s="92"/>
      <c r="R499" s="92"/>
      <c r="S499" s="92"/>
      <c r="T499" s="93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T499" s="18" t="s">
        <v>266</v>
      </c>
      <c r="AU499" s="18" t="s">
        <v>84</v>
      </c>
    </row>
    <row r="500" s="2" customFormat="1" ht="16.5" customHeight="1">
      <c r="A500" s="39"/>
      <c r="B500" s="40"/>
      <c r="C500" s="244" t="s">
        <v>618</v>
      </c>
      <c r="D500" s="244" t="s">
        <v>224</v>
      </c>
      <c r="E500" s="245" t="s">
        <v>3681</v>
      </c>
      <c r="F500" s="246" t="s">
        <v>3682</v>
      </c>
      <c r="G500" s="247" t="s">
        <v>353</v>
      </c>
      <c r="H500" s="248">
        <v>1</v>
      </c>
      <c r="I500" s="249"/>
      <c r="J500" s="250">
        <f>ROUND(I500*H500,2)</f>
        <v>0</v>
      </c>
      <c r="K500" s="251"/>
      <c r="L500" s="45"/>
      <c r="M500" s="252" t="s">
        <v>1</v>
      </c>
      <c r="N500" s="253" t="s">
        <v>41</v>
      </c>
      <c r="O500" s="92"/>
      <c r="P500" s="254">
        <f>O500*H500</f>
        <v>0</v>
      </c>
      <c r="Q500" s="254">
        <v>0</v>
      </c>
      <c r="R500" s="254">
        <f>Q500*H500</f>
        <v>0</v>
      </c>
      <c r="S500" s="254">
        <v>0</v>
      </c>
      <c r="T500" s="255">
        <f>S500*H500</f>
        <v>0</v>
      </c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R500" s="256" t="s">
        <v>228</v>
      </c>
      <c r="AT500" s="256" t="s">
        <v>224</v>
      </c>
      <c r="AU500" s="256" t="s">
        <v>84</v>
      </c>
      <c r="AY500" s="18" t="s">
        <v>222</v>
      </c>
      <c r="BE500" s="257">
        <f>IF(N500="základní",J500,0)</f>
        <v>0</v>
      </c>
      <c r="BF500" s="257">
        <f>IF(N500="snížená",J500,0)</f>
        <v>0</v>
      </c>
      <c r="BG500" s="257">
        <f>IF(N500="zákl. přenesená",J500,0)</f>
        <v>0</v>
      </c>
      <c r="BH500" s="257">
        <f>IF(N500="sníž. přenesená",J500,0)</f>
        <v>0</v>
      </c>
      <c r="BI500" s="257">
        <f>IF(N500="nulová",J500,0)</f>
        <v>0</v>
      </c>
      <c r="BJ500" s="18" t="s">
        <v>84</v>
      </c>
      <c r="BK500" s="257">
        <f>ROUND(I500*H500,2)</f>
        <v>0</v>
      </c>
      <c r="BL500" s="18" t="s">
        <v>228</v>
      </c>
      <c r="BM500" s="256" t="s">
        <v>1058</v>
      </c>
    </row>
    <row r="501" s="2" customFormat="1">
      <c r="A501" s="39"/>
      <c r="B501" s="40"/>
      <c r="C501" s="41"/>
      <c r="D501" s="260" t="s">
        <v>266</v>
      </c>
      <c r="E501" s="41"/>
      <c r="F501" s="291" t="s">
        <v>3629</v>
      </c>
      <c r="G501" s="41"/>
      <c r="H501" s="41"/>
      <c r="I501" s="211"/>
      <c r="J501" s="41"/>
      <c r="K501" s="41"/>
      <c r="L501" s="45"/>
      <c r="M501" s="292"/>
      <c r="N501" s="293"/>
      <c r="O501" s="92"/>
      <c r="P501" s="92"/>
      <c r="Q501" s="92"/>
      <c r="R501" s="92"/>
      <c r="S501" s="92"/>
      <c r="T501" s="93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T501" s="18" t="s">
        <v>266</v>
      </c>
      <c r="AU501" s="18" t="s">
        <v>84</v>
      </c>
    </row>
    <row r="502" s="2" customFormat="1" ht="16.5" customHeight="1">
      <c r="A502" s="39"/>
      <c r="B502" s="40"/>
      <c r="C502" s="244" t="s">
        <v>1037</v>
      </c>
      <c r="D502" s="244" t="s">
        <v>224</v>
      </c>
      <c r="E502" s="245" t="s">
        <v>3713</v>
      </c>
      <c r="F502" s="246" t="s">
        <v>3714</v>
      </c>
      <c r="G502" s="247" t="s">
        <v>353</v>
      </c>
      <c r="H502" s="248">
        <v>3</v>
      </c>
      <c r="I502" s="249"/>
      <c r="J502" s="250">
        <f>ROUND(I502*H502,2)</f>
        <v>0</v>
      </c>
      <c r="K502" s="251"/>
      <c r="L502" s="45"/>
      <c r="M502" s="252" t="s">
        <v>1</v>
      </c>
      <c r="N502" s="253" t="s">
        <v>41</v>
      </c>
      <c r="O502" s="92"/>
      <c r="P502" s="254">
        <f>O502*H502</f>
        <v>0</v>
      </c>
      <c r="Q502" s="254">
        <v>0</v>
      </c>
      <c r="R502" s="254">
        <f>Q502*H502</f>
        <v>0</v>
      </c>
      <c r="S502" s="254">
        <v>0</v>
      </c>
      <c r="T502" s="255">
        <f>S502*H502</f>
        <v>0</v>
      </c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R502" s="256" t="s">
        <v>228</v>
      </c>
      <c r="AT502" s="256" t="s">
        <v>224</v>
      </c>
      <c r="AU502" s="256" t="s">
        <v>84</v>
      </c>
      <c r="AY502" s="18" t="s">
        <v>222</v>
      </c>
      <c r="BE502" s="257">
        <f>IF(N502="základní",J502,0)</f>
        <v>0</v>
      </c>
      <c r="BF502" s="257">
        <f>IF(N502="snížená",J502,0)</f>
        <v>0</v>
      </c>
      <c r="BG502" s="257">
        <f>IF(N502="zákl. přenesená",J502,0)</f>
        <v>0</v>
      </c>
      <c r="BH502" s="257">
        <f>IF(N502="sníž. přenesená",J502,0)</f>
        <v>0</v>
      </c>
      <c r="BI502" s="257">
        <f>IF(N502="nulová",J502,0)</f>
        <v>0</v>
      </c>
      <c r="BJ502" s="18" t="s">
        <v>84</v>
      </c>
      <c r="BK502" s="257">
        <f>ROUND(I502*H502,2)</f>
        <v>0</v>
      </c>
      <c r="BL502" s="18" t="s">
        <v>228</v>
      </c>
      <c r="BM502" s="256" t="s">
        <v>1064</v>
      </c>
    </row>
    <row r="503" s="2" customFormat="1">
      <c r="A503" s="39"/>
      <c r="B503" s="40"/>
      <c r="C503" s="41"/>
      <c r="D503" s="260" t="s">
        <v>266</v>
      </c>
      <c r="E503" s="41"/>
      <c r="F503" s="291" t="s">
        <v>3629</v>
      </c>
      <c r="G503" s="41"/>
      <c r="H503" s="41"/>
      <c r="I503" s="211"/>
      <c r="J503" s="41"/>
      <c r="K503" s="41"/>
      <c r="L503" s="45"/>
      <c r="M503" s="292"/>
      <c r="N503" s="293"/>
      <c r="O503" s="92"/>
      <c r="P503" s="92"/>
      <c r="Q503" s="92"/>
      <c r="R503" s="92"/>
      <c r="S503" s="92"/>
      <c r="T503" s="93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T503" s="18" t="s">
        <v>266</v>
      </c>
      <c r="AU503" s="18" t="s">
        <v>84</v>
      </c>
    </row>
    <row r="504" s="2" customFormat="1" ht="24.15" customHeight="1">
      <c r="A504" s="39"/>
      <c r="B504" s="40"/>
      <c r="C504" s="244" t="s">
        <v>621</v>
      </c>
      <c r="D504" s="244" t="s">
        <v>224</v>
      </c>
      <c r="E504" s="245" t="s">
        <v>3685</v>
      </c>
      <c r="F504" s="246" t="s">
        <v>3686</v>
      </c>
      <c r="G504" s="247" t="s">
        <v>353</v>
      </c>
      <c r="H504" s="248">
        <v>1</v>
      </c>
      <c r="I504" s="249"/>
      <c r="J504" s="250">
        <f>ROUND(I504*H504,2)</f>
        <v>0</v>
      </c>
      <c r="K504" s="251"/>
      <c r="L504" s="45"/>
      <c r="M504" s="252" t="s">
        <v>1</v>
      </c>
      <c r="N504" s="253" t="s">
        <v>41</v>
      </c>
      <c r="O504" s="92"/>
      <c r="P504" s="254">
        <f>O504*H504</f>
        <v>0</v>
      </c>
      <c r="Q504" s="254">
        <v>0</v>
      </c>
      <c r="R504" s="254">
        <f>Q504*H504</f>
        <v>0</v>
      </c>
      <c r="S504" s="254">
        <v>0</v>
      </c>
      <c r="T504" s="255">
        <f>S504*H504</f>
        <v>0</v>
      </c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R504" s="256" t="s">
        <v>228</v>
      </c>
      <c r="AT504" s="256" t="s">
        <v>224</v>
      </c>
      <c r="AU504" s="256" t="s">
        <v>84</v>
      </c>
      <c r="AY504" s="18" t="s">
        <v>222</v>
      </c>
      <c r="BE504" s="257">
        <f>IF(N504="základní",J504,0)</f>
        <v>0</v>
      </c>
      <c r="BF504" s="257">
        <f>IF(N504="snížená",J504,0)</f>
        <v>0</v>
      </c>
      <c r="BG504" s="257">
        <f>IF(N504="zákl. přenesená",J504,0)</f>
        <v>0</v>
      </c>
      <c r="BH504" s="257">
        <f>IF(N504="sníž. přenesená",J504,0)</f>
        <v>0</v>
      </c>
      <c r="BI504" s="257">
        <f>IF(N504="nulová",J504,0)</f>
        <v>0</v>
      </c>
      <c r="BJ504" s="18" t="s">
        <v>84</v>
      </c>
      <c r="BK504" s="257">
        <f>ROUND(I504*H504,2)</f>
        <v>0</v>
      </c>
      <c r="BL504" s="18" t="s">
        <v>228</v>
      </c>
      <c r="BM504" s="256" t="s">
        <v>1066</v>
      </c>
    </row>
    <row r="505" s="2" customFormat="1">
      <c r="A505" s="39"/>
      <c r="B505" s="40"/>
      <c r="C505" s="41"/>
      <c r="D505" s="260" t="s">
        <v>266</v>
      </c>
      <c r="E505" s="41"/>
      <c r="F505" s="291" t="s">
        <v>3687</v>
      </c>
      <c r="G505" s="41"/>
      <c r="H505" s="41"/>
      <c r="I505" s="211"/>
      <c r="J505" s="41"/>
      <c r="K505" s="41"/>
      <c r="L505" s="45"/>
      <c r="M505" s="292"/>
      <c r="N505" s="293"/>
      <c r="O505" s="92"/>
      <c r="P505" s="92"/>
      <c r="Q505" s="92"/>
      <c r="R505" s="92"/>
      <c r="S505" s="92"/>
      <c r="T505" s="93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T505" s="18" t="s">
        <v>266</v>
      </c>
      <c r="AU505" s="18" t="s">
        <v>84</v>
      </c>
    </row>
    <row r="506" s="2" customFormat="1" ht="21.75" customHeight="1">
      <c r="A506" s="39"/>
      <c r="B506" s="40"/>
      <c r="C506" s="244" t="s">
        <v>1046</v>
      </c>
      <c r="D506" s="244" t="s">
        <v>224</v>
      </c>
      <c r="E506" s="245" t="s">
        <v>3688</v>
      </c>
      <c r="F506" s="246" t="s">
        <v>3689</v>
      </c>
      <c r="G506" s="247" t="s">
        <v>353</v>
      </c>
      <c r="H506" s="248">
        <v>1</v>
      </c>
      <c r="I506" s="249"/>
      <c r="J506" s="250">
        <f>ROUND(I506*H506,2)</f>
        <v>0</v>
      </c>
      <c r="K506" s="251"/>
      <c r="L506" s="45"/>
      <c r="M506" s="252" t="s">
        <v>1</v>
      </c>
      <c r="N506" s="253" t="s">
        <v>41</v>
      </c>
      <c r="O506" s="92"/>
      <c r="P506" s="254">
        <f>O506*H506</f>
        <v>0</v>
      </c>
      <c r="Q506" s="254">
        <v>0</v>
      </c>
      <c r="R506" s="254">
        <f>Q506*H506</f>
        <v>0</v>
      </c>
      <c r="S506" s="254">
        <v>0</v>
      </c>
      <c r="T506" s="255">
        <f>S506*H506</f>
        <v>0</v>
      </c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R506" s="256" t="s">
        <v>228</v>
      </c>
      <c r="AT506" s="256" t="s">
        <v>224</v>
      </c>
      <c r="AU506" s="256" t="s">
        <v>84</v>
      </c>
      <c r="AY506" s="18" t="s">
        <v>222</v>
      </c>
      <c r="BE506" s="257">
        <f>IF(N506="základní",J506,0)</f>
        <v>0</v>
      </c>
      <c r="BF506" s="257">
        <f>IF(N506="snížená",J506,0)</f>
        <v>0</v>
      </c>
      <c r="BG506" s="257">
        <f>IF(N506="zákl. přenesená",J506,0)</f>
        <v>0</v>
      </c>
      <c r="BH506" s="257">
        <f>IF(N506="sníž. přenesená",J506,0)</f>
        <v>0</v>
      </c>
      <c r="BI506" s="257">
        <f>IF(N506="nulová",J506,0)</f>
        <v>0</v>
      </c>
      <c r="BJ506" s="18" t="s">
        <v>84</v>
      </c>
      <c r="BK506" s="257">
        <f>ROUND(I506*H506,2)</f>
        <v>0</v>
      </c>
      <c r="BL506" s="18" t="s">
        <v>228</v>
      </c>
      <c r="BM506" s="256" t="s">
        <v>1071</v>
      </c>
    </row>
    <row r="507" s="2" customFormat="1">
      <c r="A507" s="39"/>
      <c r="B507" s="40"/>
      <c r="C507" s="41"/>
      <c r="D507" s="260" t="s">
        <v>266</v>
      </c>
      <c r="E507" s="41"/>
      <c r="F507" s="291" t="s">
        <v>3687</v>
      </c>
      <c r="G507" s="41"/>
      <c r="H507" s="41"/>
      <c r="I507" s="211"/>
      <c r="J507" s="41"/>
      <c r="K507" s="41"/>
      <c r="L507" s="45"/>
      <c r="M507" s="292"/>
      <c r="N507" s="293"/>
      <c r="O507" s="92"/>
      <c r="P507" s="92"/>
      <c r="Q507" s="92"/>
      <c r="R507" s="92"/>
      <c r="S507" s="92"/>
      <c r="T507" s="93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T507" s="18" t="s">
        <v>266</v>
      </c>
      <c r="AU507" s="18" t="s">
        <v>84</v>
      </c>
    </row>
    <row r="508" s="2" customFormat="1" ht="16.5" customHeight="1">
      <c r="A508" s="39"/>
      <c r="B508" s="40"/>
      <c r="C508" s="244" t="s">
        <v>625</v>
      </c>
      <c r="D508" s="244" t="s">
        <v>224</v>
      </c>
      <c r="E508" s="245" t="s">
        <v>3696</v>
      </c>
      <c r="F508" s="246" t="s">
        <v>3697</v>
      </c>
      <c r="G508" s="247" t="s">
        <v>353</v>
      </c>
      <c r="H508" s="248">
        <v>120</v>
      </c>
      <c r="I508" s="249"/>
      <c r="J508" s="250">
        <f>ROUND(I508*H508,2)</f>
        <v>0</v>
      </c>
      <c r="K508" s="251"/>
      <c r="L508" s="45"/>
      <c r="M508" s="252" t="s">
        <v>1</v>
      </c>
      <c r="N508" s="253" t="s">
        <v>41</v>
      </c>
      <c r="O508" s="92"/>
      <c r="P508" s="254">
        <f>O508*H508</f>
        <v>0</v>
      </c>
      <c r="Q508" s="254">
        <v>0</v>
      </c>
      <c r="R508" s="254">
        <f>Q508*H508</f>
        <v>0</v>
      </c>
      <c r="S508" s="254">
        <v>0</v>
      </c>
      <c r="T508" s="255">
        <f>S508*H508</f>
        <v>0</v>
      </c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R508" s="256" t="s">
        <v>228</v>
      </c>
      <c r="AT508" s="256" t="s">
        <v>224</v>
      </c>
      <c r="AU508" s="256" t="s">
        <v>84</v>
      </c>
      <c r="AY508" s="18" t="s">
        <v>222</v>
      </c>
      <c r="BE508" s="257">
        <f>IF(N508="základní",J508,0)</f>
        <v>0</v>
      </c>
      <c r="BF508" s="257">
        <f>IF(N508="snížená",J508,0)</f>
        <v>0</v>
      </c>
      <c r="BG508" s="257">
        <f>IF(N508="zákl. přenesená",J508,0)</f>
        <v>0</v>
      </c>
      <c r="BH508" s="257">
        <f>IF(N508="sníž. přenesená",J508,0)</f>
        <v>0</v>
      </c>
      <c r="BI508" s="257">
        <f>IF(N508="nulová",J508,0)</f>
        <v>0</v>
      </c>
      <c r="BJ508" s="18" t="s">
        <v>84</v>
      </c>
      <c r="BK508" s="257">
        <f>ROUND(I508*H508,2)</f>
        <v>0</v>
      </c>
      <c r="BL508" s="18" t="s">
        <v>228</v>
      </c>
      <c r="BM508" s="256" t="s">
        <v>1072</v>
      </c>
    </row>
    <row r="509" s="2" customFormat="1">
      <c r="A509" s="39"/>
      <c r="B509" s="40"/>
      <c r="C509" s="41"/>
      <c r="D509" s="260" t="s">
        <v>266</v>
      </c>
      <c r="E509" s="41"/>
      <c r="F509" s="291" t="s">
        <v>3646</v>
      </c>
      <c r="G509" s="41"/>
      <c r="H509" s="41"/>
      <c r="I509" s="211"/>
      <c r="J509" s="41"/>
      <c r="K509" s="41"/>
      <c r="L509" s="45"/>
      <c r="M509" s="292"/>
      <c r="N509" s="293"/>
      <c r="O509" s="92"/>
      <c r="P509" s="92"/>
      <c r="Q509" s="92"/>
      <c r="R509" s="92"/>
      <c r="S509" s="92"/>
      <c r="T509" s="93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T509" s="18" t="s">
        <v>266</v>
      </c>
      <c r="AU509" s="18" t="s">
        <v>84</v>
      </c>
    </row>
    <row r="510" s="2" customFormat="1" ht="16.5" customHeight="1">
      <c r="A510" s="39"/>
      <c r="B510" s="40"/>
      <c r="C510" s="244" t="s">
        <v>1061</v>
      </c>
      <c r="D510" s="244" t="s">
        <v>224</v>
      </c>
      <c r="E510" s="245" t="s">
        <v>3644</v>
      </c>
      <c r="F510" s="246" t="s">
        <v>3645</v>
      </c>
      <c r="G510" s="247" t="s">
        <v>353</v>
      </c>
      <c r="H510" s="248">
        <v>3</v>
      </c>
      <c r="I510" s="249"/>
      <c r="J510" s="250">
        <f>ROUND(I510*H510,2)</f>
        <v>0</v>
      </c>
      <c r="K510" s="251"/>
      <c r="L510" s="45"/>
      <c r="M510" s="252" t="s">
        <v>1</v>
      </c>
      <c r="N510" s="253" t="s">
        <v>41</v>
      </c>
      <c r="O510" s="92"/>
      <c r="P510" s="254">
        <f>O510*H510</f>
        <v>0</v>
      </c>
      <c r="Q510" s="254">
        <v>0</v>
      </c>
      <c r="R510" s="254">
        <f>Q510*H510</f>
        <v>0</v>
      </c>
      <c r="S510" s="254">
        <v>0</v>
      </c>
      <c r="T510" s="255">
        <f>S510*H510</f>
        <v>0</v>
      </c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R510" s="256" t="s">
        <v>228</v>
      </c>
      <c r="AT510" s="256" t="s">
        <v>224</v>
      </c>
      <c r="AU510" s="256" t="s">
        <v>84</v>
      </c>
      <c r="AY510" s="18" t="s">
        <v>222</v>
      </c>
      <c r="BE510" s="257">
        <f>IF(N510="základní",J510,0)</f>
        <v>0</v>
      </c>
      <c r="BF510" s="257">
        <f>IF(N510="snížená",J510,0)</f>
        <v>0</v>
      </c>
      <c r="BG510" s="257">
        <f>IF(N510="zákl. přenesená",J510,0)</f>
        <v>0</v>
      </c>
      <c r="BH510" s="257">
        <f>IF(N510="sníž. přenesená",J510,0)</f>
        <v>0</v>
      </c>
      <c r="BI510" s="257">
        <f>IF(N510="nulová",J510,0)</f>
        <v>0</v>
      </c>
      <c r="BJ510" s="18" t="s">
        <v>84</v>
      </c>
      <c r="BK510" s="257">
        <f>ROUND(I510*H510,2)</f>
        <v>0</v>
      </c>
      <c r="BL510" s="18" t="s">
        <v>228</v>
      </c>
      <c r="BM510" s="256" t="s">
        <v>1077</v>
      </c>
    </row>
    <row r="511" s="2" customFormat="1">
      <c r="A511" s="39"/>
      <c r="B511" s="40"/>
      <c r="C511" s="41"/>
      <c r="D511" s="260" t="s">
        <v>266</v>
      </c>
      <c r="E511" s="41"/>
      <c r="F511" s="291" t="s">
        <v>3646</v>
      </c>
      <c r="G511" s="41"/>
      <c r="H511" s="41"/>
      <c r="I511" s="211"/>
      <c r="J511" s="41"/>
      <c r="K511" s="41"/>
      <c r="L511" s="45"/>
      <c r="M511" s="292"/>
      <c r="N511" s="293"/>
      <c r="O511" s="92"/>
      <c r="P511" s="92"/>
      <c r="Q511" s="92"/>
      <c r="R511" s="92"/>
      <c r="S511" s="92"/>
      <c r="T511" s="93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T511" s="18" t="s">
        <v>266</v>
      </c>
      <c r="AU511" s="18" t="s">
        <v>84</v>
      </c>
    </row>
    <row r="512" s="2" customFormat="1" ht="16.5" customHeight="1">
      <c r="A512" s="39"/>
      <c r="B512" s="40"/>
      <c r="C512" s="244" t="s">
        <v>628</v>
      </c>
      <c r="D512" s="244" t="s">
        <v>224</v>
      </c>
      <c r="E512" s="245" t="s">
        <v>3715</v>
      </c>
      <c r="F512" s="246" t="s">
        <v>3716</v>
      </c>
      <c r="G512" s="247" t="s">
        <v>353</v>
      </c>
      <c r="H512" s="248">
        <v>2</v>
      </c>
      <c r="I512" s="249"/>
      <c r="J512" s="250">
        <f>ROUND(I512*H512,2)</f>
        <v>0</v>
      </c>
      <c r="K512" s="251"/>
      <c r="L512" s="45"/>
      <c r="M512" s="252" t="s">
        <v>1</v>
      </c>
      <c r="N512" s="253" t="s">
        <v>41</v>
      </c>
      <c r="O512" s="92"/>
      <c r="P512" s="254">
        <f>O512*H512</f>
        <v>0</v>
      </c>
      <c r="Q512" s="254">
        <v>0</v>
      </c>
      <c r="R512" s="254">
        <f>Q512*H512</f>
        <v>0</v>
      </c>
      <c r="S512" s="254">
        <v>0</v>
      </c>
      <c r="T512" s="255">
        <f>S512*H512</f>
        <v>0</v>
      </c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R512" s="256" t="s">
        <v>228</v>
      </c>
      <c r="AT512" s="256" t="s">
        <v>224</v>
      </c>
      <c r="AU512" s="256" t="s">
        <v>84</v>
      </c>
      <c r="AY512" s="18" t="s">
        <v>222</v>
      </c>
      <c r="BE512" s="257">
        <f>IF(N512="základní",J512,0)</f>
        <v>0</v>
      </c>
      <c r="BF512" s="257">
        <f>IF(N512="snížená",J512,0)</f>
        <v>0</v>
      </c>
      <c r="BG512" s="257">
        <f>IF(N512="zákl. přenesená",J512,0)</f>
        <v>0</v>
      </c>
      <c r="BH512" s="257">
        <f>IF(N512="sníž. přenesená",J512,0)</f>
        <v>0</v>
      </c>
      <c r="BI512" s="257">
        <f>IF(N512="nulová",J512,0)</f>
        <v>0</v>
      </c>
      <c r="BJ512" s="18" t="s">
        <v>84</v>
      </c>
      <c r="BK512" s="257">
        <f>ROUND(I512*H512,2)</f>
        <v>0</v>
      </c>
      <c r="BL512" s="18" t="s">
        <v>228</v>
      </c>
      <c r="BM512" s="256" t="s">
        <v>1080</v>
      </c>
    </row>
    <row r="513" s="2" customFormat="1">
      <c r="A513" s="39"/>
      <c r="B513" s="40"/>
      <c r="C513" s="41"/>
      <c r="D513" s="260" t="s">
        <v>266</v>
      </c>
      <c r="E513" s="41"/>
      <c r="F513" s="291" t="s">
        <v>3669</v>
      </c>
      <c r="G513" s="41"/>
      <c r="H513" s="41"/>
      <c r="I513" s="211"/>
      <c r="J513" s="41"/>
      <c r="K513" s="41"/>
      <c r="L513" s="45"/>
      <c r="M513" s="292"/>
      <c r="N513" s="293"/>
      <c r="O513" s="92"/>
      <c r="P513" s="92"/>
      <c r="Q513" s="92"/>
      <c r="R513" s="92"/>
      <c r="S513" s="92"/>
      <c r="T513" s="93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T513" s="18" t="s">
        <v>266</v>
      </c>
      <c r="AU513" s="18" t="s">
        <v>84</v>
      </c>
    </row>
    <row r="514" s="2" customFormat="1" ht="16.5" customHeight="1">
      <c r="A514" s="39"/>
      <c r="B514" s="40"/>
      <c r="C514" s="244" t="s">
        <v>1068</v>
      </c>
      <c r="D514" s="244" t="s">
        <v>224</v>
      </c>
      <c r="E514" s="245" t="s">
        <v>3753</v>
      </c>
      <c r="F514" s="246" t="s">
        <v>3754</v>
      </c>
      <c r="G514" s="247" t="s">
        <v>353</v>
      </c>
      <c r="H514" s="248">
        <v>2</v>
      </c>
      <c r="I514" s="249"/>
      <c r="J514" s="250">
        <f>ROUND(I514*H514,2)</f>
        <v>0</v>
      </c>
      <c r="K514" s="251"/>
      <c r="L514" s="45"/>
      <c r="M514" s="252" t="s">
        <v>1</v>
      </c>
      <c r="N514" s="253" t="s">
        <v>41</v>
      </c>
      <c r="O514" s="92"/>
      <c r="P514" s="254">
        <f>O514*H514</f>
        <v>0</v>
      </c>
      <c r="Q514" s="254">
        <v>0</v>
      </c>
      <c r="R514" s="254">
        <f>Q514*H514</f>
        <v>0</v>
      </c>
      <c r="S514" s="254">
        <v>0</v>
      </c>
      <c r="T514" s="255">
        <f>S514*H514</f>
        <v>0</v>
      </c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R514" s="256" t="s">
        <v>228</v>
      </c>
      <c r="AT514" s="256" t="s">
        <v>224</v>
      </c>
      <c r="AU514" s="256" t="s">
        <v>84</v>
      </c>
      <c r="AY514" s="18" t="s">
        <v>222</v>
      </c>
      <c r="BE514" s="257">
        <f>IF(N514="základní",J514,0)</f>
        <v>0</v>
      </c>
      <c r="BF514" s="257">
        <f>IF(N514="snížená",J514,0)</f>
        <v>0</v>
      </c>
      <c r="BG514" s="257">
        <f>IF(N514="zákl. přenesená",J514,0)</f>
        <v>0</v>
      </c>
      <c r="BH514" s="257">
        <f>IF(N514="sníž. přenesená",J514,0)</f>
        <v>0</v>
      </c>
      <c r="BI514" s="257">
        <f>IF(N514="nulová",J514,0)</f>
        <v>0</v>
      </c>
      <c r="BJ514" s="18" t="s">
        <v>84</v>
      </c>
      <c r="BK514" s="257">
        <f>ROUND(I514*H514,2)</f>
        <v>0</v>
      </c>
      <c r="BL514" s="18" t="s">
        <v>228</v>
      </c>
      <c r="BM514" s="256" t="s">
        <v>1085</v>
      </c>
    </row>
    <row r="515" s="2" customFormat="1">
      <c r="A515" s="39"/>
      <c r="B515" s="40"/>
      <c r="C515" s="41"/>
      <c r="D515" s="260" t="s">
        <v>266</v>
      </c>
      <c r="E515" s="41"/>
      <c r="F515" s="291" t="s">
        <v>3669</v>
      </c>
      <c r="G515" s="41"/>
      <c r="H515" s="41"/>
      <c r="I515" s="211"/>
      <c r="J515" s="41"/>
      <c r="K515" s="41"/>
      <c r="L515" s="45"/>
      <c r="M515" s="292"/>
      <c r="N515" s="293"/>
      <c r="O515" s="92"/>
      <c r="P515" s="92"/>
      <c r="Q515" s="92"/>
      <c r="R515" s="92"/>
      <c r="S515" s="92"/>
      <c r="T515" s="93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T515" s="18" t="s">
        <v>266</v>
      </c>
      <c r="AU515" s="18" t="s">
        <v>84</v>
      </c>
    </row>
    <row r="516" s="2" customFormat="1" ht="16.5" customHeight="1">
      <c r="A516" s="39"/>
      <c r="B516" s="40"/>
      <c r="C516" s="244" t="s">
        <v>633</v>
      </c>
      <c r="D516" s="244" t="s">
        <v>224</v>
      </c>
      <c r="E516" s="245" t="s">
        <v>3694</v>
      </c>
      <c r="F516" s="246" t="s">
        <v>3695</v>
      </c>
      <c r="G516" s="247" t="s">
        <v>353</v>
      </c>
      <c r="H516" s="248">
        <v>1</v>
      </c>
      <c r="I516" s="249"/>
      <c r="J516" s="250">
        <f>ROUND(I516*H516,2)</f>
        <v>0</v>
      </c>
      <c r="K516" s="251"/>
      <c r="L516" s="45"/>
      <c r="M516" s="252" t="s">
        <v>1</v>
      </c>
      <c r="N516" s="253" t="s">
        <v>41</v>
      </c>
      <c r="O516" s="92"/>
      <c r="P516" s="254">
        <f>O516*H516</f>
        <v>0</v>
      </c>
      <c r="Q516" s="254">
        <v>0</v>
      </c>
      <c r="R516" s="254">
        <f>Q516*H516</f>
        <v>0</v>
      </c>
      <c r="S516" s="254">
        <v>0</v>
      </c>
      <c r="T516" s="255">
        <f>S516*H516</f>
        <v>0</v>
      </c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R516" s="256" t="s">
        <v>228</v>
      </c>
      <c r="AT516" s="256" t="s">
        <v>224</v>
      </c>
      <c r="AU516" s="256" t="s">
        <v>84</v>
      </c>
      <c r="AY516" s="18" t="s">
        <v>222</v>
      </c>
      <c r="BE516" s="257">
        <f>IF(N516="základní",J516,0)</f>
        <v>0</v>
      </c>
      <c r="BF516" s="257">
        <f>IF(N516="snížená",J516,0)</f>
        <v>0</v>
      </c>
      <c r="BG516" s="257">
        <f>IF(N516="zákl. přenesená",J516,0)</f>
        <v>0</v>
      </c>
      <c r="BH516" s="257">
        <f>IF(N516="sníž. přenesená",J516,0)</f>
        <v>0</v>
      </c>
      <c r="BI516" s="257">
        <f>IF(N516="nulová",J516,0)</f>
        <v>0</v>
      </c>
      <c r="BJ516" s="18" t="s">
        <v>84</v>
      </c>
      <c r="BK516" s="257">
        <f>ROUND(I516*H516,2)</f>
        <v>0</v>
      </c>
      <c r="BL516" s="18" t="s">
        <v>228</v>
      </c>
      <c r="BM516" s="256" t="s">
        <v>1089</v>
      </c>
    </row>
    <row r="517" s="2" customFormat="1">
      <c r="A517" s="39"/>
      <c r="B517" s="40"/>
      <c r="C517" s="41"/>
      <c r="D517" s="260" t="s">
        <v>266</v>
      </c>
      <c r="E517" s="41"/>
      <c r="F517" s="291" t="s">
        <v>3629</v>
      </c>
      <c r="G517" s="41"/>
      <c r="H517" s="41"/>
      <c r="I517" s="211"/>
      <c r="J517" s="41"/>
      <c r="K517" s="41"/>
      <c r="L517" s="45"/>
      <c r="M517" s="292"/>
      <c r="N517" s="293"/>
      <c r="O517" s="92"/>
      <c r="P517" s="92"/>
      <c r="Q517" s="92"/>
      <c r="R517" s="92"/>
      <c r="S517" s="92"/>
      <c r="T517" s="93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T517" s="18" t="s">
        <v>266</v>
      </c>
      <c r="AU517" s="18" t="s">
        <v>84</v>
      </c>
    </row>
    <row r="518" s="2" customFormat="1" ht="16.5" customHeight="1">
      <c r="A518" s="39"/>
      <c r="B518" s="40"/>
      <c r="C518" s="244" t="s">
        <v>1074</v>
      </c>
      <c r="D518" s="244" t="s">
        <v>224</v>
      </c>
      <c r="E518" s="245" t="s">
        <v>3719</v>
      </c>
      <c r="F518" s="246" t="s">
        <v>3720</v>
      </c>
      <c r="G518" s="247" t="s">
        <v>353</v>
      </c>
      <c r="H518" s="248">
        <v>1</v>
      </c>
      <c r="I518" s="249"/>
      <c r="J518" s="250">
        <f>ROUND(I518*H518,2)</f>
        <v>0</v>
      </c>
      <c r="K518" s="251"/>
      <c r="L518" s="45"/>
      <c r="M518" s="252" t="s">
        <v>1</v>
      </c>
      <c r="N518" s="253" t="s">
        <v>41</v>
      </c>
      <c r="O518" s="92"/>
      <c r="P518" s="254">
        <f>O518*H518</f>
        <v>0</v>
      </c>
      <c r="Q518" s="254">
        <v>0</v>
      </c>
      <c r="R518" s="254">
        <f>Q518*H518</f>
        <v>0</v>
      </c>
      <c r="S518" s="254">
        <v>0</v>
      </c>
      <c r="T518" s="255">
        <f>S518*H518</f>
        <v>0</v>
      </c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R518" s="256" t="s">
        <v>228</v>
      </c>
      <c r="AT518" s="256" t="s">
        <v>224</v>
      </c>
      <c r="AU518" s="256" t="s">
        <v>84</v>
      </c>
      <c r="AY518" s="18" t="s">
        <v>222</v>
      </c>
      <c r="BE518" s="257">
        <f>IF(N518="základní",J518,0)</f>
        <v>0</v>
      </c>
      <c r="BF518" s="257">
        <f>IF(N518="snížená",J518,0)</f>
        <v>0</v>
      </c>
      <c r="BG518" s="257">
        <f>IF(N518="zákl. přenesená",J518,0)</f>
        <v>0</v>
      </c>
      <c r="BH518" s="257">
        <f>IF(N518="sníž. přenesená",J518,0)</f>
        <v>0</v>
      </c>
      <c r="BI518" s="257">
        <f>IF(N518="nulová",J518,0)</f>
        <v>0</v>
      </c>
      <c r="BJ518" s="18" t="s">
        <v>84</v>
      </c>
      <c r="BK518" s="257">
        <f>ROUND(I518*H518,2)</f>
        <v>0</v>
      </c>
      <c r="BL518" s="18" t="s">
        <v>228</v>
      </c>
      <c r="BM518" s="256" t="s">
        <v>1092</v>
      </c>
    </row>
    <row r="519" s="2" customFormat="1">
      <c r="A519" s="39"/>
      <c r="B519" s="40"/>
      <c r="C519" s="41"/>
      <c r="D519" s="260" t="s">
        <v>266</v>
      </c>
      <c r="E519" s="41"/>
      <c r="F519" s="291" t="s">
        <v>3629</v>
      </c>
      <c r="G519" s="41"/>
      <c r="H519" s="41"/>
      <c r="I519" s="211"/>
      <c r="J519" s="41"/>
      <c r="K519" s="41"/>
      <c r="L519" s="45"/>
      <c r="M519" s="292"/>
      <c r="N519" s="293"/>
      <c r="O519" s="92"/>
      <c r="P519" s="92"/>
      <c r="Q519" s="92"/>
      <c r="R519" s="92"/>
      <c r="S519" s="92"/>
      <c r="T519" s="93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T519" s="18" t="s">
        <v>266</v>
      </c>
      <c r="AU519" s="18" t="s">
        <v>84</v>
      </c>
    </row>
    <row r="520" s="2" customFormat="1" ht="16.5" customHeight="1">
      <c r="A520" s="39"/>
      <c r="B520" s="40"/>
      <c r="C520" s="244" t="s">
        <v>638</v>
      </c>
      <c r="D520" s="244" t="s">
        <v>224</v>
      </c>
      <c r="E520" s="245" t="s">
        <v>3740</v>
      </c>
      <c r="F520" s="246" t="s">
        <v>3722</v>
      </c>
      <c r="G520" s="247" t="s">
        <v>353</v>
      </c>
      <c r="H520" s="248">
        <v>1</v>
      </c>
      <c r="I520" s="249"/>
      <c r="J520" s="250">
        <f>ROUND(I520*H520,2)</f>
        <v>0</v>
      </c>
      <c r="K520" s="251"/>
      <c r="L520" s="45"/>
      <c r="M520" s="252" t="s">
        <v>1</v>
      </c>
      <c r="N520" s="253" t="s">
        <v>41</v>
      </c>
      <c r="O520" s="92"/>
      <c r="P520" s="254">
        <f>O520*H520</f>
        <v>0</v>
      </c>
      <c r="Q520" s="254">
        <v>0</v>
      </c>
      <c r="R520" s="254">
        <f>Q520*H520</f>
        <v>0</v>
      </c>
      <c r="S520" s="254">
        <v>0</v>
      </c>
      <c r="T520" s="255">
        <f>S520*H520</f>
        <v>0</v>
      </c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R520" s="256" t="s">
        <v>228</v>
      </c>
      <c r="AT520" s="256" t="s">
        <v>224</v>
      </c>
      <c r="AU520" s="256" t="s">
        <v>84</v>
      </c>
      <c r="AY520" s="18" t="s">
        <v>222</v>
      </c>
      <c r="BE520" s="257">
        <f>IF(N520="základní",J520,0)</f>
        <v>0</v>
      </c>
      <c r="BF520" s="257">
        <f>IF(N520="snížená",J520,0)</f>
        <v>0</v>
      </c>
      <c r="BG520" s="257">
        <f>IF(N520="zákl. přenesená",J520,0)</f>
        <v>0</v>
      </c>
      <c r="BH520" s="257">
        <f>IF(N520="sníž. přenesená",J520,0)</f>
        <v>0</v>
      </c>
      <c r="BI520" s="257">
        <f>IF(N520="nulová",J520,0)</f>
        <v>0</v>
      </c>
      <c r="BJ520" s="18" t="s">
        <v>84</v>
      </c>
      <c r="BK520" s="257">
        <f>ROUND(I520*H520,2)</f>
        <v>0</v>
      </c>
      <c r="BL520" s="18" t="s">
        <v>228</v>
      </c>
      <c r="BM520" s="256" t="s">
        <v>1096</v>
      </c>
    </row>
    <row r="521" s="2" customFormat="1">
      <c r="A521" s="39"/>
      <c r="B521" s="40"/>
      <c r="C521" s="41"/>
      <c r="D521" s="260" t="s">
        <v>266</v>
      </c>
      <c r="E521" s="41"/>
      <c r="F521" s="291" t="s">
        <v>3669</v>
      </c>
      <c r="G521" s="41"/>
      <c r="H521" s="41"/>
      <c r="I521" s="211"/>
      <c r="J521" s="41"/>
      <c r="K521" s="41"/>
      <c r="L521" s="45"/>
      <c r="M521" s="292"/>
      <c r="N521" s="293"/>
      <c r="O521" s="92"/>
      <c r="P521" s="92"/>
      <c r="Q521" s="92"/>
      <c r="R521" s="92"/>
      <c r="S521" s="92"/>
      <c r="T521" s="93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T521" s="18" t="s">
        <v>266</v>
      </c>
      <c r="AU521" s="18" t="s">
        <v>84</v>
      </c>
    </row>
    <row r="522" s="12" customFormat="1" ht="25.92" customHeight="1">
      <c r="A522" s="12"/>
      <c r="B522" s="228"/>
      <c r="C522" s="229"/>
      <c r="D522" s="230" t="s">
        <v>75</v>
      </c>
      <c r="E522" s="231" t="s">
        <v>3755</v>
      </c>
      <c r="F522" s="231" t="s">
        <v>3756</v>
      </c>
      <c r="G522" s="229"/>
      <c r="H522" s="229"/>
      <c r="I522" s="232"/>
      <c r="J522" s="233">
        <f>BK522</f>
        <v>0</v>
      </c>
      <c r="K522" s="229"/>
      <c r="L522" s="234"/>
      <c r="M522" s="235"/>
      <c r="N522" s="236"/>
      <c r="O522" s="236"/>
      <c r="P522" s="237">
        <f>SUM(P523:P572)</f>
        <v>0</v>
      </c>
      <c r="Q522" s="236"/>
      <c r="R522" s="237">
        <f>SUM(R523:R572)</f>
        <v>0</v>
      </c>
      <c r="S522" s="236"/>
      <c r="T522" s="238">
        <f>SUM(T523:T572)</f>
        <v>0</v>
      </c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R522" s="239" t="s">
        <v>84</v>
      </c>
      <c r="AT522" s="240" t="s">
        <v>75</v>
      </c>
      <c r="AU522" s="240" t="s">
        <v>76</v>
      </c>
      <c r="AY522" s="239" t="s">
        <v>222</v>
      </c>
      <c r="BK522" s="241">
        <f>SUM(BK523:BK572)</f>
        <v>0</v>
      </c>
    </row>
    <row r="523" s="2" customFormat="1" ht="16.5" customHeight="1">
      <c r="A523" s="39"/>
      <c r="B523" s="40"/>
      <c r="C523" s="244" t="s">
        <v>1082</v>
      </c>
      <c r="D523" s="244" t="s">
        <v>224</v>
      </c>
      <c r="E523" s="245" t="s">
        <v>3725</v>
      </c>
      <c r="F523" s="246" t="s">
        <v>3726</v>
      </c>
      <c r="G523" s="247" t="s">
        <v>353</v>
      </c>
      <c r="H523" s="248">
        <v>1</v>
      </c>
      <c r="I523" s="249"/>
      <c r="J523" s="250">
        <f>ROUND(I523*H523,2)</f>
        <v>0</v>
      </c>
      <c r="K523" s="251"/>
      <c r="L523" s="45"/>
      <c r="M523" s="252" t="s">
        <v>1</v>
      </c>
      <c r="N523" s="253" t="s">
        <v>41</v>
      </c>
      <c r="O523" s="92"/>
      <c r="P523" s="254">
        <f>O523*H523</f>
        <v>0</v>
      </c>
      <c r="Q523" s="254">
        <v>0</v>
      </c>
      <c r="R523" s="254">
        <f>Q523*H523</f>
        <v>0</v>
      </c>
      <c r="S523" s="254">
        <v>0</v>
      </c>
      <c r="T523" s="255">
        <f>S523*H523</f>
        <v>0</v>
      </c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R523" s="256" t="s">
        <v>228</v>
      </c>
      <c r="AT523" s="256" t="s">
        <v>224</v>
      </c>
      <c r="AU523" s="256" t="s">
        <v>84</v>
      </c>
      <c r="AY523" s="18" t="s">
        <v>222</v>
      </c>
      <c r="BE523" s="257">
        <f>IF(N523="základní",J523,0)</f>
        <v>0</v>
      </c>
      <c r="BF523" s="257">
        <f>IF(N523="snížená",J523,0)</f>
        <v>0</v>
      </c>
      <c r="BG523" s="257">
        <f>IF(N523="zákl. přenesená",J523,0)</f>
        <v>0</v>
      </c>
      <c r="BH523" s="257">
        <f>IF(N523="sníž. přenesená",J523,0)</f>
        <v>0</v>
      </c>
      <c r="BI523" s="257">
        <f>IF(N523="nulová",J523,0)</f>
        <v>0</v>
      </c>
      <c r="BJ523" s="18" t="s">
        <v>84</v>
      </c>
      <c r="BK523" s="257">
        <f>ROUND(I523*H523,2)</f>
        <v>0</v>
      </c>
      <c r="BL523" s="18" t="s">
        <v>228</v>
      </c>
      <c r="BM523" s="256" t="s">
        <v>1100</v>
      </c>
    </row>
    <row r="524" s="2" customFormat="1">
      <c r="A524" s="39"/>
      <c r="B524" s="40"/>
      <c r="C524" s="41"/>
      <c r="D524" s="260" t="s">
        <v>266</v>
      </c>
      <c r="E524" s="41"/>
      <c r="F524" s="291" t="s">
        <v>3669</v>
      </c>
      <c r="G524" s="41"/>
      <c r="H524" s="41"/>
      <c r="I524" s="211"/>
      <c r="J524" s="41"/>
      <c r="K524" s="41"/>
      <c r="L524" s="45"/>
      <c r="M524" s="292"/>
      <c r="N524" s="293"/>
      <c r="O524" s="92"/>
      <c r="P524" s="92"/>
      <c r="Q524" s="92"/>
      <c r="R524" s="92"/>
      <c r="S524" s="92"/>
      <c r="T524" s="93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T524" s="18" t="s">
        <v>266</v>
      </c>
      <c r="AU524" s="18" t="s">
        <v>84</v>
      </c>
    </row>
    <row r="525" s="2" customFormat="1" ht="16.5" customHeight="1">
      <c r="A525" s="39"/>
      <c r="B525" s="40"/>
      <c r="C525" s="244" t="s">
        <v>642</v>
      </c>
      <c r="D525" s="244" t="s">
        <v>224</v>
      </c>
      <c r="E525" s="245" t="s">
        <v>3727</v>
      </c>
      <c r="F525" s="246" t="s">
        <v>3728</v>
      </c>
      <c r="G525" s="247" t="s">
        <v>353</v>
      </c>
      <c r="H525" s="248">
        <v>1</v>
      </c>
      <c r="I525" s="249"/>
      <c r="J525" s="250">
        <f>ROUND(I525*H525,2)</f>
        <v>0</v>
      </c>
      <c r="K525" s="251"/>
      <c r="L525" s="45"/>
      <c r="M525" s="252" t="s">
        <v>1</v>
      </c>
      <c r="N525" s="253" t="s">
        <v>41</v>
      </c>
      <c r="O525" s="92"/>
      <c r="P525" s="254">
        <f>O525*H525</f>
        <v>0</v>
      </c>
      <c r="Q525" s="254">
        <v>0</v>
      </c>
      <c r="R525" s="254">
        <f>Q525*H525</f>
        <v>0</v>
      </c>
      <c r="S525" s="254">
        <v>0</v>
      </c>
      <c r="T525" s="255">
        <f>S525*H525</f>
        <v>0</v>
      </c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R525" s="256" t="s">
        <v>228</v>
      </c>
      <c r="AT525" s="256" t="s">
        <v>224</v>
      </c>
      <c r="AU525" s="256" t="s">
        <v>84</v>
      </c>
      <c r="AY525" s="18" t="s">
        <v>222</v>
      </c>
      <c r="BE525" s="257">
        <f>IF(N525="základní",J525,0)</f>
        <v>0</v>
      </c>
      <c r="BF525" s="257">
        <f>IF(N525="snížená",J525,0)</f>
        <v>0</v>
      </c>
      <c r="BG525" s="257">
        <f>IF(N525="zákl. přenesená",J525,0)</f>
        <v>0</v>
      </c>
      <c r="BH525" s="257">
        <f>IF(N525="sníž. přenesená",J525,0)</f>
        <v>0</v>
      </c>
      <c r="BI525" s="257">
        <f>IF(N525="nulová",J525,0)</f>
        <v>0</v>
      </c>
      <c r="BJ525" s="18" t="s">
        <v>84</v>
      </c>
      <c r="BK525" s="257">
        <f>ROUND(I525*H525,2)</f>
        <v>0</v>
      </c>
      <c r="BL525" s="18" t="s">
        <v>228</v>
      </c>
      <c r="BM525" s="256" t="s">
        <v>1104</v>
      </c>
    </row>
    <row r="526" s="2" customFormat="1">
      <c r="A526" s="39"/>
      <c r="B526" s="40"/>
      <c r="C526" s="41"/>
      <c r="D526" s="260" t="s">
        <v>266</v>
      </c>
      <c r="E526" s="41"/>
      <c r="F526" s="291" t="s">
        <v>3669</v>
      </c>
      <c r="G526" s="41"/>
      <c r="H526" s="41"/>
      <c r="I526" s="211"/>
      <c r="J526" s="41"/>
      <c r="K526" s="41"/>
      <c r="L526" s="45"/>
      <c r="M526" s="292"/>
      <c r="N526" s="293"/>
      <c r="O526" s="92"/>
      <c r="P526" s="92"/>
      <c r="Q526" s="92"/>
      <c r="R526" s="92"/>
      <c r="S526" s="92"/>
      <c r="T526" s="93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T526" s="18" t="s">
        <v>266</v>
      </c>
      <c r="AU526" s="18" t="s">
        <v>84</v>
      </c>
    </row>
    <row r="527" s="2" customFormat="1" ht="16.5" customHeight="1">
      <c r="A527" s="39"/>
      <c r="B527" s="40"/>
      <c r="C527" s="244" t="s">
        <v>1091</v>
      </c>
      <c r="D527" s="244" t="s">
        <v>224</v>
      </c>
      <c r="E527" s="245" t="s">
        <v>3672</v>
      </c>
      <c r="F527" s="246" t="s">
        <v>3673</v>
      </c>
      <c r="G527" s="247" t="s">
        <v>353</v>
      </c>
      <c r="H527" s="248">
        <v>1</v>
      </c>
      <c r="I527" s="249"/>
      <c r="J527" s="250">
        <f>ROUND(I527*H527,2)</f>
        <v>0</v>
      </c>
      <c r="K527" s="251"/>
      <c r="L527" s="45"/>
      <c r="M527" s="252" t="s">
        <v>1</v>
      </c>
      <c r="N527" s="253" t="s">
        <v>41</v>
      </c>
      <c r="O527" s="92"/>
      <c r="P527" s="254">
        <f>O527*H527</f>
        <v>0</v>
      </c>
      <c r="Q527" s="254">
        <v>0</v>
      </c>
      <c r="R527" s="254">
        <f>Q527*H527</f>
        <v>0</v>
      </c>
      <c r="S527" s="254">
        <v>0</v>
      </c>
      <c r="T527" s="255">
        <f>S527*H527</f>
        <v>0</v>
      </c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R527" s="256" t="s">
        <v>228</v>
      </c>
      <c r="AT527" s="256" t="s">
        <v>224</v>
      </c>
      <c r="AU527" s="256" t="s">
        <v>84</v>
      </c>
      <c r="AY527" s="18" t="s">
        <v>222</v>
      </c>
      <c r="BE527" s="257">
        <f>IF(N527="základní",J527,0)</f>
        <v>0</v>
      </c>
      <c r="BF527" s="257">
        <f>IF(N527="snížená",J527,0)</f>
        <v>0</v>
      </c>
      <c r="BG527" s="257">
        <f>IF(N527="zákl. přenesená",J527,0)</f>
        <v>0</v>
      </c>
      <c r="BH527" s="257">
        <f>IF(N527="sníž. přenesená",J527,0)</f>
        <v>0</v>
      </c>
      <c r="BI527" s="257">
        <f>IF(N527="nulová",J527,0)</f>
        <v>0</v>
      </c>
      <c r="BJ527" s="18" t="s">
        <v>84</v>
      </c>
      <c r="BK527" s="257">
        <f>ROUND(I527*H527,2)</f>
        <v>0</v>
      </c>
      <c r="BL527" s="18" t="s">
        <v>228</v>
      </c>
      <c r="BM527" s="256" t="s">
        <v>1114</v>
      </c>
    </row>
    <row r="528" s="2" customFormat="1">
      <c r="A528" s="39"/>
      <c r="B528" s="40"/>
      <c r="C528" s="41"/>
      <c r="D528" s="260" t="s">
        <v>266</v>
      </c>
      <c r="E528" s="41"/>
      <c r="F528" s="291" t="s">
        <v>3674</v>
      </c>
      <c r="G528" s="41"/>
      <c r="H528" s="41"/>
      <c r="I528" s="211"/>
      <c r="J528" s="41"/>
      <c r="K528" s="41"/>
      <c r="L528" s="45"/>
      <c r="M528" s="292"/>
      <c r="N528" s="293"/>
      <c r="O528" s="92"/>
      <c r="P528" s="92"/>
      <c r="Q528" s="92"/>
      <c r="R528" s="92"/>
      <c r="S528" s="92"/>
      <c r="T528" s="93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T528" s="18" t="s">
        <v>266</v>
      </c>
      <c r="AU528" s="18" t="s">
        <v>84</v>
      </c>
    </row>
    <row r="529" s="2" customFormat="1" ht="16.5" customHeight="1">
      <c r="A529" s="39"/>
      <c r="B529" s="40"/>
      <c r="C529" s="244" t="s">
        <v>645</v>
      </c>
      <c r="D529" s="244" t="s">
        <v>224</v>
      </c>
      <c r="E529" s="245" t="s">
        <v>3706</v>
      </c>
      <c r="F529" s="246" t="s">
        <v>3676</v>
      </c>
      <c r="G529" s="247" t="s">
        <v>353</v>
      </c>
      <c r="H529" s="248">
        <v>1</v>
      </c>
      <c r="I529" s="249"/>
      <c r="J529" s="250">
        <f>ROUND(I529*H529,2)</f>
        <v>0</v>
      </c>
      <c r="K529" s="251"/>
      <c r="L529" s="45"/>
      <c r="M529" s="252" t="s">
        <v>1</v>
      </c>
      <c r="N529" s="253" t="s">
        <v>41</v>
      </c>
      <c r="O529" s="92"/>
      <c r="P529" s="254">
        <f>O529*H529</f>
        <v>0</v>
      </c>
      <c r="Q529" s="254">
        <v>0</v>
      </c>
      <c r="R529" s="254">
        <f>Q529*H529</f>
        <v>0</v>
      </c>
      <c r="S529" s="254">
        <v>0</v>
      </c>
      <c r="T529" s="255">
        <f>S529*H529</f>
        <v>0</v>
      </c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R529" s="256" t="s">
        <v>228</v>
      </c>
      <c r="AT529" s="256" t="s">
        <v>224</v>
      </c>
      <c r="AU529" s="256" t="s">
        <v>84</v>
      </c>
      <c r="AY529" s="18" t="s">
        <v>222</v>
      </c>
      <c r="BE529" s="257">
        <f>IF(N529="základní",J529,0)</f>
        <v>0</v>
      </c>
      <c r="BF529" s="257">
        <f>IF(N529="snížená",J529,0)</f>
        <v>0</v>
      </c>
      <c r="BG529" s="257">
        <f>IF(N529="zákl. přenesená",J529,0)</f>
        <v>0</v>
      </c>
      <c r="BH529" s="257">
        <f>IF(N529="sníž. přenesená",J529,0)</f>
        <v>0</v>
      </c>
      <c r="BI529" s="257">
        <f>IF(N529="nulová",J529,0)</f>
        <v>0</v>
      </c>
      <c r="BJ529" s="18" t="s">
        <v>84</v>
      </c>
      <c r="BK529" s="257">
        <f>ROUND(I529*H529,2)</f>
        <v>0</v>
      </c>
      <c r="BL529" s="18" t="s">
        <v>228</v>
      </c>
      <c r="BM529" s="256" t="s">
        <v>1115</v>
      </c>
    </row>
    <row r="530" s="2" customFormat="1">
      <c r="A530" s="39"/>
      <c r="B530" s="40"/>
      <c r="C530" s="41"/>
      <c r="D530" s="260" t="s">
        <v>266</v>
      </c>
      <c r="E530" s="41"/>
      <c r="F530" s="291" t="s">
        <v>3618</v>
      </c>
      <c r="G530" s="41"/>
      <c r="H530" s="41"/>
      <c r="I530" s="211"/>
      <c r="J530" s="41"/>
      <c r="K530" s="41"/>
      <c r="L530" s="45"/>
      <c r="M530" s="292"/>
      <c r="N530" s="293"/>
      <c r="O530" s="92"/>
      <c r="P530" s="92"/>
      <c r="Q530" s="92"/>
      <c r="R530" s="92"/>
      <c r="S530" s="92"/>
      <c r="T530" s="93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T530" s="18" t="s">
        <v>266</v>
      </c>
      <c r="AU530" s="18" t="s">
        <v>84</v>
      </c>
    </row>
    <row r="531" s="2" customFormat="1" ht="24.15" customHeight="1">
      <c r="A531" s="39"/>
      <c r="B531" s="40"/>
      <c r="C531" s="244" t="s">
        <v>1097</v>
      </c>
      <c r="D531" s="244" t="s">
        <v>224</v>
      </c>
      <c r="E531" s="245" t="s">
        <v>3619</v>
      </c>
      <c r="F531" s="246" t="s">
        <v>3620</v>
      </c>
      <c r="G531" s="247" t="s">
        <v>353</v>
      </c>
      <c r="H531" s="248">
        <v>1</v>
      </c>
      <c r="I531" s="249"/>
      <c r="J531" s="250">
        <f>ROUND(I531*H531,2)</f>
        <v>0</v>
      </c>
      <c r="K531" s="251"/>
      <c r="L531" s="45"/>
      <c r="M531" s="252" t="s">
        <v>1</v>
      </c>
      <c r="N531" s="253" t="s">
        <v>41</v>
      </c>
      <c r="O531" s="92"/>
      <c r="P531" s="254">
        <f>O531*H531</f>
        <v>0</v>
      </c>
      <c r="Q531" s="254">
        <v>0</v>
      </c>
      <c r="R531" s="254">
        <f>Q531*H531</f>
        <v>0</v>
      </c>
      <c r="S531" s="254">
        <v>0</v>
      </c>
      <c r="T531" s="255">
        <f>S531*H531</f>
        <v>0</v>
      </c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R531" s="256" t="s">
        <v>228</v>
      </c>
      <c r="AT531" s="256" t="s">
        <v>224</v>
      </c>
      <c r="AU531" s="256" t="s">
        <v>84</v>
      </c>
      <c r="AY531" s="18" t="s">
        <v>222</v>
      </c>
      <c r="BE531" s="257">
        <f>IF(N531="základní",J531,0)</f>
        <v>0</v>
      </c>
      <c r="BF531" s="257">
        <f>IF(N531="snížená",J531,0)</f>
        <v>0</v>
      </c>
      <c r="BG531" s="257">
        <f>IF(N531="zákl. přenesená",J531,0)</f>
        <v>0</v>
      </c>
      <c r="BH531" s="257">
        <f>IF(N531="sníž. přenesená",J531,0)</f>
        <v>0</v>
      </c>
      <c r="BI531" s="257">
        <f>IF(N531="nulová",J531,0)</f>
        <v>0</v>
      </c>
      <c r="BJ531" s="18" t="s">
        <v>84</v>
      </c>
      <c r="BK531" s="257">
        <f>ROUND(I531*H531,2)</f>
        <v>0</v>
      </c>
      <c r="BL531" s="18" t="s">
        <v>228</v>
      </c>
      <c r="BM531" s="256" t="s">
        <v>1120</v>
      </c>
    </row>
    <row r="532" s="2" customFormat="1">
      <c r="A532" s="39"/>
      <c r="B532" s="40"/>
      <c r="C532" s="41"/>
      <c r="D532" s="260" t="s">
        <v>266</v>
      </c>
      <c r="E532" s="41"/>
      <c r="F532" s="291" t="s">
        <v>3621</v>
      </c>
      <c r="G532" s="41"/>
      <c r="H532" s="41"/>
      <c r="I532" s="211"/>
      <c r="J532" s="41"/>
      <c r="K532" s="41"/>
      <c r="L532" s="45"/>
      <c r="M532" s="292"/>
      <c r="N532" s="293"/>
      <c r="O532" s="92"/>
      <c r="P532" s="92"/>
      <c r="Q532" s="92"/>
      <c r="R532" s="92"/>
      <c r="S532" s="92"/>
      <c r="T532" s="93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T532" s="18" t="s">
        <v>266</v>
      </c>
      <c r="AU532" s="18" t="s">
        <v>84</v>
      </c>
    </row>
    <row r="533" s="2" customFormat="1" ht="16.5" customHeight="1">
      <c r="A533" s="39"/>
      <c r="B533" s="40"/>
      <c r="C533" s="244" t="s">
        <v>649</v>
      </c>
      <c r="D533" s="244" t="s">
        <v>224</v>
      </c>
      <c r="E533" s="245" t="s">
        <v>3627</v>
      </c>
      <c r="F533" s="246" t="s">
        <v>3628</v>
      </c>
      <c r="G533" s="247" t="s">
        <v>353</v>
      </c>
      <c r="H533" s="248">
        <v>3</v>
      </c>
      <c r="I533" s="249"/>
      <c r="J533" s="250">
        <f>ROUND(I533*H533,2)</f>
        <v>0</v>
      </c>
      <c r="K533" s="251"/>
      <c r="L533" s="45"/>
      <c r="M533" s="252" t="s">
        <v>1</v>
      </c>
      <c r="N533" s="253" t="s">
        <v>41</v>
      </c>
      <c r="O533" s="92"/>
      <c r="P533" s="254">
        <f>O533*H533</f>
        <v>0</v>
      </c>
      <c r="Q533" s="254">
        <v>0</v>
      </c>
      <c r="R533" s="254">
        <f>Q533*H533</f>
        <v>0</v>
      </c>
      <c r="S533" s="254">
        <v>0</v>
      </c>
      <c r="T533" s="255">
        <f>S533*H533</f>
        <v>0</v>
      </c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R533" s="256" t="s">
        <v>228</v>
      </c>
      <c r="AT533" s="256" t="s">
        <v>224</v>
      </c>
      <c r="AU533" s="256" t="s">
        <v>84</v>
      </c>
      <c r="AY533" s="18" t="s">
        <v>222</v>
      </c>
      <c r="BE533" s="257">
        <f>IF(N533="základní",J533,0)</f>
        <v>0</v>
      </c>
      <c r="BF533" s="257">
        <f>IF(N533="snížená",J533,0)</f>
        <v>0</v>
      </c>
      <c r="BG533" s="257">
        <f>IF(N533="zákl. přenesená",J533,0)</f>
        <v>0</v>
      </c>
      <c r="BH533" s="257">
        <f>IF(N533="sníž. přenesená",J533,0)</f>
        <v>0</v>
      </c>
      <c r="BI533" s="257">
        <f>IF(N533="nulová",J533,0)</f>
        <v>0</v>
      </c>
      <c r="BJ533" s="18" t="s">
        <v>84</v>
      </c>
      <c r="BK533" s="257">
        <f>ROUND(I533*H533,2)</f>
        <v>0</v>
      </c>
      <c r="BL533" s="18" t="s">
        <v>228</v>
      </c>
      <c r="BM533" s="256" t="s">
        <v>1121</v>
      </c>
    </row>
    <row r="534" s="2" customFormat="1">
      <c r="A534" s="39"/>
      <c r="B534" s="40"/>
      <c r="C534" s="41"/>
      <c r="D534" s="260" t="s">
        <v>266</v>
      </c>
      <c r="E534" s="41"/>
      <c r="F534" s="291" t="s">
        <v>3629</v>
      </c>
      <c r="G534" s="41"/>
      <c r="H534" s="41"/>
      <c r="I534" s="211"/>
      <c r="J534" s="41"/>
      <c r="K534" s="41"/>
      <c r="L534" s="45"/>
      <c r="M534" s="292"/>
      <c r="N534" s="293"/>
      <c r="O534" s="92"/>
      <c r="P534" s="92"/>
      <c r="Q534" s="92"/>
      <c r="R534" s="92"/>
      <c r="S534" s="92"/>
      <c r="T534" s="93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T534" s="18" t="s">
        <v>266</v>
      </c>
      <c r="AU534" s="18" t="s">
        <v>84</v>
      </c>
    </row>
    <row r="535" s="2" customFormat="1" ht="16.5" customHeight="1">
      <c r="A535" s="39"/>
      <c r="B535" s="40"/>
      <c r="C535" s="244" t="s">
        <v>1111</v>
      </c>
      <c r="D535" s="244" t="s">
        <v>224</v>
      </c>
      <c r="E535" s="245" t="s">
        <v>3729</v>
      </c>
      <c r="F535" s="246" t="s">
        <v>3730</v>
      </c>
      <c r="G535" s="247" t="s">
        <v>353</v>
      </c>
      <c r="H535" s="248">
        <v>1</v>
      </c>
      <c r="I535" s="249"/>
      <c r="J535" s="250">
        <f>ROUND(I535*H535,2)</f>
        <v>0</v>
      </c>
      <c r="K535" s="251"/>
      <c r="L535" s="45"/>
      <c r="M535" s="252" t="s">
        <v>1</v>
      </c>
      <c r="N535" s="253" t="s">
        <v>41</v>
      </c>
      <c r="O535" s="92"/>
      <c r="P535" s="254">
        <f>O535*H535</f>
        <v>0</v>
      </c>
      <c r="Q535" s="254">
        <v>0</v>
      </c>
      <c r="R535" s="254">
        <f>Q535*H535</f>
        <v>0</v>
      </c>
      <c r="S535" s="254">
        <v>0</v>
      </c>
      <c r="T535" s="255">
        <f>S535*H535</f>
        <v>0</v>
      </c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R535" s="256" t="s">
        <v>228</v>
      </c>
      <c r="AT535" s="256" t="s">
        <v>224</v>
      </c>
      <c r="AU535" s="256" t="s">
        <v>84</v>
      </c>
      <c r="AY535" s="18" t="s">
        <v>222</v>
      </c>
      <c r="BE535" s="257">
        <f>IF(N535="základní",J535,0)</f>
        <v>0</v>
      </c>
      <c r="BF535" s="257">
        <f>IF(N535="snížená",J535,0)</f>
        <v>0</v>
      </c>
      <c r="BG535" s="257">
        <f>IF(N535="zákl. přenesená",J535,0)</f>
        <v>0</v>
      </c>
      <c r="BH535" s="257">
        <f>IF(N535="sníž. přenesená",J535,0)</f>
        <v>0</v>
      </c>
      <c r="BI535" s="257">
        <f>IF(N535="nulová",J535,0)</f>
        <v>0</v>
      </c>
      <c r="BJ535" s="18" t="s">
        <v>84</v>
      </c>
      <c r="BK535" s="257">
        <f>ROUND(I535*H535,2)</f>
        <v>0</v>
      </c>
      <c r="BL535" s="18" t="s">
        <v>228</v>
      </c>
      <c r="BM535" s="256" t="s">
        <v>1126</v>
      </c>
    </row>
    <row r="536" s="2" customFormat="1">
      <c r="A536" s="39"/>
      <c r="B536" s="40"/>
      <c r="C536" s="41"/>
      <c r="D536" s="260" t="s">
        <v>266</v>
      </c>
      <c r="E536" s="41"/>
      <c r="F536" s="291" t="s">
        <v>3629</v>
      </c>
      <c r="G536" s="41"/>
      <c r="H536" s="41"/>
      <c r="I536" s="211"/>
      <c r="J536" s="41"/>
      <c r="K536" s="41"/>
      <c r="L536" s="45"/>
      <c r="M536" s="292"/>
      <c r="N536" s="293"/>
      <c r="O536" s="92"/>
      <c r="P536" s="92"/>
      <c r="Q536" s="92"/>
      <c r="R536" s="92"/>
      <c r="S536" s="92"/>
      <c r="T536" s="93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T536" s="18" t="s">
        <v>266</v>
      </c>
      <c r="AU536" s="18" t="s">
        <v>84</v>
      </c>
    </row>
    <row r="537" s="2" customFormat="1" ht="16.5" customHeight="1">
      <c r="A537" s="39"/>
      <c r="B537" s="40"/>
      <c r="C537" s="244" t="s">
        <v>656</v>
      </c>
      <c r="D537" s="244" t="s">
        <v>224</v>
      </c>
      <c r="E537" s="245" t="s">
        <v>3630</v>
      </c>
      <c r="F537" s="246" t="s">
        <v>3631</v>
      </c>
      <c r="G537" s="247" t="s">
        <v>353</v>
      </c>
      <c r="H537" s="248">
        <v>2</v>
      </c>
      <c r="I537" s="249"/>
      <c r="J537" s="250">
        <f>ROUND(I537*H537,2)</f>
        <v>0</v>
      </c>
      <c r="K537" s="251"/>
      <c r="L537" s="45"/>
      <c r="M537" s="252" t="s">
        <v>1</v>
      </c>
      <c r="N537" s="253" t="s">
        <v>41</v>
      </c>
      <c r="O537" s="92"/>
      <c r="P537" s="254">
        <f>O537*H537</f>
        <v>0</v>
      </c>
      <c r="Q537" s="254">
        <v>0</v>
      </c>
      <c r="R537" s="254">
        <f>Q537*H537</f>
        <v>0</v>
      </c>
      <c r="S537" s="254">
        <v>0</v>
      </c>
      <c r="T537" s="255">
        <f>S537*H537</f>
        <v>0</v>
      </c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R537" s="256" t="s">
        <v>228</v>
      </c>
      <c r="AT537" s="256" t="s">
        <v>224</v>
      </c>
      <c r="AU537" s="256" t="s">
        <v>84</v>
      </c>
      <c r="AY537" s="18" t="s">
        <v>222</v>
      </c>
      <c r="BE537" s="257">
        <f>IF(N537="základní",J537,0)</f>
        <v>0</v>
      </c>
      <c r="BF537" s="257">
        <f>IF(N537="snížená",J537,0)</f>
        <v>0</v>
      </c>
      <c r="BG537" s="257">
        <f>IF(N537="zákl. přenesená",J537,0)</f>
        <v>0</v>
      </c>
      <c r="BH537" s="257">
        <f>IF(N537="sníž. přenesená",J537,0)</f>
        <v>0</v>
      </c>
      <c r="BI537" s="257">
        <f>IF(N537="nulová",J537,0)</f>
        <v>0</v>
      </c>
      <c r="BJ537" s="18" t="s">
        <v>84</v>
      </c>
      <c r="BK537" s="257">
        <f>ROUND(I537*H537,2)</f>
        <v>0</v>
      </c>
      <c r="BL537" s="18" t="s">
        <v>228</v>
      </c>
      <c r="BM537" s="256" t="s">
        <v>1131</v>
      </c>
    </row>
    <row r="538" s="2" customFormat="1">
      <c r="A538" s="39"/>
      <c r="B538" s="40"/>
      <c r="C538" s="41"/>
      <c r="D538" s="260" t="s">
        <v>266</v>
      </c>
      <c r="E538" s="41"/>
      <c r="F538" s="291" t="s">
        <v>3629</v>
      </c>
      <c r="G538" s="41"/>
      <c r="H538" s="41"/>
      <c r="I538" s="211"/>
      <c r="J538" s="41"/>
      <c r="K538" s="41"/>
      <c r="L538" s="45"/>
      <c r="M538" s="292"/>
      <c r="N538" s="293"/>
      <c r="O538" s="92"/>
      <c r="P538" s="92"/>
      <c r="Q538" s="92"/>
      <c r="R538" s="92"/>
      <c r="S538" s="92"/>
      <c r="T538" s="93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T538" s="18" t="s">
        <v>266</v>
      </c>
      <c r="AU538" s="18" t="s">
        <v>84</v>
      </c>
    </row>
    <row r="539" s="2" customFormat="1" ht="16.5" customHeight="1">
      <c r="A539" s="39"/>
      <c r="B539" s="40"/>
      <c r="C539" s="244" t="s">
        <v>1117</v>
      </c>
      <c r="D539" s="244" t="s">
        <v>224</v>
      </c>
      <c r="E539" s="245" t="s">
        <v>3677</v>
      </c>
      <c r="F539" s="246" t="s">
        <v>3678</v>
      </c>
      <c r="G539" s="247" t="s">
        <v>353</v>
      </c>
      <c r="H539" s="248">
        <v>14</v>
      </c>
      <c r="I539" s="249"/>
      <c r="J539" s="250">
        <f>ROUND(I539*H539,2)</f>
        <v>0</v>
      </c>
      <c r="K539" s="251"/>
      <c r="L539" s="45"/>
      <c r="M539" s="252" t="s">
        <v>1</v>
      </c>
      <c r="N539" s="253" t="s">
        <v>41</v>
      </c>
      <c r="O539" s="92"/>
      <c r="P539" s="254">
        <f>O539*H539</f>
        <v>0</v>
      </c>
      <c r="Q539" s="254">
        <v>0</v>
      </c>
      <c r="R539" s="254">
        <f>Q539*H539</f>
        <v>0</v>
      </c>
      <c r="S539" s="254">
        <v>0</v>
      </c>
      <c r="T539" s="255">
        <f>S539*H539</f>
        <v>0</v>
      </c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R539" s="256" t="s">
        <v>228</v>
      </c>
      <c r="AT539" s="256" t="s">
        <v>224</v>
      </c>
      <c r="AU539" s="256" t="s">
        <v>84</v>
      </c>
      <c r="AY539" s="18" t="s">
        <v>222</v>
      </c>
      <c r="BE539" s="257">
        <f>IF(N539="základní",J539,0)</f>
        <v>0</v>
      </c>
      <c r="BF539" s="257">
        <f>IF(N539="snížená",J539,0)</f>
        <v>0</v>
      </c>
      <c r="BG539" s="257">
        <f>IF(N539="zákl. přenesená",J539,0)</f>
        <v>0</v>
      </c>
      <c r="BH539" s="257">
        <f>IF(N539="sníž. přenesená",J539,0)</f>
        <v>0</v>
      </c>
      <c r="BI539" s="257">
        <f>IF(N539="nulová",J539,0)</f>
        <v>0</v>
      </c>
      <c r="BJ539" s="18" t="s">
        <v>84</v>
      </c>
      <c r="BK539" s="257">
        <f>ROUND(I539*H539,2)</f>
        <v>0</v>
      </c>
      <c r="BL539" s="18" t="s">
        <v>228</v>
      </c>
      <c r="BM539" s="256" t="s">
        <v>1136</v>
      </c>
    </row>
    <row r="540" s="2" customFormat="1">
      <c r="A540" s="39"/>
      <c r="B540" s="40"/>
      <c r="C540" s="41"/>
      <c r="D540" s="260" t="s">
        <v>266</v>
      </c>
      <c r="E540" s="41"/>
      <c r="F540" s="291" t="s">
        <v>3629</v>
      </c>
      <c r="G540" s="41"/>
      <c r="H540" s="41"/>
      <c r="I540" s="211"/>
      <c r="J540" s="41"/>
      <c r="K540" s="41"/>
      <c r="L540" s="45"/>
      <c r="M540" s="292"/>
      <c r="N540" s="293"/>
      <c r="O540" s="92"/>
      <c r="P540" s="92"/>
      <c r="Q540" s="92"/>
      <c r="R540" s="92"/>
      <c r="S540" s="92"/>
      <c r="T540" s="93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T540" s="18" t="s">
        <v>266</v>
      </c>
      <c r="AU540" s="18" t="s">
        <v>84</v>
      </c>
    </row>
    <row r="541" s="2" customFormat="1" ht="16.5" customHeight="1">
      <c r="A541" s="39"/>
      <c r="B541" s="40"/>
      <c r="C541" s="244" t="s">
        <v>659</v>
      </c>
      <c r="D541" s="244" t="s">
        <v>224</v>
      </c>
      <c r="E541" s="245" t="s">
        <v>3679</v>
      </c>
      <c r="F541" s="246" t="s">
        <v>3680</v>
      </c>
      <c r="G541" s="247" t="s">
        <v>353</v>
      </c>
      <c r="H541" s="248">
        <v>2</v>
      </c>
      <c r="I541" s="249"/>
      <c r="J541" s="250">
        <f>ROUND(I541*H541,2)</f>
        <v>0</v>
      </c>
      <c r="K541" s="251"/>
      <c r="L541" s="45"/>
      <c r="M541" s="252" t="s">
        <v>1</v>
      </c>
      <c r="N541" s="253" t="s">
        <v>41</v>
      </c>
      <c r="O541" s="92"/>
      <c r="P541" s="254">
        <f>O541*H541</f>
        <v>0</v>
      </c>
      <c r="Q541" s="254">
        <v>0</v>
      </c>
      <c r="R541" s="254">
        <f>Q541*H541</f>
        <v>0</v>
      </c>
      <c r="S541" s="254">
        <v>0</v>
      </c>
      <c r="T541" s="255">
        <f>S541*H541</f>
        <v>0</v>
      </c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R541" s="256" t="s">
        <v>228</v>
      </c>
      <c r="AT541" s="256" t="s">
        <v>224</v>
      </c>
      <c r="AU541" s="256" t="s">
        <v>84</v>
      </c>
      <c r="AY541" s="18" t="s">
        <v>222</v>
      </c>
      <c r="BE541" s="257">
        <f>IF(N541="základní",J541,0)</f>
        <v>0</v>
      </c>
      <c r="BF541" s="257">
        <f>IF(N541="snížená",J541,0)</f>
        <v>0</v>
      </c>
      <c r="BG541" s="257">
        <f>IF(N541="zákl. přenesená",J541,0)</f>
        <v>0</v>
      </c>
      <c r="BH541" s="257">
        <f>IF(N541="sníž. přenesená",J541,0)</f>
        <v>0</v>
      </c>
      <c r="BI541" s="257">
        <f>IF(N541="nulová",J541,0)</f>
        <v>0</v>
      </c>
      <c r="BJ541" s="18" t="s">
        <v>84</v>
      </c>
      <c r="BK541" s="257">
        <f>ROUND(I541*H541,2)</f>
        <v>0</v>
      </c>
      <c r="BL541" s="18" t="s">
        <v>228</v>
      </c>
      <c r="BM541" s="256" t="s">
        <v>1139</v>
      </c>
    </row>
    <row r="542" s="2" customFormat="1">
      <c r="A542" s="39"/>
      <c r="B542" s="40"/>
      <c r="C542" s="41"/>
      <c r="D542" s="260" t="s">
        <v>266</v>
      </c>
      <c r="E542" s="41"/>
      <c r="F542" s="291" t="s">
        <v>3629</v>
      </c>
      <c r="G542" s="41"/>
      <c r="H542" s="41"/>
      <c r="I542" s="211"/>
      <c r="J542" s="41"/>
      <c r="K542" s="41"/>
      <c r="L542" s="45"/>
      <c r="M542" s="292"/>
      <c r="N542" s="293"/>
      <c r="O542" s="92"/>
      <c r="P542" s="92"/>
      <c r="Q542" s="92"/>
      <c r="R542" s="92"/>
      <c r="S542" s="92"/>
      <c r="T542" s="93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T542" s="18" t="s">
        <v>266</v>
      </c>
      <c r="AU542" s="18" t="s">
        <v>84</v>
      </c>
    </row>
    <row r="543" s="2" customFormat="1" ht="16.5" customHeight="1">
      <c r="A543" s="39"/>
      <c r="B543" s="40"/>
      <c r="C543" s="244" t="s">
        <v>1123</v>
      </c>
      <c r="D543" s="244" t="s">
        <v>224</v>
      </c>
      <c r="E543" s="245" t="s">
        <v>3683</v>
      </c>
      <c r="F543" s="246" t="s">
        <v>3684</v>
      </c>
      <c r="G543" s="247" t="s">
        <v>353</v>
      </c>
      <c r="H543" s="248">
        <v>21</v>
      </c>
      <c r="I543" s="249"/>
      <c r="J543" s="250">
        <f>ROUND(I543*H543,2)</f>
        <v>0</v>
      </c>
      <c r="K543" s="251"/>
      <c r="L543" s="45"/>
      <c r="M543" s="252" t="s">
        <v>1</v>
      </c>
      <c r="N543" s="253" t="s">
        <v>41</v>
      </c>
      <c r="O543" s="92"/>
      <c r="P543" s="254">
        <f>O543*H543</f>
        <v>0</v>
      </c>
      <c r="Q543" s="254">
        <v>0</v>
      </c>
      <c r="R543" s="254">
        <f>Q543*H543</f>
        <v>0</v>
      </c>
      <c r="S543" s="254">
        <v>0</v>
      </c>
      <c r="T543" s="255">
        <f>S543*H543</f>
        <v>0</v>
      </c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R543" s="256" t="s">
        <v>228</v>
      </c>
      <c r="AT543" s="256" t="s">
        <v>224</v>
      </c>
      <c r="AU543" s="256" t="s">
        <v>84</v>
      </c>
      <c r="AY543" s="18" t="s">
        <v>222</v>
      </c>
      <c r="BE543" s="257">
        <f>IF(N543="základní",J543,0)</f>
        <v>0</v>
      </c>
      <c r="BF543" s="257">
        <f>IF(N543="snížená",J543,0)</f>
        <v>0</v>
      </c>
      <c r="BG543" s="257">
        <f>IF(N543="zákl. přenesená",J543,0)</f>
        <v>0</v>
      </c>
      <c r="BH543" s="257">
        <f>IF(N543="sníž. přenesená",J543,0)</f>
        <v>0</v>
      </c>
      <c r="BI543" s="257">
        <f>IF(N543="nulová",J543,0)</f>
        <v>0</v>
      </c>
      <c r="BJ543" s="18" t="s">
        <v>84</v>
      </c>
      <c r="BK543" s="257">
        <f>ROUND(I543*H543,2)</f>
        <v>0</v>
      </c>
      <c r="BL543" s="18" t="s">
        <v>228</v>
      </c>
      <c r="BM543" s="256" t="s">
        <v>1143</v>
      </c>
    </row>
    <row r="544" s="2" customFormat="1">
      <c r="A544" s="39"/>
      <c r="B544" s="40"/>
      <c r="C544" s="41"/>
      <c r="D544" s="260" t="s">
        <v>266</v>
      </c>
      <c r="E544" s="41"/>
      <c r="F544" s="291" t="s">
        <v>3629</v>
      </c>
      <c r="G544" s="41"/>
      <c r="H544" s="41"/>
      <c r="I544" s="211"/>
      <c r="J544" s="41"/>
      <c r="K544" s="41"/>
      <c r="L544" s="45"/>
      <c r="M544" s="292"/>
      <c r="N544" s="293"/>
      <c r="O544" s="92"/>
      <c r="P544" s="92"/>
      <c r="Q544" s="92"/>
      <c r="R544" s="92"/>
      <c r="S544" s="92"/>
      <c r="T544" s="93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T544" s="18" t="s">
        <v>266</v>
      </c>
      <c r="AU544" s="18" t="s">
        <v>84</v>
      </c>
    </row>
    <row r="545" s="2" customFormat="1" ht="16.5" customHeight="1">
      <c r="A545" s="39"/>
      <c r="B545" s="40"/>
      <c r="C545" s="244" t="s">
        <v>664</v>
      </c>
      <c r="D545" s="244" t="s">
        <v>224</v>
      </c>
      <c r="E545" s="245" t="s">
        <v>3681</v>
      </c>
      <c r="F545" s="246" t="s">
        <v>3682</v>
      </c>
      <c r="G545" s="247" t="s">
        <v>353</v>
      </c>
      <c r="H545" s="248">
        <v>1</v>
      </c>
      <c r="I545" s="249"/>
      <c r="J545" s="250">
        <f>ROUND(I545*H545,2)</f>
        <v>0</v>
      </c>
      <c r="K545" s="251"/>
      <c r="L545" s="45"/>
      <c r="M545" s="252" t="s">
        <v>1</v>
      </c>
      <c r="N545" s="253" t="s">
        <v>41</v>
      </c>
      <c r="O545" s="92"/>
      <c r="P545" s="254">
        <f>O545*H545</f>
        <v>0</v>
      </c>
      <c r="Q545" s="254">
        <v>0</v>
      </c>
      <c r="R545" s="254">
        <f>Q545*H545</f>
        <v>0</v>
      </c>
      <c r="S545" s="254">
        <v>0</v>
      </c>
      <c r="T545" s="255">
        <f>S545*H545</f>
        <v>0</v>
      </c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R545" s="256" t="s">
        <v>228</v>
      </c>
      <c r="AT545" s="256" t="s">
        <v>224</v>
      </c>
      <c r="AU545" s="256" t="s">
        <v>84</v>
      </c>
      <c r="AY545" s="18" t="s">
        <v>222</v>
      </c>
      <c r="BE545" s="257">
        <f>IF(N545="základní",J545,0)</f>
        <v>0</v>
      </c>
      <c r="BF545" s="257">
        <f>IF(N545="snížená",J545,0)</f>
        <v>0</v>
      </c>
      <c r="BG545" s="257">
        <f>IF(N545="zákl. přenesená",J545,0)</f>
        <v>0</v>
      </c>
      <c r="BH545" s="257">
        <f>IF(N545="sníž. přenesená",J545,0)</f>
        <v>0</v>
      </c>
      <c r="BI545" s="257">
        <f>IF(N545="nulová",J545,0)</f>
        <v>0</v>
      </c>
      <c r="BJ545" s="18" t="s">
        <v>84</v>
      </c>
      <c r="BK545" s="257">
        <f>ROUND(I545*H545,2)</f>
        <v>0</v>
      </c>
      <c r="BL545" s="18" t="s">
        <v>228</v>
      </c>
      <c r="BM545" s="256" t="s">
        <v>1145</v>
      </c>
    </row>
    <row r="546" s="2" customFormat="1">
      <c r="A546" s="39"/>
      <c r="B546" s="40"/>
      <c r="C546" s="41"/>
      <c r="D546" s="260" t="s">
        <v>266</v>
      </c>
      <c r="E546" s="41"/>
      <c r="F546" s="291" t="s">
        <v>3629</v>
      </c>
      <c r="G546" s="41"/>
      <c r="H546" s="41"/>
      <c r="I546" s="211"/>
      <c r="J546" s="41"/>
      <c r="K546" s="41"/>
      <c r="L546" s="45"/>
      <c r="M546" s="292"/>
      <c r="N546" s="293"/>
      <c r="O546" s="92"/>
      <c r="P546" s="92"/>
      <c r="Q546" s="92"/>
      <c r="R546" s="92"/>
      <c r="S546" s="92"/>
      <c r="T546" s="93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T546" s="18" t="s">
        <v>266</v>
      </c>
      <c r="AU546" s="18" t="s">
        <v>84</v>
      </c>
    </row>
    <row r="547" s="2" customFormat="1" ht="16.5" customHeight="1">
      <c r="A547" s="39"/>
      <c r="B547" s="40"/>
      <c r="C547" s="244" t="s">
        <v>1133</v>
      </c>
      <c r="D547" s="244" t="s">
        <v>224</v>
      </c>
      <c r="E547" s="245" t="s">
        <v>3713</v>
      </c>
      <c r="F547" s="246" t="s">
        <v>3714</v>
      </c>
      <c r="G547" s="247" t="s">
        <v>353</v>
      </c>
      <c r="H547" s="248">
        <v>5</v>
      </c>
      <c r="I547" s="249"/>
      <c r="J547" s="250">
        <f>ROUND(I547*H547,2)</f>
        <v>0</v>
      </c>
      <c r="K547" s="251"/>
      <c r="L547" s="45"/>
      <c r="M547" s="252" t="s">
        <v>1</v>
      </c>
      <c r="N547" s="253" t="s">
        <v>41</v>
      </c>
      <c r="O547" s="92"/>
      <c r="P547" s="254">
        <f>O547*H547</f>
        <v>0</v>
      </c>
      <c r="Q547" s="254">
        <v>0</v>
      </c>
      <c r="R547" s="254">
        <f>Q547*H547</f>
        <v>0</v>
      </c>
      <c r="S547" s="254">
        <v>0</v>
      </c>
      <c r="T547" s="255">
        <f>S547*H547</f>
        <v>0</v>
      </c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R547" s="256" t="s">
        <v>228</v>
      </c>
      <c r="AT547" s="256" t="s">
        <v>224</v>
      </c>
      <c r="AU547" s="256" t="s">
        <v>84</v>
      </c>
      <c r="AY547" s="18" t="s">
        <v>222</v>
      </c>
      <c r="BE547" s="257">
        <f>IF(N547="základní",J547,0)</f>
        <v>0</v>
      </c>
      <c r="BF547" s="257">
        <f>IF(N547="snížená",J547,0)</f>
        <v>0</v>
      </c>
      <c r="BG547" s="257">
        <f>IF(N547="zákl. přenesená",J547,0)</f>
        <v>0</v>
      </c>
      <c r="BH547" s="257">
        <f>IF(N547="sníž. přenesená",J547,0)</f>
        <v>0</v>
      </c>
      <c r="BI547" s="257">
        <f>IF(N547="nulová",J547,0)</f>
        <v>0</v>
      </c>
      <c r="BJ547" s="18" t="s">
        <v>84</v>
      </c>
      <c r="BK547" s="257">
        <f>ROUND(I547*H547,2)</f>
        <v>0</v>
      </c>
      <c r="BL547" s="18" t="s">
        <v>228</v>
      </c>
      <c r="BM547" s="256" t="s">
        <v>1149</v>
      </c>
    </row>
    <row r="548" s="2" customFormat="1">
      <c r="A548" s="39"/>
      <c r="B548" s="40"/>
      <c r="C548" s="41"/>
      <c r="D548" s="260" t="s">
        <v>266</v>
      </c>
      <c r="E548" s="41"/>
      <c r="F548" s="291" t="s">
        <v>3629</v>
      </c>
      <c r="G548" s="41"/>
      <c r="H548" s="41"/>
      <c r="I548" s="211"/>
      <c r="J548" s="41"/>
      <c r="K548" s="41"/>
      <c r="L548" s="45"/>
      <c r="M548" s="292"/>
      <c r="N548" s="293"/>
      <c r="O548" s="92"/>
      <c r="P548" s="92"/>
      <c r="Q548" s="92"/>
      <c r="R548" s="92"/>
      <c r="S548" s="92"/>
      <c r="T548" s="93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T548" s="18" t="s">
        <v>266</v>
      </c>
      <c r="AU548" s="18" t="s">
        <v>84</v>
      </c>
    </row>
    <row r="549" s="2" customFormat="1" ht="21.75" customHeight="1">
      <c r="A549" s="39"/>
      <c r="B549" s="40"/>
      <c r="C549" s="244" t="s">
        <v>674</v>
      </c>
      <c r="D549" s="244" t="s">
        <v>224</v>
      </c>
      <c r="E549" s="245" t="s">
        <v>3688</v>
      </c>
      <c r="F549" s="246" t="s">
        <v>3689</v>
      </c>
      <c r="G549" s="247" t="s">
        <v>353</v>
      </c>
      <c r="H549" s="248">
        <v>3</v>
      </c>
      <c r="I549" s="249"/>
      <c r="J549" s="250">
        <f>ROUND(I549*H549,2)</f>
        <v>0</v>
      </c>
      <c r="K549" s="251"/>
      <c r="L549" s="45"/>
      <c r="M549" s="252" t="s">
        <v>1</v>
      </c>
      <c r="N549" s="253" t="s">
        <v>41</v>
      </c>
      <c r="O549" s="92"/>
      <c r="P549" s="254">
        <f>O549*H549</f>
        <v>0</v>
      </c>
      <c r="Q549" s="254">
        <v>0</v>
      </c>
      <c r="R549" s="254">
        <f>Q549*H549</f>
        <v>0</v>
      </c>
      <c r="S549" s="254">
        <v>0</v>
      </c>
      <c r="T549" s="255">
        <f>S549*H549</f>
        <v>0</v>
      </c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R549" s="256" t="s">
        <v>228</v>
      </c>
      <c r="AT549" s="256" t="s">
        <v>224</v>
      </c>
      <c r="AU549" s="256" t="s">
        <v>84</v>
      </c>
      <c r="AY549" s="18" t="s">
        <v>222</v>
      </c>
      <c r="BE549" s="257">
        <f>IF(N549="základní",J549,0)</f>
        <v>0</v>
      </c>
      <c r="BF549" s="257">
        <f>IF(N549="snížená",J549,0)</f>
        <v>0</v>
      </c>
      <c r="BG549" s="257">
        <f>IF(N549="zákl. přenesená",J549,0)</f>
        <v>0</v>
      </c>
      <c r="BH549" s="257">
        <f>IF(N549="sníž. přenesená",J549,0)</f>
        <v>0</v>
      </c>
      <c r="BI549" s="257">
        <f>IF(N549="nulová",J549,0)</f>
        <v>0</v>
      </c>
      <c r="BJ549" s="18" t="s">
        <v>84</v>
      </c>
      <c r="BK549" s="257">
        <f>ROUND(I549*H549,2)</f>
        <v>0</v>
      </c>
      <c r="BL549" s="18" t="s">
        <v>228</v>
      </c>
      <c r="BM549" s="256" t="s">
        <v>1153</v>
      </c>
    </row>
    <row r="550" s="2" customFormat="1">
      <c r="A550" s="39"/>
      <c r="B550" s="40"/>
      <c r="C550" s="41"/>
      <c r="D550" s="260" t="s">
        <v>266</v>
      </c>
      <c r="E550" s="41"/>
      <c r="F550" s="291" t="s">
        <v>3687</v>
      </c>
      <c r="G550" s="41"/>
      <c r="H550" s="41"/>
      <c r="I550" s="211"/>
      <c r="J550" s="41"/>
      <c r="K550" s="41"/>
      <c r="L550" s="45"/>
      <c r="M550" s="292"/>
      <c r="N550" s="293"/>
      <c r="O550" s="92"/>
      <c r="P550" s="92"/>
      <c r="Q550" s="92"/>
      <c r="R550" s="92"/>
      <c r="S550" s="92"/>
      <c r="T550" s="93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T550" s="18" t="s">
        <v>266</v>
      </c>
      <c r="AU550" s="18" t="s">
        <v>84</v>
      </c>
    </row>
    <row r="551" s="2" customFormat="1" ht="24.15" customHeight="1">
      <c r="A551" s="39"/>
      <c r="B551" s="40"/>
      <c r="C551" s="244" t="s">
        <v>1140</v>
      </c>
      <c r="D551" s="244" t="s">
        <v>224</v>
      </c>
      <c r="E551" s="245" t="s">
        <v>3685</v>
      </c>
      <c r="F551" s="246" t="s">
        <v>3686</v>
      </c>
      <c r="G551" s="247" t="s">
        <v>353</v>
      </c>
      <c r="H551" s="248">
        <v>2</v>
      </c>
      <c r="I551" s="249"/>
      <c r="J551" s="250">
        <f>ROUND(I551*H551,2)</f>
        <v>0</v>
      </c>
      <c r="K551" s="251"/>
      <c r="L551" s="45"/>
      <c r="M551" s="252" t="s">
        <v>1</v>
      </c>
      <c r="N551" s="253" t="s">
        <v>41</v>
      </c>
      <c r="O551" s="92"/>
      <c r="P551" s="254">
        <f>O551*H551</f>
        <v>0</v>
      </c>
      <c r="Q551" s="254">
        <v>0</v>
      </c>
      <c r="R551" s="254">
        <f>Q551*H551</f>
        <v>0</v>
      </c>
      <c r="S551" s="254">
        <v>0</v>
      </c>
      <c r="T551" s="255">
        <f>S551*H551</f>
        <v>0</v>
      </c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R551" s="256" t="s">
        <v>228</v>
      </c>
      <c r="AT551" s="256" t="s">
        <v>224</v>
      </c>
      <c r="AU551" s="256" t="s">
        <v>84</v>
      </c>
      <c r="AY551" s="18" t="s">
        <v>222</v>
      </c>
      <c r="BE551" s="257">
        <f>IF(N551="základní",J551,0)</f>
        <v>0</v>
      </c>
      <c r="BF551" s="257">
        <f>IF(N551="snížená",J551,0)</f>
        <v>0</v>
      </c>
      <c r="BG551" s="257">
        <f>IF(N551="zákl. přenesená",J551,0)</f>
        <v>0</v>
      </c>
      <c r="BH551" s="257">
        <f>IF(N551="sníž. přenesená",J551,0)</f>
        <v>0</v>
      </c>
      <c r="BI551" s="257">
        <f>IF(N551="nulová",J551,0)</f>
        <v>0</v>
      </c>
      <c r="BJ551" s="18" t="s">
        <v>84</v>
      </c>
      <c r="BK551" s="257">
        <f>ROUND(I551*H551,2)</f>
        <v>0</v>
      </c>
      <c r="BL551" s="18" t="s">
        <v>228</v>
      </c>
      <c r="BM551" s="256" t="s">
        <v>1158</v>
      </c>
    </row>
    <row r="552" s="2" customFormat="1">
      <c r="A552" s="39"/>
      <c r="B552" s="40"/>
      <c r="C552" s="41"/>
      <c r="D552" s="260" t="s">
        <v>266</v>
      </c>
      <c r="E552" s="41"/>
      <c r="F552" s="291" t="s">
        <v>3687</v>
      </c>
      <c r="G552" s="41"/>
      <c r="H552" s="41"/>
      <c r="I552" s="211"/>
      <c r="J552" s="41"/>
      <c r="K552" s="41"/>
      <c r="L552" s="45"/>
      <c r="M552" s="292"/>
      <c r="N552" s="293"/>
      <c r="O552" s="92"/>
      <c r="P552" s="92"/>
      <c r="Q552" s="92"/>
      <c r="R552" s="92"/>
      <c r="S552" s="92"/>
      <c r="T552" s="93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T552" s="18" t="s">
        <v>266</v>
      </c>
      <c r="AU552" s="18" t="s">
        <v>84</v>
      </c>
    </row>
    <row r="553" s="2" customFormat="1" ht="16.5" customHeight="1">
      <c r="A553" s="39"/>
      <c r="B553" s="40"/>
      <c r="C553" s="244" t="s">
        <v>678</v>
      </c>
      <c r="D553" s="244" t="s">
        <v>224</v>
      </c>
      <c r="E553" s="245" t="s">
        <v>3735</v>
      </c>
      <c r="F553" s="246" t="s">
        <v>3736</v>
      </c>
      <c r="G553" s="247" t="s">
        <v>353</v>
      </c>
      <c r="H553" s="248">
        <v>1</v>
      </c>
      <c r="I553" s="249"/>
      <c r="J553" s="250">
        <f>ROUND(I553*H553,2)</f>
        <v>0</v>
      </c>
      <c r="K553" s="251"/>
      <c r="L553" s="45"/>
      <c r="M553" s="252" t="s">
        <v>1</v>
      </c>
      <c r="N553" s="253" t="s">
        <v>41</v>
      </c>
      <c r="O553" s="92"/>
      <c r="P553" s="254">
        <f>O553*H553</f>
        <v>0</v>
      </c>
      <c r="Q553" s="254">
        <v>0</v>
      </c>
      <c r="R553" s="254">
        <f>Q553*H553</f>
        <v>0</v>
      </c>
      <c r="S553" s="254">
        <v>0</v>
      </c>
      <c r="T553" s="255">
        <f>S553*H553</f>
        <v>0</v>
      </c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R553" s="256" t="s">
        <v>228</v>
      </c>
      <c r="AT553" s="256" t="s">
        <v>224</v>
      </c>
      <c r="AU553" s="256" t="s">
        <v>84</v>
      </c>
      <c r="AY553" s="18" t="s">
        <v>222</v>
      </c>
      <c r="BE553" s="257">
        <f>IF(N553="základní",J553,0)</f>
        <v>0</v>
      </c>
      <c r="BF553" s="257">
        <f>IF(N553="snížená",J553,0)</f>
        <v>0</v>
      </c>
      <c r="BG553" s="257">
        <f>IF(N553="zákl. přenesená",J553,0)</f>
        <v>0</v>
      </c>
      <c r="BH553" s="257">
        <f>IF(N553="sníž. přenesená",J553,0)</f>
        <v>0</v>
      </c>
      <c r="BI553" s="257">
        <f>IF(N553="nulová",J553,0)</f>
        <v>0</v>
      </c>
      <c r="BJ553" s="18" t="s">
        <v>84</v>
      </c>
      <c r="BK553" s="257">
        <f>ROUND(I553*H553,2)</f>
        <v>0</v>
      </c>
      <c r="BL553" s="18" t="s">
        <v>228</v>
      </c>
      <c r="BM553" s="256" t="s">
        <v>1162</v>
      </c>
    </row>
    <row r="554" s="2" customFormat="1">
      <c r="A554" s="39"/>
      <c r="B554" s="40"/>
      <c r="C554" s="41"/>
      <c r="D554" s="260" t="s">
        <v>266</v>
      </c>
      <c r="E554" s="41"/>
      <c r="F554" s="291" t="s">
        <v>3737</v>
      </c>
      <c r="G554" s="41"/>
      <c r="H554" s="41"/>
      <c r="I554" s="211"/>
      <c r="J554" s="41"/>
      <c r="K554" s="41"/>
      <c r="L554" s="45"/>
      <c r="M554" s="292"/>
      <c r="N554" s="293"/>
      <c r="O554" s="92"/>
      <c r="P554" s="92"/>
      <c r="Q554" s="92"/>
      <c r="R554" s="92"/>
      <c r="S554" s="92"/>
      <c r="T554" s="93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T554" s="18" t="s">
        <v>266</v>
      </c>
      <c r="AU554" s="18" t="s">
        <v>84</v>
      </c>
    </row>
    <row r="555" s="2" customFormat="1" ht="16.5" customHeight="1">
      <c r="A555" s="39"/>
      <c r="B555" s="40"/>
      <c r="C555" s="244" t="s">
        <v>1146</v>
      </c>
      <c r="D555" s="244" t="s">
        <v>224</v>
      </c>
      <c r="E555" s="245" t="s">
        <v>3738</v>
      </c>
      <c r="F555" s="246" t="s">
        <v>3739</v>
      </c>
      <c r="G555" s="247" t="s">
        <v>353</v>
      </c>
      <c r="H555" s="248">
        <v>1</v>
      </c>
      <c r="I555" s="249"/>
      <c r="J555" s="250">
        <f>ROUND(I555*H555,2)</f>
        <v>0</v>
      </c>
      <c r="K555" s="251"/>
      <c r="L555" s="45"/>
      <c r="M555" s="252" t="s">
        <v>1</v>
      </c>
      <c r="N555" s="253" t="s">
        <v>41</v>
      </c>
      <c r="O555" s="92"/>
      <c r="P555" s="254">
        <f>O555*H555</f>
        <v>0</v>
      </c>
      <c r="Q555" s="254">
        <v>0</v>
      </c>
      <c r="R555" s="254">
        <f>Q555*H555</f>
        <v>0</v>
      </c>
      <c r="S555" s="254">
        <v>0</v>
      </c>
      <c r="T555" s="255">
        <f>S555*H555</f>
        <v>0</v>
      </c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R555" s="256" t="s">
        <v>228</v>
      </c>
      <c r="AT555" s="256" t="s">
        <v>224</v>
      </c>
      <c r="AU555" s="256" t="s">
        <v>84</v>
      </c>
      <c r="AY555" s="18" t="s">
        <v>222</v>
      </c>
      <c r="BE555" s="257">
        <f>IF(N555="základní",J555,0)</f>
        <v>0</v>
      </c>
      <c r="BF555" s="257">
        <f>IF(N555="snížená",J555,0)</f>
        <v>0</v>
      </c>
      <c r="BG555" s="257">
        <f>IF(N555="zákl. přenesená",J555,0)</f>
        <v>0</v>
      </c>
      <c r="BH555" s="257">
        <f>IF(N555="sníž. přenesená",J555,0)</f>
        <v>0</v>
      </c>
      <c r="BI555" s="257">
        <f>IF(N555="nulová",J555,0)</f>
        <v>0</v>
      </c>
      <c r="BJ555" s="18" t="s">
        <v>84</v>
      </c>
      <c r="BK555" s="257">
        <f>ROUND(I555*H555,2)</f>
        <v>0</v>
      </c>
      <c r="BL555" s="18" t="s">
        <v>228</v>
      </c>
      <c r="BM555" s="256" t="s">
        <v>1166</v>
      </c>
    </row>
    <row r="556" s="2" customFormat="1">
      <c r="A556" s="39"/>
      <c r="B556" s="40"/>
      <c r="C556" s="41"/>
      <c r="D556" s="260" t="s">
        <v>266</v>
      </c>
      <c r="E556" s="41"/>
      <c r="F556" s="291" t="s">
        <v>3737</v>
      </c>
      <c r="G556" s="41"/>
      <c r="H556" s="41"/>
      <c r="I556" s="211"/>
      <c r="J556" s="41"/>
      <c r="K556" s="41"/>
      <c r="L556" s="45"/>
      <c r="M556" s="292"/>
      <c r="N556" s="293"/>
      <c r="O556" s="92"/>
      <c r="P556" s="92"/>
      <c r="Q556" s="92"/>
      <c r="R556" s="92"/>
      <c r="S556" s="92"/>
      <c r="T556" s="93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T556" s="18" t="s">
        <v>266</v>
      </c>
      <c r="AU556" s="18" t="s">
        <v>84</v>
      </c>
    </row>
    <row r="557" s="2" customFormat="1" ht="16.5" customHeight="1">
      <c r="A557" s="39"/>
      <c r="B557" s="40"/>
      <c r="C557" s="244" t="s">
        <v>684</v>
      </c>
      <c r="D557" s="244" t="s">
        <v>224</v>
      </c>
      <c r="E557" s="245" t="s">
        <v>3733</v>
      </c>
      <c r="F557" s="246" t="s">
        <v>3734</v>
      </c>
      <c r="G557" s="247" t="s">
        <v>353</v>
      </c>
      <c r="H557" s="248">
        <v>1</v>
      </c>
      <c r="I557" s="249"/>
      <c r="J557" s="250">
        <f>ROUND(I557*H557,2)</f>
        <v>0</v>
      </c>
      <c r="K557" s="251"/>
      <c r="L557" s="45"/>
      <c r="M557" s="252" t="s">
        <v>1</v>
      </c>
      <c r="N557" s="253" t="s">
        <v>41</v>
      </c>
      <c r="O557" s="92"/>
      <c r="P557" s="254">
        <f>O557*H557</f>
        <v>0</v>
      </c>
      <c r="Q557" s="254">
        <v>0</v>
      </c>
      <c r="R557" s="254">
        <f>Q557*H557</f>
        <v>0</v>
      </c>
      <c r="S557" s="254">
        <v>0</v>
      </c>
      <c r="T557" s="255">
        <f>S557*H557</f>
        <v>0</v>
      </c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R557" s="256" t="s">
        <v>228</v>
      </c>
      <c r="AT557" s="256" t="s">
        <v>224</v>
      </c>
      <c r="AU557" s="256" t="s">
        <v>84</v>
      </c>
      <c r="AY557" s="18" t="s">
        <v>222</v>
      </c>
      <c r="BE557" s="257">
        <f>IF(N557="základní",J557,0)</f>
        <v>0</v>
      </c>
      <c r="BF557" s="257">
        <f>IF(N557="snížená",J557,0)</f>
        <v>0</v>
      </c>
      <c r="BG557" s="257">
        <f>IF(N557="zákl. přenesená",J557,0)</f>
        <v>0</v>
      </c>
      <c r="BH557" s="257">
        <f>IF(N557="sníž. přenesená",J557,0)</f>
        <v>0</v>
      </c>
      <c r="BI557" s="257">
        <f>IF(N557="nulová",J557,0)</f>
        <v>0</v>
      </c>
      <c r="BJ557" s="18" t="s">
        <v>84</v>
      </c>
      <c r="BK557" s="257">
        <f>ROUND(I557*H557,2)</f>
        <v>0</v>
      </c>
      <c r="BL557" s="18" t="s">
        <v>228</v>
      </c>
      <c r="BM557" s="256" t="s">
        <v>1170</v>
      </c>
    </row>
    <row r="558" s="2" customFormat="1">
      <c r="A558" s="39"/>
      <c r="B558" s="40"/>
      <c r="C558" s="41"/>
      <c r="D558" s="260" t="s">
        <v>266</v>
      </c>
      <c r="E558" s="41"/>
      <c r="F558" s="291" t="s">
        <v>3629</v>
      </c>
      <c r="G558" s="41"/>
      <c r="H558" s="41"/>
      <c r="I558" s="211"/>
      <c r="J558" s="41"/>
      <c r="K558" s="41"/>
      <c r="L558" s="45"/>
      <c r="M558" s="292"/>
      <c r="N558" s="293"/>
      <c r="O558" s="92"/>
      <c r="P558" s="92"/>
      <c r="Q558" s="92"/>
      <c r="R558" s="92"/>
      <c r="S558" s="92"/>
      <c r="T558" s="93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T558" s="18" t="s">
        <v>266</v>
      </c>
      <c r="AU558" s="18" t="s">
        <v>84</v>
      </c>
    </row>
    <row r="559" s="2" customFormat="1" ht="16.5" customHeight="1">
      <c r="A559" s="39"/>
      <c r="B559" s="40"/>
      <c r="C559" s="244" t="s">
        <v>1155</v>
      </c>
      <c r="D559" s="244" t="s">
        <v>224</v>
      </c>
      <c r="E559" s="245" t="s">
        <v>3696</v>
      </c>
      <c r="F559" s="246" t="s">
        <v>3697</v>
      </c>
      <c r="G559" s="247" t="s">
        <v>353</v>
      </c>
      <c r="H559" s="248">
        <v>100</v>
      </c>
      <c r="I559" s="249"/>
      <c r="J559" s="250">
        <f>ROUND(I559*H559,2)</f>
        <v>0</v>
      </c>
      <c r="K559" s="251"/>
      <c r="L559" s="45"/>
      <c r="M559" s="252" t="s">
        <v>1</v>
      </c>
      <c r="N559" s="253" t="s">
        <v>41</v>
      </c>
      <c r="O559" s="92"/>
      <c r="P559" s="254">
        <f>O559*H559</f>
        <v>0</v>
      </c>
      <c r="Q559" s="254">
        <v>0</v>
      </c>
      <c r="R559" s="254">
        <f>Q559*H559</f>
        <v>0</v>
      </c>
      <c r="S559" s="254">
        <v>0</v>
      </c>
      <c r="T559" s="255">
        <f>S559*H559</f>
        <v>0</v>
      </c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R559" s="256" t="s">
        <v>228</v>
      </c>
      <c r="AT559" s="256" t="s">
        <v>224</v>
      </c>
      <c r="AU559" s="256" t="s">
        <v>84</v>
      </c>
      <c r="AY559" s="18" t="s">
        <v>222</v>
      </c>
      <c r="BE559" s="257">
        <f>IF(N559="základní",J559,0)</f>
        <v>0</v>
      </c>
      <c r="BF559" s="257">
        <f>IF(N559="snížená",J559,0)</f>
        <v>0</v>
      </c>
      <c r="BG559" s="257">
        <f>IF(N559="zákl. přenesená",J559,0)</f>
        <v>0</v>
      </c>
      <c r="BH559" s="257">
        <f>IF(N559="sníž. přenesená",J559,0)</f>
        <v>0</v>
      </c>
      <c r="BI559" s="257">
        <f>IF(N559="nulová",J559,0)</f>
        <v>0</v>
      </c>
      <c r="BJ559" s="18" t="s">
        <v>84</v>
      </c>
      <c r="BK559" s="257">
        <f>ROUND(I559*H559,2)</f>
        <v>0</v>
      </c>
      <c r="BL559" s="18" t="s">
        <v>228</v>
      </c>
      <c r="BM559" s="256" t="s">
        <v>1174</v>
      </c>
    </row>
    <row r="560" s="2" customFormat="1">
      <c r="A560" s="39"/>
      <c r="B560" s="40"/>
      <c r="C560" s="41"/>
      <c r="D560" s="260" t="s">
        <v>266</v>
      </c>
      <c r="E560" s="41"/>
      <c r="F560" s="291" t="s">
        <v>3646</v>
      </c>
      <c r="G560" s="41"/>
      <c r="H560" s="41"/>
      <c r="I560" s="211"/>
      <c r="J560" s="41"/>
      <c r="K560" s="41"/>
      <c r="L560" s="45"/>
      <c r="M560" s="292"/>
      <c r="N560" s="293"/>
      <c r="O560" s="92"/>
      <c r="P560" s="92"/>
      <c r="Q560" s="92"/>
      <c r="R560" s="92"/>
      <c r="S560" s="92"/>
      <c r="T560" s="93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T560" s="18" t="s">
        <v>266</v>
      </c>
      <c r="AU560" s="18" t="s">
        <v>84</v>
      </c>
    </row>
    <row r="561" s="2" customFormat="1" ht="16.5" customHeight="1">
      <c r="A561" s="39"/>
      <c r="B561" s="40"/>
      <c r="C561" s="244" t="s">
        <v>688</v>
      </c>
      <c r="D561" s="244" t="s">
        <v>224</v>
      </c>
      <c r="E561" s="245" t="s">
        <v>3698</v>
      </c>
      <c r="F561" s="246" t="s">
        <v>3699</v>
      </c>
      <c r="G561" s="247" t="s">
        <v>353</v>
      </c>
      <c r="H561" s="248">
        <v>3</v>
      </c>
      <c r="I561" s="249"/>
      <c r="J561" s="250">
        <f>ROUND(I561*H561,2)</f>
        <v>0</v>
      </c>
      <c r="K561" s="251"/>
      <c r="L561" s="45"/>
      <c r="M561" s="252" t="s">
        <v>1</v>
      </c>
      <c r="N561" s="253" t="s">
        <v>41</v>
      </c>
      <c r="O561" s="92"/>
      <c r="P561" s="254">
        <f>O561*H561</f>
        <v>0</v>
      </c>
      <c r="Q561" s="254">
        <v>0</v>
      </c>
      <c r="R561" s="254">
        <f>Q561*H561</f>
        <v>0</v>
      </c>
      <c r="S561" s="254">
        <v>0</v>
      </c>
      <c r="T561" s="255">
        <f>S561*H561</f>
        <v>0</v>
      </c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R561" s="256" t="s">
        <v>228</v>
      </c>
      <c r="AT561" s="256" t="s">
        <v>224</v>
      </c>
      <c r="AU561" s="256" t="s">
        <v>84</v>
      </c>
      <c r="AY561" s="18" t="s">
        <v>222</v>
      </c>
      <c r="BE561" s="257">
        <f>IF(N561="základní",J561,0)</f>
        <v>0</v>
      </c>
      <c r="BF561" s="257">
        <f>IF(N561="snížená",J561,0)</f>
        <v>0</v>
      </c>
      <c r="BG561" s="257">
        <f>IF(N561="zákl. přenesená",J561,0)</f>
        <v>0</v>
      </c>
      <c r="BH561" s="257">
        <f>IF(N561="sníž. přenesená",J561,0)</f>
        <v>0</v>
      </c>
      <c r="BI561" s="257">
        <f>IF(N561="nulová",J561,0)</f>
        <v>0</v>
      </c>
      <c r="BJ561" s="18" t="s">
        <v>84</v>
      </c>
      <c r="BK561" s="257">
        <f>ROUND(I561*H561,2)</f>
        <v>0</v>
      </c>
      <c r="BL561" s="18" t="s">
        <v>228</v>
      </c>
      <c r="BM561" s="256" t="s">
        <v>1178</v>
      </c>
    </row>
    <row r="562" s="2" customFormat="1">
      <c r="A562" s="39"/>
      <c r="B562" s="40"/>
      <c r="C562" s="41"/>
      <c r="D562" s="260" t="s">
        <v>266</v>
      </c>
      <c r="E562" s="41"/>
      <c r="F562" s="291" t="s">
        <v>3646</v>
      </c>
      <c r="G562" s="41"/>
      <c r="H562" s="41"/>
      <c r="I562" s="211"/>
      <c r="J562" s="41"/>
      <c r="K562" s="41"/>
      <c r="L562" s="45"/>
      <c r="M562" s="292"/>
      <c r="N562" s="293"/>
      <c r="O562" s="92"/>
      <c r="P562" s="92"/>
      <c r="Q562" s="92"/>
      <c r="R562" s="92"/>
      <c r="S562" s="92"/>
      <c r="T562" s="93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T562" s="18" t="s">
        <v>266</v>
      </c>
      <c r="AU562" s="18" t="s">
        <v>84</v>
      </c>
    </row>
    <row r="563" s="2" customFormat="1" ht="16.5" customHeight="1">
      <c r="A563" s="39"/>
      <c r="B563" s="40"/>
      <c r="C563" s="244" t="s">
        <v>1163</v>
      </c>
      <c r="D563" s="244" t="s">
        <v>224</v>
      </c>
      <c r="E563" s="245" t="s">
        <v>3715</v>
      </c>
      <c r="F563" s="246" t="s">
        <v>3716</v>
      </c>
      <c r="G563" s="247" t="s">
        <v>353</v>
      </c>
      <c r="H563" s="248">
        <v>2</v>
      </c>
      <c r="I563" s="249"/>
      <c r="J563" s="250">
        <f>ROUND(I563*H563,2)</f>
        <v>0</v>
      </c>
      <c r="K563" s="251"/>
      <c r="L563" s="45"/>
      <c r="M563" s="252" t="s">
        <v>1</v>
      </c>
      <c r="N563" s="253" t="s">
        <v>41</v>
      </c>
      <c r="O563" s="92"/>
      <c r="P563" s="254">
        <f>O563*H563</f>
        <v>0</v>
      </c>
      <c r="Q563" s="254">
        <v>0</v>
      </c>
      <c r="R563" s="254">
        <f>Q563*H563</f>
        <v>0</v>
      </c>
      <c r="S563" s="254">
        <v>0</v>
      </c>
      <c r="T563" s="255">
        <f>S563*H563</f>
        <v>0</v>
      </c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R563" s="256" t="s">
        <v>228</v>
      </c>
      <c r="AT563" s="256" t="s">
        <v>224</v>
      </c>
      <c r="AU563" s="256" t="s">
        <v>84</v>
      </c>
      <c r="AY563" s="18" t="s">
        <v>222</v>
      </c>
      <c r="BE563" s="257">
        <f>IF(N563="základní",J563,0)</f>
        <v>0</v>
      </c>
      <c r="BF563" s="257">
        <f>IF(N563="snížená",J563,0)</f>
        <v>0</v>
      </c>
      <c r="BG563" s="257">
        <f>IF(N563="zákl. přenesená",J563,0)</f>
        <v>0</v>
      </c>
      <c r="BH563" s="257">
        <f>IF(N563="sníž. přenesená",J563,0)</f>
        <v>0</v>
      </c>
      <c r="BI563" s="257">
        <f>IF(N563="nulová",J563,0)</f>
        <v>0</v>
      </c>
      <c r="BJ563" s="18" t="s">
        <v>84</v>
      </c>
      <c r="BK563" s="257">
        <f>ROUND(I563*H563,2)</f>
        <v>0</v>
      </c>
      <c r="BL563" s="18" t="s">
        <v>228</v>
      </c>
      <c r="BM563" s="256" t="s">
        <v>1183</v>
      </c>
    </row>
    <row r="564" s="2" customFormat="1">
      <c r="A564" s="39"/>
      <c r="B564" s="40"/>
      <c r="C564" s="41"/>
      <c r="D564" s="260" t="s">
        <v>266</v>
      </c>
      <c r="E564" s="41"/>
      <c r="F564" s="291" t="s">
        <v>3669</v>
      </c>
      <c r="G564" s="41"/>
      <c r="H564" s="41"/>
      <c r="I564" s="211"/>
      <c r="J564" s="41"/>
      <c r="K564" s="41"/>
      <c r="L564" s="45"/>
      <c r="M564" s="292"/>
      <c r="N564" s="293"/>
      <c r="O564" s="92"/>
      <c r="P564" s="92"/>
      <c r="Q564" s="92"/>
      <c r="R564" s="92"/>
      <c r="S564" s="92"/>
      <c r="T564" s="93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T564" s="18" t="s">
        <v>266</v>
      </c>
      <c r="AU564" s="18" t="s">
        <v>84</v>
      </c>
    </row>
    <row r="565" s="2" customFormat="1" ht="16.5" customHeight="1">
      <c r="A565" s="39"/>
      <c r="B565" s="40"/>
      <c r="C565" s="244" t="s">
        <v>692</v>
      </c>
      <c r="D565" s="244" t="s">
        <v>224</v>
      </c>
      <c r="E565" s="245" t="s">
        <v>3717</v>
      </c>
      <c r="F565" s="246" t="s">
        <v>3718</v>
      </c>
      <c r="G565" s="247" t="s">
        <v>353</v>
      </c>
      <c r="H565" s="248">
        <v>1</v>
      </c>
      <c r="I565" s="249"/>
      <c r="J565" s="250">
        <f>ROUND(I565*H565,2)</f>
        <v>0</v>
      </c>
      <c r="K565" s="251"/>
      <c r="L565" s="45"/>
      <c r="M565" s="252" t="s">
        <v>1</v>
      </c>
      <c r="N565" s="253" t="s">
        <v>41</v>
      </c>
      <c r="O565" s="92"/>
      <c r="P565" s="254">
        <f>O565*H565</f>
        <v>0</v>
      </c>
      <c r="Q565" s="254">
        <v>0</v>
      </c>
      <c r="R565" s="254">
        <f>Q565*H565</f>
        <v>0</v>
      </c>
      <c r="S565" s="254">
        <v>0</v>
      </c>
      <c r="T565" s="255">
        <f>S565*H565</f>
        <v>0</v>
      </c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R565" s="256" t="s">
        <v>228</v>
      </c>
      <c r="AT565" s="256" t="s">
        <v>224</v>
      </c>
      <c r="AU565" s="256" t="s">
        <v>84</v>
      </c>
      <c r="AY565" s="18" t="s">
        <v>222</v>
      </c>
      <c r="BE565" s="257">
        <f>IF(N565="základní",J565,0)</f>
        <v>0</v>
      </c>
      <c r="BF565" s="257">
        <f>IF(N565="snížená",J565,0)</f>
        <v>0</v>
      </c>
      <c r="BG565" s="257">
        <f>IF(N565="zákl. přenesená",J565,0)</f>
        <v>0</v>
      </c>
      <c r="BH565" s="257">
        <f>IF(N565="sníž. přenesená",J565,0)</f>
        <v>0</v>
      </c>
      <c r="BI565" s="257">
        <f>IF(N565="nulová",J565,0)</f>
        <v>0</v>
      </c>
      <c r="BJ565" s="18" t="s">
        <v>84</v>
      </c>
      <c r="BK565" s="257">
        <f>ROUND(I565*H565,2)</f>
        <v>0</v>
      </c>
      <c r="BL565" s="18" t="s">
        <v>228</v>
      </c>
      <c r="BM565" s="256" t="s">
        <v>1186</v>
      </c>
    </row>
    <row r="566" s="2" customFormat="1">
      <c r="A566" s="39"/>
      <c r="B566" s="40"/>
      <c r="C566" s="41"/>
      <c r="D566" s="260" t="s">
        <v>266</v>
      </c>
      <c r="E566" s="41"/>
      <c r="F566" s="291" t="s">
        <v>3669</v>
      </c>
      <c r="G566" s="41"/>
      <c r="H566" s="41"/>
      <c r="I566" s="211"/>
      <c r="J566" s="41"/>
      <c r="K566" s="41"/>
      <c r="L566" s="45"/>
      <c r="M566" s="292"/>
      <c r="N566" s="293"/>
      <c r="O566" s="92"/>
      <c r="P566" s="92"/>
      <c r="Q566" s="92"/>
      <c r="R566" s="92"/>
      <c r="S566" s="92"/>
      <c r="T566" s="93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T566" s="18" t="s">
        <v>266</v>
      </c>
      <c r="AU566" s="18" t="s">
        <v>84</v>
      </c>
    </row>
    <row r="567" s="2" customFormat="1" ht="16.5" customHeight="1">
      <c r="A567" s="39"/>
      <c r="B567" s="40"/>
      <c r="C567" s="244" t="s">
        <v>1171</v>
      </c>
      <c r="D567" s="244" t="s">
        <v>224</v>
      </c>
      <c r="E567" s="245" t="s">
        <v>3694</v>
      </c>
      <c r="F567" s="246" t="s">
        <v>3695</v>
      </c>
      <c r="G567" s="247" t="s">
        <v>353</v>
      </c>
      <c r="H567" s="248">
        <v>1</v>
      </c>
      <c r="I567" s="249"/>
      <c r="J567" s="250">
        <f>ROUND(I567*H567,2)</f>
        <v>0</v>
      </c>
      <c r="K567" s="251"/>
      <c r="L567" s="45"/>
      <c r="M567" s="252" t="s">
        <v>1</v>
      </c>
      <c r="N567" s="253" t="s">
        <v>41</v>
      </c>
      <c r="O567" s="92"/>
      <c r="P567" s="254">
        <f>O567*H567</f>
        <v>0</v>
      </c>
      <c r="Q567" s="254">
        <v>0</v>
      </c>
      <c r="R567" s="254">
        <f>Q567*H567</f>
        <v>0</v>
      </c>
      <c r="S567" s="254">
        <v>0</v>
      </c>
      <c r="T567" s="255">
        <f>S567*H567</f>
        <v>0</v>
      </c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R567" s="256" t="s">
        <v>228</v>
      </c>
      <c r="AT567" s="256" t="s">
        <v>224</v>
      </c>
      <c r="AU567" s="256" t="s">
        <v>84</v>
      </c>
      <c r="AY567" s="18" t="s">
        <v>222</v>
      </c>
      <c r="BE567" s="257">
        <f>IF(N567="základní",J567,0)</f>
        <v>0</v>
      </c>
      <c r="BF567" s="257">
        <f>IF(N567="snížená",J567,0)</f>
        <v>0</v>
      </c>
      <c r="BG567" s="257">
        <f>IF(N567="zákl. přenesená",J567,0)</f>
        <v>0</v>
      </c>
      <c r="BH567" s="257">
        <f>IF(N567="sníž. přenesená",J567,0)</f>
        <v>0</v>
      </c>
      <c r="BI567" s="257">
        <f>IF(N567="nulová",J567,0)</f>
        <v>0</v>
      </c>
      <c r="BJ567" s="18" t="s">
        <v>84</v>
      </c>
      <c r="BK567" s="257">
        <f>ROUND(I567*H567,2)</f>
        <v>0</v>
      </c>
      <c r="BL567" s="18" t="s">
        <v>228</v>
      </c>
      <c r="BM567" s="256" t="s">
        <v>1191</v>
      </c>
    </row>
    <row r="568" s="2" customFormat="1">
      <c r="A568" s="39"/>
      <c r="B568" s="40"/>
      <c r="C568" s="41"/>
      <c r="D568" s="260" t="s">
        <v>266</v>
      </c>
      <c r="E568" s="41"/>
      <c r="F568" s="291" t="s">
        <v>3629</v>
      </c>
      <c r="G568" s="41"/>
      <c r="H568" s="41"/>
      <c r="I568" s="211"/>
      <c r="J568" s="41"/>
      <c r="K568" s="41"/>
      <c r="L568" s="45"/>
      <c r="M568" s="292"/>
      <c r="N568" s="293"/>
      <c r="O568" s="92"/>
      <c r="P568" s="92"/>
      <c r="Q568" s="92"/>
      <c r="R568" s="92"/>
      <c r="S568" s="92"/>
      <c r="T568" s="93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T568" s="18" t="s">
        <v>266</v>
      </c>
      <c r="AU568" s="18" t="s">
        <v>84</v>
      </c>
    </row>
    <row r="569" s="2" customFormat="1" ht="16.5" customHeight="1">
      <c r="A569" s="39"/>
      <c r="B569" s="40"/>
      <c r="C569" s="244" t="s">
        <v>695</v>
      </c>
      <c r="D569" s="244" t="s">
        <v>224</v>
      </c>
      <c r="E569" s="245" t="s">
        <v>3719</v>
      </c>
      <c r="F569" s="246" t="s">
        <v>3720</v>
      </c>
      <c r="G569" s="247" t="s">
        <v>353</v>
      </c>
      <c r="H569" s="248">
        <v>1</v>
      </c>
      <c r="I569" s="249"/>
      <c r="J569" s="250">
        <f>ROUND(I569*H569,2)</f>
        <v>0</v>
      </c>
      <c r="K569" s="251"/>
      <c r="L569" s="45"/>
      <c r="M569" s="252" t="s">
        <v>1</v>
      </c>
      <c r="N569" s="253" t="s">
        <v>41</v>
      </c>
      <c r="O569" s="92"/>
      <c r="P569" s="254">
        <f>O569*H569</f>
        <v>0</v>
      </c>
      <c r="Q569" s="254">
        <v>0</v>
      </c>
      <c r="R569" s="254">
        <f>Q569*H569</f>
        <v>0</v>
      </c>
      <c r="S569" s="254">
        <v>0</v>
      </c>
      <c r="T569" s="255">
        <f>S569*H569</f>
        <v>0</v>
      </c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R569" s="256" t="s">
        <v>228</v>
      </c>
      <c r="AT569" s="256" t="s">
        <v>224</v>
      </c>
      <c r="AU569" s="256" t="s">
        <v>84</v>
      </c>
      <c r="AY569" s="18" t="s">
        <v>222</v>
      </c>
      <c r="BE569" s="257">
        <f>IF(N569="základní",J569,0)</f>
        <v>0</v>
      </c>
      <c r="BF569" s="257">
        <f>IF(N569="snížená",J569,0)</f>
        <v>0</v>
      </c>
      <c r="BG569" s="257">
        <f>IF(N569="zákl. přenesená",J569,0)</f>
        <v>0</v>
      </c>
      <c r="BH569" s="257">
        <f>IF(N569="sníž. přenesená",J569,0)</f>
        <v>0</v>
      </c>
      <c r="BI569" s="257">
        <f>IF(N569="nulová",J569,0)</f>
        <v>0</v>
      </c>
      <c r="BJ569" s="18" t="s">
        <v>84</v>
      </c>
      <c r="BK569" s="257">
        <f>ROUND(I569*H569,2)</f>
        <v>0</v>
      </c>
      <c r="BL569" s="18" t="s">
        <v>228</v>
      </c>
      <c r="BM569" s="256" t="s">
        <v>1195</v>
      </c>
    </row>
    <row r="570" s="2" customFormat="1">
      <c r="A570" s="39"/>
      <c r="B570" s="40"/>
      <c r="C570" s="41"/>
      <c r="D570" s="260" t="s">
        <v>266</v>
      </c>
      <c r="E570" s="41"/>
      <c r="F570" s="291" t="s">
        <v>3629</v>
      </c>
      <c r="G570" s="41"/>
      <c r="H570" s="41"/>
      <c r="I570" s="211"/>
      <c r="J570" s="41"/>
      <c r="K570" s="41"/>
      <c r="L570" s="45"/>
      <c r="M570" s="292"/>
      <c r="N570" s="293"/>
      <c r="O570" s="92"/>
      <c r="P570" s="92"/>
      <c r="Q570" s="92"/>
      <c r="R570" s="92"/>
      <c r="S570" s="92"/>
      <c r="T570" s="93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T570" s="18" t="s">
        <v>266</v>
      </c>
      <c r="AU570" s="18" t="s">
        <v>84</v>
      </c>
    </row>
    <row r="571" s="2" customFormat="1" ht="16.5" customHeight="1">
      <c r="A571" s="39"/>
      <c r="B571" s="40"/>
      <c r="C571" s="244" t="s">
        <v>1180</v>
      </c>
      <c r="D571" s="244" t="s">
        <v>224</v>
      </c>
      <c r="E571" s="245" t="s">
        <v>3740</v>
      </c>
      <c r="F571" s="246" t="s">
        <v>3722</v>
      </c>
      <c r="G571" s="247" t="s">
        <v>353</v>
      </c>
      <c r="H571" s="248">
        <v>1</v>
      </c>
      <c r="I571" s="249"/>
      <c r="J571" s="250">
        <f>ROUND(I571*H571,2)</f>
        <v>0</v>
      </c>
      <c r="K571" s="251"/>
      <c r="L571" s="45"/>
      <c r="M571" s="252" t="s">
        <v>1</v>
      </c>
      <c r="N571" s="253" t="s">
        <v>41</v>
      </c>
      <c r="O571" s="92"/>
      <c r="P571" s="254">
        <f>O571*H571</f>
        <v>0</v>
      </c>
      <c r="Q571" s="254">
        <v>0</v>
      </c>
      <c r="R571" s="254">
        <f>Q571*H571</f>
        <v>0</v>
      </c>
      <c r="S571" s="254">
        <v>0</v>
      </c>
      <c r="T571" s="255">
        <f>S571*H571</f>
        <v>0</v>
      </c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R571" s="256" t="s">
        <v>228</v>
      </c>
      <c r="AT571" s="256" t="s">
        <v>224</v>
      </c>
      <c r="AU571" s="256" t="s">
        <v>84</v>
      </c>
      <c r="AY571" s="18" t="s">
        <v>222</v>
      </c>
      <c r="BE571" s="257">
        <f>IF(N571="základní",J571,0)</f>
        <v>0</v>
      </c>
      <c r="BF571" s="257">
        <f>IF(N571="snížená",J571,0)</f>
        <v>0</v>
      </c>
      <c r="BG571" s="257">
        <f>IF(N571="zákl. přenesená",J571,0)</f>
        <v>0</v>
      </c>
      <c r="BH571" s="257">
        <f>IF(N571="sníž. přenesená",J571,0)</f>
        <v>0</v>
      </c>
      <c r="BI571" s="257">
        <f>IF(N571="nulová",J571,0)</f>
        <v>0</v>
      </c>
      <c r="BJ571" s="18" t="s">
        <v>84</v>
      </c>
      <c r="BK571" s="257">
        <f>ROUND(I571*H571,2)</f>
        <v>0</v>
      </c>
      <c r="BL571" s="18" t="s">
        <v>228</v>
      </c>
      <c r="BM571" s="256" t="s">
        <v>1199</v>
      </c>
    </row>
    <row r="572" s="2" customFormat="1">
      <c r="A572" s="39"/>
      <c r="B572" s="40"/>
      <c r="C572" s="41"/>
      <c r="D572" s="260" t="s">
        <v>266</v>
      </c>
      <c r="E572" s="41"/>
      <c r="F572" s="291" t="s">
        <v>3669</v>
      </c>
      <c r="G572" s="41"/>
      <c r="H572" s="41"/>
      <c r="I572" s="211"/>
      <c r="J572" s="41"/>
      <c r="K572" s="41"/>
      <c r="L572" s="45"/>
      <c r="M572" s="292"/>
      <c r="N572" s="293"/>
      <c r="O572" s="92"/>
      <c r="P572" s="92"/>
      <c r="Q572" s="92"/>
      <c r="R572" s="92"/>
      <c r="S572" s="92"/>
      <c r="T572" s="93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T572" s="18" t="s">
        <v>266</v>
      </c>
      <c r="AU572" s="18" t="s">
        <v>84</v>
      </c>
    </row>
    <row r="573" s="12" customFormat="1" ht="25.92" customHeight="1">
      <c r="A573" s="12"/>
      <c r="B573" s="228"/>
      <c r="C573" s="229"/>
      <c r="D573" s="230" t="s">
        <v>75</v>
      </c>
      <c r="E573" s="231" t="s">
        <v>3757</v>
      </c>
      <c r="F573" s="231" t="s">
        <v>3758</v>
      </c>
      <c r="G573" s="229"/>
      <c r="H573" s="229"/>
      <c r="I573" s="232"/>
      <c r="J573" s="233">
        <f>BK573</f>
        <v>0</v>
      </c>
      <c r="K573" s="229"/>
      <c r="L573" s="234"/>
      <c r="M573" s="235"/>
      <c r="N573" s="236"/>
      <c r="O573" s="236"/>
      <c r="P573" s="237">
        <f>SUM(P574:P607)</f>
        <v>0</v>
      </c>
      <c r="Q573" s="236"/>
      <c r="R573" s="237">
        <f>SUM(R574:R607)</f>
        <v>0</v>
      </c>
      <c r="S573" s="236"/>
      <c r="T573" s="238">
        <f>SUM(T574:T607)</f>
        <v>0</v>
      </c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R573" s="239" t="s">
        <v>84</v>
      </c>
      <c r="AT573" s="240" t="s">
        <v>75</v>
      </c>
      <c r="AU573" s="240" t="s">
        <v>76</v>
      </c>
      <c r="AY573" s="239" t="s">
        <v>222</v>
      </c>
      <c r="BK573" s="241">
        <f>SUM(BK574:BK607)</f>
        <v>0</v>
      </c>
    </row>
    <row r="574" s="2" customFormat="1" ht="16.5" customHeight="1">
      <c r="A574" s="39"/>
      <c r="B574" s="40"/>
      <c r="C574" s="244" t="s">
        <v>700</v>
      </c>
      <c r="D574" s="244" t="s">
        <v>224</v>
      </c>
      <c r="E574" s="245" t="s">
        <v>3667</v>
      </c>
      <c r="F574" s="246" t="s">
        <v>3668</v>
      </c>
      <c r="G574" s="247" t="s">
        <v>353</v>
      </c>
      <c r="H574" s="248">
        <v>1</v>
      </c>
      <c r="I574" s="249"/>
      <c r="J574" s="250">
        <f>ROUND(I574*H574,2)</f>
        <v>0</v>
      </c>
      <c r="K574" s="251"/>
      <c r="L574" s="45"/>
      <c r="M574" s="252" t="s">
        <v>1</v>
      </c>
      <c r="N574" s="253" t="s">
        <v>41</v>
      </c>
      <c r="O574" s="92"/>
      <c r="P574" s="254">
        <f>O574*H574</f>
        <v>0</v>
      </c>
      <c r="Q574" s="254">
        <v>0</v>
      </c>
      <c r="R574" s="254">
        <f>Q574*H574</f>
        <v>0</v>
      </c>
      <c r="S574" s="254">
        <v>0</v>
      </c>
      <c r="T574" s="255">
        <f>S574*H574</f>
        <v>0</v>
      </c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R574" s="256" t="s">
        <v>228</v>
      </c>
      <c r="AT574" s="256" t="s">
        <v>224</v>
      </c>
      <c r="AU574" s="256" t="s">
        <v>84</v>
      </c>
      <c r="AY574" s="18" t="s">
        <v>222</v>
      </c>
      <c r="BE574" s="257">
        <f>IF(N574="základní",J574,0)</f>
        <v>0</v>
      </c>
      <c r="BF574" s="257">
        <f>IF(N574="snížená",J574,0)</f>
        <v>0</v>
      </c>
      <c r="BG574" s="257">
        <f>IF(N574="zákl. přenesená",J574,0)</f>
        <v>0</v>
      </c>
      <c r="BH574" s="257">
        <f>IF(N574="sníž. přenesená",J574,0)</f>
        <v>0</v>
      </c>
      <c r="BI574" s="257">
        <f>IF(N574="nulová",J574,0)</f>
        <v>0</v>
      </c>
      <c r="BJ574" s="18" t="s">
        <v>84</v>
      </c>
      <c r="BK574" s="257">
        <f>ROUND(I574*H574,2)</f>
        <v>0</v>
      </c>
      <c r="BL574" s="18" t="s">
        <v>228</v>
      </c>
      <c r="BM574" s="256" t="s">
        <v>1202</v>
      </c>
    </row>
    <row r="575" s="2" customFormat="1">
      <c r="A575" s="39"/>
      <c r="B575" s="40"/>
      <c r="C575" s="41"/>
      <c r="D575" s="260" t="s">
        <v>266</v>
      </c>
      <c r="E575" s="41"/>
      <c r="F575" s="291" t="s">
        <v>3669</v>
      </c>
      <c r="G575" s="41"/>
      <c r="H575" s="41"/>
      <c r="I575" s="211"/>
      <c r="J575" s="41"/>
      <c r="K575" s="41"/>
      <c r="L575" s="45"/>
      <c r="M575" s="292"/>
      <c r="N575" s="293"/>
      <c r="O575" s="92"/>
      <c r="P575" s="92"/>
      <c r="Q575" s="92"/>
      <c r="R575" s="92"/>
      <c r="S575" s="92"/>
      <c r="T575" s="93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T575" s="18" t="s">
        <v>266</v>
      </c>
      <c r="AU575" s="18" t="s">
        <v>84</v>
      </c>
    </row>
    <row r="576" s="2" customFormat="1" ht="16.5" customHeight="1">
      <c r="A576" s="39"/>
      <c r="B576" s="40"/>
      <c r="C576" s="244" t="s">
        <v>1188</v>
      </c>
      <c r="D576" s="244" t="s">
        <v>224</v>
      </c>
      <c r="E576" s="245" t="s">
        <v>3670</v>
      </c>
      <c r="F576" s="246" t="s">
        <v>3671</v>
      </c>
      <c r="G576" s="247" t="s">
        <v>353</v>
      </c>
      <c r="H576" s="248">
        <v>1</v>
      </c>
      <c r="I576" s="249"/>
      <c r="J576" s="250">
        <f>ROUND(I576*H576,2)</f>
        <v>0</v>
      </c>
      <c r="K576" s="251"/>
      <c r="L576" s="45"/>
      <c r="M576" s="252" t="s">
        <v>1</v>
      </c>
      <c r="N576" s="253" t="s">
        <v>41</v>
      </c>
      <c r="O576" s="92"/>
      <c r="P576" s="254">
        <f>O576*H576</f>
        <v>0</v>
      </c>
      <c r="Q576" s="254">
        <v>0</v>
      </c>
      <c r="R576" s="254">
        <f>Q576*H576</f>
        <v>0</v>
      </c>
      <c r="S576" s="254">
        <v>0</v>
      </c>
      <c r="T576" s="255">
        <f>S576*H576</f>
        <v>0</v>
      </c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R576" s="256" t="s">
        <v>228</v>
      </c>
      <c r="AT576" s="256" t="s">
        <v>224</v>
      </c>
      <c r="AU576" s="256" t="s">
        <v>84</v>
      </c>
      <c r="AY576" s="18" t="s">
        <v>222</v>
      </c>
      <c r="BE576" s="257">
        <f>IF(N576="základní",J576,0)</f>
        <v>0</v>
      </c>
      <c r="BF576" s="257">
        <f>IF(N576="snížená",J576,0)</f>
        <v>0</v>
      </c>
      <c r="BG576" s="257">
        <f>IF(N576="zákl. přenesená",J576,0)</f>
        <v>0</v>
      </c>
      <c r="BH576" s="257">
        <f>IF(N576="sníž. přenesená",J576,0)</f>
        <v>0</v>
      </c>
      <c r="BI576" s="257">
        <f>IF(N576="nulová",J576,0)</f>
        <v>0</v>
      </c>
      <c r="BJ576" s="18" t="s">
        <v>84</v>
      </c>
      <c r="BK576" s="257">
        <f>ROUND(I576*H576,2)</f>
        <v>0</v>
      </c>
      <c r="BL576" s="18" t="s">
        <v>228</v>
      </c>
      <c r="BM576" s="256" t="s">
        <v>1207</v>
      </c>
    </row>
    <row r="577" s="2" customFormat="1">
      <c r="A577" s="39"/>
      <c r="B577" s="40"/>
      <c r="C577" s="41"/>
      <c r="D577" s="260" t="s">
        <v>266</v>
      </c>
      <c r="E577" s="41"/>
      <c r="F577" s="291" t="s">
        <v>3669</v>
      </c>
      <c r="G577" s="41"/>
      <c r="H577" s="41"/>
      <c r="I577" s="211"/>
      <c r="J577" s="41"/>
      <c r="K577" s="41"/>
      <c r="L577" s="45"/>
      <c r="M577" s="292"/>
      <c r="N577" s="293"/>
      <c r="O577" s="92"/>
      <c r="P577" s="92"/>
      <c r="Q577" s="92"/>
      <c r="R577" s="92"/>
      <c r="S577" s="92"/>
      <c r="T577" s="93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T577" s="18" t="s">
        <v>266</v>
      </c>
      <c r="AU577" s="18" t="s">
        <v>84</v>
      </c>
    </row>
    <row r="578" s="2" customFormat="1" ht="16.5" customHeight="1">
      <c r="A578" s="39"/>
      <c r="B578" s="40"/>
      <c r="C578" s="244" t="s">
        <v>706</v>
      </c>
      <c r="D578" s="244" t="s">
        <v>224</v>
      </c>
      <c r="E578" s="245" t="s">
        <v>3672</v>
      </c>
      <c r="F578" s="246" t="s">
        <v>3673</v>
      </c>
      <c r="G578" s="247" t="s">
        <v>353</v>
      </c>
      <c r="H578" s="248">
        <v>1</v>
      </c>
      <c r="I578" s="249"/>
      <c r="J578" s="250">
        <f>ROUND(I578*H578,2)</f>
        <v>0</v>
      </c>
      <c r="K578" s="251"/>
      <c r="L578" s="45"/>
      <c r="M578" s="252" t="s">
        <v>1</v>
      </c>
      <c r="N578" s="253" t="s">
        <v>41</v>
      </c>
      <c r="O578" s="92"/>
      <c r="P578" s="254">
        <f>O578*H578</f>
        <v>0</v>
      </c>
      <c r="Q578" s="254">
        <v>0</v>
      </c>
      <c r="R578" s="254">
        <f>Q578*H578</f>
        <v>0</v>
      </c>
      <c r="S578" s="254">
        <v>0</v>
      </c>
      <c r="T578" s="255">
        <f>S578*H578</f>
        <v>0</v>
      </c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R578" s="256" t="s">
        <v>228</v>
      </c>
      <c r="AT578" s="256" t="s">
        <v>224</v>
      </c>
      <c r="AU578" s="256" t="s">
        <v>84</v>
      </c>
      <c r="AY578" s="18" t="s">
        <v>222</v>
      </c>
      <c r="BE578" s="257">
        <f>IF(N578="základní",J578,0)</f>
        <v>0</v>
      </c>
      <c r="BF578" s="257">
        <f>IF(N578="snížená",J578,0)</f>
        <v>0</v>
      </c>
      <c r="BG578" s="257">
        <f>IF(N578="zákl. přenesená",J578,0)</f>
        <v>0</v>
      </c>
      <c r="BH578" s="257">
        <f>IF(N578="sníž. přenesená",J578,0)</f>
        <v>0</v>
      </c>
      <c r="BI578" s="257">
        <f>IF(N578="nulová",J578,0)</f>
        <v>0</v>
      </c>
      <c r="BJ578" s="18" t="s">
        <v>84</v>
      </c>
      <c r="BK578" s="257">
        <f>ROUND(I578*H578,2)</f>
        <v>0</v>
      </c>
      <c r="BL578" s="18" t="s">
        <v>228</v>
      </c>
      <c r="BM578" s="256" t="s">
        <v>1217</v>
      </c>
    </row>
    <row r="579" s="2" customFormat="1">
      <c r="A579" s="39"/>
      <c r="B579" s="40"/>
      <c r="C579" s="41"/>
      <c r="D579" s="260" t="s">
        <v>266</v>
      </c>
      <c r="E579" s="41"/>
      <c r="F579" s="291" t="s">
        <v>3674</v>
      </c>
      <c r="G579" s="41"/>
      <c r="H579" s="41"/>
      <c r="I579" s="211"/>
      <c r="J579" s="41"/>
      <c r="K579" s="41"/>
      <c r="L579" s="45"/>
      <c r="M579" s="292"/>
      <c r="N579" s="293"/>
      <c r="O579" s="92"/>
      <c r="P579" s="92"/>
      <c r="Q579" s="92"/>
      <c r="R579" s="92"/>
      <c r="S579" s="92"/>
      <c r="T579" s="93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T579" s="18" t="s">
        <v>266</v>
      </c>
      <c r="AU579" s="18" t="s">
        <v>84</v>
      </c>
    </row>
    <row r="580" s="2" customFormat="1" ht="16.5" customHeight="1">
      <c r="A580" s="39"/>
      <c r="B580" s="40"/>
      <c r="C580" s="244" t="s">
        <v>1196</v>
      </c>
      <c r="D580" s="244" t="s">
        <v>224</v>
      </c>
      <c r="E580" s="245" t="s">
        <v>3706</v>
      </c>
      <c r="F580" s="246" t="s">
        <v>3676</v>
      </c>
      <c r="G580" s="247" t="s">
        <v>353</v>
      </c>
      <c r="H580" s="248">
        <v>1</v>
      </c>
      <c r="I580" s="249"/>
      <c r="J580" s="250">
        <f>ROUND(I580*H580,2)</f>
        <v>0</v>
      </c>
      <c r="K580" s="251"/>
      <c r="L580" s="45"/>
      <c r="M580" s="252" t="s">
        <v>1</v>
      </c>
      <c r="N580" s="253" t="s">
        <v>41</v>
      </c>
      <c r="O580" s="92"/>
      <c r="P580" s="254">
        <f>O580*H580</f>
        <v>0</v>
      </c>
      <c r="Q580" s="254">
        <v>0</v>
      </c>
      <c r="R580" s="254">
        <f>Q580*H580</f>
        <v>0</v>
      </c>
      <c r="S580" s="254">
        <v>0</v>
      </c>
      <c r="T580" s="255">
        <f>S580*H580</f>
        <v>0</v>
      </c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R580" s="256" t="s">
        <v>228</v>
      </c>
      <c r="AT580" s="256" t="s">
        <v>224</v>
      </c>
      <c r="AU580" s="256" t="s">
        <v>84</v>
      </c>
      <c r="AY580" s="18" t="s">
        <v>222</v>
      </c>
      <c r="BE580" s="257">
        <f>IF(N580="základní",J580,0)</f>
        <v>0</v>
      </c>
      <c r="BF580" s="257">
        <f>IF(N580="snížená",J580,0)</f>
        <v>0</v>
      </c>
      <c r="BG580" s="257">
        <f>IF(N580="zákl. přenesená",J580,0)</f>
        <v>0</v>
      </c>
      <c r="BH580" s="257">
        <f>IF(N580="sníž. přenesená",J580,0)</f>
        <v>0</v>
      </c>
      <c r="BI580" s="257">
        <f>IF(N580="nulová",J580,0)</f>
        <v>0</v>
      </c>
      <c r="BJ580" s="18" t="s">
        <v>84</v>
      </c>
      <c r="BK580" s="257">
        <f>ROUND(I580*H580,2)</f>
        <v>0</v>
      </c>
      <c r="BL580" s="18" t="s">
        <v>228</v>
      </c>
      <c r="BM580" s="256" t="s">
        <v>1223</v>
      </c>
    </row>
    <row r="581" s="2" customFormat="1">
      <c r="A581" s="39"/>
      <c r="B581" s="40"/>
      <c r="C581" s="41"/>
      <c r="D581" s="260" t="s">
        <v>266</v>
      </c>
      <c r="E581" s="41"/>
      <c r="F581" s="291" t="s">
        <v>3618</v>
      </c>
      <c r="G581" s="41"/>
      <c r="H581" s="41"/>
      <c r="I581" s="211"/>
      <c r="J581" s="41"/>
      <c r="K581" s="41"/>
      <c r="L581" s="45"/>
      <c r="M581" s="292"/>
      <c r="N581" s="293"/>
      <c r="O581" s="92"/>
      <c r="P581" s="92"/>
      <c r="Q581" s="92"/>
      <c r="R581" s="92"/>
      <c r="S581" s="92"/>
      <c r="T581" s="93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T581" s="18" t="s">
        <v>266</v>
      </c>
      <c r="AU581" s="18" t="s">
        <v>84</v>
      </c>
    </row>
    <row r="582" s="2" customFormat="1" ht="24.15" customHeight="1">
      <c r="A582" s="39"/>
      <c r="B582" s="40"/>
      <c r="C582" s="244" t="s">
        <v>709</v>
      </c>
      <c r="D582" s="244" t="s">
        <v>224</v>
      </c>
      <c r="E582" s="245" t="s">
        <v>3619</v>
      </c>
      <c r="F582" s="246" t="s">
        <v>3620</v>
      </c>
      <c r="G582" s="247" t="s">
        <v>353</v>
      </c>
      <c r="H582" s="248">
        <v>1</v>
      </c>
      <c r="I582" s="249"/>
      <c r="J582" s="250">
        <f>ROUND(I582*H582,2)</f>
        <v>0</v>
      </c>
      <c r="K582" s="251"/>
      <c r="L582" s="45"/>
      <c r="M582" s="252" t="s">
        <v>1</v>
      </c>
      <c r="N582" s="253" t="s">
        <v>41</v>
      </c>
      <c r="O582" s="92"/>
      <c r="P582" s="254">
        <f>O582*H582</f>
        <v>0</v>
      </c>
      <c r="Q582" s="254">
        <v>0</v>
      </c>
      <c r="R582" s="254">
        <f>Q582*H582</f>
        <v>0</v>
      </c>
      <c r="S582" s="254">
        <v>0</v>
      </c>
      <c r="T582" s="255">
        <f>S582*H582</f>
        <v>0</v>
      </c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R582" s="256" t="s">
        <v>228</v>
      </c>
      <c r="AT582" s="256" t="s">
        <v>224</v>
      </c>
      <c r="AU582" s="256" t="s">
        <v>84</v>
      </c>
      <c r="AY582" s="18" t="s">
        <v>222</v>
      </c>
      <c r="BE582" s="257">
        <f>IF(N582="základní",J582,0)</f>
        <v>0</v>
      </c>
      <c r="BF582" s="257">
        <f>IF(N582="snížená",J582,0)</f>
        <v>0</v>
      </c>
      <c r="BG582" s="257">
        <f>IF(N582="zákl. přenesená",J582,0)</f>
        <v>0</v>
      </c>
      <c r="BH582" s="257">
        <f>IF(N582="sníž. přenesená",J582,0)</f>
        <v>0</v>
      </c>
      <c r="BI582" s="257">
        <f>IF(N582="nulová",J582,0)</f>
        <v>0</v>
      </c>
      <c r="BJ582" s="18" t="s">
        <v>84</v>
      </c>
      <c r="BK582" s="257">
        <f>ROUND(I582*H582,2)</f>
        <v>0</v>
      </c>
      <c r="BL582" s="18" t="s">
        <v>228</v>
      </c>
      <c r="BM582" s="256" t="s">
        <v>1226</v>
      </c>
    </row>
    <row r="583" s="2" customFormat="1">
      <c r="A583" s="39"/>
      <c r="B583" s="40"/>
      <c r="C583" s="41"/>
      <c r="D583" s="260" t="s">
        <v>266</v>
      </c>
      <c r="E583" s="41"/>
      <c r="F583" s="291" t="s">
        <v>3621</v>
      </c>
      <c r="G583" s="41"/>
      <c r="H583" s="41"/>
      <c r="I583" s="211"/>
      <c r="J583" s="41"/>
      <c r="K583" s="41"/>
      <c r="L583" s="45"/>
      <c r="M583" s="292"/>
      <c r="N583" s="293"/>
      <c r="O583" s="92"/>
      <c r="P583" s="92"/>
      <c r="Q583" s="92"/>
      <c r="R583" s="92"/>
      <c r="S583" s="92"/>
      <c r="T583" s="93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T583" s="18" t="s">
        <v>266</v>
      </c>
      <c r="AU583" s="18" t="s">
        <v>84</v>
      </c>
    </row>
    <row r="584" s="2" customFormat="1" ht="16.5" customHeight="1">
      <c r="A584" s="39"/>
      <c r="B584" s="40"/>
      <c r="C584" s="244" t="s">
        <v>1204</v>
      </c>
      <c r="D584" s="244" t="s">
        <v>224</v>
      </c>
      <c r="E584" s="245" t="s">
        <v>3677</v>
      </c>
      <c r="F584" s="246" t="s">
        <v>3678</v>
      </c>
      <c r="G584" s="247" t="s">
        <v>353</v>
      </c>
      <c r="H584" s="248">
        <v>6</v>
      </c>
      <c r="I584" s="249"/>
      <c r="J584" s="250">
        <f>ROUND(I584*H584,2)</f>
        <v>0</v>
      </c>
      <c r="K584" s="251"/>
      <c r="L584" s="45"/>
      <c r="M584" s="252" t="s">
        <v>1</v>
      </c>
      <c r="N584" s="253" t="s">
        <v>41</v>
      </c>
      <c r="O584" s="92"/>
      <c r="P584" s="254">
        <f>O584*H584</f>
        <v>0</v>
      </c>
      <c r="Q584" s="254">
        <v>0</v>
      </c>
      <c r="R584" s="254">
        <f>Q584*H584</f>
        <v>0</v>
      </c>
      <c r="S584" s="254">
        <v>0</v>
      </c>
      <c r="T584" s="255">
        <f>S584*H584</f>
        <v>0</v>
      </c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R584" s="256" t="s">
        <v>228</v>
      </c>
      <c r="AT584" s="256" t="s">
        <v>224</v>
      </c>
      <c r="AU584" s="256" t="s">
        <v>84</v>
      </c>
      <c r="AY584" s="18" t="s">
        <v>222</v>
      </c>
      <c r="BE584" s="257">
        <f>IF(N584="základní",J584,0)</f>
        <v>0</v>
      </c>
      <c r="BF584" s="257">
        <f>IF(N584="snížená",J584,0)</f>
        <v>0</v>
      </c>
      <c r="BG584" s="257">
        <f>IF(N584="zákl. přenesená",J584,0)</f>
        <v>0</v>
      </c>
      <c r="BH584" s="257">
        <f>IF(N584="sníž. přenesená",J584,0)</f>
        <v>0</v>
      </c>
      <c r="BI584" s="257">
        <f>IF(N584="nulová",J584,0)</f>
        <v>0</v>
      </c>
      <c r="BJ584" s="18" t="s">
        <v>84</v>
      </c>
      <c r="BK584" s="257">
        <f>ROUND(I584*H584,2)</f>
        <v>0</v>
      </c>
      <c r="BL584" s="18" t="s">
        <v>228</v>
      </c>
      <c r="BM584" s="256" t="s">
        <v>1232</v>
      </c>
    </row>
    <row r="585" s="2" customFormat="1">
      <c r="A585" s="39"/>
      <c r="B585" s="40"/>
      <c r="C585" s="41"/>
      <c r="D585" s="260" t="s">
        <v>266</v>
      </c>
      <c r="E585" s="41"/>
      <c r="F585" s="291" t="s">
        <v>3629</v>
      </c>
      <c r="G585" s="41"/>
      <c r="H585" s="41"/>
      <c r="I585" s="211"/>
      <c r="J585" s="41"/>
      <c r="K585" s="41"/>
      <c r="L585" s="45"/>
      <c r="M585" s="292"/>
      <c r="N585" s="293"/>
      <c r="O585" s="92"/>
      <c r="P585" s="92"/>
      <c r="Q585" s="92"/>
      <c r="R585" s="92"/>
      <c r="S585" s="92"/>
      <c r="T585" s="93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T585" s="18" t="s">
        <v>266</v>
      </c>
      <c r="AU585" s="18" t="s">
        <v>84</v>
      </c>
    </row>
    <row r="586" s="2" customFormat="1" ht="16.5" customHeight="1">
      <c r="A586" s="39"/>
      <c r="B586" s="40"/>
      <c r="C586" s="244" t="s">
        <v>713</v>
      </c>
      <c r="D586" s="244" t="s">
        <v>224</v>
      </c>
      <c r="E586" s="245" t="s">
        <v>3679</v>
      </c>
      <c r="F586" s="246" t="s">
        <v>3680</v>
      </c>
      <c r="G586" s="247" t="s">
        <v>353</v>
      </c>
      <c r="H586" s="248">
        <v>1</v>
      </c>
      <c r="I586" s="249"/>
      <c r="J586" s="250">
        <f>ROUND(I586*H586,2)</f>
        <v>0</v>
      </c>
      <c r="K586" s="251"/>
      <c r="L586" s="45"/>
      <c r="M586" s="252" t="s">
        <v>1</v>
      </c>
      <c r="N586" s="253" t="s">
        <v>41</v>
      </c>
      <c r="O586" s="92"/>
      <c r="P586" s="254">
        <f>O586*H586</f>
        <v>0</v>
      </c>
      <c r="Q586" s="254">
        <v>0</v>
      </c>
      <c r="R586" s="254">
        <f>Q586*H586</f>
        <v>0</v>
      </c>
      <c r="S586" s="254">
        <v>0</v>
      </c>
      <c r="T586" s="255">
        <f>S586*H586</f>
        <v>0</v>
      </c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R586" s="256" t="s">
        <v>228</v>
      </c>
      <c r="AT586" s="256" t="s">
        <v>224</v>
      </c>
      <c r="AU586" s="256" t="s">
        <v>84</v>
      </c>
      <c r="AY586" s="18" t="s">
        <v>222</v>
      </c>
      <c r="BE586" s="257">
        <f>IF(N586="základní",J586,0)</f>
        <v>0</v>
      </c>
      <c r="BF586" s="257">
        <f>IF(N586="snížená",J586,0)</f>
        <v>0</v>
      </c>
      <c r="BG586" s="257">
        <f>IF(N586="zákl. přenesená",J586,0)</f>
        <v>0</v>
      </c>
      <c r="BH586" s="257">
        <f>IF(N586="sníž. přenesená",J586,0)</f>
        <v>0</v>
      </c>
      <c r="BI586" s="257">
        <f>IF(N586="nulová",J586,0)</f>
        <v>0</v>
      </c>
      <c r="BJ586" s="18" t="s">
        <v>84</v>
      </c>
      <c r="BK586" s="257">
        <f>ROUND(I586*H586,2)</f>
        <v>0</v>
      </c>
      <c r="BL586" s="18" t="s">
        <v>228</v>
      </c>
      <c r="BM586" s="256" t="s">
        <v>1238</v>
      </c>
    </row>
    <row r="587" s="2" customFormat="1">
      <c r="A587" s="39"/>
      <c r="B587" s="40"/>
      <c r="C587" s="41"/>
      <c r="D587" s="260" t="s">
        <v>266</v>
      </c>
      <c r="E587" s="41"/>
      <c r="F587" s="291" t="s">
        <v>3629</v>
      </c>
      <c r="G587" s="41"/>
      <c r="H587" s="41"/>
      <c r="I587" s="211"/>
      <c r="J587" s="41"/>
      <c r="K587" s="41"/>
      <c r="L587" s="45"/>
      <c r="M587" s="292"/>
      <c r="N587" s="293"/>
      <c r="O587" s="92"/>
      <c r="P587" s="92"/>
      <c r="Q587" s="92"/>
      <c r="R587" s="92"/>
      <c r="S587" s="92"/>
      <c r="T587" s="93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T587" s="18" t="s">
        <v>266</v>
      </c>
      <c r="AU587" s="18" t="s">
        <v>84</v>
      </c>
    </row>
    <row r="588" s="2" customFormat="1" ht="16.5" customHeight="1">
      <c r="A588" s="39"/>
      <c r="B588" s="40"/>
      <c r="C588" s="244" t="s">
        <v>1220</v>
      </c>
      <c r="D588" s="244" t="s">
        <v>224</v>
      </c>
      <c r="E588" s="245" t="s">
        <v>3681</v>
      </c>
      <c r="F588" s="246" t="s">
        <v>3682</v>
      </c>
      <c r="G588" s="247" t="s">
        <v>353</v>
      </c>
      <c r="H588" s="248">
        <v>1</v>
      </c>
      <c r="I588" s="249"/>
      <c r="J588" s="250">
        <f>ROUND(I588*H588,2)</f>
        <v>0</v>
      </c>
      <c r="K588" s="251"/>
      <c r="L588" s="45"/>
      <c r="M588" s="252" t="s">
        <v>1</v>
      </c>
      <c r="N588" s="253" t="s">
        <v>41</v>
      </c>
      <c r="O588" s="92"/>
      <c r="P588" s="254">
        <f>O588*H588</f>
        <v>0</v>
      </c>
      <c r="Q588" s="254">
        <v>0</v>
      </c>
      <c r="R588" s="254">
        <f>Q588*H588</f>
        <v>0</v>
      </c>
      <c r="S588" s="254">
        <v>0</v>
      </c>
      <c r="T588" s="255">
        <f>S588*H588</f>
        <v>0</v>
      </c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R588" s="256" t="s">
        <v>228</v>
      </c>
      <c r="AT588" s="256" t="s">
        <v>224</v>
      </c>
      <c r="AU588" s="256" t="s">
        <v>84</v>
      </c>
      <c r="AY588" s="18" t="s">
        <v>222</v>
      </c>
      <c r="BE588" s="257">
        <f>IF(N588="základní",J588,0)</f>
        <v>0</v>
      </c>
      <c r="BF588" s="257">
        <f>IF(N588="snížená",J588,0)</f>
        <v>0</v>
      </c>
      <c r="BG588" s="257">
        <f>IF(N588="zákl. přenesená",J588,0)</f>
        <v>0</v>
      </c>
      <c r="BH588" s="257">
        <f>IF(N588="sníž. přenesená",J588,0)</f>
        <v>0</v>
      </c>
      <c r="BI588" s="257">
        <f>IF(N588="nulová",J588,0)</f>
        <v>0</v>
      </c>
      <c r="BJ588" s="18" t="s">
        <v>84</v>
      </c>
      <c r="BK588" s="257">
        <f>ROUND(I588*H588,2)</f>
        <v>0</v>
      </c>
      <c r="BL588" s="18" t="s">
        <v>228</v>
      </c>
      <c r="BM588" s="256" t="s">
        <v>1245</v>
      </c>
    </row>
    <row r="589" s="2" customFormat="1">
      <c r="A589" s="39"/>
      <c r="B589" s="40"/>
      <c r="C589" s="41"/>
      <c r="D589" s="260" t="s">
        <v>266</v>
      </c>
      <c r="E589" s="41"/>
      <c r="F589" s="291" t="s">
        <v>3629</v>
      </c>
      <c r="G589" s="41"/>
      <c r="H589" s="41"/>
      <c r="I589" s="211"/>
      <c r="J589" s="41"/>
      <c r="K589" s="41"/>
      <c r="L589" s="45"/>
      <c r="M589" s="292"/>
      <c r="N589" s="293"/>
      <c r="O589" s="92"/>
      <c r="P589" s="92"/>
      <c r="Q589" s="92"/>
      <c r="R589" s="92"/>
      <c r="S589" s="92"/>
      <c r="T589" s="93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T589" s="18" t="s">
        <v>266</v>
      </c>
      <c r="AU589" s="18" t="s">
        <v>84</v>
      </c>
    </row>
    <row r="590" s="2" customFormat="1" ht="16.5" customHeight="1">
      <c r="A590" s="39"/>
      <c r="B590" s="40"/>
      <c r="C590" s="244" t="s">
        <v>723</v>
      </c>
      <c r="D590" s="244" t="s">
        <v>224</v>
      </c>
      <c r="E590" s="245" t="s">
        <v>3713</v>
      </c>
      <c r="F590" s="246" t="s">
        <v>3714</v>
      </c>
      <c r="G590" s="247" t="s">
        <v>353</v>
      </c>
      <c r="H590" s="248">
        <v>2</v>
      </c>
      <c r="I590" s="249"/>
      <c r="J590" s="250">
        <f>ROUND(I590*H590,2)</f>
        <v>0</v>
      </c>
      <c r="K590" s="251"/>
      <c r="L590" s="45"/>
      <c r="M590" s="252" t="s">
        <v>1</v>
      </c>
      <c r="N590" s="253" t="s">
        <v>41</v>
      </c>
      <c r="O590" s="92"/>
      <c r="P590" s="254">
        <f>O590*H590</f>
        <v>0</v>
      </c>
      <c r="Q590" s="254">
        <v>0</v>
      </c>
      <c r="R590" s="254">
        <f>Q590*H590</f>
        <v>0</v>
      </c>
      <c r="S590" s="254">
        <v>0</v>
      </c>
      <c r="T590" s="255">
        <f>S590*H590</f>
        <v>0</v>
      </c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R590" s="256" t="s">
        <v>228</v>
      </c>
      <c r="AT590" s="256" t="s">
        <v>224</v>
      </c>
      <c r="AU590" s="256" t="s">
        <v>84</v>
      </c>
      <c r="AY590" s="18" t="s">
        <v>222</v>
      </c>
      <c r="BE590" s="257">
        <f>IF(N590="základní",J590,0)</f>
        <v>0</v>
      </c>
      <c r="BF590" s="257">
        <f>IF(N590="snížená",J590,0)</f>
        <v>0</v>
      </c>
      <c r="BG590" s="257">
        <f>IF(N590="zákl. přenesená",J590,0)</f>
        <v>0</v>
      </c>
      <c r="BH590" s="257">
        <f>IF(N590="sníž. přenesená",J590,0)</f>
        <v>0</v>
      </c>
      <c r="BI590" s="257">
        <f>IF(N590="nulová",J590,0)</f>
        <v>0</v>
      </c>
      <c r="BJ590" s="18" t="s">
        <v>84</v>
      </c>
      <c r="BK590" s="257">
        <f>ROUND(I590*H590,2)</f>
        <v>0</v>
      </c>
      <c r="BL590" s="18" t="s">
        <v>228</v>
      </c>
      <c r="BM590" s="256" t="s">
        <v>1249</v>
      </c>
    </row>
    <row r="591" s="2" customFormat="1">
      <c r="A591" s="39"/>
      <c r="B591" s="40"/>
      <c r="C591" s="41"/>
      <c r="D591" s="260" t="s">
        <v>266</v>
      </c>
      <c r="E591" s="41"/>
      <c r="F591" s="291" t="s">
        <v>3629</v>
      </c>
      <c r="G591" s="41"/>
      <c r="H591" s="41"/>
      <c r="I591" s="211"/>
      <c r="J591" s="41"/>
      <c r="K591" s="41"/>
      <c r="L591" s="45"/>
      <c r="M591" s="292"/>
      <c r="N591" s="293"/>
      <c r="O591" s="92"/>
      <c r="P591" s="92"/>
      <c r="Q591" s="92"/>
      <c r="R591" s="92"/>
      <c r="S591" s="92"/>
      <c r="T591" s="93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T591" s="18" t="s">
        <v>266</v>
      </c>
      <c r="AU591" s="18" t="s">
        <v>84</v>
      </c>
    </row>
    <row r="592" s="2" customFormat="1" ht="16.5" customHeight="1">
      <c r="A592" s="39"/>
      <c r="B592" s="40"/>
      <c r="C592" s="244" t="s">
        <v>1229</v>
      </c>
      <c r="D592" s="244" t="s">
        <v>224</v>
      </c>
      <c r="E592" s="245" t="s">
        <v>3683</v>
      </c>
      <c r="F592" s="246" t="s">
        <v>3684</v>
      </c>
      <c r="G592" s="247" t="s">
        <v>353</v>
      </c>
      <c r="H592" s="248">
        <v>12</v>
      </c>
      <c r="I592" s="249"/>
      <c r="J592" s="250">
        <f>ROUND(I592*H592,2)</f>
        <v>0</v>
      </c>
      <c r="K592" s="251"/>
      <c r="L592" s="45"/>
      <c r="M592" s="252" t="s">
        <v>1</v>
      </c>
      <c r="N592" s="253" t="s">
        <v>41</v>
      </c>
      <c r="O592" s="92"/>
      <c r="P592" s="254">
        <f>O592*H592</f>
        <v>0</v>
      </c>
      <c r="Q592" s="254">
        <v>0</v>
      </c>
      <c r="R592" s="254">
        <f>Q592*H592</f>
        <v>0</v>
      </c>
      <c r="S592" s="254">
        <v>0</v>
      </c>
      <c r="T592" s="255">
        <f>S592*H592</f>
        <v>0</v>
      </c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R592" s="256" t="s">
        <v>228</v>
      </c>
      <c r="AT592" s="256" t="s">
        <v>224</v>
      </c>
      <c r="AU592" s="256" t="s">
        <v>84</v>
      </c>
      <c r="AY592" s="18" t="s">
        <v>222</v>
      </c>
      <c r="BE592" s="257">
        <f>IF(N592="základní",J592,0)</f>
        <v>0</v>
      </c>
      <c r="BF592" s="257">
        <f>IF(N592="snížená",J592,0)</f>
        <v>0</v>
      </c>
      <c r="BG592" s="257">
        <f>IF(N592="zákl. přenesená",J592,0)</f>
        <v>0</v>
      </c>
      <c r="BH592" s="257">
        <f>IF(N592="sníž. přenesená",J592,0)</f>
        <v>0</v>
      </c>
      <c r="BI592" s="257">
        <f>IF(N592="nulová",J592,0)</f>
        <v>0</v>
      </c>
      <c r="BJ592" s="18" t="s">
        <v>84</v>
      </c>
      <c r="BK592" s="257">
        <f>ROUND(I592*H592,2)</f>
        <v>0</v>
      </c>
      <c r="BL592" s="18" t="s">
        <v>228</v>
      </c>
      <c r="BM592" s="256" t="s">
        <v>1255</v>
      </c>
    </row>
    <row r="593" s="2" customFormat="1">
      <c r="A593" s="39"/>
      <c r="B593" s="40"/>
      <c r="C593" s="41"/>
      <c r="D593" s="260" t="s">
        <v>266</v>
      </c>
      <c r="E593" s="41"/>
      <c r="F593" s="291" t="s">
        <v>3629</v>
      </c>
      <c r="G593" s="41"/>
      <c r="H593" s="41"/>
      <c r="I593" s="211"/>
      <c r="J593" s="41"/>
      <c r="K593" s="41"/>
      <c r="L593" s="45"/>
      <c r="M593" s="292"/>
      <c r="N593" s="293"/>
      <c r="O593" s="92"/>
      <c r="P593" s="92"/>
      <c r="Q593" s="92"/>
      <c r="R593" s="92"/>
      <c r="S593" s="92"/>
      <c r="T593" s="93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T593" s="18" t="s">
        <v>266</v>
      </c>
      <c r="AU593" s="18" t="s">
        <v>84</v>
      </c>
    </row>
    <row r="594" s="2" customFormat="1" ht="16.5" customHeight="1">
      <c r="A594" s="39"/>
      <c r="B594" s="40"/>
      <c r="C594" s="244" t="s">
        <v>729</v>
      </c>
      <c r="D594" s="244" t="s">
        <v>224</v>
      </c>
      <c r="E594" s="245" t="s">
        <v>3715</v>
      </c>
      <c r="F594" s="246" t="s">
        <v>3716</v>
      </c>
      <c r="G594" s="247" t="s">
        <v>353</v>
      </c>
      <c r="H594" s="248">
        <v>2</v>
      </c>
      <c r="I594" s="249"/>
      <c r="J594" s="250">
        <f>ROUND(I594*H594,2)</f>
        <v>0</v>
      </c>
      <c r="K594" s="251"/>
      <c r="L594" s="45"/>
      <c r="M594" s="252" t="s">
        <v>1</v>
      </c>
      <c r="N594" s="253" t="s">
        <v>41</v>
      </c>
      <c r="O594" s="92"/>
      <c r="P594" s="254">
        <f>O594*H594</f>
        <v>0</v>
      </c>
      <c r="Q594" s="254">
        <v>0</v>
      </c>
      <c r="R594" s="254">
        <f>Q594*H594</f>
        <v>0</v>
      </c>
      <c r="S594" s="254">
        <v>0</v>
      </c>
      <c r="T594" s="255">
        <f>S594*H594</f>
        <v>0</v>
      </c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R594" s="256" t="s">
        <v>228</v>
      </c>
      <c r="AT594" s="256" t="s">
        <v>224</v>
      </c>
      <c r="AU594" s="256" t="s">
        <v>84</v>
      </c>
      <c r="AY594" s="18" t="s">
        <v>222</v>
      </c>
      <c r="BE594" s="257">
        <f>IF(N594="základní",J594,0)</f>
        <v>0</v>
      </c>
      <c r="BF594" s="257">
        <f>IF(N594="snížená",J594,0)</f>
        <v>0</v>
      </c>
      <c r="BG594" s="257">
        <f>IF(N594="zákl. přenesená",J594,0)</f>
        <v>0</v>
      </c>
      <c r="BH594" s="257">
        <f>IF(N594="sníž. přenesená",J594,0)</f>
        <v>0</v>
      </c>
      <c r="BI594" s="257">
        <f>IF(N594="nulová",J594,0)</f>
        <v>0</v>
      </c>
      <c r="BJ594" s="18" t="s">
        <v>84</v>
      </c>
      <c r="BK594" s="257">
        <f>ROUND(I594*H594,2)</f>
        <v>0</v>
      </c>
      <c r="BL594" s="18" t="s">
        <v>228</v>
      </c>
      <c r="BM594" s="256" t="s">
        <v>1259</v>
      </c>
    </row>
    <row r="595" s="2" customFormat="1">
      <c r="A595" s="39"/>
      <c r="B595" s="40"/>
      <c r="C595" s="41"/>
      <c r="D595" s="260" t="s">
        <v>266</v>
      </c>
      <c r="E595" s="41"/>
      <c r="F595" s="291" t="s">
        <v>3669</v>
      </c>
      <c r="G595" s="41"/>
      <c r="H595" s="41"/>
      <c r="I595" s="211"/>
      <c r="J595" s="41"/>
      <c r="K595" s="41"/>
      <c r="L595" s="45"/>
      <c r="M595" s="292"/>
      <c r="N595" s="293"/>
      <c r="O595" s="92"/>
      <c r="P595" s="92"/>
      <c r="Q595" s="92"/>
      <c r="R595" s="92"/>
      <c r="S595" s="92"/>
      <c r="T595" s="93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T595" s="18" t="s">
        <v>266</v>
      </c>
      <c r="AU595" s="18" t="s">
        <v>84</v>
      </c>
    </row>
    <row r="596" s="2" customFormat="1" ht="16.5" customHeight="1">
      <c r="A596" s="39"/>
      <c r="B596" s="40"/>
      <c r="C596" s="244" t="s">
        <v>1242</v>
      </c>
      <c r="D596" s="244" t="s">
        <v>224</v>
      </c>
      <c r="E596" s="245" t="s">
        <v>3717</v>
      </c>
      <c r="F596" s="246" t="s">
        <v>3718</v>
      </c>
      <c r="G596" s="247" t="s">
        <v>353</v>
      </c>
      <c r="H596" s="248">
        <v>1</v>
      </c>
      <c r="I596" s="249"/>
      <c r="J596" s="250">
        <f>ROUND(I596*H596,2)</f>
        <v>0</v>
      </c>
      <c r="K596" s="251"/>
      <c r="L596" s="45"/>
      <c r="M596" s="252" t="s">
        <v>1</v>
      </c>
      <c r="N596" s="253" t="s">
        <v>41</v>
      </c>
      <c r="O596" s="92"/>
      <c r="P596" s="254">
        <f>O596*H596</f>
        <v>0</v>
      </c>
      <c r="Q596" s="254">
        <v>0</v>
      </c>
      <c r="R596" s="254">
        <f>Q596*H596</f>
        <v>0</v>
      </c>
      <c r="S596" s="254">
        <v>0</v>
      </c>
      <c r="T596" s="255">
        <f>S596*H596</f>
        <v>0</v>
      </c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R596" s="256" t="s">
        <v>228</v>
      </c>
      <c r="AT596" s="256" t="s">
        <v>224</v>
      </c>
      <c r="AU596" s="256" t="s">
        <v>84</v>
      </c>
      <c r="AY596" s="18" t="s">
        <v>222</v>
      </c>
      <c r="BE596" s="257">
        <f>IF(N596="základní",J596,0)</f>
        <v>0</v>
      </c>
      <c r="BF596" s="257">
        <f>IF(N596="snížená",J596,0)</f>
        <v>0</v>
      </c>
      <c r="BG596" s="257">
        <f>IF(N596="zákl. přenesená",J596,0)</f>
        <v>0</v>
      </c>
      <c r="BH596" s="257">
        <f>IF(N596="sníž. přenesená",J596,0)</f>
        <v>0</v>
      </c>
      <c r="BI596" s="257">
        <f>IF(N596="nulová",J596,0)</f>
        <v>0</v>
      </c>
      <c r="BJ596" s="18" t="s">
        <v>84</v>
      </c>
      <c r="BK596" s="257">
        <f>ROUND(I596*H596,2)</f>
        <v>0</v>
      </c>
      <c r="BL596" s="18" t="s">
        <v>228</v>
      </c>
      <c r="BM596" s="256" t="s">
        <v>1264</v>
      </c>
    </row>
    <row r="597" s="2" customFormat="1">
      <c r="A597" s="39"/>
      <c r="B597" s="40"/>
      <c r="C597" s="41"/>
      <c r="D597" s="260" t="s">
        <v>266</v>
      </c>
      <c r="E597" s="41"/>
      <c r="F597" s="291" t="s">
        <v>3669</v>
      </c>
      <c r="G597" s="41"/>
      <c r="H597" s="41"/>
      <c r="I597" s="211"/>
      <c r="J597" s="41"/>
      <c r="K597" s="41"/>
      <c r="L597" s="45"/>
      <c r="M597" s="292"/>
      <c r="N597" s="293"/>
      <c r="O597" s="92"/>
      <c r="P597" s="92"/>
      <c r="Q597" s="92"/>
      <c r="R597" s="92"/>
      <c r="S597" s="92"/>
      <c r="T597" s="93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T597" s="18" t="s">
        <v>266</v>
      </c>
      <c r="AU597" s="18" t="s">
        <v>84</v>
      </c>
    </row>
    <row r="598" s="2" customFormat="1" ht="16.5" customHeight="1">
      <c r="A598" s="39"/>
      <c r="B598" s="40"/>
      <c r="C598" s="244" t="s">
        <v>734</v>
      </c>
      <c r="D598" s="244" t="s">
        <v>224</v>
      </c>
      <c r="E598" s="245" t="s">
        <v>3694</v>
      </c>
      <c r="F598" s="246" t="s">
        <v>3695</v>
      </c>
      <c r="G598" s="247" t="s">
        <v>353</v>
      </c>
      <c r="H598" s="248">
        <v>1</v>
      </c>
      <c r="I598" s="249"/>
      <c r="J598" s="250">
        <f>ROUND(I598*H598,2)</f>
        <v>0</v>
      </c>
      <c r="K598" s="251"/>
      <c r="L598" s="45"/>
      <c r="M598" s="252" t="s">
        <v>1</v>
      </c>
      <c r="N598" s="253" t="s">
        <v>41</v>
      </c>
      <c r="O598" s="92"/>
      <c r="P598" s="254">
        <f>O598*H598</f>
        <v>0</v>
      </c>
      <c r="Q598" s="254">
        <v>0</v>
      </c>
      <c r="R598" s="254">
        <f>Q598*H598</f>
        <v>0</v>
      </c>
      <c r="S598" s="254">
        <v>0</v>
      </c>
      <c r="T598" s="255">
        <f>S598*H598</f>
        <v>0</v>
      </c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R598" s="256" t="s">
        <v>228</v>
      </c>
      <c r="AT598" s="256" t="s">
        <v>224</v>
      </c>
      <c r="AU598" s="256" t="s">
        <v>84</v>
      </c>
      <c r="AY598" s="18" t="s">
        <v>222</v>
      </c>
      <c r="BE598" s="257">
        <f>IF(N598="základní",J598,0)</f>
        <v>0</v>
      </c>
      <c r="BF598" s="257">
        <f>IF(N598="snížená",J598,0)</f>
        <v>0</v>
      </c>
      <c r="BG598" s="257">
        <f>IF(N598="zákl. přenesená",J598,0)</f>
        <v>0</v>
      </c>
      <c r="BH598" s="257">
        <f>IF(N598="sníž. přenesená",J598,0)</f>
        <v>0</v>
      </c>
      <c r="BI598" s="257">
        <f>IF(N598="nulová",J598,0)</f>
        <v>0</v>
      </c>
      <c r="BJ598" s="18" t="s">
        <v>84</v>
      </c>
      <c r="BK598" s="257">
        <f>ROUND(I598*H598,2)</f>
        <v>0</v>
      </c>
      <c r="BL598" s="18" t="s">
        <v>228</v>
      </c>
      <c r="BM598" s="256" t="s">
        <v>1268</v>
      </c>
    </row>
    <row r="599" s="2" customFormat="1">
      <c r="A599" s="39"/>
      <c r="B599" s="40"/>
      <c r="C599" s="41"/>
      <c r="D599" s="260" t="s">
        <v>266</v>
      </c>
      <c r="E599" s="41"/>
      <c r="F599" s="291" t="s">
        <v>3629</v>
      </c>
      <c r="G599" s="41"/>
      <c r="H599" s="41"/>
      <c r="I599" s="211"/>
      <c r="J599" s="41"/>
      <c r="K599" s="41"/>
      <c r="L599" s="45"/>
      <c r="M599" s="292"/>
      <c r="N599" s="293"/>
      <c r="O599" s="92"/>
      <c r="P599" s="92"/>
      <c r="Q599" s="92"/>
      <c r="R599" s="92"/>
      <c r="S599" s="92"/>
      <c r="T599" s="93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T599" s="18" t="s">
        <v>266</v>
      </c>
      <c r="AU599" s="18" t="s">
        <v>84</v>
      </c>
    </row>
    <row r="600" s="2" customFormat="1" ht="16.5" customHeight="1">
      <c r="A600" s="39"/>
      <c r="B600" s="40"/>
      <c r="C600" s="244" t="s">
        <v>1252</v>
      </c>
      <c r="D600" s="244" t="s">
        <v>224</v>
      </c>
      <c r="E600" s="245" t="s">
        <v>3719</v>
      </c>
      <c r="F600" s="246" t="s">
        <v>3720</v>
      </c>
      <c r="G600" s="247" t="s">
        <v>353</v>
      </c>
      <c r="H600" s="248">
        <v>1</v>
      </c>
      <c r="I600" s="249"/>
      <c r="J600" s="250">
        <f>ROUND(I600*H600,2)</f>
        <v>0</v>
      </c>
      <c r="K600" s="251"/>
      <c r="L600" s="45"/>
      <c r="M600" s="252" t="s">
        <v>1</v>
      </c>
      <c r="N600" s="253" t="s">
        <v>41</v>
      </c>
      <c r="O600" s="92"/>
      <c r="P600" s="254">
        <f>O600*H600</f>
        <v>0</v>
      </c>
      <c r="Q600" s="254">
        <v>0</v>
      </c>
      <c r="R600" s="254">
        <f>Q600*H600</f>
        <v>0</v>
      </c>
      <c r="S600" s="254">
        <v>0</v>
      </c>
      <c r="T600" s="255">
        <f>S600*H600</f>
        <v>0</v>
      </c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R600" s="256" t="s">
        <v>228</v>
      </c>
      <c r="AT600" s="256" t="s">
        <v>224</v>
      </c>
      <c r="AU600" s="256" t="s">
        <v>84</v>
      </c>
      <c r="AY600" s="18" t="s">
        <v>222</v>
      </c>
      <c r="BE600" s="257">
        <f>IF(N600="základní",J600,0)</f>
        <v>0</v>
      </c>
      <c r="BF600" s="257">
        <f>IF(N600="snížená",J600,0)</f>
        <v>0</v>
      </c>
      <c r="BG600" s="257">
        <f>IF(N600="zákl. přenesená",J600,0)</f>
        <v>0</v>
      </c>
      <c r="BH600" s="257">
        <f>IF(N600="sníž. přenesená",J600,0)</f>
        <v>0</v>
      </c>
      <c r="BI600" s="257">
        <f>IF(N600="nulová",J600,0)</f>
        <v>0</v>
      </c>
      <c r="BJ600" s="18" t="s">
        <v>84</v>
      </c>
      <c r="BK600" s="257">
        <f>ROUND(I600*H600,2)</f>
        <v>0</v>
      </c>
      <c r="BL600" s="18" t="s">
        <v>228</v>
      </c>
      <c r="BM600" s="256" t="s">
        <v>1273</v>
      </c>
    </row>
    <row r="601" s="2" customFormat="1">
      <c r="A601" s="39"/>
      <c r="B601" s="40"/>
      <c r="C601" s="41"/>
      <c r="D601" s="260" t="s">
        <v>266</v>
      </c>
      <c r="E601" s="41"/>
      <c r="F601" s="291" t="s">
        <v>3629</v>
      </c>
      <c r="G601" s="41"/>
      <c r="H601" s="41"/>
      <c r="I601" s="211"/>
      <c r="J601" s="41"/>
      <c r="K601" s="41"/>
      <c r="L601" s="45"/>
      <c r="M601" s="292"/>
      <c r="N601" s="293"/>
      <c r="O601" s="92"/>
      <c r="P601" s="92"/>
      <c r="Q601" s="92"/>
      <c r="R601" s="92"/>
      <c r="S601" s="92"/>
      <c r="T601" s="93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T601" s="18" t="s">
        <v>266</v>
      </c>
      <c r="AU601" s="18" t="s">
        <v>84</v>
      </c>
    </row>
    <row r="602" s="2" customFormat="1" ht="16.5" customHeight="1">
      <c r="A602" s="39"/>
      <c r="B602" s="40"/>
      <c r="C602" s="244" t="s">
        <v>738</v>
      </c>
      <c r="D602" s="244" t="s">
        <v>224</v>
      </c>
      <c r="E602" s="245" t="s">
        <v>3696</v>
      </c>
      <c r="F602" s="246" t="s">
        <v>3697</v>
      </c>
      <c r="G602" s="247" t="s">
        <v>353</v>
      </c>
      <c r="H602" s="248">
        <v>40</v>
      </c>
      <c r="I602" s="249"/>
      <c r="J602" s="250">
        <f>ROUND(I602*H602,2)</f>
        <v>0</v>
      </c>
      <c r="K602" s="251"/>
      <c r="L602" s="45"/>
      <c r="M602" s="252" t="s">
        <v>1</v>
      </c>
      <c r="N602" s="253" t="s">
        <v>41</v>
      </c>
      <c r="O602" s="92"/>
      <c r="P602" s="254">
        <f>O602*H602</f>
        <v>0</v>
      </c>
      <c r="Q602" s="254">
        <v>0</v>
      </c>
      <c r="R602" s="254">
        <f>Q602*H602</f>
        <v>0</v>
      </c>
      <c r="S602" s="254">
        <v>0</v>
      </c>
      <c r="T602" s="255">
        <f>S602*H602</f>
        <v>0</v>
      </c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R602" s="256" t="s">
        <v>228</v>
      </c>
      <c r="AT602" s="256" t="s">
        <v>224</v>
      </c>
      <c r="AU602" s="256" t="s">
        <v>84</v>
      </c>
      <c r="AY602" s="18" t="s">
        <v>222</v>
      </c>
      <c r="BE602" s="257">
        <f>IF(N602="základní",J602,0)</f>
        <v>0</v>
      </c>
      <c r="BF602" s="257">
        <f>IF(N602="snížená",J602,0)</f>
        <v>0</v>
      </c>
      <c r="BG602" s="257">
        <f>IF(N602="zákl. přenesená",J602,0)</f>
        <v>0</v>
      </c>
      <c r="BH602" s="257">
        <f>IF(N602="sníž. přenesená",J602,0)</f>
        <v>0</v>
      </c>
      <c r="BI602" s="257">
        <f>IF(N602="nulová",J602,0)</f>
        <v>0</v>
      </c>
      <c r="BJ602" s="18" t="s">
        <v>84</v>
      </c>
      <c r="BK602" s="257">
        <f>ROUND(I602*H602,2)</f>
        <v>0</v>
      </c>
      <c r="BL602" s="18" t="s">
        <v>228</v>
      </c>
      <c r="BM602" s="256" t="s">
        <v>1277</v>
      </c>
    </row>
    <row r="603" s="2" customFormat="1">
      <c r="A603" s="39"/>
      <c r="B603" s="40"/>
      <c r="C603" s="41"/>
      <c r="D603" s="260" t="s">
        <v>266</v>
      </c>
      <c r="E603" s="41"/>
      <c r="F603" s="291" t="s">
        <v>3646</v>
      </c>
      <c r="G603" s="41"/>
      <c r="H603" s="41"/>
      <c r="I603" s="211"/>
      <c r="J603" s="41"/>
      <c r="K603" s="41"/>
      <c r="L603" s="45"/>
      <c r="M603" s="292"/>
      <c r="N603" s="293"/>
      <c r="O603" s="92"/>
      <c r="P603" s="92"/>
      <c r="Q603" s="92"/>
      <c r="R603" s="92"/>
      <c r="S603" s="92"/>
      <c r="T603" s="93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T603" s="18" t="s">
        <v>266</v>
      </c>
      <c r="AU603" s="18" t="s">
        <v>84</v>
      </c>
    </row>
    <row r="604" s="2" customFormat="1" ht="16.5" customHeight="1">
      <c r="A604" s="39"/>
      <c r="B604" s="40"/>
      <c r="C604" s="244" t="s">
        <v>1261</v>
      </c>
      <c r="D604" s="244" t="s">
        <v>224</v>
      </c>
      <c r="E604" s="245" t="s">
        <v>3698</v>
      </c>
      <c r="F604" s="246" t="s">
        <v>3699</v>
      </c>
      <c r="G604" s="247" t="s">
        <v>353</v>
      </c>
      <c r="H604" s="248">
        <v>3</v>
      </c>
      <c r="I604" s="249"/>
      <c r="J604" s="250">
        <f>ROUND(I604*H604,2)</f>
        <v>0</v>
      </c>
      <c r="K604" s="251"/>
      <c r="L604" s="45"/>
      <c r="M604" s="252" t="s">
        <v>1</v>
      </c>
      <c r="N604" s="253" t="s">
        <v>41</v>
      </c>
      <c r="O604" s="92"/>
      <c r="P604" s="254">
        <f>O604*H604</f>
        <v>0</v>
      </c>
      <c r="Q604" s="254">
        <v>0</v>
      </c>
      <c r="R604" s="254">
        <f>Q604*H604</f>
        <v>0</v>
      </c>
      <c r="S604" s="254">
        <v>0</v>
      </c>
      <c r="T604" s="255">
        <f>S604*H604</f>
        <v>0</v>
      </c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R604" s="256" t="s">
        <v>228</v>
      </c>
      <c r="AT604" s="256" t="s">
        <v>224</v>
      </c>
      <c r="AU604" s="256" t="s">
        <v>84</v>
      </c>
      <c r="AY604" s="18" t="s">
        <v>222</v>
      </c>
      <c r="BE604" s="257">
        <f>IF(N604="základní",J604,0)</f>
        <v>0</v>
      </c>
      <c r="BF604" s="257">
        <f>IF(N604="snížená",J604,0)</f>
        <v>0</v>
      </c>
      <c r="BG604" s="257">
        <f>IF(N604="zákl. přenesená",J604,0)</f>
        <v>0</v>
      </c>
      <c r="BH604" s="257">
        <f>IF(N604="sníž. přenesená",J604,0)</f>
        <v>0</v>
      </c>
      <c r="BI604" s="257">
        <f>IF(N604="nulová",J604,0)</f>
        <v>0</v>
      </c>
      <c r="BJ604" s="18" t="s">
        <v>84</v>
      </c>
      <c r="BK604" s="257">
        <f>ROUND(I604*H604,2)</f>
        <v>0</v>
      </c>
      <c r="BL604" s="18" t="s">
        <v>228</v>
      </c>
      <c r="BM604" s="256" t="s">
        <v>1282</v>
      </c>
    </row>
    <row r="605" s="2" customFormat="1">
      <c r="A605" s="39"/>
      <c r="B605" s="40"/>
      <c r="C605" s="41"/>
      <c r="D605" s="260" t="s">
        <v>266</v>
      </c>
      <c r="E605" s="41"/>
      <c r="F605" s="291" t="s">
        <v>3646</v>
      </c>
      <c r="G605" s="41"/>
      <c r="H605" s="41"/>
      <c r="I605" s="211"/>
      <c r="J605" s="41"/>
      <c r="K605" s="41"/>
      <c r="L605" s="45"/>
      <c r="M605" s="292"/>
      <c r="N605" s="293"/>
      <c r="O605" s="92"/>
      <c r="P605" s="92"/>
      <c r="Q605" s="92"/>
      <c r="R605" s="92"/>
      <c r="S605" s="92"/>
      <c r="T605" s="93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T605" s="18" t="s">
        <v>266</v>
      </c>
      <c r="AU605" s="18" t="s">
        <v>84</v>
      </c>
    </row>
    <row r="606" s="2" customFormat="1" ht="16.5" customHeight="1">
      <c r="A606" s="39"/>
      <c r="B606" s="40"/>
      <c r="C606" s="244" t="s">
        <v>741</v>
      </c>
      <c r="D606" s="244" t="s">
        <v>224</v>
      </c>
      <c r="E606" s="245" t="s">
        <v>3721</v>
      </c>
      <c r="F606" s="246" t="s">
        <v>3722</v>
      </c>
      <c r="G606" s="247" t="s">
        <v>353</v>
      </c>
      <c r="H606" s="248">
        <v>1</v>
      </c>
      <c r="I606" s="249"/>
      <c r="J606" s="250">
        <f>ROUND(I606*H606,2)</f>
        <v>0</v>
      </c>
      <c r="K606" s="251"/>
      <c r="L606" s="45"/>
      <c r="M606" s="252" t="s">
        <v>1</v>
      </c>
      <c r="N606" s="253" t="s">
        <v>41</v>
      </c>
      <c r="O606" s="92"/>
      <c r="P606" s="254">
        <f>O606*H606</f>
        <v>0</v>
      </c>
      <c r="Q606" s="254">
        <v>0</v>
      </c>
      <c r="R606" s="254">
        <f>Q606*H606</f>
        <v>0</v>
      </c>
      <c r="S606" s="254">
        <v>0</v>
      </c>
      <c r="T606" s="255">
        <f>S606*H606</f>
        <v>0</v>
      </c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R606" s="256" t="s">
        <v>228</v>
      </c>
      <c r="AT606" s="256" t="s">
        <v>224</v>
      </c>
      <c r="AU606" s="256" t="s">
        <v>84</v>
      </c>
      <c r="AY606" s="18" t="s">
        <v>222</v>
      </c>
      <c r="BE606" s="257">
        <f>IF(N606="základní",J606,0)</f>
        <v>0</v>
      </c>
      <c r="BF606" s="257">
        <f>IF(N606="snížená",J606,0)</f>
        <v>0</v>
      </c>
      <c r="BG606" s="257">
        <f>IF(N606="zákl. přenesená",J606,0)</f>
        <v>0</v>
      </c>
      <c r="BH606" s="257">
        <f>IF(N606="sníž. přenesená",J606,0)</f>
        <v>0</v>
      </c>
      <c r="BI606" s="257">
        <f>IF(N606="nulová",J606,0)</f>
        <v>0</v>
      </c>
      <c r="BJ606" s="18" t="s">
        <v>84</v>
      </c>
      <c r="BK606" s="257">
        <f>ROUND(I606*H606,2)</f>
        <v>0</v>
      </c>
      <c r="BL606" s="18" t="s">
        <v>228</v>
      </c>
      <c r="BM606" s="256" t="s">
        <v>1286</v>
      </c>
    </row>
    <row r="607" s="2" customFormat="1">
      <c r="A607" s="39"/>
      <c r="B607" s="40"/>
      <c r="C607" s="41"/>
      <c r="D607" s="260" t="s">
        <v>266</v>
      </c>
      <c r="E607" s="41"/>
      <c r="F607" s="291" t="s">
        <v>3669</v>
      </c>
      <c r="G607" s="41"/>
      <c r="H607" s="41"/>
      <c r="I607" s="211"/>
      <c r="J607" s="41"/>
      <c r="K607" s="41"/>
      <c r="L607" s="45"/>
      <c r="M607" s="292"/>
      <c r="N607" s="293"/>
      <c r="O607" s="92"/>
      <c r="P607" s="92"/>
      <c r="Q607" s="92"/>
      <c r="R607" s="92"/>
      <c r="S607" s="92"/>
      <c r="T607" s="93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T607" s="18" t="s">
        <v>266</v>
      </c>
      <c r="AU607" s="18" t="s">
        <v>84</v>
      </c>
    </row>
    <row r="608" s="12" customFormat="1" ht="25.92" customHeight="1">
      <c r="A608" s="12"/>
      <c r="B608" s="228"/>
      <c r="C608" s="229"/>
      <c r="D608" s="230" t="s">
        <v>75</v>
      </c>
      <c r="E608" s="231" t="s">
        <v>3759</v>
      </c>
      <c r="F608" s="231" t="s">
        <v>3760</v>
      </c>
      <c r="G608" s="229"/>
      <c r="H608" s="229"/>
      <c r="I608" s="232"/>
      <c r="J608" s="233">
        <f>BK608</f>
        <v>0</v>
      </c>
      <c r="K608" s="229"/>
      <c r="L608" s="234"/>
      <c r="M608" s="235"/>
      <c r="N608" s="236"/>
      <c r="O608" s="236"/>
      <c r="P608" s="237">
        <f>SUM(P609:P654)</f>
        <v>0</v>
      </c>
      <c r="Q608" s="236"/>
      <c r="R608" s="237">
        <f>SUM(R609:R654)</f>
        <v>0</v>
      </c>
      <c r="S608" s="236"/>
      <c r="T608" s="238">
        <f>SUM(T609:T654)</f>
        <v>0</v>
      </c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R608" s="239" t="s">
        <v>84</v>
      </c>
      <c r="AT608" s="240" t="s">
        <v>75</v>
      </c>
      <c r="AU608" s="240" t="s">
        <v>76</v>
      </c>
      <c r="AY608" s="239" t="s">
        <v>222</v>
      </c>
      <c r="BK608" s="241">
        <f>SUM(BK609:BK654)</f>
        <v>0</v>
      </c>
    </row>
    <row r="609" s="2" customFormat="1" ht="16.5" customHeight="1">
      <c r="A609" s="39"/>
      <c r="B609" s="40"/>
      <c r="C609" s="244" t="s">
        <v>1270</v>
      </c>
      <c r="D609" s="244" t="s">
        <v>224</v>
      </c>
      <c r="E609" s="245" t="s">
        <v>3747</v>
      </c>
      <c r="F609" s="246" t="s">
        <v>3748</v>
      </c>
      <c r="G609" s="247" t="s">
        <v>353</v>
      </c>
      <c r="H609" s="248">
        <v>1</v>
      </c>
      <c r="I609" s="249"/>
      <c r="J609" s="250">
        <f>ROUND(I609*H609,2)</f>
        <v>0</v>
      </c>
      <c r="K609" s="251"/>
      <c r="L609" s="45"/>
      <c r="M609" s="252" t="s">
        <v>1</v>
      </c>
      <c r="N609" s="253" t="s">
        <v>41</v>
      </c>
      <c r="O609" s="92"/>
      <c r="P609" s="254">
        <f>O609*H609</f>
        <v>0</v>
      </c>
      <c r="Q609" s="254">
        <v>0</v>
      </c>
      <c r="R609" s="254">
        <f>Q609*H609</f>
        <v>0</v>
      </c>
      <c r="S609" s="254">
        <v>0</v>
      </c>
      <c r="T609" s="255">
        <f>S609*H609</f>
        <v>0</v>
      </c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R609" s="256" t="s">
        <v>228</v>
      </c>
      <c r="AT609" s="256" t="s">
        <v>224</v>
      </c>
      <c r="AU609" s="256" t="s">
        <v>84</v>
      </c>
      <c r="AY609" s="18" t="s">
        <v>222</v>
      </c>
      <c r="BE609" s="257">
        <f>IF(N609="základní",J609,0)</f>
        <v>0</v>
      </c>
      <c r="BF609" s="257">
        <f>IF(N609="snížená",J609,0)</f>
        <v>0</v>
      </c>
      <c r="BG609" s="257">
        <f>IF(N609="zákl. přenesená",J609,0)</f>
        <v>0</v>
      </c>
      <c r="BH609" s="257">
        <f>IF(N609="sníž. přenesená",J609,0)</f>
        <v>0</v>
      </c>
      <c r="BI609" s="257">
        <f>IF(N609="nulová",J609,0)</f>
        <v>0</v>
      </c>
      <c r="BJ609" s="18" t="s">
        <v>84</v>
      </c>
      <c r="BK609" s="257">
        <f>ROUND(I609*H609,2)</f>
        <v>0</v>
      </c>
      <c r="BL609" s="18" t="s">
        <v>228</v>
      </c>
      <c r="BM609" s="256" t="s">
        <v>1290</v>
      </c>
    </row>
    <row r="610" s="2" customFormat="1">
      <c r="A610" s="39"/>
      <c r="B610" s="40"/>
      <c r="C610" s="41"/>
      <c r="D610" s="260" t="s">
        <v>266</v>
      </c>
      <c r="E610" s="41"/>
      <c r="F610" s="291" t="s">
        <v>3669</v>
      </c>
      <c r="G610" s="41"/>
      <c r="H610" s="41"/>
      <c r="I610" s="211"/>
      <c r="J610" s="41"/>
      <c r="K610" s="41"/>
      <c r="L610" s="45"/>
      <c r="M610" s="292"/>
      <c r="N610" s="293"/>
      <c r="O610" s="92"/>
      <c r="P610" s="92"/>
      <c r="Q610" s="92"/>
      <c r="R610" s="92"/>
      <c r="S610" s="92"/>
      <c r="T610" s="93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T610" s="18" t="s">
        <v>266</v>
      </c>
      <c r="AU610" s="18" t="s">
        <v>84</v>
      </c>
    </row>
    <row r="611" s="2" customFormat="1" ht="16.5" customHeight="1">
      <c r="A611" s="39"/>
      <c r="B611" s="40"/>
      <c r="C611" s="244" t="s">
        <v>748</v>
      </c>
      <c r="D611" s="244" t="s">
        <v>224</v>
      </c>
      <c r="E611" s="245" t="s">
        <v>3749</v>
      </c>
      <c r="F611" s="246" t="s">
        <v>3750</v>
      </c>
      <c r="G611" s="247" t="s">
        <v>353</v>
      </c>
      <c r="H611" s="248">
        <v>1</v>
      </c>
      <c r="I611" s="249"/>
      <c r="J611" s="250">
        <f>ROUND(I611*H611,2)</f>
        <v>0</v>
      </c>
      <c r="K611" s="251"/>
      <c r="L611" s="45"/>
      <c r="M611" s="252" t="s">
        <v>1</v>
      </c>
      <c r="N611" s="253" t="s">
        <v>41</v>
      </c>
      <c r="O611" s="92"/>
      <c r="P611" s="254">
        <f>O611*H611</f>
        <v>0</v>
      </c>
      <c r="Q611" s="254">
        <v>0</v>
      </c>
      <c r="R611" s="254">
        <f>Q611*H611</f>
        <v>0</v>
      </c>
      <c r="S611" s="254">
        <v>0</v>
      </c>
      <c r="T611" s="255">
        <f>S611*H611</f>
        <v>0</v>
      </c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R611" s="256" t="s">
        <v>228</v>
      </c>
      <c r="AT611" s="256" t="s">
        <v>224</v>
      </c>
      <c r="AU611" s="256" t="s">
        <v>84</v>
      </c>
      <c r="AY611" s="18" t="s">
        <v>222</v>
      </c>
      <c r="BE611" s="257">
        <f>IF(N611="základní",J611,0)</f>
        <v>0</v>
      </c>
      <c r="BF611" s="257">
        <f>IF(N611="snížená",J611,0)</f>
        <v>0</v>
      </c>
      <c r="BG611" s="257">
        <f>IF(N611="zákl. přenesená",J611,0)</f>
        <v>0</v>
      </c>
      <c r="BH611" s="257">
        <f>IF(N611="sníž. přenesená",J611,0)</f>
        <v>0</v>
      </c>
      <c r="BI611" s="257">
        <f>IF(N611="nulová",J611,0)</f>
        <v>0</v>
      </c>
      <c r="BJ611" s="18" t="s">
        <v>84</v>
      </c>
      <c r="BK611" s="257">
        <f>ROUND(I611*H611,2)</f>
        <v>0</v>
      </c>
      <c r="BL611" s="18" t="s">
        <v>228</v>
      </c>
      <c r="BM611" s="256" t="s">
        <v>1294</v>
      </c>
    </row>
    <row r="612" s="2" customFormat="1">
      <c r="A612" s="39"/>
      <c r="B612" s="40"/>
      <c r="C612" s="41"/>
      <c r="D612" s="260" t="s">
        <v>266</v>
      </c>
      <c r="E612" s="41"/>
      <c r="F612" s="291" t="s">
        <v>3669</v>
      </c>
      <c r="G612" s="41"/>
      <c r="H612" s="41"/>
      <c r="I612" s="211"/>
      <c r="J612" s="41"/>
      <c r="K612" s="41"/>
      <c r="L612" s="45"/>
      <c r="M612" s="292"/>
      <c r="N612" s="293"/>
      <c r="O612" s="92"/>
      <c r="P612" s="92"/>
      <c r="Q612" s="92"/>
      <c r="R612" s="92"/>
      <c r="S612" s="92"/>
      <c r="T612" s="93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T612" s="18" t="s">
        <v>266</v>
      </c>
      <c r="AU612" s="18" t="s">
        <v>84</v>
      </c>
    </row>
    <row r="613" s="2" customFormat="1" ht="16.5" customHeight="1">
      <c r="A613" s="39"/>
      <c r="B613" s="40"/>
      <c r="C613" s="244" t="s">
        <v>1279</v>
      </c>
      <c r="D613" s="244" t="s">
        <v>224</v>
      </c>
      <c r="E613" s="245" t="s">
        <v>3751</v>
      </c>
      <c r="F613" s="246" t="s">
        <v>3752</v>
      </c>
      <c r="G613" s="247" t="s">
        <v>353</v>
      </c>
      <c r="H613" s="248">
        <v>1</v>
      </c>
      <c r="I613" s="249"/>
      <c r="J613" s="250">
        <f>ROUND(I613*H613,2)</f>
        <v>0</v>
      </c>
      <c r="K613" s="251"/>
      <c r="L613" s="45"/>
      <c r="M613" s="252" t="s">
        <v>1</v>
      </c>
      <c r="N613" s="253" t="s">
        <v>41</v>
      </c>
      <c r="O613" s="92"/>
      <c r="P613" s="254">
        <f>O613*H613</f>
        <v>0</v>
      </c>
      <c r="Q613" s="254">
        <v>0</v>
      </c>
      <c r="R613" s="254">
        <f>Q613*H613</f>
        <v>0</v>
      </c>
      <c r="S613" s="254">
        <v>0</v>
      </c>
      <c r="T613" s="255">
        <f>S613*H613</f>
        <v>0</v>
      </c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R613" s="256" t="s">
        <v>228</v>
      </c>
      <c r="AT613" s="256" t="s">
        <v>224</v>
      </c>
      <c r="AU613" s="256" t="s">
        <v>84</v>
      </c>
      <c r="AY613" s="18" t="s">
        <v>222</v>
      </c>
      <c r="BE613" s="257">
        <f>IF(N613="základní",J613,0)</f>
        <v>0</v>
      </c>
      <c r="BF613" s="257">
        <f>IF(N613="snížená",J613,0)</f>
        <v>0</v>
      </c>
      <c r="BG613" s="257">
        <f>IF(N613="zákl. přenesená",J613,0)</f>
        <v>0</v>
      </c>
      <c r="BH613" s="257">
        <f>IF(N613="sníž. přenesená",J613,0)</f>
        <v>0</v>
      </c>
      <c r="BI613" s="257">
        <f>IF(N613="nulová",J613,0)</f>
        <v>0</v>
      </c>
      <c r="BJ613" s="18" t="s">
        <v>84</v>
      </c>
      <c r="BK613" s="257">
        <f>ROUND(I613*H613,2)</f>
        <v>0</v>
      </c>
      <c r="BL613" s="18" t="s">
        <v>228</v>
      </c>
      <c r="BM613" s="256" t="s">
        <v>1298</v>
      </c>
    </row>
    <row r="614" s="2" customFormat="1">
      <c r="A614" s="39"/>
      <c r="B614" s="40"/>
      <c r="C614" s="41"/>
      <c r="D614" s="260" t="s">
        <v>266</v>
      </c>
      <c r="E614" s="41"/>
      <c r="F614" s="291" t="s">
        <v>3674</v>
      </c>
      <c r="G614" s="41"/>
      <c r="H614" s="41"/>
      <c r="I614" s="211"/>
      <c r="J614" s="41"/>
      <c r="K614" s="41"/>
      <c r="L614" s="45"/>
      <c r="M614" s="292"/>
      <c r="N614" s="293"/>
      <c r="O614" s="92"/>
      <c r="P614" s="92"/>
      <c r="Q614" s="92"/>
      <c r="R614" s="92"/>
      <c r="S614" s="92"/>
      <c r="T614" s="93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T614" s="18" t="s">
        <v>266</v>
      </c>
      <c r="AU614" s="18" t="s">
        <v>84</v>
      </c>
    </row>
    <row r="615" s="2" customFormat="1" ht="16.5" customHeight="1">
      <c r="A615" s="39"/>
      <c r="B615" s="40"/>
      <c r="C615" s="244" t="s">
        <v>754</v>
      </c>
      <c r="D615" s="244" t="s">
        <v>224</v>
      </c>
      <c r="E615" s="245" t="s">
        <v>3706</v>
      </c>
      <c r="F615" s="246" t="s">
        <v>3676</v>
      </c>
      <c r="G615" s="247" t="s">
        <v>353</v>
      </c>
      <c r="H615" s="248">
        <v>1</v>
      </c>
      <c r="I615" s="249"/>
      <c r="J615" s="250">
        <f>ROUND(I615*H615,2)</f>
        <v>0</v>
      </c>
      <c r="K615" s="251"/>
      <c r="L615" s="45"/>
      <c r="M615" s="252" t="s">
        <v>1</v>
      </c>
      <c r="N615" s="253" t="s">
        <v>41</v>
      </c>
      <c r="O615" s="92"/>
      <c r="P615" s="254">
        <f>O615*H615</f>
        <v>0</v>
      </c>
      <c r="Q615" s="254">
        <v>0</v>
      </c>
      <c r="R615" s="254">
        <f>Q615*H615</f>
        <v>0</v>
      </c>
      <c r="S615" s="254">
        <v>0</v>
      </c>
      <c r="T615" s="255">
        <f>S615*H615</f>
        <v>0</v>
      </c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R615" s="256" t="s">
        <v>228</v>
      </c>
      <c r="AT615" s="256" t="s">
        <v>224</v>
      </c>
      <c r="AU615" s="256" t="s">
        <v>84</v>
      </c>
      <c r="AY615" s="18" t="s">
        <v>222</v>
      </c>
      <c r="BE615" s="257">
        <f>IF(N615="základní",J615,0)</f>
        <v>0</v>
      </c>
      <c r="BF615" s="257">
        <f>IF(N615="snížená",J615,0)</f>
        <v>0</v>
      </c>
      <c r="BG615" s="257">
        <f>IF(N615="zákl. přenesená",J615,0)</f>
        <v>0</v>
      </c>
      <c r="BH615" s="257">
        <f>IF(N615="sníž. přenesená",J615,0)</f>
        <v>0</v>
      </c>
      <c r="BI615" s="257">
        <f>IF(N615="nulová",J615,0)</f>
        <v>0</v>
      </c>
      <c r="BJ615" s="18" t="s">
        <v>84</v>
      </c>
      <c r="BK615" s="257">
        <f>ROUND(I615*H615,2)</f>
        <v>0</v>
      </c>
      <c r="BL615" s="18" t="s">
        <v>228</v>
      </c>
      <c r="BM615" s="256" t="s">
        <v>1303</v>
      </c>
    </row>
    <row r="616" s="2" customFormat="1">
      <c r="A616" s="39"/>
      <c r="B616" s="40"/>
      <c r="C616" s="41"/>
      <c r="D616" s="260" t="s">
        <v>266</v>
      </c>
      <c r="E616" s="41"/>
      <c r="F616" s="291" t="s">
        <v>3618</v>
      </c>
      <c r="G616" s="41"/>
      <c r="H616" s="41"/>
      <c r="I616" s="211"/>
      <c r="J616" s="41"/>
      <c r="K616" s="41"/>
      <c r="L616" s="45"/>
      <c r="M616" s="292"/>
      <c r="N616" s="293"/>
      <c r="O616" s="92"/>
      <c r="P616" s="92"/>
      <c r="Q616" s="92"/>
      <c r="R616" s="92"/>
      <c r="S616" s="92"/>
      <c r="T616" s="93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T616" s="18" t="s">
        <v>266</v>
      </c>
      <c r="AU616" s="18" t="s">
        <v>84</v>
      </c>
    </row>
    <row r="617" s="2" customFormat="1" ht="24.15" customHeight="1">
      <c r="A617" s="39"/>
      <c r="B617" s="40"/>
      <c r="C617" s="244" t="s">
        <v>1287</v>
      </c>
      <c r="D617" s="244" t="s">
        <v>224</v>
      </c>
      <c r="E617" s="245" t="s">
        <v>3619</v>
      </c>
      <c r="F617" s="246" t="s">
        <v>3620</v>
      </c>
      <c r="G617" s="247" t="s">
        <v>353</v>
      </c>
      <c r="H617" s="248">
        <v>1</v>
      </c>
      <c r="I617" s="249"/>
      <c r="J617" s="250">
        <f>ROUND(I617*H617,2)</f>
        <v>0</v>
      </c>
      <c r="K617" s="251"/>
      <c r="L617" s="45"/>
      <c r="M617" s="252" t="s">
        <v>1</v>
      </c>
      <c r="N617" s="253" t="s">
        <v>41</v>
      </c>
      <c r="O617" s="92"/>
      <c r="P617" s="254">
        <f>O617*H617</f>
        <v>0</v>
      </c>
      <c r="Q617" s="254">
        <v>0</v>
      </c>
      <c r="R617" s="254">
        <f>Q617*H617</f>
        <v>0</v>
      </c>
      <c r="S617" s="254">
        <v>0</v>
      </c>
      <c r="T617" s="255">
        <f>S617*H617</f>
        <v>0</v>
      </c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R617" s="256" t="s">
        <v>228</v>
      </c>
      <c r="AT617" s="256" t="s">
        <v>224</v>
      </c>
      <c r="AU617" s="256" t="s">
        <v>84</v>
      </c>
      <c r="AY617" s="18" t="s">
        <v>222</v>
      </c>
      <c r="BE617" s="257">
        <f>IF(N617="základní",J617,0)</f>
        <v>0</v>
      </c>
      <c r="BF617" s="257">
        <f>IF(N617="snížená",J617,0)</f>
        <v>0</v>
      </c>
      <c r="BG617" s="257">
        <f>IF(N617="zákl. přenesená",J617,0)</f>
        <v>0</v>
      </c>
      <c r="BH617" s="257">
        <f>IF(N617="sníž. přenesená",J617,0)</f>
        <v>0</v>
      </c>
      <c r="BI617" s="257">
        <f>IF(N617="nulová",J617,0)</f>
        <v>0</v>
      </c>
      <c r="BJ617" s="18" t="s">
        <v>84</v>
      </c>
      <c r="BK617" s="257">
        <f>ROUND(I617*H617,2)</f>
        <v>0</v>
      </c>
      <c r="BL617" s="18" t="s">
        <v>228</v>
      </c>
      <c r="BM617" s="256" t="s">
        <v>1308</v>
      </c>
    </row>
    <row r="618" s="2" customFormat="1">
      <c r="A618" s="39"/>
      <c r="B618" s="40"/>
      <c r="C618" s="41"/>
      <c r="D618" s="260" t="s">
        <v>266</v>
      </c>
      <c r="E618" s="41"/>
      <c r="F618" s="291" t="s">
        <v>3621</v>
      </c>
      <c r="G618" s="41"/>
      <c r="H618" s="41"/>
      <c r="I618" s="211"/>
      <c r="J618" s="41"/>
      <c r="K618" s="41"/>
      <c r="L618" s="45"/>
      <c r="M618" s="292"/>
      <c r="N618" s="293"/>
      <c r="O618" s="92"/>
      <c r="P618" s="92"/>
      <c r="Q618" s="92"/>
      <c r="R618" s="92"/>
      <c r="S618" s="92"/>
      <c r="T618" s="93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T618" s="18" t="s">
        <v>266</v>
      </c>
      <c r="AU618" s="18" t="s">
        <v>84</v>
      </c>
    </row>
    <row r="619" s="2" customFormat="1" ht="16.5" customHeight="1">
      <c r="A619" s="39"/>
      <c r="B619" s="40"/>
      <c r="C619" s="244" t="s">
        <v>755</v>
      </c>
      <c r="D619" s="244" t="s">
        <v>224</v>
      </c>
      <c r="E619" s="245" t="s">
        <v>3627</v>
      </c>
      <c r="F619" s="246" t="s">
        <v>3628</v>
      </c>
      <c r="G619" s="247" t="s">
        <v>353</v>
      </c>
      <c r="H619" s="248">
        <v>3</v>
      </c>
      <c r="I619" s="249"/>
      <c r="J619" s="250">
        <f>ROUND(I619*H619,2)</f>
        <v>0</v>
      </c>
      <c r="K619" s="251"/>
      <c r="L619" s="45"/>
      <c r="M619" s="252" t="s">
        <v>1</v>
      </c>
      <c r="N619" s="253" t="s">
        <v>41</v>
      </c>
      <c r="O619" s="92"/>
      <c r="P619" s="254">
        <f>O619*H619</f>
        <v>0</v>
      </c>
      <c r="Q619" s="254">
        <v>0</v>
      </c>
      <c r="R619" s="254">
        <f>Q619*H619</f>
        <v>0</v>
      </c>
      <c r="S619" s="254">
        <v>0</v>
      </c>
      <c r="T619" s="255">
        <f>S619*H619</f>
        <v>0</v>
      </c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R619" s="256" t="s">
        <v>228</v>
      </c>
      <c r="AT619" s="256" t="s">
        <v>224</v>
      </c>
      <c r="AU619" s="256" t="s">
        <v>84</v>
      </c>
      <c r="AY619" s="18" t="s">
        <v>222</v>
      </c>
      <c r="BE619" s="257">
        <f>IF(N619="základní",J619,0)</f>
        <v>0</v>
      </c>
      <c r="BF619" s="257">
        <f>IF(N619="snížená",J619,0)</f>
        <v>0</v>
      </c>
      <c r="BG619" s="257">
        <f>IF(N619="zákl. přenesená",J619,0)</f>
        <v>0</v>
      </c>
      <c r="BH619" s="257">
        <f>IF(N619="sníž. přenesená",J619,0)</f>
        <v>0</v>
      </c>
      <c r="BI619" s="257">
        <f>IF(N619="nulová",J619,0)</f>
        <v>0</v>
      </c>
      <c r="BJ619" s="18" t="s">
        <v>84</v>
      </c>
      <c r="BK619" s="257">
        <f>ROUND(I619*H619,2)</f>
        <v>0</v>
      </c>
      <c r="BL619" s="18" t="s">
        <v>228</v>
      </c>
      <c r="BM619" s="256" t="s">
        <v>1315</v>
      </c>
    </row>
    <row r="620" s="2" customFormat="1">
      <c r="A620" s="39"/>
      <c r="B620" s="40"/>
      <c r="C620" s="41"/>
      <c r="D620" s="260" t="s">
        <v>266</v>
      </c>
      <c r="E620" s="41"/>
      <c r="F620" s="291" t="s">
        <v>3629</v>
      </c>
      <c r="G620" s="41"/>
      <c r="H620" s="41"/>
      <c r="I620" s="211"/>
      <c r="J620" s="41"/>
      <c r="K620" s="41"/>
      <c r="L620" s="45"/>
      <c r="M620" s="292"/>
      <c r="N620" s="293"/>
      <c r="O620" s="92"/>
      <c r="P620" s="92"/>
      <c r="Q620" s="92"/>
      <c r="R620" s="92"/>
      <c r="S620" s="92"/>
      <c r="T620" s="93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T620" s="18" t="s">
        <v>266</v>
      </c>
      <c r="AU620" s="18" t="s">
        <v>84</v>
      </c>
    </row>
    <row r="621" s="2" customFormat="1" ht="16.5" customHeight="1">
      <c r="A621" s="39"/>
      <c r="B621" s="40"/>
      <c r="C621" s="244" t="s">
        <v>1295</v>
      </c>
      <c r="D621" s="244" t="s">
        <v>224</v>
      </c>
      <c r="E621" s="245" t="s">
        <v>3729</v>
      </c>
      <c r="F621" s="246" t="s">
        <v>3730</v>
      </c>
      <c r="G621" s="247" t="s">
        <v>353</v>
      </c>
      <c r="H621" s="248">
        <v>1</v>
      </c>
      <c r="I621" s="249"/>
      <c r="J621" s="250">
        <f>ROUND(I621*H621,2)</f>
        <v>0</v>
      </c>
      <c r="K621" s="251"/>
      <c r="L621" s="45"/>
      <c r="M621" s="252" t="s">
        <v>1</v>
      </c>
      <c r="N621" s="253" t="s">
        <v>41</v>
      </c>
      <c r="O621" s="92"/>
      <c r="P621" s="254">
        <f>O621*H621</f>
        <v>0</v>
      </c>
      <c r="Q621" s="254">
        <v>0</v>
      </c>
      <c r="R621" s="254">
        <f>Q621*H621</f>
        <v>0</v>
      </c>
      <c r="S621" s="254">
        <v>0</v>
      </c>
      <c r="T621" s="255">
        <f>S621*H621</f>
        <v>0</v>
      </c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R621" s="256" t="s">
        <v>228</v>
      </c>
      <c r="AT621" s="256" t="s">
        <v>224</v>
      </c>
      <c r="AU621" s="256" t="s">
        <v>84</v>
      </c>
      <c r="AY621" s="18" t="s">
        <v>222</v>
      </c>
      <c r="BE621" s="257">
        <f>IF(N621="základní",J621,0)</f>
        <v>0</v>
      </c>
      <c r="BF621" s="257">
        <f>IF(N621="snížená",J621,0)</f>
        <v>0</v>
      </c>
      <c r="BG621" s="257">
        <f>IF(N621="zákl. přenesená",J621,0)</f>
        <v>0</v>
      </c>
      <c r="BH621" s="257">
        <f>IF(N621="sníž. přenesená",J621,0)</f>
        <v>0</v>
      </c>
      <c r="BI621" s="257">
        <f>IF(N621="nulová",J621,0)</f>
        <v>0</v>
      </c>
      <c r="BJ621" s="18" t="s">
        <v>84</v>
      </c>
      <c r="BK621" s="257">
        <f>ROUND(I621*H621,2)</f>
        <v>0</v>
      </c>
      <c r="BL621" s="18" t="s">
        <v>228</v>
      </c>
      <c r="BM621" s="256" t="s">
        <v>1323</v>
      </c>
    </row>
    <row r="622" s="2" customFormat="1">
      <c r="A622" s="39"/>
      <c r="B622" s="40"/>
      <c r="C622" s="41"/>
      <c r="D622" s="260" t="s">
        <v>266</v>
      </c>
      <c r="E622" s="41"/>
      <c r="F622" s="291" t="s">
        <v>3629</v>
      </c>
      <c r="G622" s="41"/>
      <c r="H622" s="41"/>
      <c r="I622" s="211"/>
      <c r="J622" s="41"/>
      <c r="K622" s="41"/>
      <c r="L622" s="45"/>
      <c r="M622" s="292"/>
      <c r="N622" s="293"/>
      <c r="O622" s="92"/>
      <c r="P622" s="92"/>
      <c r="Q622" s="92"/>
      <c r="R622" s="92"/>
      <c r="S622" s="92"/>
      <c r="T622" s="93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T622" s="18" t="s">
        <v>266</v>
      </c>
      <c r="AU622" s="18" t="s">
        <v>84</v>
      </c>
    </row>
    <row r="623" s="2" customFormat="1" ht="16.5" customHeight="1">
      <c r="A623" s="39"/>
      <c r="B623" s="40"/>
      <c r="C623" s="244" t="s">
        <v>759</v>
      </c>
      <c r="D623" s="244" t="s">
        <v>224</v>
      </c>
      <c r="E623" s="245" t="s">
        <v>3677</v>
      </c>
      <c r="F623" s="246" t="s">
        <v>3678</v>
      </c>
      <c r="G623" s="247" t="s">
        <v>353</v>
      </c>
      <c r="H623" s="248">
        <v>9</v>
      </c>
      <c r="I623" s="249"/>
      <c r="J623" s="250">
        <f>ROUND(I623*H623,2)</f>
        <v>0</v>
      </c>
      <c r="K623" s="251"/>
      <c r="L623" s="45"/>
      <c r="M623" s="252" t="s">
        <v>1</v>
      </c>
      <c r="N623" s="253" t="s">
        <v>41</v>
      </c>
      <c r="O623" s="92"/>
      <c r="P623" s="254">
        <f>O623*H623</f>
        <v>0</v>
      </c>
      <c r="Q623" s="254">
        <v>0</v>
      </c>
      <c r="R623" s="254">
        <f>Q623*H623</f>
        <v>0</v>
      </c>
      <c r="S623" s="254">
        <v>0</v>
      </c>
      <c r="T623" s="255">
        <f>S623*H623</f>
        <v>0</v>
      </c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R623" s="256" t="s">
        <v>228</v>
      </c>
      <c r="AT623" s="256" t="s">
        <v>224</v>
      </c>
      <c r="AU623" s="256" t="s">
        <v>84</v>
      </c>
      <c r="AY623" s="18" t="s">
        <v>222</v>
      </c>
      <c r="BE623" s="257">
        <f>IF(N623="základní",J623,0)</f>
        <v>0</v>
      </c>
      <c r="BF623" s="257">
        <f>IF(N623="snížená",J623,0)</f>
        <v>0</v>
      </c>
      <c r="BG623" s="257">
        <f>IF(N623="zákl. přenesená",J623,0)</f>
        <v>0</v>
      </c>
      <c r="BH623" s="257">
        <f>IF(N623="sníž. přenesená",J623,0)</f>
        <v>0</v>
      </c>
      <c r="BI623" s="257">
        <f>IF(N623="nulová",J623,0)</f>
        <v>0</v>
      </c>
      <c r="BJ623" s="18" t="s">
        <v>84</v>
      </c>
      <c r="BK623" s="257">
        <f>ROUND(I623*H623,2)</f>
        <v>0</v>
      </c>
      <c r="BL623" s="18" t="s">
        <v>228</v>
      </c>
      <c r="BM623" s="256" t="s">
        <v>1328</v>
      </c>
    </row>
    <row r="624" s="2" customFormat="1">
      <c r="A624" s="39"/>
      <c r="B624" s="40"/>
      <c r="C624" s="41"/>
      <c r="D624" s="260" t="s">
        <v>266</v>
      </c>
      <c r="E624" s="41"/>
      <c r="F624" s="291" t="s">
        <v>3629</v>
      </c>
      <c r="G624" s="41"/>
      <c r="H624" s="41"/>
      <c r="I624" s="211"/>
      <c r="J624" s="41"/>
      <c r="K624" s="41"/>
      <c r="L624" s="45"/>
      <c r="M624" s="292"/>
      <c r="N624" s="293"/>
      <c r="O624" s="92"/>
      <c r="P624" s="92"/>
      <c r="Q624" s="92"/>
      <c r="R624" s="92"/>
      <c r="S624" s="92"/>
      <c r="T624" s="93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T624" s="18" t="s">
        <v>266</v>
      </c>
      <c r="AU624" s="18" t="s">
        <v>84</v>
      </c>
    </row>
    <row r="625" s="2" customFormat="1" ht="16.5" customHeight="1">
      <c r="A625" s="39"/>
      <c r="B625" s="40"/>
      <c r="C625" s="244" t="s">
        <v>1305</v>
      </c>
      <c r="D625" s="244" t="s">
        <v>224</v>
      </c>
      <c r="E625" s="245" t="s">
        <v>3679</v>
      </c>
      <c r="F625" s="246" t="s">
        <v>3680</v>
      </c>
      <c r="G625" s="247" t="s">
        <v>353</v>
      </c>
      <c r="H625" s="248">
        <v>1</v>
      </c>
      <c r="I625" s="249"/>
      <c r="J625" s="250">
        <f>ROUND(I625*H625,2)</f>
        <v>0</v>
      </c>
      <c r="K625" s="251"/>
      <c r="L625" s="45"/>
      <c r="M625" s="252" t="s">
        <v>1</v>
      </c>
      <c r="N625" s="253" t="s">
        <v>41</v>
      </c>
      <c r="O625" s="92"/>
      <c r="P625" s="254">
        <f>O625*H625</f>
        <v>0</v>
      </c>
      <c r="Q625" s="254">
        <v>0</v>
      </c>
      <c r="R625" s="254">
        <f>Q625*H625</f>
        <v>0</v>
      </c>
      <c r="S625" s="254">
        <v>0</v>
      </c>
      <c r="T625" s="255">
        <f>S625*H625</f>
        <v>0</v>
      </c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R625" s="256" t="s">
        <v>228</v>
      </c>
      <c r="AT625" s="256" t="s">
        <v>224</v>
      </c>
      <c r="AU625" s="256" t="s">
        <v>84</v>
      </c>
      <c r="AY625" s="18" t="s">
        <v>222</v>
      </c>
      <c r="BE625" s="257">
        <f>IF(N625="základní",J625,0)</f>
        <v>0</v>
      </c>
      <c r="BF625" s="257">
        <f>IF(N625="snížená",J625,0)</f>
        <v>0</v>
      </c>
      <c r="BG625" s="257">
        <f>IF(N625="zákl. přenesená",J625,0)</f>
        <v>0</v>
      </c>
      <c r="BH625" s="257">
        <f>IF(N625="sníž. přenesená",J625,0)</f>
        <v>0</v>
      </c>
      <c r="BI625" s="257">
        <f>IF(N625="nulová",J625,0)</f>
        <v>0</v>
      </c>
      <c r="BJ625" s="18" t="s">
        <v>84</v>
      </c>
      <c r="BK625" s="257">
        <f>ROUND(I625*H625,2)</f>
        <v>0</v>
      </c>
      <c r="BL625" s="18" t="s">
        <v>228</v>
      </c>
      <c r="BM625" s="256" t="s">
        <v>1334</v>
      </c>
    </row>
    <row r="626" s="2" customFormat="1">
      <c r="A626" s="39"/>
      <c r="B626" s="40"/>
      <c r="C626" s="41"/>
      <c r="D626" s="260" t="s">
        <v>266</v>
      </c>
      <c r="E626" s="41"/>
      <c r="F626" s="291" t="s">
        <v>3629</v>
      </c>
      <c r="G626" s="41"/>
      <c r="H626" s="41"/>
      <c r="I626" s="211"/>
      <c r="J626" s="41"/>
      <c r="K626" s="41"/>
      <c r="L626" s="45"/>
      <c r="M626" s="292"/>
      <c r="N626" s="293"/>
      <c r="O626" s="92"/>
      <c r="P626" s="92"/>
      <c r="Q626" s="92"/>
      <c r="R626" s="92"/>
      <c r="S626" s="92"/>
      <c r="T626" s="93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T626" s="18" t="s">
        <v>266</v>
      </c>
      <c r="AU626" s="18" t="s">
        <v>84</v>
      </c>
    </row>
    <row r="627" s="2" customFormat="1" ht="16.5" customHeight="1">
      <c r="A627" s="39"/>
      <c r="B627" s="40"/>
      <c r="C627" s="244" t="s">
        <v>762</v>
      </c>
      <c r="D627" s="244" t="s">
        <v>224</v>
      </c>
      <c r="E627" s="245" t="s">
        <v>3683</v>
      </c>
      <c r="F627" s="246" t="s">
        <v>3684</v>
      </c>
      <c r="G627" s="247" t="s">
        <v>353</v>
      </c>
      <c r="H627" s="248">
        <v>17</v>
      </c>
      <c r="I627" s="249"/>
      <c r="J627" s="250">
        <f>ROUND(I627*H627,2)</f>
        <v>0</v>
      </c>
      <c r="K627" s="251"/>
      <c r="L627" s="45"/>
      <c r="M627" s="252" t="s">
        <v>1</v>
      </c>
      <c r="N627" s="253" t="s">
        <v>41</v>
      </c>
      <c r="O627" s="92"/>
      <c r="P627" s="254">
        <f>O627*H627</f>
        <v>0</v>
      </c>
      <c r="Q627" s="254">
        <v>0</v>
      </c>
      <c r="R627" s="254">
        <f>Q627*H627</f>
        <v>0</v>
      </c>
      <c r="S627" s="254">
        <v>0</v>
      </c>
      <c r="T627" s="255">
        <f>S627*H627</f>
        <v>0</v>
      </c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R627" s="256" t="s">
        <v>228</v>
      </c>
      <c r="AT627" s="256" t="s">
        <v>224</v>
      </c>
      <c r="AU627" s="256" t="s">
        <v>84</v>
      </c>
      <c r="AY627" s="18" t="s">
        <v>222</v>
      </c>
      <c r="BE627" s="257">
        <f>IF(N627="základní",J627,0)</f>
        <v>0</v>
      </c>
      <c r="BF627" s="257">
        <f>IF(N627="snížená",J627,0)</f>
        <v>0</v>
      </c>
      <c r="BG627" s="257">
        <f>IF(N627="zákl. přenesená",J627,0)</f>
        <v>0</v>
      </c>
      <c r="BH627" s="257">
        <f>IF(N627="sníž. přenesená",J627,0)</f>
        <v>0</v>
      </c>
      <c r="BI627" s="257">
        <f>IF(N627="nulová",J627,0)</f>
        <v>0</v>
      </c>
      <c r="BJ627" s="18" t="s">
        <v>84</v>
      </c>
      <c r="BK627" s="257">
        <f>ROUND(I627*H627,2)</f>
        <v>0</v>
      </c>
      <c r="BL627" s="18" t="s">
        <v>228</v>
      </c>
      <c r="BM627" s="256" t="s">
        <v>1339</v>
      </c>
    </row>
    <row r="628" s="2" customFormat="1">
      <c r="A628" s="39"/>
      <c r="B628" s="40"/>
      <c r="C628" s="41"/>
      <c r="D628" s="260" t="s">
        <v>266</v>
      </c>
      <c r="E628" s="41"/>
      <c r="F628" s="291" t="s">
        <v>3629</v>
      </c>
      <c r="G628" s="41"/>
      <c r="H628" s="41"/>
      <c r="I628" s="211"/>
      <c r="J628" s="41"/>
      <c r="K628" s="41"/>
      <c r="L628" s="45"/>
      <c r="M628" s="292"/>
      <c r="N628" s="293"/>
      <c r="O628" s="92"/>
      <c r="P628" s="92"/>
      <c r="Q628" s="92"/>
      <c r="R628" s="92"/>
      <c r="S628" s="92"/>
      <c r="T628" s="93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T628" s="18" t="s">
        <v>266</v>
      </c>
      <c r="AU628" s="18" t="s">
        <v>84</v>
      </c>
    </row>
    <row r="629" s="2" customFormat="1" ht="16.5" customHeight="1">
      <c r="A629" s="39"/>
      <c r="B629" s="40"/>
      <c r="C629" s="244" t="s">
        <v>1320</v>
      </c>
      <c r="D629" s="244" t="s">
        <v>224</v>
      </c>
      <c r="E629" s="245" t="s">
        <v>3681</v>
      </c>
      <c r="F629" s="246" t="s">
        <v>3682</v>
      </c>
      <c r="G629" s="247" t="s">
        <v>353</v>
      </c>
      <c r="H629" s="248">
        <v>2</v>
      </c>
      <c r="I629" s="249"/>
      <c r="J629" s="250">
        <f>ROUND(I629*H629,2)</f>
        <v>0</v>
      </c>
      <c r="K629" s="251"/>
      <c r="L629" s="45"/>
      <c r="M629" s="252" t="s">
        <v>1</v>
      </c>
      <c r="N629" s="253" t="s">
        <v>41</v>
      </c>
      <c r="O629" s="92"/>
      <c r="P629" s="254">
        <f>O629*H629</f>
        <v>0</v>
      </c>
      <c r="Q629" s="254">
        <v>0</v>
      </c>
      <c r="R629" s="254">
        <f>Q629*H629</f>
        <v>0</v>
      </c>
      <c r="S629" s="254">
        <v>0</v>
      </c>
      <c r="T629" s="255">
        <f>S629*H629</f>
        <v>0</v>
      </c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R629" s="256" t="s">
        <v>228</v>
      </c>
      <c r="AT629" s="256" t="s">
        <v>224</v>
      </c>
      <c r="AU629" s="256" t="s">
        <v>84</v>
      </c>
      <c r="AY629" s="18" t="s">
        <v>222</v>
      </c>
      <c r="BE629" s="257">
        <f>IF(N629="základní",J629,0)</f>
        <v>0</v>
      </c>
      <c r="BF629" s="257">
        <f>IF(N629="snížená",J629,0)</f>
        <v>0</v>
      </c>
      <c r="BG629" s="257">
        <f>IF(N629="zákl. přenesená",J629,0)</f>
        <v>0</v>
      </c>
      <c r="BH629" s="257">
        <f>IF(N629="sníž. přenesená",J629,0)</f>
        <v>0</v>
      </c>
      <c r="BI629" s="257">
        <f>IF(N629="nulová",J629,0)</f>
        <v>0</v>
      </c>
      <c r="BJ629" s="18" t="s">
        <v>84</v>
      </c>
      <c r="BK629" s="257">
        <f>ROUND(I629*H629,2)</f>
        <v>0</v>
      </c>
      <c r="BL629" s="18" t="s">
        <v>228</v>
      </c>
      <c r="BM629" s="256" t="s">
        <v>1343</v>
      </c>
    </row>
    <row r="630" s="2" customFormat="1">
      <c r="A630" s="39"/>
      <c r="B630" s="40"/>
      <c r="C630" s="41"/>
      <c r="D630" s="260" t="s">
        <v>266</v>
      </c>
      <c r="E630" s="41"/>
      <c r="F630" s="291" t="s">
        <v>3629</v>
      </c>
      <c r="G630" s="41"/>
      <c r="H630" s="41"/>
      <c r="I630" s="211"/>
      <c r="J630" s="41"/>
      <c r="K630" s="41"/>
      <c r="L630" s="45"/>
      <c r="M630" s="292"/>
      <c r="N630" s="293"/>
      <c r="O630" s="92"/>
      <c r="P630" s="92"/>
      <c r="Q630" s="92"/>
      <c r="R630" s="92"/>
      <c r="S630" s="92"/>
      <c r="T630" s="93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T630" s="18" t="s">
        <v>266</v>
      </c>
      <c r="AU630" s="18" t="s">
        <v>84</v>
      </c>
    </row>
    <row r="631" s="2" customFormat="1" ht="16.5" customHeight="1">
      <c r="A631" s="39"/>
      <c r="B631" s="40"/>
      <c r="C631" s="244" t="s">
        <v>770</v>
      </c>
      <c r="D631" s="244" t="s">
        <v>224</v>
      </c>
      <c r="E631" s="245" t="s">
        <v>3713</v>
      </c>
      <c r="F631" s="246" t="s">
        <v>3714</v>
      </c>
      <c r="G631" s="247" t="s">
        <v>353</v>
      </c>
      <c r="H631" s="248">
        <v>26</v>
      </c>
      <c r="I631" s="249"/>
      <c r="J631" s="250">
        <f>ROUND(I631*H631,2)</f>
        <v>0</v>
      </c>
      <c r="K631" s="251"/>
      <c r="L631" s="45"/>
      <c r="M631" s="252" t="s">
        <v>1</v>
      </c>
      <c r="N631" s="253" t="s">
        <v>41</v>
      </c>
      <c r="O631" s="92"/>
      <c r="P631" s="254">
        <f>O631*H631</f>
        <v>0</v>
      </c>
      <c r="Q631" s="254">
        <v>0</v>
      </c>
      <c r="R631" s="254">
        <f>Q631*H631</f>
        <v>0</v>
      </c>
      <c r="S631" s="254">
        <v>0</v>
      </c>
      <c r="T631" s="255">
        <f>S631*H631</f>
        <v>0</v>
      </c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R631" s="256" t="s">
        <v>228</v>
      </c>
      <c r="AT631" s="256" t="s">
        <v>224</v>
      </c>
      <c r="AU631" s="256" t="s">
        <v>84</v>
      </c>
      <c r="AY631" s="18" t="s">
        <v>222</v>
      </c>
      <c r="BE631" s="257">
        <f>IF(N631="základní",J631,0)</f>
        <v>0</v>
      </c>
      <c r="BF631" s="257">
        <f>IF(N631="snížená",J631,0)</f>
        <v>0</v>
      </c>
      <c r="BG631" s="257">
        <f>IF(N631="zákl. přenesená",J631,0)</f>
        <v>0</v>
      </c>
      <c r="BH631" s="257">
        <f>IF(N631="sníž. přenesená",J631,0)</f>
        <v>0</v>
      </c>
      <c r="BI631" s="257">
        <f>IF(N631="nulová",J631,0)</f>
        <v>0</v>
      </c>
      <c r="BJ631" s="18" t="s">
        <v>84</v>
      </c>
      <c r="BK631" s="257">
        <f>ROUND(I631*H631,2)</f>
        <v>0</v>
      </c>
      <c r="BL631" s="18" t="s">
        <v>228</v>
      </c>
      <c r="BM631" s="256" t="s">
        <v>1353</v>
      </c>
    </row>
    <row r="632" s="2" customFormat="1">
      <c r="A632" s="39"/>
      <c r="B632" s="40"/>
      <c r="C632" s="41"/>
      <c r="D632" s="260" t="s">
        <v>266</v>
      </c>
      <c r="E632" s="41"/>
      <c r="F632" s="291" t="s">
        <v>3629</v>
      </c>
      <c r="G632" s="41"/>
      <c r="H632" s="41"/>
      <c r="I632" s="211"/>
      <c r="J632" s="41"/>
      <c r="K632" s="41"/>
      <c r="L632" s="45"/>
      <c r="M632" s="292"/>
      <c r="N632" s="293"/>
      <c r="O632" s="92"/>
      <c r="P632" s="92"/>
      <c r="Q632" s="92"/>
      <c r="R632" s="92"/>
      <c r="S632" s="92"/>
      <c r="T632" s="93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T632" s="18" t="s">
        <v>266</v>
      </c>
      <c r="AU632" s="18" t="s">
        <v>84</v>
      </c>
    </row>
    <row r="633" s="2" customFormat="1" ht="24.15" customHeight="1">
      <c r="A633" s="39"/>
      <c r="B633" s="40"/>
      <c r="C633" s="244" t="s">
        <v>1331</v>
      </c>
      <c r="D633" s="244" t="s">
        <v>224</v>
      </c>
      <c r="E633" s="245" t="s">
        <v>3685</v>
      </c>
      <c r="F633" s="246" t="s">
        <v>3686</v>
      </c>
      <c r="G633" s="247" t="s">
        <v>353</v>
      </c>
      <c r="H633" s="248">
        <v>2</v>
      </c>
      <c r="I633" s="249"/>
      <c r="J633" s="250">
        <f>ROUND(I633*H633,2)</f>
        <v>0</v>
      </c>
      <c r="K633" s="251"/>
      <c r="L633" s="45"/>
      <c r="M633" s="252" t="s">
        <v>1</v>
      </c>
      <c r="N633" s="253" t="s">
        <v>41</v>
      </c>
      <c r="O633" s="92"/>
      <c r="P633" s="254">
        <f>O633*H633</f>
        <v>0</v>
      </c>
      <c r="Q633" s="254">
        <v>0</v>
      </c>
      <c r="R633" s="254">
        <f>Q633*H633</f>
        <v>0</v>
      </c>
      <c r="S633" s="254">
        <v>0</v>
      </c>
      <c r="T633" s="255">
        <f>S633*H633</f>
        <v>0</v>
      </c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R633" s="256" t="s">
        <v>228</v>
      </c>
      <c r="AT633" s="256" t="s">
        <v>224</v>
      </c>
      <c r="AU633" s="256" t="s">
        <v>84</v>
      </c>
      <c r="AY633" s="18" t="s">
        <v>222</v>
      </c>
      <c r="BE633" s="257">
        <f>IF(N633="základní",J633,0)</f>
        <v>0</v>
      </c>
      <c r="BF633" s="257">
        <f>IF(N633="snížená",J633,0)</f>
        <v>0</v>
      </c>
      <c r="BG633" s="257">
        <f>IF(N633="zákl. přenesená",J633,0)</f>
        <v>0</v>
      </c>
      <c r="BH633" s="257">
        <f>IF(N633="sníž. přenesená",J633,0)</f>
        <v>0</v>
      </c>
      <c r="BI633" s="257">
        <f>IF(N633="nulová",J633,0)</f>
        <v>0</v>
      </c>
      <c r="BJ633" s="18" t="s">
        <v>84</v>
      </c>
      <c r="BK633" s="257">
        <f>ROUND(I633*H633,2)</f>
        <v>0</v>
      </c>
      <c r="BL633" s="18" t="s">
        <v>228</v>
      </c>
      <c r="BM633" s="256" t="s">
        <v>1359</v>
      </c>
    </row>
    <row r="634" s="2" customFormat="1">
      <c r="A634" s="39"/>
      <c r="B634" s="40"/>
      <c r="C634" s="41"/>
      <c r="D634" s="260" t="s">
        <v>266</v>
      </c>
      <c r="E634" s="41"/>
      <c r="F634" s="291" t="s">
        <v>3687</v>
      </c>
      <c r="G634" s="41"/>
      <c r="H634" s="41"/>
      <c r="I634" s="211"/>
      <c r="J634" s="41"/>
      <c r="K634" s="41"/>
      <c r="L634" s="45"/>
      <c r="M634" s="292"/>
      <c r="N634" s="293"/>
      <c r="O634" s="92"/>
      <c r="P634" s="92"/>
      <c r="Q634" s="92"/>
      <c r="R634" s="92"/>
      <c r="S634" s="92"/>
      <c r="T634" s="93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T634" s="18" t="s">
        <v>266</v>
      </c>
      <c r="AU634" s="18" t="s">
        <v>84</v>
      </c>
    </row>
    <row r="635" s="2" customFormat="1" ht="21.75" customHeight="1">
      <c r="A635" s="39"/>
      <c r="B635" s="40"/>
      <c r="C635" s="244" t="s">
        <v>775</v>
      </c>
      <c r="D635" s="244" t="s">
        <v>224</v>
      </c>
      <c r="E635" s="245" t="s">
        <v>3688</v>
      </c>
      <c r="F635" s="246" t="s">
        <v>3689</v>
      </c>
      <c r="G635" s="247" t="s">
        <v>353</v>
      </c>
      <c r="H635" s="248">
        <v>3</v>
      </c>
      <c r="I635" s="249"/>
      <c r="J635" s="250">
        <f>ROUND(I635*H635,2)</f>
        <v>0</v>
      </c>
      <c r="K635" s="251"/>
      <c r="L635" s="45"/>
      <c r="M635" s="252" t="s">
        <v>1</v>
      </c>
      <c r="N635" s="253" t="s">
        <v>41</v>
      </c>
      <c r="O635" s="92"/>
      <c r="P635" s="254">
        <f>O635*H635</f>
        <v>0</v>
      </c>
      <c r="Q635" s="254">
        <v>0</v>
      </c>
      <c r="R635" s="254">
        <f>Q635*H635</f>
        <v>0</v>
      </c>
      <c r="S635" s="254">
        <v>0</v>
      </c>
      <c r="T635" s="255">
        <f>S635*H635</f>
        <v>0</v>
      </c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R635" s="256" t="s">
        <v>228</v>
      </c>
      <c r="AT635" s="256" t="s">
        <v>224</v>
      </c>
      <c r="AU635" s="256" t="s">
        <v>84</v>
      </c>
      <c r="AY635" s="18" t="s">
        <v>222</v>
      </c>
      <c r="BE635" s="257">
        <f>IF(N635="základní",J635,0)</f>
        <v>0</v>
      </c>
      <c r="BF635" s="257">
        <f>IF(N635="snížená",J635,0)</f>
        <v>0</v>
      </c>
      <c r="BG635" s="257">
        <f>IF(N635="zákl. přenesená",J635,0)</f>
        <v>0</v>
      </c>
      <c r="BH635" s="257">
        <f>IF(N635="sníž. přenesená",J635,0)</f>
        <v>0</v>
      </c>
      <c r="BI635" s="257">
        <f>IF(N635="nulová",J635,0)</f>
        <v>0</v>
      </c>
      <c r="BJ635" s="18" t="s">
        <v>84</v>
      </c>
      <c r="BK635" s="257">
        <f>ROUND(I635*H635,2)</f>
        <v>0</v>
      </c>
      <c r="BL635" s="18" t="s">
        <v>228</v>
      </c>
      <c r="BM635" s="256" t="s">
        <v>1366</v>
      </c>
    </row>
    <row r="636" s="2" customFormat="1">
      <c r="A636" s="39"/>
      <c r="B636" s="40"/>
      <c r="C636" s="41"/>
      <c r="D636" s="260" t="s">
        <v>266</v>
      </c>
      <c r="E636" s="41"/>
      <c r="F636" s="291" t="s">
        <v>3687</v>
      </c>
      <c r="G636" s="41"/>
      <c r="H636" s="41"/>
      <c r="I636" s="211"/>
      <c r="J636" s="41"/>
      <c r="K636" s="41"/>
      <c r="L636" s="45"/>
      <c r="M636" s="292"/>
      <c r="N636" s="293"/>
      <c r="O636" s="92"/>
      <c r="P636" s="92"/>
      <c r="Q636" s="92"/>
      <c r="R636" s="92"/>
      <c r="S636" s="92"/>
      <c r="T636" s="93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T636" s="18" t="s">
        <v>266</v>
      </c>
      <c r="AU636" s="18" t="s">
        <v>84</v>
      </c>
    </row>
    <row r="637" s="2" customFormat="1" ht="16.5" customHeight="1">
      <c r="A637" s="39"/>
      <c r="B637" s="40"/>
      <c r="C637" s="244" t="s">
        <v>1340</v>
      </c>
      <c r="D637" s="244" t="s">
        <v>224</v>
      </c>
      <c r="E637" s="245" t="s">
        <v>3735</v>
      </c>
      <c r="F637" s="246" t="s">
        <v>3736</v>
      </c>
      <c r="G637" s="247" t="s">
        <v>353</v>
      </c>
      <c r="H637" s="248">
        <v>1</v>
      </c>
      <c r="I637" s="249"/>
      <c r="J637" s="250">
        <f>ROUND(I637*H637,2)</f>
        <v>0</v>
      </c>
      <c r="K637" s="251"/>
      <c r="L637" s="45"/>
      <c r="M637" s="252" t="s">
        <v>1</v>
      </c>
      <c r="N637" s="253" t="s">
        <v>41</v>
      </c>
      <c r="O637" s="92"/>
      <c r="P637" s="254">
        <f>O637*H637</f>
        <v>0</v>
      </c>
      <c r="Q637" s="254">
        <v>0</v>
      </c>
      <c r="R637" s="254">
        <f>Q637*H637</f>
        <v>0</v>
      </c>
      <c r="S637" s="254">
        <v>0</v>
      </c>
      <c r="T637" s="255">
        <f>S637*H637</f>
        <v>0</v>
      </c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R637" s="256" t="s">
        <v>228</v>
      </c>
      <c r="AT637" s="256" t="s">
        <v>224</v>
      </c>
      <c r="AU637" s="256" t="s">
        <v>84</v>
      </c>
      <c r="AY637" s="18" t="s">
        <v>222</v>
      </c>
      <c r="BE637" s="257">
        <f>IF(N637="základní",J637,0)</f>
        <v>0</v>
      </c>
      <c r="BF637" s="257">
        <f>IF(N637="snížená",J637,0)</f>
        <v>0</v>
      </c>
      <c r="BG637" s="257">
        <f>IF(N637="zákl. přenesená",J637,0)</f>
        <v>0</v>
      </c>
      <c r="BH637" s="257">
        <f>IF(N637="sníž. přenesená",J637,0)</f>
        <v>0</v>
      </c>
      <c r="BI637" s="257">
        <f>IF(N637="nulová",J637,0)</f>
        <v>0</v>
      </c>
      <c r="BJ637" s="18" t="s">
        <v>84</v>
      </c>
      <c r="BK637" s="257">
        <f>ROUND(I637*H637,2)</f>
        <v>0</v>
      </c>
      <c r="BL637" s="18" t="s">
        <v>228</v>
      </c>
      <c r="BM637" s="256" t="s">
        <v>1373</v>
      </c>
    </row>
    <row r="638" s="2" customFormat="1">
      <c r="A638" s="39"/>
      <c r="B638" s="40"/>
      <c r="C638" s="41"/>
      <c r="D638" s="260" t="s">
        <v>266</v>
      </c>
      <c r="E638" s="41"/>
      <c r="F638" s="291" t="s">
        <v>3737</v>
      </c>
      <c r="G638" s="41"/>
      <c r="H638" s="41"/>
      <c r="I638" s="211"/>
      <c r="J638" s="41"/>
      <c r="K638" s="41"/>
      <c r="L638" s="45"/>
      <c r="M638" s="292"/>
      <c r="N638" s="293"/>
      <c r="O638" s="92"/>
      <c r="P638" s="92"/>
      <c r="Q638" s="92"/>
      <c r="R638" s="92"/>
      <c r="S638" s="92"/>
      <c r="T638" s="93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T638" s="18" t="s">
        <v>266</v>
      </c>
      <c r="AU638" s="18" t="s">
        <v>84</v>
      </c>
    </row>
    <row r="639" s="2" customFormat="1" ht="16.5" customHeight="1">
      <c r="A639" s="39"/>
      <c r="B639" s="40"/>
      <c r="C639" s="244" t="s">
        <v>782</v>
      </c>
      <c r="D639" s="244" t="s">
        <v>224</v>
      </c>
      <c r="E639" s="245" t="s">
        <v>3738</v>
      </c>
      <c r="F639" s="246" t="s">
        <v>3739</v>
      </c>
      <c r="G639" s="247" t="s">
        <v>353</v>
      </c>
      <c r="H639" s="248">
        <v>1</v>
      </c>
      <c r="I639" s="249"/>
      <c r="J639" s="250">
        <f>ROUND(I639*H639,2)</f>
        <v>0</v>
      </c>
      <c r="K639" s="251"/>
      <c r="L639" s="45"/>
      <c r="M639" s="252" t="s">
        <v>1</v>
      </c>
      <c r="N639" s="253" t="s">
        <v>41</v>
      </c>
      <c r="O639" s="92"/>
      <c r="P639" s="254">
        <f>O639*H639</f>
        <v>0</v>
      </c>
      <c r="Q639" s="254">
        <v>0</v>
      </c>
      <c r="R639" s="254">
        <f>Q639*H639</f>
        <v>0</v>
      </c>
      <c r="S639" s="254">
        <v>0</v>
      </c>
      <c r="T639" s="255">
        <f>S639*H639</f>
        <v>0</v>
      </c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R639" s="256" t="s">
        <v>228</v>
      </c>
      <c r="AT639" s="256" t="s">
        <v>224</v>
      </c>
      <c r="AU639" s="256" t="s">
        <v>84</v>
      </c>
      <c r="AY639" s="18" t="s">
        <v>222</v>
      </c>
      <c r="BE639" s="257">
        <f>IF(N639="základní",J639,0)</f>
        <v>0</v>
      </c>
      <c r="BF639" s="257">
        <f>IF(N639="snížená",J639,0)</f>
        <v>0</v>
      </c>
      <c r="BG639" s="257">
        <f>IF(N639="zákl. přenesená",J639,0)</f>
        <v>0</v>
      </c>
      <c r="BH639" s="257">
        <f>IF(N639="sníž. přenesená",J639,0)</f>
        <v>0</v>
      </c>
      <c r="BI639" s="257">
        <f>IF(N639="nulová",J639,0)</f>
        <v>0</v>
      </c>
      <c r="BJ639" s="18" t="s">
        <v>84</v>
      </c>
      <c r="BK639" s="257">
        <f>ROUND(I639*H639,2)</f>
        <v>0</v>
      </c>
      <c r="BL639" s="18" t="s">
        <v>228</v>
      </c>
      <c r="BM639" s="256" t="s">
        <v>1379</v>
      </c>
    </row>
    <row r="640" s="2" customFormat="1">
      <c r="A640" s="39"/>
      <c r="B640" s="40"/>
      <c r="C640" s="41"/>
      <c r="D640" s="260" t="s">
        <v>266</v>
      </c>
      <c r="E640" s="41"/>
      <c r="F640" s="291" t="s">
        <v>3737</v>
      </c>
      <c r="G640" s="41"/>
      <c r="H640" s="41"/>
      <c r="I640" s="211"/>
      <c r="J640" s="41"/>
      <c r="K640" s="41"/>
      <c r="L640" s="45"/>
      <c r="M640" s="292"/>
      <c r="N640" s="293"/>
      <c r="O640" s="92"/>
      <c r="P640" s="92"/>
      <c r="Q640" s="92"/>
      <c r="R640" s="92"/>
      <c r="S640" s="92"/>
      <c r="T640" s="93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T640" s="18" t="s">
        <v>266</v>
      </c>
      <c r="AU640" s="18" t="s">
        <v>84</v>
      </c>
    </row>
    <row r="641" s="2" customFormat="1" ht="16.5" customHeight="1">
      <c r="A641" s="39"/>
      <c r="B641" s="40"/>
      <c r="C641" s="244" t="s">
        <v>1356</v>
      </c>
      <c r="D641" s="244" t="s">
        <v>224</v>
      </c>
      <c r="E641" s="245" t="s">
        <v>3696</v>
      </c>
      <c r="F641" s="246" t="s">
        <v>3697</v>
      </c>
      <c r="G641" s="247" t="s">
        <v>353</v>
      </c>
      <c r="H641" s="248">
        <v>100</v>
      </c>
      <c r="I641" s="249"/>
      <c r="J641" s="250">
        <f>ROUND(I641*H641,2)</f>
        <v>0</v>
      </c>
      <c r="K641" s="251"/>
      <c r="L641" s="45"/>
      <c r="M641" s="252" t="s">
        <v>1</v>
      </c>
      <c r="N641" s="253" t="s">
        <v>41</v>
      </c>
      <c r="O641" s="92"/>
      <c r="P641" s="254">
        <f>O641*H641</f>
        <v>0</v>
      </c>
      <c r="Q641" s="254">
        <v>0</v>
      </c>
      <c r="R641" s="254">
        <f>Q641*H641</f>
        <v>0</v>
      </c>
      <c r="S641" s="254">
        <v>0</v>
      </c>
      <c r="T641" s="255">
        <f>S641*H641</f>
        <v>0</v>
      </c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R641" s="256" t="s">
        <v>228</v>
      </c>
      <c r="AT641" s="256" t="s">
        <v>224</v>
      </c>
      <c r="AU641" s="256" t="s">
        <v>84</v>
      </c>
      <c r="AY641" s="18" t="s">
        <v>222</v>
      </c>
      <c r="BE641" s="257">
        <f>IF(N641="základní",J641,0)</f>
        <v>0</v>
      </c>
      <c r="BF641" s="257">
        <f>IF(N641="snížená",J641,0)</f>
        <v>0</v>
      </c>
      <c r="BG641" s="257">
        <f>IF(N641="zákl. přenesená",J641,0)</f>
        <v>0</v>
      </c>
      <c r="BH641" s="257">
        <f>IF(N641="sníž. přenesená",J641,0)</f>
        <v>0</v>
      </c>
      <c r="BI641" s="257">
        <f>IF(N641="nulová",J641,0)</f>
        <v>0</v>
      </c>
      <c r="BJ641" s="18" t="s">
        <v>84</v>
      </c>
      <c r="BK641" s="257">
        <f>ROUND(I641*H641,2)</f>
        <v>0</v>
      </c>
      <c r="BL641" s="18" t="s">
        <v>228</v>
      </c>
      <c r="BM641" s="256" t="s">
        <v>1386</v>
      </c>
    </row>
    <row r="642" s="2" customFormat="1">
      <c r="A642" s="39"/>
      <c r="B642" s="40"/>
      <c r="C642" s="41"/>
      <c r="D642" s="260" t="s">
        <v>266</v>
      </c>
      <c r="E642" s="41"/>
      <c r="F642" s="291" t="s">
        <v>3646</v>
      </c>
      <c r="G642" s="41"/>
      <c r="H642" s="41"/>
      <c r="I642" s="211"/>
      <c r="J642" s="41"/>
      <c r="K642" s="41"/>
      <c r="L642" s="45"/>
      <c r="M642" s="292"/>
      <c r="N642" s="293"/>
      <c r="O642" s="92"/>
      <c r="P642" s="92"/>
      <c r="Q642" s="92"/>
      <c r="R642" s="92"/>
      <c r="S642" s="92"/>
      <c r="T642" s="93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T642" s="18" t="s">
        <v>266</v>
      </c>
      <c r="AU642" s="18" t="s">
        <v>84</v>
      </c>
    </row>
    <row r="643" s="2" customFormat="1" ht="16.5" customHeight="1">
      <c r="A643" s="39"/>
      <c r="B643" s="40"/>
      <c r="C643" s="244" t="s">
        <v>788</v>
      </c>
      <c r="D643" s="244" t="s">
        <v>224</v>
      </c>
      <c r="E643" s="245" t="s">
        <v>3698</v>
      </c>
      <c r="F643" s="246" t="s">
        <v>3699</v>
      </c>
      <c r="G643" s="247" t="s">
        <v>353</v>
      </c>
      <c r="H643" s="248">
        <v>3</v>
      </c>
      <c r="I643" s="249"/>
      <c r="J643" s="250">
        <f>ROUND(I643*H643,2)</f>
        <v>0</v>
      </c>
      <c r="K643" s="251"/>
      <c r="L643" s="45"/>
      <c r="M643" s="252" t="s">
        <v>1</v>
      </c>
      <c r="N643" s="253" t="s">
        <v>41</v>
      </c>
      <c r="O643" s="92"/>
      <c r="P643" s="254">
        <f>O643*H643</f>
        <v>0</v>
      </c>
      <c r="Q643" s="254">
        <v>0</v>
      </c>
      <c r="R643" s="254">
        <f>Q643*H643</f>
        <v>0</v>
      </c>
      <c r="S643" s="254">
        <v>0</v>
      </c>
      <c r="T643" s="255">
        <f>S643*H643</f>
        <v>0</v>
      </c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R643" s="256" t="s">
        <v>228</v>
      </c>
      <c r="AT643" s="256" t="s">
        <v>224</v>
      </c>
      <c r="AU643" s="256" t="s">
        <v>84</v>
      </c>
      <c r="AY643" s="18" t="s">
        <v>222</v>
      </c>
      <c r="BE643" s="257">
        <f>IF(N643="základní",J643,0)</f>
        <v>0</v>
      </c>
      <c r="BF643" s="257">
        <f>IF(N643="snížená",J643,0)</f>
        <v>0</v>
      </c>
      <c r="BG643" s="257">
        <f>IF(N643="zákl. přenesená",J643,0)</f>
        <v>0</v>
      </c>
      <c r="BH643" s="257">
        <f>IF(N643="sníž. přenesená",J643,0)</f>
        <v>0</v>
      </c>
      <c r="BI643" s="257">
        <f>IF(N643="nulová",J643,0)</f>
        <v>0</v>
      </c>
      <c r="BJ643" s="18" t="s">
        <v>84</v>
      </c>
      <c r="BK643" s="257">
        <f>ROUND(I643*H643,2)</f>
        <v>0</v>
      </c>
      <c r="BL643" s="18" t="s">
        <v>228</v>
      </c>
      <c r="BM643" s="256" t="s">
        <v>1391</v>
      </c>
    </row>
    <row r="644" s="2" customFormat="1">
      <c r="A644" s="39"/>
      <c r="B644" s="40"/>
      <c r="C644" s="41"/>
      <c r="D644" s="260" t="s">
        <v>266</v>
      </c>
      <c r="E644" s="41"/>
      <c r="F644" s="291" t="s">
        <v>3646</v>
      </c>
      <c r="G644" s="41"/>
      <c r="H644" s="41"/>
      <c r="I644" s="211"/>
      <c r="J644" s="41"/>
      <c r="K644" s="41"/>
      <c r="L644" s="45"/>
      <c r="M644" s="292"/>
      <c r="N644" s="293"/>
      <c r="O644" s="92"/>
      <c r="P644" s="92"/>
      <c r="Q644" s="92"/>
      <c r="R644" s="92"/>
      <c r="S644" s="92"/>
      <c r="T644" s="93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T644" s="18" t="s">
        <v>266</v>
      </c>
      <c r="AU644" s="18" t="s">
        <v>84</v>
      </c>
    </row>
    <row r="645" s="2" customFormat="1" ht="16.5" customHeight="1">
      <c r="A645" s="39"/>
      <c r="B645" s="40"/>
      <c r="C645" s="244" t="s">
        <v>1370</v>
      </c>
      <c r="D645" s="244" t="s">
        <v>224</v>
      </c>
      <c r="E645" s="245" t="s">
        <v>3715</v>
      </c>
      <c r="F645" s="246" t="s">
        <v>3716</v>
      </c>
      <c r="G645" s="247" t="s">
        <v>353</v>
      </c>
      <c r="H645" s="248">
        <v>2</v>
      </c>
      <c r="I645" s="249"/>
      <c r="J645" s="250">
        <f>ROUND(I645*H645,2)</f>
        <v>0</v>
      </c>
      <c r="K645" s="251"/>
      <c r="L645" s="45"/>
      <c r="M645" s="252" t="s">
        <v>1</v>
      </c>
      <c r="N645" s="253" t="s">
        <v>41</v>
      </c>
      <c r="O645" s="92"/>
      <c r="P645" s="254">
        <f>O645*H645</f>
        <v>0</v>
      </c>
      <c r="Q645" s="254">
        <v>0</v>
      </c>
      <c r="R645" s="254">
        <f>Q645*H645</f>
        <v>0</v>
      </c>
      <c r="S645" s="254">
        <v>0</v>
      </c>
      <c r="T645" s="255">
        <f>S645*H645</f>
        <v>0</v>
      </c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R645" s="256" t="s">
        <v>228</v>
      </c>
      <c r="AT645" s="256" t="s">
        <v>224</v>
      </c>
      <c r="AU645" s="256" t="s">
        <v>84</v>
      </c>
      <c r="AY645" s="18" t="s">
        <v>222</v>
      </c>
      <c r="BE645" s="257">
        <f>IF(N645="základní",J645,0)</f>
        <v>0</v>
      </c>
      <c r="BF645" s="257">
        <f>IF(N645="snížená",J645,0)</f>
        <v>0</v>
      </c>
      <c r="BG645" s="257">
        <f>IF(N645="zákl. přenesená",J645,0)</f>
        <v>0</v>
      </c>
      <c r="BH645" s="257">
        <f>IF(N645="sníž. přenesená",J645,0)</f>
        <v>0</v>
      </c>
      <c r="BI645" s="257">
        <f>IF(N645="nulová",J645,0)</f>
        <v>0</v>
      </c>
      <c r="BJ645" s="18" t="s">
        <v>84</v>
      </c>
      <c r="BK645" s="257">
        <f>ROUND(I645*H645,2)</f>
        <v>0</v>
      </c>
      <c r="BL645" s="18" t="s">
        <v>228</v>
      </c>
      <c r="BM645" s="256" t="s">
        <v>1397</v>
      </c>
    </row>
    <row r="646" s="2" customFormat="1">
      <c r="A646" s="39"/>
      <c r="B646" s="40"/>
      <c r="C646" s="41"/>
      <c r="D646" s="260" t="s">
        <v>266</v>
      </c>
      <c r="E646" s="41"/>
      <c r="F646" s="291" t="s">
        <v>3669</v>
      </c>
      <c r="G646" s="41"/>
      <c r="H646" s="41"/>
      <c r="I646" s="211"/>
      <c r="J646" s="41"/>
      <c r="K646" s="41"/>
      <c r="L646" s="45"/>
      <c r="M646" s="292"/>
      <c r="N646" s="293"/>
      <c r="O646" s="92"/>
      <c r="P646" s="92"/>
      <c r="Q646" s="92"/>
      <c r="R646" s="92"/>
      <c r="S646" s="92"/>
      <c r="T646" s="93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T646" s="18" t="s">
        <v>266</v>
      </c>
      <c r="AU646" s="18" t="s">
        <v>84</v>
      </c>
    </row>
    <row r="647" s="2" customFormat="1" ht="16.5" customHeight="1">
      <c r="A647" s="39"/>
      <c r="B647" s="40"/>
      <c r="C647" s="244" t="s">
        <v>795</v>
      </c>
      <c r="D647" s="244" t="s">
        <v>224</v>
      </c>
      <c r="E647" s="245" t="s">
        <v>3753</v>
      </c>
      <c r="F647" s="246" t="s">
        <v>3754</v>
      </c>
      <c r="G647" s="247" t="s">
        <v>353</v>
      </c>
      <c r="H647" s="248">
        <v>1</v>
      </c>
      <c r="I647" s="249"/>
      <c r="J647" s="250">
        <f>ROUND(I647*H647,2)</f>
        <v>0</v>
      </c>
      <c r="K647" s="251"/>
      <c r="L647" s="45"/>
      <c r="M647" s="252" t="s">
        <v>1</v>
      </c>
      <c r="N647" s="253" t="s">
        <v>41</v>
      </c>
      <c r="O647" s="92"/>
      <c r="P647" s="254">
        <f>O647*H647</f>
        <v>0</v>
      </c>
      <c r="Q647" s="254">
        <v>0</v>
      </c>
      <c r="R647" s="254">
        <f>Q647*H647</f>
        <v>0</v>
      </c>
      <c r="S647" s="254">
        <v>0</v>
      </c>
      <c r="T647" s="255">
        <f>S647*H647</f>
        <v>0</v>
      </c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R647" s="256" t="s">
        <v>228</v>
      </c>
      <c r="AT647" s="256" t="s">
        <v>224</v>
      </c>
      <c r="AU647" s="256" t="s">
        <v>84</v>
      </c>
      <c r="AY647" s="18" t="s">
        <v>222</v>
      </c>
      <c r="BE647" s="257">
        <f>IF(N647="základní",J647,0)</f>
        <v>0</v>
      </c>
      <c r="BF647" s="257">
        <f>IF(N647="snížená",J647,0)</f>
        <v>0</v>
      </c>
      <c r="BG647" s="257">
        <f>IF(N647="zákl. přenesená",J647,0)</f>
        <v>0</v>
      </c>
      <c r="BH647" s="257">
        <f>IF(N647="sníž. přenesená",J647,0)</f>
        <v>0</v>
      </c>
      <c r="BI647" s="257">
        <f>IF(N647="nulová",J647,0)</f>
        <v>0</v>
      </c>
      <c r="BJ647" s="18" t="s">
        <v>84</v>
      </c>
      <c r="BK647" s="257">
        <f>ROUND(I647*H647,2)</f>
        <v>0</v>
      </c>
      <c r="BL647" s="18" t="s">
        <v>228</v>
      </c>
      <c r="BM647" s="256" t="s">
        <v>1402</v>
      </c>
    </row>
    <row r="648" s="2" customFormat="1">
      <c r="A648" s="39"/>
      <c r="B648" s="40"/>
      <c r="C648" s="41"/>
      <c r="D648" s="260" t="s">
        <v>266</v>
      </c>
      <c r="E648" s="41"/>
      <c r="F648" s="291" t="s">
        <v>3669</v>
      </c>
      <c r="G648" s="41"/>
      <c r="H648" s="41"/>
      <c r="I648" s="211"/>
      <c r="J648" s="41"/>
      <c r="K648" s="41"/>
      <c r="L648" s="45"/>
      <c r="M648" s="292"/>
      <c r="N648" s="293"/>
      <c r="O648" s="92"/>
      <c r="P648" s="92"/>
      <c r="Q648" s="92"/>
      <c r="R648" s="92"/>
      <c r="S648" s="92"/>
      <c r="T648" s="93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T648" s="18" t="s">
        <v>266</v>
      </c>
      <c r="AU648" s="18" t="s">
        <v>84</v>
      </c>
    </row>
    <row r="649" s="2" customFormat="1" ht="16.5" customHeight="1">
      <c r="A649" s="39"/>
      <c r="B649" s="40"/>
      <c r="C649" s="244" t="s">
        <v>1383</v>
      </c>
      <c r="D649" s="244" t="s">
        <v>224</v>
      </c>
      <c r="E649" s="245" t="s">
        <v>3694</v>
      </c>
      <c r="F649" s="246" t="s">
        <v>3695</v>
      </c>
      <c r="G649" s="247" t="s">
        <v>353</v>
      </c>
      <c r="H649" s="248">
        <v>1</v>
      </c>
      <c r="I649" s="249"/>
      <c r="J649" s="250">
        <f>ROUND(I649*H649,2)</f>
        <v>0</v>
      </c>
      <c r="K649" s="251"/>
      <c r="L649" s="45"/>
      <c r="M649" s="252" t="s">
        <v>1</v>
      </c>
      <c r="N649" s="253" t="s">
        <v>41</v>
      </c>
      <c r="O649" s="92"/>
      <c r="P649" s="254">
        <f>O649*H649</f>
        <v>0</v>
      </c>
      <c r="Q649" s="254">
        <v>0</v>
      </c>
      <c r="R649" s="254">
        <f>Q649*H649</f>
        <v>0</v>
      </c>
      <c r="S649" s="254">
        <v>0</v>
      </c>
      <c r="T649" s="255">
        <f>S649*H649</f>
        <v>0</v>
      </c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R649" s="256" t="s">
        <v>228</v>
      </c>
      <c r="AT649" s="256" t="s">
        <v>224</v>
      </c>
      <c r="AU649" s="256" t="s">
        <v>84</v>
      </c>
      <c r="AY649" s="18" t="s">
        <v>222</v>
      </c>
      <c r="BE649" s="257">
        <f>IF(N649="základní",J649,0)</f>
        <v>0</v>
      </c>
      <c r="BF649" s="257">
        <f>IF(N649="snížená",J649,0)</f>
        <v>0</v>
      </c>
      <c r="BG649" s="257">
        <f>IF(N649="zákl. přenesená",J649,0)</f>
        <v>0</v>
      </c>
      <c r="BH649" s="257">
        <f>IF(N649="sníž. přenesená",J649,0)</f>
        <v>0</v>
      </c>
      <c r="BI649" s="257">
        <f>IF(N649="nulová",J649,0)</f>
        <v>0</v>
      </c>
      <c r="BJ649" s="18" t="s">
        <v>84</v>
      </c>
      <c r="BK649" s="257">
        <f>ROUND(I649*H649,2)</f>
        <v>0</v>
      </c>
      <c r="BL649" s="18" t="s">
        <v>228</v>
      </c>
      <c r="BM649" s="256" t="s">
        <v>1416</v>
      </c>
    </row>
    <row r="650" s="2" customFormat="1">
      <c r="A650" s="39"/>
      <c r="B650" s="40"/>
      <c r="C650" s="41"/>
      <c r="D650" s="260" t="s">
        <v>266</v>
      </c>
      <c r="E650" s="41"/>
      <c r="F650" s="291" t="s">
        <v>3629</v>
      </c>
      <c r="G650" s="41"/>
      <c r="H650" s="41"/>
      <c r="I650" s="211"/>
      <c r="J650" s="41"/>
      <c r="K650" s="41"/>
      <c r="L650" s="45"/>
      <c r="M650" s="292"/>
      <c r="N650" s="293"/>
      <c r="O650" s="92"/>
      <c r="P650" s="92"/>
      <c r="Q650" s="92"/>
      <c r="R650" s="92"/>
      <c r="S650" s="92"/>
      <c r="T650" s="93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T650" s="18" t="s">
        <v>266</v>
      </c>
      <c r="AU650" s="18" t="s">
        <v>84</v>
      </c>
    </row>
    <row r="651" s="2" customFormat="1" ht="16.5" customHeight="1">
      <c r="A651" s="39"/>
      <c r="B651" s="40"/>
      <c r="C651" s="244" t="s">
        <v>800</v>
      </c>
      <c r="D651" s="244" t="s">
        <v>224</v>
      </c>
      <c r="E651" s="245" t="s">
        <v>3719</v>
      </c>
      <c r="F651" s="246" t="s">
        <v>3720</v>
      </c>
      <c r="G651" s="247" t="s">
        <v>353</v>
      </c>
      <c r="H651" s="248">
        <v>1</v>
      </c>
      <c r="I651" s="249"/>
      <c r="J651" s="250">
        <f>ROUND(I651*H651,2)</f>
        <v>0</v>
      </c>
      <c r="K651" s="251"/>
      <c r="L651" s="45"/>
      <c r="M651" s="252" t="s">
        <v>1</v>
      </c>
      <c r="N651" s="253" t="s">
        <v>41</v>
      </c>
      <c r="O651" s="92"/>
      <c r="P651" s="254">
        <f>O651*H651</f>
        <v>0</v>
      </c>
      <c r="Q651" s="254">
        <v>0</v>
      </c>
      <c r="R651" s="254">
        <f>Q651*H651</f>
        <v>0</v>
      </c>
      <c r="S651" s="254">
        <v>0</v>
      </c>
      <c r="T651" s="255">
        <f>S651*H651</f>
        <v>0</v>
      </c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R651" s="256" t="s">
        <v>228</v>
      </c>
      <c r="AT651" s="256" t="s">
        <v>224</v>
      </c>
      <c r="AU651" s="256" t="s">
        <v>84</v>
      </c>
      <c r="AY651" s="18" t="s">
        <v>222</v>
      </c>
      <c r="BE651" s="257">
        <f>IF(N651="základní",J651,0)</f>
        <v>0</v>
      </c>
      <c r="BF651" s="257">
        <f>IF(N651="snížená",J651,0)</f>
        <v>0</v>
      </c>
      <c r="BG651" s="257">
        <f>IF(N651="zákl. přenesená",J651,0)</f>
        <v>0</v>
      </c>
      <c r="BH651" s="257">
        <f>IF(N651="sníž. přenesená",J651,0)</f>
        <v>0</v>
      </c>
      <c r="BI651" s="257">
        <f>IF(N651="nulová",J651,0)</f>
        <v>0</v>
      </c>
      <c r="BJ651" s="18" t="s">
        <v>84</v>
      </c>
      <c r="BK651" s="257">
        <f>ROUND(I651*H651,2)</f>
        <v>0</v>
      </c>
      <c r="BL651" s="18" t="s">
        <v>228</v>
      </c>
      <c r="BM651" s="256" t="s">
        <v>1422</v>
      </c>
    </row>
    <row r="652" s="2" customFormat="1">
      <c r="A652" s="39"/>
      <c r="B652" s="40"/>
      <c r="C652" s="41"/>
      <c r="D652" s="260" t="s">
        <v>266</v>
      </c>
      <c r="E652" s="41"/>
      <c r="F652" s="291" t="s">
        <v>3629</v>
      </c>
      <c r="G652" s="41"/>
      <c r="H652" s="41"/>
      <c r="I652" s="211"/>
      <c r="J652" s="41"/>
      <c r="K652" s="41"/>
      <c r="L652" s="45"/>
      <c r="M652" s="292"/>
      <c r="N652" s="293"/>
      <c r="O652" s="92"/>
      <c r="P652" s="92"/>
      <c r="Q652" s="92"/>
      <c r="R652" s="92"/>
      <c r="S652" s="92"/>
      <c r="T652" s="93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T652" s="18" t="s">
        <v>266</v>
      </c>
      <c r="AU652" s="18" t="s">
        <v>84</v>
      </c>
    </row>
    <row r="653" s="2" customFormat="1" ht="16.5" customHeight="1">
      <c r="A653" s="39"/>
      <c r="B653" s="40"/>
      <c r="C653" s="244" t="s">
        <v>1394</v>
      </c>
      <c r="D653" s="244" t="s">
        <v>224</v>
      </c>
      <c r="E653" s="245" t="s">
        <v>3721</v>
      </c>
      <c r="F653" s="246" t="s">
        <v>3722</v>
      </c>
      <c r="G653" s="247" t="s">
        <v>353</v>
      </c>
      <c r="H653" s="248">
        <v>1</v>
      </c>
      <c r="I653" s="249"/>
      <c r="J653" s="250">
        <f>ROUND(I653*H653,2)</f>
        <v>0</v>
      </c>
      <c r="K653" s="251"/>
      <c r="L653" s="45"/>
      <c r="M653" s="252" t="s">
        <v>1</v>
      </c>
      <c r="N653" s="253" t="s">
        <v>41</v>
      </c>
      <c r="O653" s="92"/>
      <c r="P653" s="254">
        <f>O653*H653</f>
        <v>0</v>
      </c>
      <c r="Q653" s="254">
        <v>0</v>
      </c>
      <c r="R653" s="254">
        <f>Q653*H653</f>
        <v>0</v>
      </c>
      <c r="S653" s="254">
        <v>0</v>
      </c>
      <c r="T653" s="255">
        <f>S653*H653</f>
        <v>0</v>
      </c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R653" s="256" t="s">
        <v>228</v>
      </c>
      <c r="AT653" s="256" t="s">
        <v>224</v>
      </c>
      <c r="AU653" s="256" t="s">
        <v>84</v>
      </c>
      <c r="AY653" s="18" t="s">
        <v>222</v>
      </c>
      <c r="BE653" s="257">
        <f>IF(N653="základní",J653,0)</f>
        <v>0</v>
      </c>
      <c r="BF653" s="257">
        <f>IF(N653="snížená",J653,0)</f>
        <v>0</v>
      </c>
      <c r="BG653" s="257">
        <f>IF(N653="zákl. přenesená",J653,0)</f>
        <v>0</v>
      </c>
      <c r="BH653" s="257">
        <f>IF(N653="sníž. přenesená",J653,0)</f>
        <v>0</v>
      </c>
      <c r="BI653" s="257">
        <f>IF(N653="nulová",J653,0)</f>
        <v>0</v>
      </c>
      <c r="BJ653" s="18" t="s">
        <v>84</v>
      </c>
      <c r="BK653" s="257">
        <f>ROUND(I653*H653,2)</f>
        <v>0</v>
      </c>
      <c r="BL653" s="18" t="s">
        <v>228</v>
      </c>
      <c r="BM653" s="256" t="s">
        <v>1427</v>
      </c>
    </row>
    <row r="654" s="2" customFormat="1">
      <c r="A654" s="39"/>
      <c r="B654" s="40"/>
      <c r="C654" s="41"/>
      <c r="D654" s="260" t="s">
        <v>266</v>
      </c>
      <c r="E654" s="41"/>
      <c r="F654" s="291" t="s">
        <v>3669</v>
      </c>
      <c r="G654" s="41"/>
      <c r="H654" s="41"/>
      <c r="I654" s="211"/>
      <c r="J654" s="41"/>
      <c r="K654" s="41"/>
      <c r="L654" s="45"/>
      <c r="M654" s="292"/>
      <c r="N654" s="293"/>
      <c r="O654" s="92"/>
      <c r="P654" s="92"/>
      <c r="Q654" s="92"/>
      <c r="R654" s="92"/>
      <c r="S654" s="92"/>
      <c r="T654" s="93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T654" s="18" t="s">
        <v>266</v>
      </c>
      <c r="AU654" s="18" t="s">
        <v>84</v>
      </c>
    </row>
    <row r="655" s="12" customFormat="1" ht="25.92" customHeight="1">
      <c r="A655" s="12"/>
      <c r="B655" s="228"/>
      <c r="C655" s="229"/>
      <c r="D655" s="230" t="s">
        <v>75</v>
      </c>
      <c r="E655" s="231" t="s">
        <v>3761</v>
      </c>
      <c r="F655" s="231" t="s">
        <v>3762</v>
      </c>
      <c r="G655" s="229"/>
      <c r="H655" s="229"/>
      <c r="I655" s="232"/>
      <c r="J655" s="233">
        <f>BK655</f>
        <v>0</v>
      </c>
      <c r="K655" s="229"/>
      <c r="L655" s="234"/>
      <c r="M655" s="235"/>
      <c r="N655" s="236"/>
      <c r="O655" s="236"/>
      <c r="P655" s="237">
        <f>SUM(P656:P684)</f>
        <v>0</v>
      </c>
      <c r="Q655" s="236"/>
      <c r="R655" s="237">
        <f>SUM(R656:R684)</f>
        <v>0</v>
      </c>
      <c r="S655" s="236"/>
      <c r="T655" s="238">
        <f>SUM(T656:T684)</f>
        <v>0</v>
      </c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R655" s="239" t="s">
        <v>84</v>
      </c>
      <c r="AT655" s="240" t="s">
        <v>75</v>
      </c>
      <c r="AU655" s="240" t="s">
        <v>76</v>
      </c>
      <c r="AY655" s="239" t="s">
        <v>222</v>
      </c>
      <c r="BK655" s="241">
        <f>SUM(BK656:BK684)</f>
        <v>0</v>
      </c>
    </row>
    <row r="656" s="2" customFormat="1" ht="21.75" customHeight="1">
      <c r="A656" s="39"/>
      <c r="B656" s="40"/>
      <c r="C656" s="244" t="s">
        <v>807</v>
      </c>
      <c r="D656" s="244" t="s">
        <v>224</v>
      </c>
      <c r="E656" s="245" t="s">
        <v>3763</v>
      </c>
      <c r="F656" s="246" t="s">
        <v>3764</v>
      </c>
      <c r="G656" s="247" t="s">
        <v>353</v>
      </c>
      <c r="H656" s="248">
        <v>1</v>
      </c>
      <c r="I656" s="249"/>
      <c r="J656" s="250">
        <f>ROUND(I656*H656,2)</f>
        <v>0</v>
      </c>
      <c r="K656" s="251"/>
      <c r="L656" s="45"/>
      <c r="M656" s="252" t="s">
        <v>1</v>
      </c>
      <c r="N656" s="253" t="s">
        <v>41</v>
      </c>
      <c r="O656" s="92"/>
      <c r="P656" s="254">
        <f>O656*H656</f>
        <v>0</v>
      </c>
      <c r="Q656" s="254">
        <v>0</v>
      </c>
      <c r="R656" s="254">
        <f>Q656*H656</f>
        <v>0</v>
      </c>
      <c r="S656" s="254">
        <v>0</v>
      </c>
      <c r="T656" s="255">
        <f>S656*H656</f>
        <v>0</v>
      </c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R656" s="256" t="s">
        <v>228</v>
      </c>
      <c r="AT656" s="256" t="s">
        <v>224</v>
      </c>
      <c r="AU656" s="256" t="s">
        <v>84</v>
      </c>
      <c r="AY656" s="18" t="s">
        <v>222</v>
      </c>
      <c r="BE656" s="257">
        <f>IF(N656="základní",J656,0)</f>
        <v>0</v>
      </c>
      <c r="BF656" s="257">
        <f>IF(N656="snížená",J656,0)</f>
        <v>0</v>
      </c>
      <c r="BG656" s="257">
        <f>IF(N656="zákl. přenesená",J656,0)</f>
        <v>0</v>
      </c>
      <c r="BH656" s="257">
        <f>IF(N656="sníž. přenesená",J656,0)</f>
        <v>0</v>
      </c>
      <c r="BI656" s="257">
        <f>IF(N656="nulová",J656,0)</f>
        <v>0</v>
      </c>
      <c r="BJ656" s="18" t="s">
        <v>84</v>
      </c>
      <c r="BK656" s="257">
        <f>ROUND(I656*H656,2)</f>
        <v>0</v>
      </c>
      <c r="BL656" s="18" t="s">
        <v>228</v>
      </c>
      <c r="BM656" s="256" t="s">
        <v>1431</v>
      </c>
    </row>
    <row r="657" s="2" customFormat="1">
      <c r="A657" s="39"/>
      <c r="B657" s="40"/>
      <c r="C657" s="41"/>
      <c r="D657" s="260" t="s">
        <v>266</v>
      </c>
      <c r="E657" s="41"/>
      <c r="F657" s="291" t="s">
        <v>3669</v>
      </c>
      <c r="G657" s="41"/>
      <c r="H657" s="41"/>
      <c r="I657" s="211"/>
      <c r="J657" s="41"/>
      <c r="K657" s="41"/>
      <c r="L657" s="45"/>
      <c r="M657" s="292"/>
      <c r="N657" s="293"/>
      <c r="O657" s="92"/>
      <c r="P657" s="92"/>
      <c r="Q657" s="92"/>
      <c r="R657" s="92"/>
      <c r="S657" s="92"/>
      <c r="T657" s="93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T657" s="18" t="s">
        <v>266</v>
      </c>
      <c r="AU657" s="18" t="s">
        <v>84</v>
      </c>
    </row>
    <row r="658" s="2" customFormat="1" ht="16.5" customHeight="1">
      <c r="A658" s="39"/>
      <c r="B658" s="40"/>
      <c r="C658" s="244" t="s">
        <v>1413</v>
      </c>
      <c r="D658" s="244" t="s">
        <v>224</v>
      </c>
      <c r="E658" s="245" t="s">
        <v>3670</v>
      </c>
      <c r="F658" s="246" t="s">
        <v>3671</v>
      </c>
      <c r="G658" s="247" t="s">
        <v>353</v>
      </c>
      <c r="H658" s="248">
        <v>1</v>
      </c>
      <c r="I658" s="249"/>
      <c r="J658" s="250">
        <f>ROUND(I658*H658,2)</f>
        <v>0</v>
      </c>
      <c r="K658" s="251"/>
      <c r="L658" s="45"/>
      <c r="M658" s="252" t="s">
        <v>1</v>
      </c>
      <c r="N658" s="253" t="s">
        <v>41</v>
      </c>
      <c r="O658" s="92"/>
      <c r="P658" s="254">
        <f>O658*H658</f>
        <v>0</v>
      </c>
      <c r="Q658" s="254">
        <v>0</v>
      </c>
      <c r="R658" s="254">
        <f>Q658*H658</f>
        <v>0</v>
      </c>
      <c r="S658" s="254">
        <v>0</v>
      </c>
      <c r="T658" s="255">
        <f>S658*H658</f>
        <v>0</v>
      </c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R658" s="256" t="s">
        <v>228</v>
      </c>
      <c r="AT658" s="256" t="s">
        <v>224</v>
      </c>
      <c r="AU658" s="256" t="s">
        <v>84</v>
      </c>
      <c r="AY658" s="18" t="s">
        <v>222</v>
      </c>
      <c r="BE658" s="257">
        <f>IF(N658="základní",J658,0)</f>
        <v>0</v>
      </c>
      <c r="BF658" s="257">
        <f>IF(N658="snížená",J658,0)</f>
        <v>0</v>
      </c>
      <c r="BG658" s="257">
        <f>IF(N658="zákl. přenesená",J658,0)</f>
        <v>0</v>
      </c>
      <c r="BH658" s="257">
        <f>IF(N658="sníž. přenesená",J658,0)</f>
        <v>0</v>
      </c>
      <c r="BI658" s="257">
        <f>IF(N658="nulová",J658,0)</f>
        <v>0</v>
      </c>
      <c r="BJ658" s="18" t="s">
        <v>84</v>
      </c>
      <c r="BK658" s="257">
        <f>ROUND(I658*H658,2)</f>
        <v>0</v>
      </c>
      <c r="BL658" s="18" t="s">
        <v>228</v>
      </c>
      <c r="BM658" s="256" t="s">
        <v>1438</v>
      </c>
    </row>
    <row r="659" s="2" customFormat="1">
      <c r="A659" s="39"/>
      <c r="B659" s="40"/>
      <c r="C659" s="41"/>
      <c r="D659" s="260" t="s">
        <v>266</v>
      </c>
      <c r="E659" s="41"/>
      <c r="F659" s="291" t="s">
        <v>3669</v>
      </c>
      <c r="G659" s="41"/>
      <c r="H659" s="41"/>
      <c r="I659" s="211"/>
      <c r="J659" s="41"/>
      <c r="K659" s="41"/>
      <c r="L659" s="45"/>
      <c r="M659" s="292"/>
      <c r="N659" s="293"/>
      <c r="O659" s="92"/>
      <c r="P659" s="92"/>
      <c r="Q659" s="92"/>
      <c r="R659" s="92"/>
      <c r="S659" s="92"/>
      <c r="T659" s="93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T659" s="18" t="s">
        <v>266</v>
      </c>
      <c r="AU659" s="18" t="s">
        <v>84</v>
      </c>
    </row>
    <row r="660" s="2" customFormat="1" ht="16.5" customHeight="1">
      <c r="A660" s="39"/>
      <c r="B660" s="40"/>
      <c r="C660" s="244" t="s">
        <v>814</v>
      </c>
      <c r="D660" s="244" t="s">
        <v>224</v>
      </c>
      <c r="E660" s="245" t="s">
        <v>3672</v>
      </c>
      <c r="F660" s="246" t="s">
        <v>3673</v>
      </c>
      <c r="G660" s="247" t="s">
        <v>353</v>
      </c>
      <c r="H660" s="248">
        <v>1</v>
      </c>
      <c r="I660" s="249"/>
      <c r="J660" s="250">
        <f>ROUND(I660*H660,2)</f>
        <v>0</v>
      </c>
      <c r="K660" s="251"/>
      <c r="L660" s="45"/>
      <c r="M660" s="252" t="s">
        <v>1</v>
      </c>
      <c r="N660" s="253" t="s">
        <v>41</v>
      </c>
      <c r="O660" s="92"/>
      <c r="P660" s="254">
        <f>O660*H660</f>
        <v>0</v>
      </c>
      <c r="Q660" s="254">
        <v>0</v>
      </c>
      <c r="R660" s="254">
        <f>Q660*H660</f>
        <v>0</v>
      </c>
      <c r="S660" s="254">
        <v>0</v>
      </c>
      <c r="T660" s="255">
        <f>S660*H660</f>
        <v>0</v>
      </c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R660" s="256" t="s">
        <v>228</v>
      </c>
      <c r="AT660" s="256" t="s">
        <v>224</v>
      </c>
      <c r="AU660" s="256" t="s">
        <v>84</v>
      </c>
      <c r="AY660" s="18" t="s">
        <v>222</v>
      </c>
      <c r="BE660" s="257">
        <f>IF(N660="základní",J660,0)</f>
        <v>0</v>
      </c>
      <c r="BF660" s="257">
        <f>IF(N660="snížená",J660,0)</f>
        <v>0</v>
      </c>
      <c r="BG660" s="257">
        <f>IF(N660="zákl. přenesená",J660,0)</f>
        <v>0</v>
      </c>
      <c r="BH660" s="257">
        <f>IF(N660="sníž. přenesená",J660,0)</f>
        <v>0</v>
      </c>
      <c r="BI660" s="257">
        <f>IF(N660="nulová",J660,0)</f>
        <v>0</v>
      </c>
      <c r="BJ660" s="18" t="s">
        <v>84</v>
      </c>
      <c r="BK660" s="257">
        <f>ROUND(I660*H660,2)</f>
        <v>0</v>
      </c>
      <c r="BL660" s="18" t="s">
        <v>228</v>
      </c>
      <c r="BM660" s="256" t="s">
        <v>1441</v>
      </c>
    </row>
    <row r="661" s="2" customFormat="1">
      <c r="A661" s="39"/>
      <c r="B661" s="40"/>
      <c r="C661" s="41"/>
      <c r="D661" s="260" t="s">
        <v>266</v>
      </c>
      <c r="E661" s="41"/>
      <c r="F661" s="291" t="s">
        <v>3674</v>
      </c>
      <c r="G661" s="41"/>
      <c r="H661" s="41"/>
      <c r="I661" s="211"/>
      <c r="J661" s="41"/>
      <c r="K661" s="41"/>
      <c r="L661" s="45"/>
      <c r="M661" s="292"/>
      <c r="N661" s="293"/>
      <c r="O661" s="92"/>
      <c r="P661" s="92"/>
      <c r="Q661" s="92"/>
      <c r="R661" s="92"/>
      <c r="S661" s="92"/>
      <c r="T661" s="93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T661" s="18" t="s">
        <v>266</v>
      </c>
      <c r="AU661" s="18" t="s">
        <v>84</v>
      </c>
    </row>
    <row r="662" s="2" customFormat="1" ht="16.5" customHeight="1">
      <c r="A662" s="39"/>
      <c r="B662" s="40"/>
      <c r="C662" s="244" t="s">
        <v>1424</v>
      </c>
      <c r="D662" s="244" t="s">
        <v>224</v>
      </c>
      <c r="E662" s="245" t="s">
        <v>3706</v>
      </c>
      <c r="F662" s="246" t="s">
        <v>3676</v>
      </c>
      <c r="G662" s="247" t="s">
        <v>353</v>
      </c>
      <c r="H662" s="248">
        <v>1</v>
      </c>
      <c r="I662" s="249"/>
      <c r="J662" s="250">
        <f>ROUND(I662*H662,2)</f>
        <v>0</v>
      </c>
      <c r="K662" s="251"/>
      <c r="L662" s="45"/>
      <c r="M662" s="252" t="s">
        <v>1</v>
      </c>
      <c r="N662" s="253" t="s">
        <v>41</v>
      </c>
      <c r="O662" s="92"/>
      <c r="P662" s="254">
        <f>O662*H662</f>
        <v>0</v>
      </c>
      <c r="Q662" s="254">
        <v>0</v>
      </c>
      <c r="R662" s="254">
        <f>Q662*H662</f>
        <v>0</v>
      </c>
      <c r="S662" s="254">
        <v>0</v>
      </c>
      <c r="T662" s="255">
        <f>S662*H662</f>
        <v>0</v>
      </c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R662" s="256" t="s">
        <v>228</v>
      </c>
      <c r="AT662" s="256" t="s">
        <v>224</v>
      </c>
      <c r="AU662" s="256" t="s">
        <v>84</v>
      </c>
      <c r="AY662" s="18" t="s">
        <v>222</v>
      </c>
      <c r="BE662" s="257">
        <f>IF(N662="základní",J662,0)</f>
        <v>0</v>
      </c>
      <c r="BF662" s="257">
        <f>IF(N662="snížená",J662,0)</f>
        <v>0</v>
      </c>
      <c r="BG662" s="257">
        <f>IF(N662="zákl. přenesená",J662,0)</f>
        <v>0</v>
      </c>
      <c r="BH662" s="257">
        <f>IF(N662="sníž. přenesená",J662,0)</f>
        <v>0</v>
      </c>
      <c r="BI662" s="257">
        <f>IF(N662="nulová",J662,0)</f>
        <v>0</v>
      </c>
      <c r="BJ662" s="18" t="s">
        <v>84</v>
      </c>
      <c r="BK662" s="257">
        <f>ROUND(I662*H662,2)</f>
        <v>0</v>
      </c>
      <c r="BL662" s="18" t="s">
        <v>228</v>
      </c>
      <c r="BM662" s="256" t="s">
        <v>1445</v>
      </c>
    </row>
    <row r="663" s="2" customFormat="1">
      <c r="A663" s="39"/>
      <c r="B663" s="40"/>
      <c r="C663" s="41"/>
      <c r="D663" s="260" t="s">
        <v>266</v>
      </c>
      <c r="E663" s="41"/>
      <c r="F663" s="291" t="s">
        <v>3618</v>
      </c>
      <c r="G663" s="41"/>
      <c r="H663" s="41"/>
      <c r="I663" s="211"/>
      <c r="J663" s="41"/>
      <c r="K663" s="41"/>
      <c r="L663" s="45"/>
      <c r="M663" s="292"/>
      <c r="N663" s="293"/>
      <c r="O663" s="92"/>
      <c r="P663" s="92"/>
      <c r="Q663" s="92"/>
      <c r="R663" s="92"/>
      <c r="S663" s="92"/>
      <c r="T663" s="93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T663" s="18" t="s">
        <v>266</v>
      </c>
      <c r="AU663" s="18" t="s">
        <v>84</v>
      </c>
    </row>
    <row r="664" s="2" customFormat="1" ht="24.15" customHeight="1">
      <c r="A664" s="39"/>
      <c r="B664" s="40"/>
      <c r="C664" s="244" t="s">
        <v>822</v>
      </c>
      <c r="D664" s="244" t="s">
        <v>224</v>
      </c>
      <c r="E664" s="245" t="s">
        <v>3619</v>
      </c>
      <c r="F664" s="246" t="s">
        <v>3620</v>
      </c>
      <c r="G664" s="247" t="s">
        <v>353</v>
      </c>
      <c r="H664" s="248">
        <v>1</v>
      </c>
      <c r="I664" s="249"/>
      <c r="J664" s="250">
        <f>ROUND(I664*H664,2)</f>
        <v>0</v>
      </c>
      <c r="K664" s="251"/>
      <c r="L664" s="45"/>
      <c r="M664" s="252" t="s">
        <v>1</v>
      </c>
      <c r="N664" s="253" t="s">
        <v>41</v>
      </c>
      <c r="O664" s="92"/>
      <c r="P664" s="254">
        <f>O664*H664</f>
        <v>0</v>
      </c>
      <c r="Q664" s="254">
        <v>0</v>
      </c>
      <c r="R664" s="254">
        <f>Q664*H664</f>
        <v>0</v>
      </c>
      <c r="S664" s="254">
        <v>0</v>
      </c>
      <c r="T664" s="255">
        <f>S664*H664</f>
        <v>0</v>
      </c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R664" s="256" t="s">
        <v>228</v>
      </c>
      <c r="AT664" s="256" t="s">
        <v>224</v>
      </c>
      <c r="AU664" s="256" t="s">
        <v>84</v>
      </c>
      <c r="AY664" s="18" t="s">
        <v>222</v>
      </c>
      <c r="BE664" s="257">
        <f>IF(N664="základní",J664,0)</f>
        <v>0</v>
      </c>
      <c r="BF664" s="257">
        <f>IF(N664="snížená",J664,0)</f>
        <v>0</v>
      </c>
      <c r="BG664" s="257">
        <f>IF(N664="zákl. přenesená",J664,0)</f>
        <v>0</v>
      </c>
      <c r="BH664" s="257">
        <f>IF(N664="sníž. přenesená",J664,0)</f>
        <v>0</v>
      </c>
      <c r="BI664" s="257">
        <f>IF(N664="nulová",J664,0)</f>
        <v>0</v>
      </c>
      <c r="BJ664" s="18" t="s">
        <v>84</v>
      </c>
      <c r="BK664" s="257">
        <f>ROUND(I664*H664,2)</f>
        <v>0</v>
      </c>
      <c r="BL664" s="18" t="s">
        <v>228</v>
      </c>
      <c r="BM664" s="256" t="s">
        <v>1449</v>
      </c>
    </row>
    <row r="665" s="2" customFormat="1">
      <c r="A665" s="39"/>
      <c r="B665" s="40"/>
      <c r="C665" s="41"/>
      <c r="D665" s="260" t="s">
        <v>266</v>
      </c>
      <c r="E665" s="41"/>
      <c r="F665" s="291" t="s">
        <v>3621</v>
      </c>
      <c r="G665" s="41"/>
      <c r="H665" s="41"/>
      <c r="I665" s="211"/>
      <c r="J665" s="41"/>
      <c r="K665" s="41"/>
      <c r="L665" s="45"/>
      <c r="M665" s="292"/>
      <c r="N665" s="293"/>
      <c r="O665" s="92"/>
      <c r="P665" s="92"/>
      <c r="Q665" s="92"/>
      <c r="R665" s="92"/>
      <c r="S665" s="92"/>
      <c r="T665" s="93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T665" s="18" t="s">
        <v>266</v>
      </c>
      <c r="AU665" s="18" t="s">
        <v>84</v>
      </c>
    </row>
    <row r="666" s="2" customFormat="1" ht="16.5" customHeight="1">
      <c r="A666" s="39"/>
      <c r="B666" s="40"/>
      <c r="C666" s="244" t="s">
        <v>1435</v>
      </c>
      <c r="D666" s="244" t="s">
        <v>224</v>
      </c>
      <c r="E666" s="245" t="s">
        <v>3627</v>
      </c>
      <c r="F666" s="246" t="s">
        <v>3628</v>
      </c>
      <c r="G666" s="247" t="s">
        <v>353</v>
      </c>
      <c r="H666" s="248">
        <v>1</v>
      </c>
      <c r="I666" s="249"/>
      <c r="J666" s="250">
        <f>ROUND(I666*H666,2)</f>
        <v>0</v>
      </c>
      <c r="K666" s="251"/>
      <c r="L666" s="45"/>
      <c r="M666" s="252" t="s">
        <v>1</v>
      </c>
      <c r="N666" s="253" t="s">
        <v>41</v>
      </c>
      <c r="O666" s="92"/>
      <c r="P666" s="254">
        <f>O666*H666</f>
        <v>0</v>
      </c>
      <c r="Q666" s="254">
        <v>0</v>
      </c>
      <c r="R666" s="254">
        <f>Q666*H666</f>
        <v>0</v>
      </c>
      <c r="S666" s="254">
        <v>0</v>
      </c>
      <c r="T666" s="255">
        <f>S666*H666</f>
        <v>0</v>
      </c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R666" s="256" t="s">
        <v>228</v>
      </c>
      <c r="AT666" s="256" t="s">
        <v>224</v>
      </c>
      <c r="AU666" s="256" t="s">
        <v>84</v>
      </c>
      <c r="AY666" s="18" t="s">
        <v>222</v>
      </c>
      <c r="BE666" s="257">
        <f>IF(N666="základní",J666,0)</f>
        <v>0</v>
      </c>
      <c r="BF666" s="257">
        <f>IF(N666="snížená",J666,0)</f>
        <v>0</v>
      </c>
      <c r="BG666" s="257">
        <f>IF(N666="zákl. přenesená",J666,0)</f>
        <v>0</v>
      </c>
      <c r="BH666" s="257">
        <f>IF(N666="sníž. přenesená",J666,0)</f>
        <v>0</v>
      </c>
      <c r="BI666" s="257">
        <f>IF(N666="nulová",J666,0)</f>
        <v>0</v>
      </c>
      <c r="BJ666" s="18" t="s">
        <v>84</v>
      </c>
      <c r="BK666" s="257">
        <f>ROUND(I666*H666,2)</f>
        <v>0</v>
      </c>
      <c r="BL666" s="18" t="s">
        <v>228</v>
      </c>
      <c r="BM666" s="256" t="s">
        <v>1453</v>
      </c>
    </row>
    <row r="667" s="2" customFormat="1">
      <c r="A667" s="39"/>
      <c r="B667" s="40"/>
      <c r="C667" s="41"/>
      <c r="D667" s="260" t="s">
        <v>266</v>
      </c>
      <c r="E667" s="41"/>
      <c r="F667" s="291" t="s">
        <v>3629</v>
      </c>
      <c r="G667" s="41"/>
      <c r="H667" s="41"/>
      <c r="I667" s="211"/>
      <c r="J667" s="41"/>
      <c r="K667" s="41"/>
      <c r="L667" s="45"/>
      <c r="M667" s="292"/>
      <c r="N667" s="293"/>
      <c r="O667" s="92"/>
      <c r="P667" s="92"/>
      <c r="Q667" s="92"/>
      <c r="R667" s="92"/>
      <c r="S667" s="92"/>
      <c r="T667" s="93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T667" s="18" t="s">
        <v>266</v>
      </c>
      <c r="AU667" s="18" t="s">
        <v>84</v>
      </c>
    </row>
    <row r="668" s="2" customFormat="1" ht="16.5" customHeight="1">
      <c r="A668" s="39"/>
      <c r="B668" s="40"/>
      <c r="C668" s="244" t="s">
        <v>829</v>
      </c>
      <c r="D668" s="244" t="s">
        <v>224</v>
      </c>
      <c r="E668" s="245" t="s">
        <v>3681</v>
      </c>
      <c r="F668" s="246" t="s">
        <v>3682</v>
      </c>
      <c r="G668" s="247" t="s">
        <v>353</v>
      </c>
      <c r="H668" s="248">
        <v>7</v>
      </c>
      <c r="I668" s="249"/>
      <c r="J668" s="250">
        <f>ROUND(I668*H668,2)</f>
        <v>0</v>
      </c>
      <c r="K668" s="251"/>
      <c r="L668" s="45"/>
      <c r="M668" s="252" t="s">
        <v>1</v>
      </c>
      <c r="N668" s="253" t="s">
        <v>41</v>
      </c>
      <c r="O668" s="92"/>
      <c r="P668" s="254">
        <f>O668*H668</f>
        <v>0</v>
      </c>
      <c r="Q668" s="254">
        <v>0</v>
      </c>
      <c r="R668" s="254">
        <f>Q668*H668</f>
        <v>0</v>
      </c>
      <c r="S668" s="254">
        <v>0</v>
      </c>
      <c r="T668" s="255">
        <f>S668*H668</f>
        <v>0</v>
      </c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R668" s="256" t="s">
        <v>228</v>
      </c>
      <c r="AT668" s="256" t="s">
        <v>224</v>
      </c>
      <c r="AU668" s="256" t="s">
        <v>84</v>
      </c>
      <c r="AY668" s="18" t="s">
        <v>222</v>
      </c>
      <c r="BE668" s="257">
        <f>IF(N668="základní",J668,0)</f>
        <v>0</v>
      </c>
      <c r="BF668" s="257">
        <f>IF(N668="snížená",J668,0)</f>
        <v>0</v>
      </c>
      <c r="BG668" s="257">
        <f>IF(N668="zákl. přenesená",J668,0)</f>
        <v>0</v>
      </c>
      <c r="BH668" s="257">
        <f>IF(N668="sníž. přenesená",J668,0)</f>
        <v>0</v>
      </c>
      <c r="BI668" s="257">
        <f>IF(N668="nulová",J668,0)</f>
        <v>0</v>
      </c>
      <c r="BJ668" s="18" t="s">
        <v>84</v>
      </c>
      <c r="BK668" s="257">
        <f>ROUND(I668*H668,2)</f>
        <v>0</v>
      </c>
      <c r="BL668" s="18" t="s">
        <v>228</v>
      </c>
      <c r="BM668" s="256" t="s">
        <v>1454</v>
      </c>
    </row>
    <row r="669" s="2" customFormat="1">
      <c r="A669" s="39"/>
      <c r="B669" s="40"/>
      <c r="C669" s="41"/>
      <c r="D669" s="260" t="s">
        <v>266</v>
      </c>
      <c r="E669" s="41"/>
      <c r="F669" s="291" t="s">
        <v>3629</v>
      </c>
      <c r="G669" s="41"/>
      <c r="H669" s="41"/>
      <c r="I669" s="211"/>
      <c r="J669" s="41"/>
      <c r="K669" s="41"/>
      <c r="L669" s="45"/>
      <c r="M669" s="292"/>
      <c r="N669" s="293"/>
      <c r="O669" s="92"/>
      <c r="P669" s="92"/>
      <c r="Q669" s="92"/>
      <c r="R669" s="92"/>
      <c r="S669" s="92"/>
      <c r="T669" s="93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T669" s="18" t="s">
        <v>266</v>
      </c>
      <c r="AU669" s="18" t="s">
        <v>84</v>
      </c>
    </row>
    <row r="670" s="2" customFormat="1" ht="21.75" customHeight="1">
      <c r="A670" s="39"/>
      <c r="B670" s="40"/>
      <c r="C670" s="244" t="s">
        <v>1442</v>
      </c>
      <c r="D670" s="244" t="s">
        <v>224</v>
      </c>
      <c r="E670" s="245" t="s">
        <v>3688</v>
      </c>
      <c r="F670" s="246" t="s">
        <v>3689</v>
      </c>
      <c r="G670" s="247" t="s">
        <v>353</v>
      </c>
      <c r="H670" s="248">
        <v>7</v>
      </c>
      <c r="I670" s="249"/>
      <c r="J670" s="250">
        <f>ROUND(I670*H670,2)</f>
        <v>0</v>
      </c>
      <c r="K670" s="251"/>
      <c r="L670" s="45"/>
      <c r="M670" s="252" t="s">
        <v>1</v>
      </c>
      <c r="N670" s="253" t="s">
        <v>41</v>
      </c>
      <c r="O670" s="92"/>
      <c r="P670" s="254">
        <f>O670*H670</f>
        <v>0</v>
      </c>
      <c r="Q670" s="254">
        <v>0</v>
      </c>
      <c r="R670" s="254">
        <f>Q670*H670</f>
        <v>0</v>
      </c>
      <c r="S670" s="254">
        <v>0</v>
      </c>
      <c r="T670" s="255">
        <f>S670*H670</f>
        <v>0</v>
      </c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R670" s="256" t="s">
        <v>228</v>
      </c>
      <c r="AT670" s="256" t="s">
        <v>224</v>
      </c>
      <c r="AU670" s="256" t="s">
        <v>84</v>
      </c>
      <c r="AY670" s="18" t="s">
        <v>222</v>
      </c>
      <c r="BE670" s="257">
        <f>IF(N670="základní",J670,0)</f>
        <v>0</v>
      </c>
      <c r="BF670" s="257">
        <f>IF(N670="snížená",J670,0)</f>
        <v>0</v>
      </c>
      <c r="BG670" s="257">
        <f>IF(N670="zákl. přenesená",J670,0)</f>
        <v>0</v>
      </c>
      <c r="BH670" s="257">
        <f>IF(N670="sníž. přenesená",J670,0)</f>
        <v>0</v>
      </c>
      <c r="BI670" s="257">
        <f>IF(N670="nulová",J670,0)</f>
        <v>0</v>
      </c>
      <c r="BJ670" s="18" t="s">
        <v>84</v>
      </c>
      <c r="BK670" s="257">
        <f>ROUND(I670*H670,2)</f>
        <v>0</v>
      </c>
      <c r="BL670" s="18" t="s">
        <v>228</v>
      </c>
      <c r="BM670" s="256" t="s">
        <v>1459</v>
      </c>
    </row>
    <row r="671" s="2" customFormat="1">
      <c r="A671" s="39"/>
      <c r="B671" s="40"/>
      <c r="C671" s="41"/>
      <c r="D671" s="260" t="s">
        <v>266</v>
      </c>
      <c r="E671" s="41"/>
      <c r="F671" s="291" t="s">
        <v>3687</v>
      </c>
      <c r="G671" s="41"/>
      <c r="H671" s="41"/>
      <c r="I671" s="211"/>
      <c r="J671" s="41"/>
      <c r="K671" s="41"/>
      <c r="L671" s="45"/>
      <c r="M671" s="292"/>
      <c r="N671" s="293"/>
      <c r="O671" s="92"/>
      <c r="P671" s="92"/>
      <c r="Q671" s="92"/>
      <c r="R671" s="92"/>
      <c r="S671" s="92"/>
      <c r="T671" s="93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T671" s="18" t="s">
        <v>266</v>
      </c>
      <c r="AU671" s="18" t="s">
        <v>84</v>
      </c>
    </row>
    <row r="672" s="2" customFormat="1" ht="16.5" customHeight="1">
      <c r="A672" s="39"/>
      <c r="B672" s="40"/>
      <c r="C672" s="244" t="s">
        <v>843</v>
      </c>
      <c r="D672" s="244" t="s">
        <v>224</v>
      </c>
      <c r="E672" s="245" t="s">
        <v>3765</v>
      </c>
      <c r="F672" s="246" t="s">
        <v>3766</v>
      </c>
      <c r="G672" s="247" t="s">
        <v>353</v>
      </c>
      <c r="H672" s="248">
        <v>1</v>
      </c>
      <c r="I672" s="249"/>
      <c r="J672" s="250">
        <f>ROUND(I672*H672,2)</f>
        <v>0</v>
      </c>
      <c r="K672" s="251"/>
      <c r="L672" s="45"/>
      <c r="M672" s="252" t="s">
        <v>1</v>
      </c>
      <c r="N672" s="253" t="s">
        <v>41</v>
      </c>
      <c r="O672" s="92"/>
      <c r="P672" s="254">
        <f>O672*H672</f>
        <v>0</v>
      </c>
      <c r="Q672" s="254">
        <v>0</v>
      </c>
      <c r="R672" s="254">
        <f>Q672*H672</f>
        <v>0</v>
      </c>
      <c r="S672" s="254">
        <v>0</v>
      </c>
      <c r="T672" s="255">
        <f>S672*H672</f>
        <v>0</v>
      </c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R672" s="256" t="s">
        <v>228</v>
      </c>
      <c r="AT672" s="256" t="s">
        <v>224</v>
      </c>
      <c r="AU672" s="256" t="s">
        <v>84</v>
      </c>
      <c r="AY672" s="18" t="s">
        <v>222</v>
      </c>
      <c r="BE672" s="257">
        <f>IF(N672="základní",J672,0)</f>
        <v>0</v>
      </c>
      <c r="BF672" s="257">
        <f>IF(N672="snížená",J672,0)</f>
        <v>0</v>
      </c>
      <c r="BG672" s="257">
        <f>IF(N672="zákl. přenesená",J672,0)</f>
        <v>0</v>
      </c>
      <c r="BH672" s="257">
        <f>IF(N672="sníž. přenesená",J672,0)</f>
        <v>0</v>
      </c>
      <c r="BI672" s="257">
        <f>IF(N672="nulová",J672,0)</f>
        <v>0</v>
      </c>
      <c r="BJ672" s="18" t="s">
        <v>84</v>
      </c>
      <c r="BK672" s="257">
        <f>ROUND(I672*H672,2)</f>
        <v>0</v>
      </c>
      <c r="BL672" s="18" t="s">
        <v>228</v>
      </c>
      <c r="BM672" s="256" t="s">
        <v>1462</v>
      </c>
    </row>
    <row r="673" s="2" customFormat="1" ht="16.5" customHeight="1">
      <c r="A673" s="39"/>
      <c r="B673" s="40"/>
      <c r="C673" s="244" t="s">
        <v>1450</v>
      </c>
      <c r="D673" s="244" t="s">
        <v>224</v>
      </c>
      <c r="E673" s="245" t="s">
        <v>3696</v>
      </c>
      <c r="F673" s="246" t="s">
        <v>3697</v>
      </c>
      <c r="G673" s="247" t="s">
        <v>353</v>
      </c>
      <c r="H673" s="248">
        <v>20</v>
      </c>
      <c r="I673" s="249"/>
      <c r="J673" s="250">
        <f>ROUND(I673*H673,2)</f>
        <v>0</v>
      </c>
      <c r="K673" s="251"/>
      <c r="L673" s="45"/>
      <c r="M673" s="252" t="s">
        <v>1</v>
      </c>
      <c r="N673" s="253" t="s">
        <v>41</v>
      </c>
      <c r="O673" s="92"/>
      <c r="P673" s="254">
        <f>O673*H673</f>
        <v>0</v>
      </c>
      <c r="Q673" s="254">
        <v>0</v>
      </c>
      <c r="R673" s="254">
        <f>Q673*H673</f>
        <v>0</v>
      </c>
      <c r="S673" s="254">
        <v>0</v>
      </c>
      <c r="T673" s="255">
        <f>S673*H673</f>
        <v>0</v>
      </c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R673" s="256" t="s">
        <v>228</v>
      </c>
      <c r="AT673" s="256" t="s">
        <v>224</v>
      </c>
      <c r="AU673" s="256" t="s">
        <v>84</v>
      </c>
      <c r="AY673" s="18" t="s">
        <v>222</v>
      </c>
      <c r="BE673" s="257">
        <f>IF(N673="základní",J673,0)</f>
        <v>0</v>
      </c>
      <c r="BF673" s="257">
        <f>IF(N673="snížená",J673,0)</f>
        <v>0</v>
      </c>
      <c r="BG673" s="257">
        <f>IF(N673="zákl. přenesená",J673,0)</f>
        <v>0</v>
      </c>
      <c r="BH673" s="257">
        <f>IF(N673="sníž. přenesená",J673,0)</f>
        <v>0</v>
      </c>
      <c r="BI673" s="257">
        <f>IF(N673="nulová",J673,0)</f>
        <v>0</v>
      </c>
      <c r="BJ673" s="18" t="s">
        <v>84</v>
      </c>
      <c r="BK673" s="257">
        <f>ROUND(I673*H673,2)</f>
        <v>0</v>
      </c>
      <c r="BL673" s="18" t="s">
        <v>228</v>
      </c>
      <c r="BM673" s="256" t="s">
        <v>1468</v>
      </c>
    </row>
    <row r="674" s="2" customFormat="1">
      <c r="A674" s="39"/>
      <c r="B674" s="40"/>
      <c r="C674" s="41"/>
      <c r="D674" s="260" t="s">
        <v>266</v>
      </c>
      <c r="E674" s="41"/>
      <c r="F674" s="291" t="s">
        <v>3646</v>
      </c>
      <c r="G674" s="41"/>
      <c r="H674" s="41"/>
      <c r="I674" s="211"/>
      <c r="J674" s="41"/>
      <c r="K674" s="41"/>
      <c r="L674" s="45"/>
      <c r="M674" s="292"/>
      <c r="N674" s="293"/>
      <c r="O674" s="92"/>
      <c r="P674" s="92"/>
      <c r="Q674" s="92"/>
      <c r="R674" s="92"/>
      <c r="S674" s="92"/>
      <c r="T674" s="93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T674" s="18" t="s">
        <v>266</v>
      </c>
      <c r="AU674" s="18" t="s">
        <v>84</v>
      </c>
    </row>
    <row r="675" s="2" customFormat="1" ht="16.5" customHeight="1">
      <c r="A675" s="39"/>
      <c r="B675" s="40"/>
      <c r="C675" s="244" t="s">
        <v>850</v>
      </c>
      <c r="D675" s="244" t="s">
        <v>224</v>
      </c>
      <c r="E675" s="245" t="s">
        <v>3767</v>
      </c>
      <c r="F675" s="246" t="s">
        <v>3768</v>
      </c>
      <c r="G675" s="247" t="s">
        <v>353</v>
      </c>
      <c r="H675" s="248">
        <v>9</v>
      </c>
      <c r="I675" s="249"/>
      <c r="J675" s="250">
        <f>ROUND(I675*H675,2)</f>
        <v>0</v>
      </c>
      <c r="K675" s="251"/>
      <c r="L675" s="45"/>
      <c r="M675" s="252" t="s">
        <v>1</v>
      </c>
      <c r="N675" s="253" t="s">
        <v>41</v>
      </c>
      <c r="O675" s="92"/>
      <c r="P675" s="254">
        <f>O675*H675</f>
        <v>0</v>
      </c>
      <c r="Q675" s="254">
        <v>0</v>
      </c>
      <c r="R675" s="254">
        <f>Q675*H675</f>
        <v>0</v>
      </c>
      <c r="S675" s="254">
        <v>0</v>
      </c>
      <c r="T675" s="255">
        <f>S675*H675</f>
        <v>0</v>
      </c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R675" s="256" t="s">
        <v>228</v>
      </c>
      <c r="AT675" s="256" t="s">
        <v>224</v>
      </c>
      <c r="AU675" s="256" t="s">
        <v>84</v>
      </c>
      <c r="AY675" s="18" t="s">
        <v>222</v>
      </c>
      <c r="BE675" s="257">
        <f>IF(N675="základní",J675,0)</f>
        <v>0</v>
      </c>
      <c r="BF675" s="257">
        <f>IF(N675="snížená",J675,0)</f>
        <v>0</v>
      </c>
      <c r="BG675" s="257">
        <f>IF(N675="zákl. přenesená",J675,0)</f>
        <v>0</v>
      </c>
      <c r="BH675" s="257">
        <f>IF(N675="sníž. přenesená",J675,0)</f>
        <v>0</v>
      </c>
      <c r="BI675" s="257">
        <f>IF(N675="nulová",J675,0)</f>
        <v>0</v>
      </c>
      <c r="BJ675" s="18" t="s">
        <v>84</v>
      </c>
      <c r="BK675" s="257">
        <f>ROUND(I675*H675,2)</f>
        <v>0</v>
      </c>
      <c r="BL675" s="18" t="s">
        <v>228</v>
      </c>
      <c r="BM675" s="256" t="s">
        <v>1473</v>
      </c>
    </row>
    <row r="676" s="2" customFormat="1">
      <c r="A676" s="39"/>
      <c r="B676" s="40"/>
      <c r="C676" s="41"/>
      <c r="D676" s="260" t="s">
        <v>266</v>
      </c>
      <c r="E676" s="41"/>
      <c r="F676" s="291" t="s">
        <v>3646</v>
      </c>
      <c r="G676" s="41"/>
      <c r="H676" s="41"/>
      <c r="I676" s="211"/>
      <c r="J676" s="41"/>
      <c r="K676" s="41"/>
      <c r="L676" s="45"/>
      <c r="M676" s="292"/>
      <c r="N676" s="293"/>
      <c r="O676" s="92"/>
      <c r="P676" s="92"/>
      <c r="Q676" s="92"/>
      <c r="R676" s="92"/>
      <c r="S676" s="92"/>
      <c r="T676" s="93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T676" s="18" t="s">
        <v>266</v>
      </c>
      <c r="AU676" s="18" t="s">
        <v>84</v>
      </c>
    </row>
    <row r="677" s="2" customFormat="1" ht="16.5" customHeight="1">
      <c r="A677" s="39"/>
      <c r="B677" s="40"/>
      <c r="C677" s="244" t="s">
        <v>1456</v>
      </c>
      <c r="D677" s="244" t="s">
        <v>224</v>
      </c>
      <c r="E677" s="245" t="s">
        <v>3647</v>
      </c>
      <c r="F677" s="246" t="s">
        <v>3648</v>
      </c>
      <c r="G677" s="247" t="s">
        <v>353</v>
      </c>
      <c r="H677" s="248">
        <v>6</v>
      </c>
      <c r="I677" s="249"/>
      <c r="J677" s="250">
        <f>ROUND(I677*H677,2)</f>
        <v>0</v>
      </c>
      <c r="K677" s="251"/>
      <c r="L677" s="45"/>
      <c r="M677" s="252" t="s">
        <v>1</v>
      </c>
      <c r="N677" s="253" t="s">
        <v>41</v>
      </c>
      <c r="O677" s="92"/>
      <c r="P677" s="254">
        <f>O677*H677</f>
        <v>0</v>
      </c>
      <c r="Q677" s="254">
        <v>0</v>
      </c>
      <c r="R677" s="254">
        <f>Q677*H677</f>
        <v>0</v>
      </c>
      <c r="S677" s="254">
        <v>0</v>
      </c>
      <c r="T677" s="255">
        <f>S677*H677</f>
        <v>0</v>
      </c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R677" s="256" t="s">
        <v>228</v>
      </c>
      <c r="AT677" s="256" t="s">
        <v>224</v>
      </c>
      <c r="AU677" s="256" t="s">
        <v>84</v>
      </c>
      <c r="AY677" s="18" t="s">
        <v>222</v>
      </c>
      <c r="BE677" s="257">
        <f>IF(N677="základní",J677,0)</f>
        <v>0</v>
      </c>
      <c r="BF677" s="257">
        <f>IF(N677="snížená",J677,0)</f>
        <v>0</v>
      </c>
      <c r="BG677" s="257">
        <f>IF(N677="zákl. přenesená",J677,0)</f>
        <v>0</v>
      </c>
      <c r="BH677" s="257">
        <f>IF(N677="sníž. přenesená",J677,0)</f>
        <v>0</v>
      </c>
      <c r="BI677" s="257">
        <f>IF(N677="nulová",J677,0)</f>
        <v>0</v>
      </c>
      <c r="BJ677" s="18" t="s">
        <v>84</v>
      </c>
      <c r="BK677" s="257">
        <f>ROUND(I677*H677,2)</f>
        <v>0</v>
      </c>
      <c r="BL677" s="18" t="s">
        <v>228</v>
      </c>
      <c r="BM677" s="256" t="s">
        <v>1478</v>
      </c>
    </row>
    <row r="678" s="2" customFormat="1">
      <c r="A678" s="39"/>
      <c r="B678" s="40"/>
      <c r="C678" s="41"/>
      <c r="D678" s="260" t="s">
        <v>266</v>
      </c>
      <c r="E678" s="41"/>
      <c r="F678" s="291" t="s">
        <v>3646</v>
      </c>
      <c r="G678" s="41"/>
      <c r="H678" s="41"/>
      <c r="I678" s="211"/>
      <c r="J678" s="41"/>
      <c r="K678" s="41"/>
      <c r="L678" s="45"/>
      <c r="M678" s="292"/>
      <c r="N678" s="293"/>
      <c r="O678" s="92"/>
      <c r="P678" s="92"/>
      <c r="Q678" s="92"/>
      <c r="R678" s="92"/>
      <c r="S678" s="92"/>
      <c r="T678" s="93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T678" s="18" t="s">
        <v>266</v>
      </c>
      <c r="AU678" s="18" t="s">
        <v>84</v>
      </c>
    </row>
    <row r="679" s="2" customFormat="1" ht="16.5" customHeight="1">
      <c r="A679" s="39"/>
      <c r="B679" s="40"/>
      <c r="C679" s="244" t="s">
        <v>855</v>
      </c>
      <c r="D679" s="244" t="s">
        <v>224</v>
      </c>
      <c r="E679" s="245" t="s">
        <v>3715</v>
      </c>
      <c r="F679" s="246" t="s">
        <v>3716</v>
      </c>
      <c r="G679" s="247" t="s">
        <v>353</v>
      </c>
      <c r="H679" s="248">
        <v>2</v>
      </c>
      <c r="I679" s="249"/>
      <c r="J679" s="250">
        <f>ROUND(I679*H679,2)</f>
        <v>0</v>
      </c>
      <c r="K679" s="251"/>
      <c r="L679" s="45"/>
      <c r="M679" s="252" t="s">
        <v>1</v>
      </c>
      <c r="N679" s="253" t="s">
        <v>41</v>
      </c>
      <c r="O679" s="92"/>
      <c r="P679" s="254">
        <f>O679*H679</f>
        <v>0</v>
      </c>
      <c r="Q679" s="254">
        <v>0</v>
      </c>
      <c r="R679" s="254">
        <f>Q679*H679</f>
        <v>0</v>
      </c>
      <c r="S679" s="254">
        <v>0</v>
      </c>
      <c r="T679" s="255">
        <f>S679*H679</f>
        <v>0</v>
      </c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R679" s="256" t="s">
        <v>228</v>
      </c>
      <c r="AT679" s="256" t="s">
        <v>224</v>
      </c>
      <c r="AU679" s="256" t="s">
        <v>84</v>
      </c>
      <c r="AY679" s="18" t="s">
        <v>222</v>
      </c>
      <c r="BE679" s="257">
        <f>IF(N679="základní",J679,0)</f>
        <v>0</v>
      </c>
      <c r="BF679" s="257">
        <f>IF(N679="snížená",J679,0)</f>
        <v>0</v>
      </c>
      <c r="BG679" s="257">
        <f>IF(N679="zákl. přenesená",J679,0)</f>
        <v>0</v>
      </c>
      <c r="BH679" s="257">
        <f>IF(N679="sníž. přenesená",J679,0)</f>
        <v>0</v>
      </c>
      <c r="BI679" s="257">
        <f>IF(N679="nulová",J679,0)</f>
        <v>0</v>
      </c>
      <c r="BJ679" s="18" t="s">
        <v>84</v>
      </c>
      <c r="BK679" s="257">
        <f>ROUND(I679*H679,2)</f>
        <v>0</v>
      </c>
      <c r="BL679" s="18" t="s">
        <v>228</v>
      </c>
      <c r="BM679" s="256" t="s">
        <v>1484</v>
      </c>
    </row>
    <row r="680" s="2" customFormat="1">
      <c r="A680" s="39"/>
      <c r="B680" s="40"/>
      <c r="C680" s="41"/>
      <c r="D680" s="260" t="s">
        <v>266</v>
      </c>
      <c r="E680" s="41"/>
      <c r="F680" s="291" t="s">
        <v>3669</v>
      </c>
      <c r="G680" s="41"/>
      <c r="H680" s="41"/>
      <c r="I680" s="211"/>
      <c r="J680" s="41"/>
      <c r="K680" s="41"/>
      <c r="L680" s="45"/>
      <c r="M680" s="292"/>
      <c r="N680" s="293"/>
      <c r="O680" s="92"/>
      <c r="P680" s="92"/>
      <c r="Q680" s="92"/>
      <c r="R680" s="92"/>
      <c r="S680" s="92"/>
      <c r="T680" s="93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T680" s="18" t="s">
        <v>266</v>
      </c>
      <c r="AU680" s="18" t="s">
        <v>84</v>
      </c>
    </row>
    <row r="681" s="2" customFormat="1" ht="16.5" customHeight="1">
      <c r="A681" s="39"/>
      <c r="B681" s="40"/>
      <c r="C681" s="244" t="s">
        <v>1465</v>
      </c>
      <c r="D681" s="244" t="s">
        <v>224</v>
      </c>
      <c r="E681" s="245" t="s">
        <v>3753</v>
      </c>
      <c r="F681" s="246" t="s">
        <v>3754</v>
      </c>
      <c r="G681" s="247" t="s">
        <v>353</v>
      </c>
      <c r="H681" s="248">
        <v>1</v>
      </c>
      <c r="I681" s="249"/>
      <c r="J681" s="250">
        <f>ROUND(I681*H681,2)</f>
        <v>0</v>
      </c>
      <c r="K681" s="251"/>
      <c r="L681" s="45"/>
      <c r="M681" s="252" t="s">
        <v>1</v>
      </c>
      <c r="N681" s="253" t="s">
        <v>41</v>
      </c>
      <c r="O681" s="92"/>
      <c r="P681" s="254">
        <f>O681*H681</f>
        <v>0</v>
      </c>
      <c r="Q681" s="254">
        <v>0</v>
      </c>
      <c r="R681" s="254">
        <f>Q681*H681</f>
        <v>0</v>
      </c>
      <c r="S681" s="254">
        <v>0</v>
      </c>
      <c r="T681" s="255">
        <f>S681*H681</f>
        <v>0</v>
      </c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R681" s="256" t="s">
        <v>228</v>
      </c>
      <c r="AT681" s="256" t="s">
        <v>224</v>
      </c>
      <c r="AU681" s="256" t="s">
        <v>84</v>
      </c>
      <c r="AY681" s="18" t="s">
        <v>222</v>
      </c>
      <c r="BE681" s="257">
        <f>IF(N681="základní",J681,0)</f>
        <v>0</v>
      </c>
      <c r="BF681" s="257">
        <f>IF(N681="snížená",J681,0)</f>
        <v>0</v>
      </c>
      <c r="BG681" s="257">
        <f>IF(N681="zákl. přenesená",J681,0)</f>
        <v>0</v>
      </c>
      <c r="BH681" s="257">
        <f>IF(N681="sníž. přenesená",J681,0)</f>
        <v>0</v>
      </c>
      <c r="BI681" s="257">
        <f>IF(N681="nulová",J681,0)</f>
        <v>0</v>
      </c>
      <c r="BJ681" s="18" t="s">
        <v>84</v>
      </c>
      <c r="BK681" s="257">
        <f>ROUND(I681*H681,2)</f>
        <v>0</v>
      </c>
      <c r="BL681" s="18" t="s">
        <v>228</v>
      </c>
      <c r="BM681" s="256" t="s">
        <v>1488</v>
      </c>
    </row>
    <row r="682" s="2" customFormat="1">
      <c r="A682" s="39"/>
      <c r="B682" s="40"/>
      <c r="C682" s="41"/>
      <c r="D682" s="260" t="s">
        <v>266</v>
      </c>
      <c r="E682" s="41"/>
      <c r="F682" s="291" t="s">
        <v>3669</v>
      </c>
      <c r="G682" s="41"/>
      <c r="H682" s="41"/>
      <c r="I682" s="211"/>
      <c r="J682" s="41"/>
      <c r="K682" s="41"/>
      <c r="L682" s="45"/>
      <c r="M682" s="292"/>
      <c r="N682" s="293"/>
      <c r="O682" s="92"/>
      <c r="P682" s="92"/>
      <c r="Q682" s="92"/>
      <c r="R682" s="92"/>
      <c r="S682" s="92"/>
      <c r="T682" s="93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T682" s="18" t="s">
        <v>266</v>
      </c>
      <c r="AU682" s="18" t="s">
        <v>84</v>
      </c>
    </row>
    <row r="683" s="2" customFormat="1" ht="16.5" customHeight="1">
      <c r="A683" s="39"/>
      <c r="B683" s="40"/>
      <c r="C683" s="244" t="s">
        <v>858</v>
      </c>
      <c r="D683" s="244" t="s">
        <v>224</v>
      </c>
      <c r="E683" s="245" t="s">
        <v>3694</v>
      </c>
      <c r="F683" s="246" t="s">
        <v>3695</v>
      </c>
      <c r="G683" s="247" t="s">
        <v>353</v>
      </c>
      <c r="H683" s="248">
        <v>1</v>
      </c>
      <c r="I683" s="249"/>
      <c r="J683" s="250">
        <f>ROUND(I683*H683,2)</f>
        <v>0</v>
      </c>
      <c r="K683" s="251"/>
      <c r="L683" s="45"/>
      <c r="M683" s="252" t="s">
        <v>1</v>
      </c>
      <c r="N683" s="253" t="s">
        <v>41</v>
      </c>
      <c r="O683" s="92"/>
      <c r="P683" s="254">
        <f>O683*H683</f>
        <v>0</v>
      </c>
      <c r="Q683" s="254">
        <v>0</v>
      </c>
      <c r="R683" s="254">
        <f>Q683*H683</f>
        <v>0</v>
      </c>
      <c r="S683" s="254">
        <v>0</v>
      </c>
      <c r="T683" s="255">
        <f>S683*H683</f>
        <v>0</v>
      </c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R683" s="256" t="s">
        <v>228</v>
      </c>
      <c r="AT683" s="256" t="s">
        <v>224</v>
      </c>
      <c r="AU683" s="256" t="s">
        <v>84</v>
      </c>
      <c r="AY683" s="18" t="s">
        <v>222</v>
      </c>
      <c r="BE683" s="257">
        <f>IF(N683="základní",J683,0)</f>
        <v>0</v>
      </c>
      <c r="BF683" s="257">
        <f>IF(N683="snížená",J683,0)</f>
        <v>0</v>
      </c>
      <c r="BG683" s="257">
        <f>IF(N683="zákl. přenesená",J683,0)</f>
        <v>0</v>
      </c>
      <c r="BH683" s="257">
        <f>IF(N683="sníž. přenesená",J683,0)</f>
        <v>0</v>
      </c>
      <c r="BI683" s="257">
        <f>IF(N683="nulová",J683,0)</f>
        <v>0</v>
      </c>
      <c r="BJ683" s="18" t="s">
        <v>84</v>
      </c>
      <c r="BK683" s="257">
        <f>ROUND(I683*H683,2)</f>
        <v>0</v>
      </c>
      <c r="BL683" s="18" t="s">
        <v>228</v>
      </c>
      <c r="BM683" s="256" t="s">
        <v>1491</v>
      </c>
    </row>
    <row r="684" s="2" customFormat="1">
      <c r="A684" s="39"/>
      <c r="B684" s="40"/>
      <c r="C684" s="41"/>
      <c r="D684" s="260" t="s">
        <v>266</v>
      </c>
      <c r="E684" s="41"/>
      <c r="F684" s="291" t="s">
        <v>3629</v>
      </c>
      <c r="G684" s="41"/>
      <c r="H684" s="41"/>
      <c r="I684" s="211"/>
      <c r="J684" s="41"/>
      <c r="K684" s="41"/>
      <c r="L684" s="45"/>
      <c r="M684" s="292"/>
      <c r="N684" s="293"/>
      <c r="O684" s="92"/>
      <c r="P684" s="92"/>
      <c r="Q684" s="92"/>
      <c r="R684" s="92"/>
      <c r="S684" s="92"/>
      <c r="T684" s="93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T684" s="18" t="s">
        <v>266</v>
      </c>
      <c r="AU684" s="18" t="s">
        <v>84</v>
      </c>
    </row>
    <row r="685" s="12" customFormat="1" ht="25.92" customHeight="1">
      <c r="A685" s="12"/>
      <c r="B685" s="228"/>
      <c r="C685" s="229"/>
      <c r="D685" s="230" t="s">
        <v>75</v>
      </c>
      <c r="E685" s="231" t="s">
        <v>3769</v>
      </c>
      <c r="F685" s="231" t="s">
        <v>3770</v>
      </c>
      <c r="G685" s="229"/>
      <c r="H685" s="229"/>
      <c r="I685" s="232"/>
      <c r="J685" s="233">
        <f>BK685</f>
        <v>0</v>
      </c>
      <c r="K685" s="229"/>
      <c r="L685" s="234"/>
      <c r="M685" s="235"/>
      <c r="N685" s="236"/>
      <c r="O685" s="236"/>
      <c r="P685" s="237">
        <f>SUM(P686:P727)</f>
        <v>0</v>
      </c>
      <c r="Q685" s="236"/>
      <c r="R685" s="237">
        <f>SUM(R686:R727)</f>
        <v>0</v>
      </c>
      <c r="S685" s="236"/>
      <c r="T685" s="238">
        <f>SUM(T686:T727)</f>
        <v>0</v>
      </c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R685" s="239" t="s">
        <v>84</v>
      </c>
      <c r="AT685" s="240" t="s">
        <v>75</v>
      </c>
      <c r="AU685" s="240" t="s">
        <v>76</v>
      </c>
      <c r="AY685" s="239" t="s">
        <v>222</v>
      </c>
      <c r="BK685" s="241">
        <f>SUM(BK686:BK727)</f>
        <v>0</v>
      </c>
    </row>
    <row r="686" s="2" customFormat="1" ht="21.75" customHeight="1">
      <c r="A686" s="39"/>
      <c r="B686" s="40"/>
      <c r="C686" s="244" t="s">
        <v>1475</v>
      </c>
      <c r="D686" s="244" t="s">
        <v>224</v>
      </c>
      <c r="E686" s="245" t="s">
        <v>3763</v>
      </c>
      <c r="F686" s="246" t="s">
        <v>3764</v>
      </c>
      <c r="G686" s="247" t="s">
        <v>353</v>
      </c>
      <c r="H686" s="248">
        <v>1</v>
      </c>
      <c r="I686" s="249"/>
      <c r="J686" s="250">
        <f>ROUND(I686*H686,2)</f>
        <v>0</v>
      </c>
      <c r="K686" s="251"/>
      <c r="L686" s="45"/>
      <c r="M686" s="252" t="s">
        <v>1</v>
      </c>
      <c r="N686" s="253" t="s">
        <v>41</v>
      </c>
      <c r="O686" s="92"/>
      <c r="P686" s="254">
        <f>O686*H686</f>
        <v>0</v>
      </c>
      <c r="Q686" s="254">
        <v>0</v>
      </c>
      <c r="R686" s="254">
        <f>Q686*H686</f>
        <v>0</v>
      </c>
      <c r="S686" s="254">
        <v>0</v>
      </c>
      <c r="T686" s="255">
        <f>S686*H686</f>
        <v>0</v>
      </c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R686" s="256" t="s">
        <v>228</v>
      </c>
      <c r="AT686" s="256" t="s">
        <v>224</v>
      </c>
      <c r="AU686" s="256" t="s">
        <v>84</v>
      </c>
      <c r="AY686" s="18" t="s">
        <v>222</v>
      </c>
      <c r="BE686" s="257">
        <f>IF(N686="základní",J686,0)</f>
        <v>0</v>
      </c>
      <c r="BF686" s="257">
        <f>IF(N686="snížená",J686,0)</f>
        <v>0</v>
      </c>
      <c r="BG686" s="257">
        <f>IF(N686="zákl. přenesená",J686,0)</f>
        <v>0</v>
      </c>
      <c r="BH686" s="257">
        <f>IF(N686="sníž. přenesená",J686,0)</f>
        <v>0</v>
      </c>
      <c r="BI686" s="257">
        <f>IF(N686="nulová",J686,0)</f>
        <v>0</v>
      </c>
      <c r="BJ686" s="18" t="s">
        <v>84</v>
      </c>
      <c r="BK686" s="257">
        <f>ROUND(I686*H686,2)</f>
        <v>0</v>
      </c>
      <c r="BL686" s="18" t="s">
        <v>228</v>
      </c>
      <c r="BM686" s="256" t="s">
        <v>1498</v>
      </c>
    </row>
    <row r="687" s="2" customFormat="1">
      <c r="A687" s="39"/>
      <c r="B687" s="40"/>
      <c r="C687" s="41"/>
      <c r="D687" s="260" t="s">
        <v>266</v>
      </c>
      <c r="E687" s="41"/>
      <c r="F687" s="291" t="s">
        <v>3669</v>
      </c>
      <c r="G687" s="41"/>
      <c r="H687" s="41"/>
      <c r="I687" s="211"/>
      <c r="J687" s="41"/>
      <c r="K687" s="41"/>
      <c r="L687" s="45"/>
      <c r="M687" s="292"/>
      <c r="N687" s="293"/>
      <c r="O687" s="92"/>
      <c r="P687" s="92"/>
      <c r="Q687" s="92"/>
      <c r="R687" s="92"/>
      <c r="S687" s="92"/>
      <c r="T687" s="93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T687" s="18" t="s">
        <v>266</v>
      </c>
      <c r="AU687" s="18" t="s">
        <v>84</v>
      </c>
    </row>
    <row r="688" s="2" customFormat="1" ht="16.5" customHeight="1">
      <c r="A688" s="39"/>
      <c r="B688" s="40"/>
      <c r="C688" s="244" t="s">
        <v>862</v>
      </c>
      <c r="D688" s="244" t="s">
        <v>224</v>
      </c>
      <c r="E688" s="245" t="s">
        <v>3670</v>
      </c>
      <c r="F688" s="246" t="s">
        <v>3671</v>
      </c>
      <c r="G688" s="247" t="s">
        <v>353</v>
      </c>
      <c r="H688" s="248">
        <v>1</v>
      </c>
      <c r="I688" s="249"/>
      <c r="J688" s="250">
        <f>ROUND(I688*H688,2)</f>
        <v>0</v>
      </c>
      <c r="K688" s="251"/>
      <c r="L688" s="45"/>
      <c r="M688" s="252" t="s">
        <v>1</v>
      </c>
      <c r="N688" s="253" t="s">
        <v>41</v>
      </c>
      <c r="O688" s="92"/>
      <c r="P688" s="254">
        <f>O688*H688</f>
        <v>0</v>
      </c>
      <c r="Q688" s="254">
        <v>0</v>
      </c>
      <c r="R688" s="254">
        <f>Q688*H688</f>
        <v>0</v>
      </c>
      <c r="S688" s="254">
        <v>0</v>
      </c>
      <c r="T688" s="255">
        <f>S688*H688</f>
        <v>0</v>
      </c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R688" s="256" t="s">
        <v>228</v>
      </c>
      <c r="AT688" s="256" t="s">
        <v>224</v>
      </c>
      <c r="AU688" s="256" t="s">
        <v>84</v>
      </c>
      <c r="AY688" s="18" t="s">
        <v>222</v>
      </c>
      <c r="BE688" s="257">
        <f>IF(N688="základní",J688,0)</f>
        <v>0</v>
      </c>
      <c r="BF688" s="257">
        <f>IF(N688="snížená",J688,0)</f>
        <v>0</v>
      </c>
      <c r="BG688" s="257">
        <f>IF(N688="zákl. přenesená",J688,0)</f>
        <v>0</v>
      </c>
      <c r="BH688" s="257">
        <f>IF(N688="sníž. přenesená",J688,0)</f>
        <v>0</v>
      </c>
      <c r="BI688" s="257">
        <f>IF(N688="nulová",J688,0)</f>
        <v>0</v>
      </c>
      <c r="BJ688" s="18" t="s">
        <v>84</v>
      </c>
      <c r="BK688" s="257">
        <f>ROUND(I688*H688,2)</f>
        <v>0</v>
      </c>
      <c r="BL688" s="18" t="s">
        <v>228</v>
      </c>
      <c r="BM688" s="256" t="s">
        <v>1504</v>
      </c>
    </row>
    <row r="689" s="2" customFormat="1">
      <c r="A689" s="39"/>
      <c r="B689" s="40"/>
      <c r="C689" s="41"/>
      <c r="D689" s="260" t="s">
        <v>266</v>
      </c>
      <c r="E689" s="41"/>
      <c r="F689" s="291" t="s">
        <v>3669</v>
      </c>
      <c r="G689" s="41"/>
      <c r="H689" s="41"/>
      <c r="I689" s="211"/>
      <c r="J689" s="41"/>
      <c r="K689" s="41"/>
      <c r="L689" s="45"/>
      <c r="M689" s="292"/>
      <c r="N689" s="293"/>
      <c r="O689" s="92"/>
      <c r="P689" s="92"/>
      <c r="Q689" s="92"/>
      <c r="R689" s="92"/>
      <c r="S689" s="92"/>
      <c r="T689" s="93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T689" s="18" t="s">
        <v>266</v>
      </c>
      <c r="AU689" s="18" t="s">
        <v>84</v>
      </c>
    </row>
    <row r="690" s="2" customFormat="1" ht="16.5" customHeight="1">
      <c r="A690" s="39"/>
      <c r="B690" s="40"/>
      <c r="C690" s="244" t="s">
        <v>1485</v>
      </c>
      <c r="D690" s="244" t="s">
        <v>224</v>
      </c>
      <c r="E690" s="245" t="s">
        <v>3771</v>
      </c>
      <c r="F690" s="246" t="s">
        <v>3772</v>
      </c>
      <c r="G690" s="247" t="s">
        <v>353</v>
      </c>
      <c r="H690" s="248">
        <v>1</v>
      </c>
      <c r="I690" s="249"/>
      <c r="J690" s="250">
        <f>ROUND(I690*H690,2)</f>
        <v>0</v>
      </c>
      <c r="K690" s="251"/>
      <c r="L690" s="45"/>
      <c r="M690" s="252" t="s">
        <v>1</v>
      </c>
      <c r="N690" s="253" t="s">
        <v>41</v>
      </c>
      <c r="O690" s="92"/>
      <c r="P690" s="254">
        <f>O690*H690</f>
        <v>0</v>
      </c>
      <c r="Q690" s="254">
        <v>0</v>
      </c>
      <c r="R690" s="254">
        <f>Q690*H690</f>
        <v>0</v>
      </c>
      <c r="S690" s="254">
        <v>0</v>
      </c>
      <c r="T690" s="255">
        <f>S690*H690</f>
        <v>0</v>
      </c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R690" s="256" t="s">
        <v>228</v>
      </c>
      <c r="AT690" s="256" t="s">
        <v>224</v>
      </c>
      <c r="AU690" s="256" t="s">
        <v>84</v>
      </c>
      <c r="AY690" s="18" t="s">
        <v>222</v>
      </c>
      <c r="BE690" s="257">
        <f>IF(N690="základní",J690,0)</f>
        <v>0</v>
      </c>
      <c r="BF690" s="257">
        <f>IF(N690="snížená",J690,0)</f>
        <v>0</v>
      </c>
      <c r="BG690" s="257">
        <f>IF(N690="zákl. přenesená",J690,0)</f>
        <v>0</v>
      </c>
      <c r="BH690" s="257">
        <f>IF(N690="sníž. přenesená",J690,0)</f>
        <v>0</v>
      </c>
      <c r="BI690" s="257">
        <f>IF(N690="nulová",J690,0)</f>
        <v>0</v>
      </c>
      <c r="BJ690" s="18" t="s">
        <v>84</v>
      </c>
      <c r="BK690" s="257">
        <f>ROUND(I690*H690,2)</f>
        <v>0</v>
      </c>
      <c r="BL690" s="18" t="s">
        <v>228</v>
      </c>
      <c r="BM690" s="256" t="s">
        <v>1510</v>
      </c>
    </row>
    <row r="691" s="2" customFormat="1">
      <c r="A691" s="39"/>
      <c r="B691" s="40"/>
      <c r="C691" s="41"/>
      <c r="D691" s="260" t="s">
        <v>266</v>
      </c>
      <c r="E691" s="41"/>
      <c r="F691" s="291" t="s">
        <v>3674</v>
      </c>
      <c r="G691" s="41"/>
      <c r="H691" s="41"/>
      <c r="I691" s="211"/>
      <c r="J691" s="41"/>
      <c r="K691" s="41"/>
      <c r="L691" s="45"/>
      <c r="M691" s="292"/>
      <c r="N691" s="293"/>
      <c r="O691" s="92"/>
      <c r="P691" s="92"/>
      <c r="Q691" s="92"/>
      <c r="R691" s="92"/>
      <c r="S691" s="92"/>
      <c r="T691" s="93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T691" s="18" t="s">
        <v>266</v>
      </c>
      <c r="AU691" s="18" t="s">
        <v>84</v>
      </c>
    </row>
    <row r="692" s="2" customFormat="1" ht="16.5" customHeight="1">
      <c r="A692" s="39"/>
      <c r="B692" s="40"/>
      <c r="C692" s="244" t="s">
        <v>865</v>
      </c>
      <c r="D692" s="244" t="s">
        <v>224</v>
      </c>
      <c r="E692" s="245" t="s">
        <v>3706</v>
      </c>
      <c r="F692" s="246" t="s">
        <v>3676</v>
      </c>
      <c r="G692" s="247" t="s">
        <v>353</v>
      </c>
      <c r="H692" s="248">
        <v>1</v>
      </c>
      <c r="I692" s="249"/>
      <c r="J692" s="250">
        <f>ROUND(I692*H692,2)</f>
        <v>0</v>
      </c>
      <c r="K692" s="251"/>
      <c r="L692" s="45"/>
      <c r="M692" s="252" t="s">
        <v>1</v>
      </c>
      <c r="N692" s="253" t="s">
        <v>41</v>
      </c>
      <c r="O692" s="92"/>
      <c r="P692" s="254">
        <f>O692*H692</f>
        <v>0</v>
      </c>
      <c r="Q692" s="254">
        <v>0</v>
      </c>
      <c r="R692" s="254">
        <f>Q692*H692</f>
        <v>0</v>
      </c>
      <c r="S692" s="254">
        <v>0</v>
      </c>
      <c r="T692" s="255">
        <f>S692*H692</f>
        <v>0</v>
      </c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R692" s="256" t="s">
        <v>228</v>
      </c>
      <c r="AT692" s="256" t="s">
        <v>224</v>
      </c>
      <c r="AU692" s="256" t="s">
        <v>84</v>
      </c>
      <c r="AY692" s="18" t="s">
        <v>222</v>
      </c>
      <c r="BE692" s="257">
        <f>IF(N692="základní",J692,0)</f>
        <v>0</v>
      </c>
      <c r="BF692" s="257">
        <f>IF(N692="snížená",J692,0)</f>
        <v>0</v>
      </c>
      <c r="BG692" s="257">
        <f>IF(N692="zákl. přenesená",J692,0)</f>
        <v>0</v>
      </c>
      <c r="BH692" s="257">
        <f>IF(N692="sníž. přenesená",J692,0)</f>
        <v>0</v>
      </c>
      <c r="BI692" s="257">
        <f>IF(N692="nulová",J692,0)</f>
        <v>0</v>
      </c>
      <c r="BJ692" s="18" t="s">
        <v>84</v>
      </c>
      <c r="BK692" s="257">
        <f>ROUND(I692*H692,2)</f>
        <v>0</v>
      </c>
      <c r="BL692" s="18" t="s">
        <v>228</v>
      </c>
      <c r="BM692" s="256" t="s">
        <v>1514</v>
      </c>
    </row>
    <row r="693" s="2" customFormat="1">
      <c r="A693" s="39"/>
      <c r="B693" s="40"/>
      <c r="C693" s="41"/>
      <c r="D693" s="260" t="s">
        <v>266</v>
      </c>
      <c r="E693" s="41"/>
      <c r="F693" s="291" t="s">
        <v>3618</v>
      </c>
      <c r="G693" s="41"/>
      <c r="H693" s="41"/>
      <c r="I693" s="211"/>
      <c r="J693" s="41"/>
      <c r="K693" s="41"/>
      <c r="L693" s="45"/>
      <c r="M693" s="292"/>
      <c r="N693" s="293"/>
      <c r="O693" s="92"/>
      <c r="P693" s="92"/>
      <c r="Q693" s="92"/>
      <c r="R693" s="92"/>
      <c r="S693" s="92"/>
      <c r="T693" s="93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T693" s="18" t="s">
        <v>266</v>
      </c>
      <c r="AU693" s="18" t="s">
        <v>84</v>
      </c>
    </row>
    <row r="694" s="2" customFormat="1" ht="24.15" customHeight="1">
      <c r="A694" s="39"/>
      <c r="B694" s="40"/>
      <c r="C694" s="244" t="s">
        <v>1495</v>
      </c>
      <c r="D694" s="244" t="s">
        <v>224</v>
      </c>
      <c r="E694" s="245" t="s">
        <v>3619</v>
      </c>
      <c r="F694" s="246" t="s">
        <v>3620</v>
      </c>
      <c r="G694" s="247" t="s">
        <v>353</v>
      </c>
      <c r="H694" s="248">
        <v>1</v>
      </c>
      <c r="I694" s="249"/>
      <c r="J694" s="250">
        <f>ROUND(I694*H694,2)</f>
        <v>0</v>
      </c>
      <c r="K694" s="251"/>
      <c r="L694" s="45"/>
      <c r="M694" s="252" t="s">
        <v>1</v>
      </c>
      <c r="N694" s="253" t="s">
        <v>41</v>
      </c>
      <c r="O694" s="92"/>
      <c r="P694" s="254">
        <f>O694*H694</f>
        <v>0</v>
      </c>
      <c r="Q694" s="254">
        <v>0</v>
      </c>
      <c r="R694" s="254">
        <f>Q694*H694</f>
        <v>0</v>
      </c>
      <c r="S694" s="254">
        <v>0</v>
      </c>
      <c r="T694" s="255">
        <f>S694*H694</f>
        <v>0</v>
      </c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R694" s="256" t="s">
        <v>228</v>
      </c>
      <c r="AT694" s="256" t="s">
        <v>224</v>
      </c>
      <c r="AU694" s="256" t="s">
        <v>84</v>
      </c>
      <c r="AY694" s="18" t="s">
        <v>222</v>
      </c>
      <c r="BE694" s="257">
        <f>IF(N694="základní",J694,0)</f>
        <v>0</v>
      </c>
      <c r="BF694" s="257">
        <f>IF(N694="snížená",J694,0)</f>
        <v>0</v>
      </c>
      <c r="BG694" s="257">
        <f>IF(N694="zákl. přenesená",J694,0)</f>
        <v>0</v>
      </c>
      <c r="BH694" s="257">
        <f>IF(N694="sníž. přenesená",J694,0)</f>
        <v>0</v>
      </c>
      <c r="BI694" s="257">
        <f>IF(N694="nulová",J694,0)</f>
        <v>0</v>
      </c>
      <c r="BJ694" s="18" t="s">
        <v>84</v>
      </c>
      <c r="BK694" s="257">
        <f>ROUND(I694*H694,2)</f>
        <v>0</v>
      </c>
      <c r="BL694" s="18" t="s">
        <v>228</v>
      </c>
      <c r="BM694" s="256" t="s">
        <v>1518</v>
      </c>
    </row>
    <row r="695" s="2" customFormat="1">
      <c r="A695" s="39"/>
      <c r="B695" s="40"/>
      <c r="C695" s="41"/>
      <c r="D695" s="260" t="s">
        <v>266</v>
      </c>
      <c r="E695" s="41"/>
      <c r="F695" s="291" t="s">
        <v>3621</v>
      </c>
      <c r="G695" s="41"/>
      <c r="H695" s="41"/>
      <c r="I695" s="211"/>
      <c r="J695" s="41"/>
      <c r="K695" s="41"/>
      <c r="L695" s="45"/>
      <c r="M695" s="292"/>
      <c r="N695" s="293"/>
      <c r="O695" s="92"/>
      <c r="P695" s="92"/>
      <c r="Q695" s="92"/>
      <c r="R695" s="92"/>
      <c r="S695" s="92"/>
      <c r="T695" s="93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T695" s="18" t="s">
        <v>266</v>
      </c>
      <c r="AU695" s="18" t="s">
        <v>84</v>
      </c>
    </row>
    <row r="696" s="2" customFormat="1" ht="16.5" customHeight="1">
      <c r="A696" s="39"/>
      <c r="B696" s="40"/>
      <c r="C696" s="244" t="s">
        <v>869</v>
      </c>
      <c r="D696" s="244" t="s">
        <v>224</v>
      </c>
      <c r="E696" s="245" t="s">
        <v>3627</v>
      </c>
      <c r="F696" s="246" t="s">
        <v>3628</v>
      </c>
      <c r="G696" s="247" t="s">
        <v>353</v>
      </c>
      <c r="H696" s="248">
        <v>1</v>
      </c>
      <c r="I696" s="249"/>
      <c r="J696" s="250">
        <f>ROUND(I696*H696,2)</f>
        <v>0</v>
      </c>
      <c r="K696" s="251"/>
      <c r="L696" s="45"/>
      <c r="M696" s="252" t="s">
        <v>1</v>
      </c>
      <c r="N696" s="253" t="s">
        <v>41</v>
      </c>
      <c r="O696" s="92"/>
      <c r="P696" s="254">
        <f>O696*H696</f>
        <v>0</v>
      </c>
      <c r="Q696" s="254">
        <v>0</v>
      </c>
      <c r="R696" s="254">
        <f>Q696*H696</f>
        <v>0</v>
      </c>
      <c r="S696" s="254">
        <v>0</v>
      </c>
      <c r="T696" s="255">
        <f>S696*H696</f>
        <v>0</v>
      </c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R696" s="256" t="s">
        <v>228</v>
      </c>
      <c r="AT696" s="256" t="s">
        <v>224</v>
      </c>
      <c r="AU696" s="256" t="s">
        <v>84</v>
      </c>
      <c r="AY696" s="18" t="s">
        <v>222</v>
      </c>
      <c r="BE696" s="257">
        <f>IF(N696="základní",J696,0)</f>
        <v>0</v>
      </c>
      <c r="BF696" s="257">
        <f>IF(N696="snížená",J696,0)</f>
        <v>0</v>
      </c>
      <c r="BG696" s="257">
        <f>IF(N696="zákl. přenesená",J696,0)</f>
        <v>0</v>
      </c>
      <c r="BH696" s="257">
        <f>IF(N696="sníž. přenesená",J696,0)</f>
        <v>0</v>
      </c>
      <c r="BI696" s="257">
        <f>IF(N696="nulová",J696,0)</f>
        <v>0</v>
      </c>
      <c r="BJ696" s="18" t="s">
        <v>84</v>
      </c>
      <c r="BK696" s="257">
        <f>ROUND(I696*H696,2)</f>
        <v>0</v>
      </c>
      <c r="BL696" s="18" t="s">
        <v>228</v>
      </c>
      <c r="BM696" s="256" t="s">
        <v>1521</v>
      </c>
    </row>
    <row r="697" s="2" customFormat="1">
      <c r="A697" s="39"/>
      <c r="B697" s="40"/>
      <c r="C697" s="41"/>
      <c r="D697" s="260" t="s">
        <v>266</v>
      </c>
      <c r="E697" s="41"/>
      <c r="F697" s="291" t="s">
        <v>3629</v>
      </c>
      <c r="G697" s="41"/>
      <c r="H697" s="41"/>
      <c r="I697" s="211"/>
      <c r="J697" s="41"/>
      <c r="K697" s="41"/>
      <c r="L697" s="45"/>
      <c r="M697" s="292"/>
      <c r="N697" s="293"/>
      <c r="O697" s="92"/>
      <c r="P697" s="92"/>
      <c r="Q697" s="92"/>
      <c r="R697" s="92"/>
      <c r="S697" s="92"/>
      <c r="T697" s="93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T697" s="18" t="s">
        <v>266</v>
      </c>
      <c r="AU697" s="18" t="s">
        <v>84</v>
      </c>
    </row>
    <row r="698" s="2" customFormat="1" ht="16.5" customHeight="1">
      <c r="A698" s="39"/>
      <c r="B698" s="40"/>
      <c r="C698" s="244" t="s">
        <v>1507</v>
      </c>
      <c r="D698" s="244" t="s">
        <v>224</v>
      </c>
      <c r="E698" s="245" t="s">
        <v>3729</v>
      </c>
      <c r="F698" s="246" t="s">
        <v>3730</v>
      </c>
      <c r="G698" s="247" t="s">
        <v>353</v>
      </c>
      <c r="H698" s="248">
        <v>1</v>
      </c>
      <c r="I698" s="249"/>
      <c r="J698" s="250">
        <f>ROUND(I698*H698,2)</f>
        <v>0</v>
      </c>
      <c r="K698" s="251"/>
      <c r="L698" s="45"/>
      <c r="M698" s="252" t="s">
        <v>1</v>
      </c>
      <c r="N698" s="253" t="s">
        <v>41</v>
      </c>
      <c r="O698" s="92"/>
      <c r="P698" s="254">
        <f>O698*H698</f>
        <v>0</v>
      </c>
      <c r="Q698" s="254">
        <v>0</v>
      </c>
      <c r="R698" s="254">
        <f>Q698*H698</f>
        <v>0</v>
      </c>
      <c r="S698" s="254">
        <v>0</v>
      </c>
      <c r="T698" s="255">
        <f>S698*H698</f>
        <v>0</v>
      </c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R698" s="256" t="s">
        <v>228</v>
      </c>
      <c r="AT698" s="256" t="s">
        <v>224</v>
      </c>
      <c r="AU698" s="256" t="s">
        <v>84</v>
      </c>
      <c r="AY698" s="18" t="s">
        <v>222</v>
      </c>
      <c r="BE698" s="257">
        <f>IF(N698="základní",J698,0)</f>
        <v>0</v>
      </c>
      <c r="BF698" s="257">
        <f>IF(N698="snížená",J698,0)</f>
        <v>0</v>
      </c>
      <c r="BG698" s="257">
        <f>IF(N698="zákl. přenesená",J698,0)</f>
        <v>0</v>
      </c>
      <c r="BH698" s="257">
        <f>IF(N698="sníž. přenesená",J698,0)</f>
        <v>0</v>
      </c>
      <c r="BI698" s="257">
        <f>IF(N698="nulová",J698,0)</f>
        <v>0</v>
      </c>
      <c r="BJ698" s="18" t="s">
        <v>84</v>
      </c>
      <c r="BK698" s="257">
        <f>ROUND(I698*H698,2)</f>
        <v>0</v>
      </c>
      <c r="BL698" s="18" t="s">
        <v>228</v>
      </c>
      <c r="BM698" s="256" t="s">
        <v>1525</v>
      </c>
    </row>
    <row r="699" s="2" customFormat="1">
      <c r="A699" s="39"/>
      <c r="B699" s="40"/>
      <c r="C699" s="41"/>
      <c r="D699" s="260" t="s">
        <v>266</v>
      </c>
      <c r="E699" s="41"/>
      <c r="F699" s="291" t="s">
        <v>3629</v>
      </c>
      <c r="G699" s="41"/>
      <c r="H699" s="41"/>
      <c r="I699" s="211"/>
      <c r="J699" s="41"/>
      <c r="K699" s="41"/>
      <c r="L699" s="45"/>
      <c r="M699" s="292"/>
      <c r="N699" s="293"/>
      <c r="O699" s="92"/>
      <c r="P699" s="92"/>
      <c r="Q699" s="92"/>
      <c r="R699" s="92"/>
      <c r="S699" s="92"/>
      <c r="T699" s="93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T699" s="18" t="s">
        <v>266</v>
      </c>
      <c r="AU699" s="18" t="s">
        <v>84</v>
      </c>
    </row>
    <row r="700" s="2" customFormat="1" ht="16.5" customHeight="1">
      <c r="A700" s="39"/>
      <c r="B700" s="40"/>
      <c r="C700" s="244" t="s">
        <v>872</v>
      </c>
      <c r="D700" s="244" t="s">
        <v>224</v>
      </c>
      <c r="E700" s="245" t="s">
        <v>3679</v>
      </c>
      <c r="F700" s="246" t="s">
        <v>3680</v>
      </c>
      <c r="G700" s="247" t="s">
        <v>353</v>
      </c>
      <c r="H700" s="248">
        <v>1</v>
      </c>
      <c r="I700" s="249"/>
      <c r="J700" s="250">
        <f>ROUND(I700*H700,2)</f>
        <v>0</v>
      </c>
      <c r="K700" s="251"/>
      <c r="L700" s="45"/>
      <c r="M700" s="252" t="s">
        <v>1</v>
      </c>
      <c r="N700" s="253" t="s">
        <v>41</v>
      </c>
      <c r="O700" s="92"/>
      <c r="P700" s="254">
        <f>O700*H700</f>
        <v>0</v>
      </c>
      <c r="Q700" s="254">
        <v>0</v>
      </c>
      <c r="R700" s="254">
        <f>Q700*H700</f>
        <v>0</v>
      </c>
      <c r="S700" s="254">
        <v>0</v>
      </c>
      <c r="T700" s="255">
        <f>S700*H700</f>
        <v>0</v>
      </c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R700" s="256" t="s">
        <v>228</v>
      </c>
      <c r="AT700" s="256" t="s">
        <v>224</v>
      </c>
      <c r="AU700" s="256" t="s">
        <v>84</v>
      </c>
      <c r="AY700" s="18" t="s">
        <v>222</v>
      </c>
      <c r="BE700" s="257">
        <f>IF(N700="základní",J700,0)</f>
        <v>0</v>
      </c>
      <c r="BF700" s="257">
        <f>IF(N700="snížená",J700,0)</f>
        <v>0</v>
      </c>
      <c r="BG700" s="257">
        <f>IF(N700="zákl. přenesená",J700,0)</f>
        <v>0</v>
      </c>
      <c r="BH700" s="257">
        <f>IF(N700="sníž. přenesená",J700,0)</f>
        <v>0</v>
      </c>
      <c r="BI700" s="257">
        <f>IF(N700="nulová",J700,0)</f>
        <v>0</v>
      </c>
      <c r="BJ700" s="18" t="s">
        <v>84</v>
      </c>
      <c r="BK700" s="257">
        <f>ROUND(I700*H700,2)</f>
        <v>0</v>
      </c>
      <c r="BL700" s="18" t="s">
        <v>228</v>
      </c>
      <c r="BM700" s="256" t="s">
        <v>1528</v>
      </c>
    </row>
    <row r="701" s="2" customFormat="1">
      <c r="A701" s="39"/>
      <c r="B701" s="40"/>
      <c r="C701" s="41"/>
      <c r="D701" s="260" t="s">
        <v>266</v>
      </c>
      <c r="E701" s="41"/>
      <c r="F701" s="291" t="s">
        <v>3629</v>
      </c>
      <c r="G701" s="41"/>
      <c r="H701" s="41"/>
      <c r="I701" s="211"/>
      <c r="J701" s="41"/>
      <c r="K701" s="41"/>
      <c r="L701" s="45"/>
      <c r="M701" s="292"/>
      <c r="N701" s="293"/>
      <c r="O701" s="92"/>
      <c r="P701" s="92"/>
      <c r="Q701" s="92"/>
      <c r="R701" s="92"/>
      <c r="S701" s="92"/>
      <c r="T701" s="93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T701" s="18" t="s">
        <v>266</v>
      </c>
      <c r="AU701" s="18" t="s">
        <v>84</v>
      </c>
    </row>
    <row r="702" s="2" customFormat="1" ht="16.5" customHeight="1">
      <c r="A702" s="39"/>
      <c r="B702" s="40"/>
      <c r="C702" s="244" t="s">
        <v>1515</v>
      </c>
      <c r="D702" s="244" t="s">
        <v>224</v>
      </c>
      <c r="E702" s="245" t="s">
        <v>3773</v>
      </c>
      <c r="F702" s="246" t="s">
        <v>3774</v>
      </c>
      <c r="G702" s="247" t="s">
        <v>353</v>
      </c>
      <c r="H702" s="248">
        <v>4</v>
      </c>
      <c r="I702" s="249"/>
      <c r="J702" s="250">
        <f>ROUND(I702*H702,2)</f>
        <v>0</v>
      </c>
      <c r="K702" s="251"/>
      <c r="L702" s="45"/>
      <c r="M702" s="252" t="s">
        <v>1</v>
      </c>
      <c r="N702" s="253" t="s">
        <v>41</v>
      </c>
      <c r="O702" s="92"/>
      <c r="P702" s="254">
        <f>O702*H702</f>
        <v>0</v>
      </c>
      <c r="Q702" s="254">
        <v>0</v>
      </c>
      <c r="R702" s="254">
        <f>Q702*H702</f>
        <v>0</v>
      </c>
      <c r="S702" s="254">
        <v>0</v>
      </c>
      <c r="T702" s="255">
        <f>S702*H702</f>
        <v>0</v>
      </c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R702" s="256" t="s">
        <v>228</v>
      </c>
      <c r="AT702" s="256" t="s">
        <v>224</v>
      </c>
      <c r="AU702" s="256" t="s">
        <v>84</v>
      </c>
      <c r="AY702" s="18" t="s">
        <v>222</v>
      </c>
      <c r="BE702" s="257">
        <f>IF(N702="základní",J702,0)</f>
        <v>0</v>
      </c>
      <c r="BF702" s="257">
        <f>IF(N702="snížená",J702,0)</f>
        <v>0</v>
      </c>
      <c r="BG702" s="257">
        <f>IF(N702="zákl. přenesená",J702,0)</f>
        <v>0</v>
      </c>
      <c r="BH702" s="257">
        <f>IF(N702="sníž. přenesená",J702,0)</f>
        <v>0</v>
      </c>
      <c r="BI702" s="257">
        <f>IF(N702="nulová",J702,0)</f>
        <v>0</v>
      </c>
      <c r="BJ702" s="18" t="s">
        <v>84</v>
      </c>
      <c r="BK702" s="257">
        <f>ROUND(I702*H702,2)</f>
        <v>0</v>
      </c>
      <c r="BL702" s="18" t="s">
        <v>228</v>
      </c>
      <c r="BM702" s="256" t="s">
        <v>1532</v>
      </c>
    </row>
    <row r="703" s="2" customFormat="1">
      <c r="A703" s="39"/>
      <c r="B703" s="40"/>
      <c r="C703" s="41"/>
      <c r="D703" s="260" t="s">
        <v>266</v>
      </c>
      <c r="E703" s="41"/>
      <c r="F703" s="291" t="s">
        <v>3629</v>
      </c>
      <c r="G703" s="41"/>
      <c r="H703" s="41"/>
      <c r="I703" s="211"/>
      <c r="J703" s="41"/>
      <c r="K703" s="41"/>
      <c r="L703" s="45"/>
      <c r="M703" s="292"/>
      <c r="N703" s="293"/>
      <c r="O703" s="92"/>
      <c r="P703" s="92"/>
      <c r="Q703" s="92"/>
      <c r="R703" s="92"/>
      <c r="S703" s="92"/>
      <c r="T703" s="93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T703" s="18" t="s">
        <v>266</v>
      </c>
      <c r="AU703" s="18" t="s">
        <v>84</v>
      </c>
    </row>
    <row r="704" s="2" customFormat="1" ht="16.5" customHeight="1">
      <c r="A704" s="39"/>
      <c r="B704" s="40"/>
      <c r="C704" s="244" t="s">
        <v>876</v>
      </c>
      <c r="D704" s="244" t="s">
        <v>224</v>
      </c>
      <c r="E704" s="245" t="s">
        <v>3775</v>
      </c>
      <c r="F704" s="246" t="s">
        <v>3776</v>
      </c>
      <c r="G704" s="247" t="s">
        <v>353</v>
      </c>
      <c r="H704" s="248">
        <v>1</v>
      </c>
      <c r="I704" s="249"/>
      <c r="J704" s="250">
        <f>ROUND(I704*H704,2)</f>
        <v>0</v>
      </c>
      <c r="K704" s="251"/>
      <c r="L704" s="45"/>
      <c r="M704" s="252" t="s">
        <v>1</v>
      </c>
      <c r="N704" s="253" t="s">
        <v>41</v>
      </c>
      <c r="O704" s="92"/>
      <c r="P704" s="254">
        <f>O704*H704</f>
        <v>0</v>
      </c>
      <c r="Q704" s="254">
        <v>0</v>
      </c>
      <c r="R704" s="254">
        <f>Q704*H704</f>
        <v>0</v>
      </c>
      <c r="S704" s="254">
        <v>0</v>
      </c>
      <c r="T704" s="255">
        <f>S704*H704</f>
        <v>0</v>
      </c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R704" s="256" t="s">
        <v>228</v>
      </c>
      <c r="AT704" s="256" t="s">
        <v>224</v>
      </c>
      <c r="AU704" s="256" t="s">
        <v>84</v>
      </c>
      <c r="AY704" s="18" t="s">
        <v>222</v>
      </c>
      <c r="BE704" s="257">
        <f>IF(N704="základní",J704,0)</f>
        <v>0</v>
      </c>
      <c r="BF704" s="257">
        <f>IF(N704="snížená",J704,0)</f>
        <v>0</v>
      </c>
      <c r="BG704" s="257">
        <f>IF(N704="zákl. přenesená",J704,0)</f>
        <v>0</v>
      </c>
      <c r="BH704" s="257">
        <f>IF(N704="sníž. přenesená",J704,0)</f>
        <v>0</v>
      </c>
      <c r="BI704" s="257">
        <f>IF(N704="nulová",J704,0)</f>
        <v>0</v>
      </c>
      <c r="BJ704" s="18" t="s">
        <v>84</v>
      </c>
      <c r="BK704" s="257">
        <f>ROUND(I704*H704,2)</f>
        <v>0</v>
      </c>
      <c r="BL704" s="18" t="s">
        <v>228</v>
      </c>
      <c r="BM704" s="256" t="s">
        <v>1536</v>
      </c>
    </row>
    <row r="705" s="2" customFormat="1">
      <c r="A705" s="39"/>
      <c r="B705" s="40"/>
      <c r="C705" s="41"/>
      <c r="D705" s="260" t="s">
        <v>266</v>
      </c>
      <c r="E705" s="41"/>
      <c r="F705" s="291" t="s">
        <v>3629</v>
      </c>
      <c r="G705" s="41"/>
      <c r="H705" s="41"/>
      <c r="I705" s="211"/>
      <c r="J705" s="41"/>
      <c r="K705" s="41"/>
      <c r="L705" s="45"/>
      <c r="M705" s="292"/>
      <c r="N705" s="293"/>
      <c r="O705" s="92"/>
      <c r="P705" s="92"/>
      <c r="Q705" s="92"/>
      <c r="R705" s="92"/>
      <c r="S705" s="92"/>
      <c r="T705" s="93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T705" s="18" t="s">
        <v>266</v>
      </c>
      <c r="AU705" s="18" t="s">
        <v>84</v>
      </c>
    </row>
    <row r="706" s="2" customFormat="1" ht="16.5" customHeight="1">
      <c r="A706" s="39"/>
      <c r="B706" s="40"/>
      <c r="C706" s="244" t="s">
        <v>1522</v>
      </c>
      <c r="D706" s="244" t="s">
        <v>224</v>
      </c>
      <c r="E706" s="245" t="s">
        <v>3683</v>
      </c>
      <c r="F706" s="246" t="s">
        <v>3684</v>
      </c>
      <c r="G706" s="247" t="s">
        <v>353</v>
      </c>
      <c r="H706" s="248">
        <v>2</v>
      </c>
      <c r="I706" s="249"/>
      <c r="J706" s="250">
        <f>ROUND(I706*H706,2)</f>
        <v>0</v>
      </c>
      <c r="K706" s="251"/>
      <c r="L706" s="45"/>
      <c r="M706" s="252" t="s">
        <v>1</v>
      </c>
      <c r="N706" s="253" t="s">
        <v>41</v>
      </c>
      <c r="O706" s="92"/>
      <c r="P706" s="254">
        <f>O706*H706</f>
        <v>0</v>
      </c>
      <c r="Q706" s="254">
        <v>0</v>
      </c>
      <c r="R706" s="254">
        <f>Q706*H706</f>
        <v>0</v>
      </c>
      <c r="S706" s="254">
        <v>0</v>
      </c>
      <c r="T706" s="255">
        <f>S706*H706</f>
        <v>0</v>
      </c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R706" s="256" t="s">
        <v>228</v>
      </c>
      <c r="AT706" s="256" t="s">
        <v>224</v>
      </c>
      <c r="AU706" s="256" t="s">
        <v>84</v>
      </c>
      <c r="AY706" s="18" t="s">
        <v>222</v>
      </c>
      <c r="BE706" s="257">
        <f>IF(N706="základní",J706,0)</f>
        <v>0</v>
      </c>
      <c r="BF706" s="257">
        <f>IF(N706="snížená",J706,0)</f>
        <v>0</v>
      </c>
      <c r="BG706" s="257">
        <f>IF(N706="zákl. přenesená",J706,0)</f>
        <v>0</v>
      </c>
      <c r="BH706" s="257">
        <f>IF(N706="sníž. přenesená",J706,0)</f>
        <v>0</v>
      </c>
      <c r="BI706" s="257">
        <f>IF(N706="nulová",J706,0)</f>
        <v>0</v>
      </c>
      <c r="BJ706" s="18" t="s">
        <v>84</v>
      </c>
      <c r="BK706" s="257">
        <f>ROUND(I706*H706,2)</f>
        <v>0</v>
      </c>
      <c r="BL706" s="18" t="s">
        <v>228</v>
      </c>
      <c r="BM706" s="256" t="s">
        <v>1541</v>
      </c>
    </row>
    <row r="707" s="2" customFormat="1">
      <c r="A707" s="39"/>
      <c r="B707" s="40"/>
      <c r="C707" s="41"/>
      <c r="D707" s="260" t="s">
        <v>266</v>
      </c>
      <c r="E707" s="41"/>
      <c r="F707" s="291" t="s">
        <v>3629</v>
      </c>
      <c r="G707" s="41"/>
      <c r="H707" s="41"/>
      <c r="I707" s="211"/>
      <c r="J707" s="41"/>
      <c r="K707" s="41"/>
      <c r="L707" s="45"/>
      <c r="M707" s="292"/>
      <c r="N707" s="293"/>
      <c r="O707" s="92"/>
      <c r="P707" s="92"/>
      <c r="Q707" s="92"/>
      <c r="R707" s="92"/>
      <c r="S707" s="92"/>
      <c r="T707" s="93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T707" s="18" t="s">
        <v>266</v>
      </c>
      <c r="AU707" s="18" t="s">
        <v>84</v>
      </c>
    </row>
    <row r="708" s="2" customFormat="1" ht="16.5" customHeight="1">
      <c r="A708" s="39"/>
      <c r="B708" s="40"/>
      <c r="C708" s="244" t="s">
        <v>879</v>
      </c>
      <c r="D708" s="244" t="s">
        <v>224</v>
      </c>
      <c r="E708" s="245" t="s">
        <v>3681</v>
      </c>
      <c r="F708" s="246" t="s">
        <v>3682</v>
      </c>
      <c r="G708" s="247" t="s">
        <v>353</v>
      </c>
      <c r="H708" s="248">
        <v>3</v>
      </c>
      <c r="I708" s="249"/>
      <c r="J708" s="250">
        <f>ROUND(I708*H708,2)</f>
        <v>0</v>
      </c>
      <c r="K708" s="251"/>
      <c r="L708" s="45"/>
      <c r="M708" s="252" t="s">
        <v>1</v>
      </c>
      <c r="N708" s="253" t="s">
        <v>41</v>
      </c>
      <c r="O708" s="92"/>
      <c r="P708" s="254">
        <f>O708*H708</f>
        <v>0</v>
      </c>
      <c r="Q708" s="254">
        <v>0</v>
      </c>
      <c r="R708" s="254">
        <f>Q708*H708</f>
        <v>0</v>
      </c>
      <c r="S708" s="254">
        <v>0</v>
      </c>
      <c r="T708" s="255">
        <f>S708*H708</f>
        <v>0</v>
      </c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R708" s="256" t="s">
        <v>228</v>
      </c>
      <c r="AT708" s="256" t="s">
        <v>224</v>
      </c>
      <c r="AU708" s="256" t="s">
        <v>84</v>
      </c>
      <c r="AY708" s="18" t="s">
        <v>222</v>
      </c>
      <c r="BE708" s="257">
        <f>IF(N708="základní",J708,0)</f>
        <v>0</v>
      </c>
      <c r="BF708" s="257">
        <f>IF(N708="snížená",J708,0)</f>
        <v>0</v>
      </c>
      <c r="BG708" s="257">
        <f>IF(N708="zákl. přenesená",J708,0)</f>
        <v>0</v>
      </c>
      <c r="BH708" s="257">
        <f>IF(N708="sníž. přenesená",J708,0)</f>
        <v>0</v>
      </c>
      <c r="BI708" s="257">
        <f>IF(N708="nulová",J708,0)</f>
        <v>0</v>
      </c>
      <c r="BJ708" s="18" t="s">
        <v>84</v>
      </c>
      <c r="BK708" s="257">
        <f>ROUND(I708*H708,2)</f>
        <v>0</v>
      </c>
      <c r="BL708" s="18" t="s">
        <v>228</v>
      </c>
      <c r="BM708" s="256" t="s">
        <v>1544</v>
      </c>
    </row>
    <row r="709" s="2" customFormat="1">
      <c r="A709" s="39"/>
      <c r="B709" s="40"/>
      <c r="C709" s="41"/>
      <c r="D709" s="260" t="s">
        <v>266</v>
      </c>
      <c r="E709" s="41"/>
      <c r="F709" s="291" t="s">
        <v>3629</v>
      </c>
      <c r="G709" s="41"/>
      <c r="H709" s="41"/>
      <c r="I709" s="211"/>
      <c r="J709" s="41"/>
      <c r="K709" s="41"/>
      <c r="L709" s="45"/>
      <c r="M709" s="292"/>
      <c r="N709" s="293"/>
      <c r="O709" s="92"/>
      <c r="P709" s="92"/>
      <c r="Q709" s="92"/>
      <c r="R709" s="92"/>
      <c r="S709" s="92"/>
      <c r="T709" s="93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T709" s="18" t="s">
        <v>266</v>
      </c>
      <c r="AU709" s="18" t="s">
        <v>84</v>
      </c>
    </row>
    <row r="710" s="2" customFormat="1" ht="21.75" customHeight="1">
      <c r="A710" s="39"/>
      <c r="B710" s="40"/>
      <c r="C710" s="244" t="s">
        <v>1529</v>
      </c>
      <c r="D710" s="244" t="s">
        <v>224</v>
      </c>
      <c r="E710" s="245" t="s">
        <v>3688</v>
      </c>
      <c r="F710" s="246" t="s">
        <v>3689</v>
      </c>
      <c r="G710" s="247" t="s">
        <v>353</v>
      </c>
      <c r="H710" s="248">
        <v>1</v>
      </c>
      <c r="I710" s="249"/>
      <c r="J710" s="250">
        <f>ROUND(I710*H710,2)</f>
        <v>0</v>
      </c>
      <c r="K710" s="251"/>
      <c r="L710" s="45"/>
      <c r="M710" s="252" t="s">
        <v>1</v>
      </c>
      <c r="N710" s="253" t="s">
        <v>41</v>
      </c>
      <c r="O710" s="92"/>
      <c r="P710" s="254">
        <f>O710*H710</f>
        <v>0</v>
      </c>
      <c r="Q710" s="254">
        <v>0</v>
      </c>
      <c r="R710" s="254">
        <f>Q710*H710</f>
        <v>0</v>
      </c>
      <c r="S710" s="254">
        <v>0</v>
      </c>
      <c r="T710" s="255">
        <f>S710*H710</f>
        <v>0</v>
      </c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R710" s="256" t="s">
        <v>228</v>
      </c>
      <c r="AT710" s="256" t="s">
        <v>224</v>
      </c>
      <c r="AU710" s="256" t="s">
        <v>84</v>
      </c>
      <c r="AY710" s="18" t="s">
        <v>222</v>
      </c>
      <c r="BE710" s="257">
        <f>IF(N710="základní",J710,0)</f>
        <v>0</v>
      </c>
      <c r="BF710" s="257">
        <f>IF(N710="snížená",J710,0)</f>
        <v>0</v>
      </c>
      <c r="BG710" s="257">
        <f>IF(N710="zákl. přenesená",J710,0)</f>
        <v>0</v>
      </c>
      <c r="BH710" s="257">
        <f>IF(N710="sníž. přenesená",J710,0)</f>
        <v>0</v>
      </c>
      <c r="BI710" s="257">
        <f>IF(N710="nulová",J710,0)</f>
        <v>0</v>
      </c>
      <c r="BJ710" s="18" t="s">
        <v>84</v>
      </c>
      <c r="BK710" s="257">
        <f>ROUND(I710*H710,2)</f>
        <v>0</v>
      </c>
      <c r="BL710" s="18" t="s">
        <v>228</v>
      </c>
      <c r="BM710" s="256" t="s">
        <v>1548</v>
      </c>
    </row>
    <row r="711" s="2" customFormat="1">
      <c r="A711" s="39"/>
      <c r="B711" s="40"/>
      <c r="C711" s="41"/>
      <c r="D711" s="260" t="s">
        <v>266</v>
      </c>
      <c r="E711" s="41"/>
      <c r="F711" s="291" t="s">
        <v>3687</v>
      </c>
      <c r="G711" s="41"/>
      <c r="H711" s="41"/>
      <c r="I711" s="211"/>
      <c r="J711" s="41"/>
      <c r="K711" s="41"/>
      <c r="L711" s="45"/>
      <c r="M711" s="292"/>
      <c r="N711" s="293"/>
      <c r="O711" s="92"/>
      <c r="P711" s="92"/>
      <c r="Q711" s="92"/>
      <c r="R711" s="92"/>
      <c r="S711" s="92"/>
      <c r="T711" s="93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T711" s="18" t="s">
        <v>266</v>
      </c>
      <c r="AU711" s="18" t="s">
        <v>84</v>
      </c>
    </row>
    <row r="712" s="2" customFormat="1" ht="16.5" customHeight="1">
      <c r="A712" s="39"/>
      <c r="B712" s="40"/>
      <c r="C712" s="244" t="s">
        <v>883</v>
      </c>
      <c r="D712" s="244" t="s">
        <v>224</v>
      </c>
      <c r="E712" s="245" t="s">
        <v>3735</v>
      </c>
      <c r="F712" s="246" t="s">
        <v>3736</v>
      </c>
      <c r="G712" s="247" t="s">
        <v>353</v>
      </c>
      <c r="H712" s="248">
        <v>1</v>
      </c>
      <c r="I712" s="249"/>
      <c r="J712" s="250">
        <f>ROUND(I712*H712,2)</f>
        <v>0</v>
      </c>
      <c r="K712" s="251"/>
      <c r="L712" s="45"/>
      <c r="M712" s="252" t="s">
        <v>1</v>
      </c>
      <c r="N712" s="253" t="s">
        <v>41</v>
      </c>
      <c r="O712" s="92"/>
      <c r="P712" s="254">
        <f>O712*H712</f>
        <v>0</v>
      </c>
      <c r="Q712" s="254">
        <v>0</v>
      </c>
      <c r="R712" s="254">
        <f>Q712*H712</f>
        <v>0</v>
      </c>
      <c r="S712" s="254">
        <v>0</v>
      </c>
      <c r="T712" s="255">
        <f>S712*H712</f>
        <v>0</v>
      </c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R712" s="256" t="s">
        <v>228</v>
      </c>
      <c r="AT712" s="256" t="s">
        <v>224</v>
      </c>
      <c r="AU712" s="256" t="s">
        <v>84</v>
      </c>
      <c r="AY712" s="18" t="s">
        <v>222</v>
      </c>
      <c r="BE712" s="257">
        <f>IF(N712="základní",J712,0)</f>
        <v>0</v>
      </c>
      <c r="BF712" s="257">
        <f>IF(N712="snížená",J712,0)</f>
        <v>0</v>
      </c>
      <c r="BG712" s="257">
        <f>IF(N712="zákl. přenesená",J712,0)</f>
        <v>0</v>
      </c>
      <c r="BH712" s="257">
        <f>IF(N712="sníž. přenesená",J712,0)</f>
        <v>0</v>
      </c>
      <c r="BI712" s="257">
        <f>IF(N712="nulová",J712,0)</f>
        <v>0</v>
      </c>
      <c r="BJ712" s="18" t="s">
        <v>84</v>
      </c>
      <c r="BK712" s="257">
        <f>ROUND(I712*H712,2)</f>
        <v>0</v>
      </c>
      <c r="BL712" s="18" t="s">
        <v>228</v>
      </c>
      <c r="BM712" s="256" t="s">
        <v>1551</v>
      </c>
    </row>
    <row r="713" s="2" customFormat="1">
      <c r="A713" s="39"/>
      <c r="B713" s="40"/>
      <c r="C713" s="41"/>
      <c r="D713" s="260" t="s">
        <v>266</v>
      </c>
      <c r="E713" s="41"/>
      <c r="F713" s="291" t="s">
        <v>3737</v>
      </c>
      <c r="G713" s="41"/>
      <c r="H713" s="41"/>
      <c r="I713" s="211"/>
      <c r="J713" s="41"/>
      <c r="K713" s="41"/>
      <c r="L713" s="45"/>
      <c r="M713" s="292"/>
      <c r="N713" s="293"/>
      <c r="O713" s="92"/>
      <c r="P713" s="92"/>
      <c r="Q713" s="92"/>
      <c r="R713" s="92"/>
      <c r="S713" s="92"/>
      <c r="T713" s="93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T713" s="18" t="s">
        <v>266</v>
      </c>
      <c r="AU713" s="18" t="s">
        <v>84</v>
      </c>
    </row>
    <row r="714" s="2" customFormat="1" ht="16.5" customHeight="1">
      <c r="A714" s="39"/>
      <c r="B714" s="40"/>
      <c r="C714" s="244" t="s">
        <v>1538</v>
      </c>
      <c r="D714" s="244" t="s">
        <v>224</v>
      </c>
      <c r="E714" s="245" t="s">
        <v>3738</v>
      </c>
      <c r="F714" s="246" t="s">
        <v>3739</v>
      </c>
      <c r="G714" s="247" t="s">
        <v>353</v>
      </c>
      <c r="H714" s="248">
        <v>1</v>
      </c>
      <c r="I714" s="249"/>
      <c r="J714" s="250">
        <f>ROUND(I714*H714,2)</f>
        <v>0</v>
      </c>
      <c r="K714" s="251"/>
      <c r="L714" s="45"/>
      <c r="M714" s="252" t="s">
        <v>1</v>
      </c>
      <c r="N714" s="253" t="s">
        <v>41</v>
      </c>
      <c r="O714" s="92"/>
      <c r="P714" s="254">
        <f>O714*H714</f>
        <v>0</v>
      </c>
      <c r="Q714" s="254">
        <v>0</v>
      </c>
      <c r="R714" s="254">
        <f>Q714*H714</f>
        <v>0</v>
      </c>
      <c r="S714" s="254">
        <v>0</v>
      </c>
      <c r="T714" s="255">
        <f>S714*H714</f>
        <v>0</v>
      </c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R714" s="256" t="s">
        <v>228</v>
      </c>
      <c r="AT714" s="256" t="s">
        <v>224</v>
      </c>
      <c r="AU714" s="256" t="s">
        <v>84</v>
      </c>
      <c r="AY714" s="18" t="s">
        <v>222</v>
      </c>
      <c r="BE714" s="257">
        <f>IF(N714="základní",J714,0)</f>
        <v>0</v>
      </c>
      <c r="BF714" s="257">
        <f>IF(N714="snížená",J714,0)</f>
        <v>0</v>
      </c>
      <c r="BG714" s="257">
        <f>IF(N714="zákl. přenesená",J714,0)</f>
        <v>0</v>
      </c>
      <c r="BH714" s="257">
        <f>IF(N714="sníž. přenesená",J714,0)</f>
        <v>0</v>
      </c>
      <c r="BI714" s="257">
        <f>IF(N714="nulová",J714,0)</f>
        <v>0</v>
      </c>
      <c r="BJ714" s="18" t="s">
        <v>84</v>
      </c>
      <c r="BK714" s="257">
        <f>ROUND(I714*H714,2)</f>
        <v>0</v>
      </c>
      <c r="BL714" s="18" t="s">
        <v>228</v>
      </c>
      <c r="BM714" s="256" t="s">
        <v>1555</v>
      </c>
    </row>
    <row r="715" s="2" customFormat="1">
      <c r="A715" s="39"/>
      <c r="B715" s="40"/>
      <c r="C715" s="41"/>
      <c r="D715" s="260" t="s">
        <v>266</v>
      </c>
      <c r="E715" s="41"/>
      <c r="F715" s="291" t="s">
        <v>3737</v>
      </c>
      <c r="G715" s="41"/>
      <c r="H715" s="41"/>
      <c r="I715" s="211"/>
      <c r="J715" s="41"/>
      <c r="K715" s="41"/>
      <c r="L715" s="45"/>
      <c r="M715" s="292"/>
      <c r="N715" s="293"/>
      <c r="O715" s="92"/>
      <c r="P715" s="92"/>
      <c r="Q715" s="92"/>
      <c r="R715" s="92"/>
      <c r="S715" s="92"/>
      <c r="T715" s="93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T715" s="18" t="s">
        <v>266</v>
      </c>
      <c r="AU715" s="18" t="s">
        <v>84</v>
      </c>
    </row>
    <row r="716" s="2" customFormat="1" ht="16.5" customHeight="1">
      <c r="A716" s="39"/>
      <c r="B716" s="40"/>
      <c r="C716" s="244" t="s">
        <v>899</v>
      </c>
      <c r="D716" s="244" t="s">
        <v>224</v>
      </c>
      <c r="E716" s="245" t="s">
        <v>3696</v>
      </c>
      <c r="F716" s="246" t="s">
        <v>3697</v>
      </c>
      <c r="G716" s="247" t="s">
        <v>353</v>
      </c>
      <c r="H716" s="248">
        <v>20</v>
      </c>
      <c r="I716" s="249"/>
      <c r="J716" s="250">
        <f>ROUND(I716*H716,2)</f>
        <v>0</v>
      </c>
      <c r="K716" s="251"/>
      <c r="L716" s="45"/>
      <c r="M716" s="252" t="s">
        <v>1</v>
      </c>
      <c r="N716" s="253" t="s">
        <v>41</v>
      </c>
      <c r="O716" s="92"/>
      <c r="P716" s="254">
        <f>O716*H716</f>
        <v>0</v>
      </c>
      <c r="Q716" s="254">
        <v>0</v>
      </c>
      <c r="R716" s="254">
        <f>Q716*H716</f>
        <v>0</v>
      </c>
      <c r="S716" s="254">
        <v>0</v>
      </c>
      <c r="T716" s="255">
        <f>S716*H716</f>
        <v>0</v>
      </c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R716" s="256" t="s">
        <v>228</v>
      </c>
      <c r="AT716" s="256" t="s">
        <v>224</v>
      </c>
      <c r="AU716" s="256" t="s">
        <v>84</v>
      </c>
      <c r="AY716" s="18" t="s">
        <v>222</v>
      </c>
      <c r="BE716" s="257">
        <f>IF(N716="základní",J716,0)</f>
        <v>0</v>
      </c>
      <c r="BF716" s="257">
        <f>IF(N716="snížená",J716,0)</f>
        <v>0</v>
      </c>
      <c r="BG716" s="257">
        <f>IF(N716="zákl. přenesená",J716,0)</f>
        <v>0</v>
      </c>
      <c r="BH716" s="257">
        <f>IF(N716="sníž. přenesená",J716,0)</f>
        <v>0</v>
      </c>
      <c r="BI716" s="257">
        <f>IF(N716="nulová",J716,0)</f>
        <v>0</v>
      </c>
      <c r="BJ716" s="18" t="s">
        <v>84</v>
      </c>
      <c r="BK716" s="257">
        <f>ROUND(I716*H716,2)</f>
        <v>0</v>
      </c>
      <c r="BL716" s="18" t="s">
        <v>228</v>
      </c>
      <c r="BM716" s="256" t="s">
        <v>1558</v>
      </c>
    </row>
    <row r="717" s="2" customFormat="1">
      <c r="A717" s="39"/>
      <c r="B717" s="40"/>
      <c r="C717" s="41"/>
      <c r="D717" s="260" t="s">
        <v>266</v>
      </c>
      <c r="E717" s="41"/>
      <c r="F717" s="291" t="s">
        <v>3646</v>
      </c>
      <c r="G717" s="41"/>
      <c r="H717" s="41"/>
      <c r="I717" s="211"/>
      <c r="J717" s="41"/>
      <c r="K717" s="41"/>
      <c r="L717" s="45"/>
      <c r="M717" s="292"/>
      <c r="N717" s="293"/>
      <c r="O717" s="92"/>
      <c r="P717" s="92"/>
      <c r="Q717" s="92"/>
      <c r="R717" s="92"/>
      <c r="S717" s="92"/>
      <c r="T717" s="93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T717" s="18" t="s">
        <v>266</v>
      </c>
      <c r="AU717" s="18" t="s">
        <v>84</v>
      </c>
    </row>
    <row r="718" s="2" customFormat="1" ht="16.5" customHeight="1">
      <c r="A718" s="39"/>
      <c r="B718" s="40"/>
      <c r="C718" s="244" t="s">
        <v>1545</v>
      </c>
      <c r="D718" s="244" t="s">
        <v>224</v>
      </c>
      <c r="E718" s="245" t="s">
        <v>3767</v>
      </c>
      <c r="F718" s="246" t="s">
        <v>3768</v>
      </c>
      <c r="G718" s="247" t="s">
        <v>353</v>
      </c>
      <c r="H718" s="248">
        <v>9</v>
      </c>
      <c r="I718" s="249"/>
      <c r="J718" s="250">
        <f>ROUND(I718*H718,2)</f>
        <v>0</v>
      </c>
      <c r="K718" s="251"/>
      <c r="L718" s="45"/>
      <c r="M718" s="252" t="s">
        <v>1</v>
      </c>
      <c r="N718" s="253" t="s">
        <v>41</v>
      </c>
      <c r="O718" s="92"/>
      <c r="P718" s="254">
        <f>O718*H718</f>
        <v>0</v>
      </c>
      <c r="Q718" s="254">
        <v>0</v>
      </c>
      <c r="R718" s="254">
        <f>Q718*H718</f>
        <v>0</v>
      </c>
      <c r="S718" s="254">
        <v>0</v>
      </c>
      <c r="T718" s="255">
        <f>S718*H718</f>
        <v>0</v>
      </c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R718" s="256" t="s">
        <v>228</v>
      </c>
      <c r="AT718" s="256" t="s">
        <v>224</v>
      </c>
      <c r="AU718" s="256" t="s">
        <v>84</v>
      </c>
      <c r="AY718" s="18" t="s">
        <v>222</v>
      </c>
      <c r="BE718" s="257">
        <f>IF(N718="základní",J718,0)</f>
        <v>0</v>
      </c>
      <c r="BF718" s="257">
        <f>IF(N718="snížená",J718,0)</f>
        <v>0</v>
      </c>
      <c r="BG718" s="257">
        <f>IF(N718="zákl. přenesená",J718,0)</f>
        <v>0</v>
      </c>
      <c r="BH718" s="257">
        <f>IF(N718="sníž. přenesená",J718,0)</f>
        <v>0</v>
      </c>
      <c r="BI718" s="257">
        <f>IF(N718="nulová",J718,0)</f>
        <v>0</v>
      </c>
      <c r="BJ718" s="18" t="s">
        <v>84</v>
      </c>
      <c r="BK718" s="257">
        <f>ROUND(I718*H718,2)</f>
        <v>0</v>
      </c>
      <c r="BL718" s="18" t="s">
        <v>228</v>
      </c>
      <c r="BM718" s="256" t="s">
        <v>1562</v>
      </c>
    </row>
    <row r="719" s="2" customFormat="1">
      <c r="A719" s="39"/>
      <c r="B719" s="40"/>
      <c r="C719" s="41"/>
      <c r="D719" s="260" t="s">
        <v>266</v>
      </c>
      <c r="E719" s="41"/>
      <c r="F719" s="291" t="s">
        <v>3646</v>
      </c>
      <c r="G719" s="41"/>
      <c r="H719" s="41"/>
      <c r="I719" s="211"/>
      <c r="J719" s="41"/>
      <c r="K719" s="41"/>
      <c r="L719" s="45"/>
      <c r="M719" s="292"/>
      <c r="N719" s="293"/>
      <c r="O719" s="92"/>
      <c r="P719" s="92"/>
      <c r="Q719" s="92"/>
      <c r="R719" s="92"/>
      <c r="S719" s="92"/>
      <c r="T719" s="93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T719" s="18" t="s">
        <v>266</v>
      </c>
      <c r="AU719" s="18" t="s">
        <v>84</v>
      </c>
    </row>
    <row r="720" s="2" customFormat="1" ht="16.5" customHeight="1">
      <c r="A720" s="39"/>
      <c r="B720" s="40"/>
      <c r="C720" s="244" t="s">
        <v>906</v>
      </c>
      <c r="D720" s="244" t="s">
        <v>224</v>
      </c>
      <c r="E720" s="245" t="s">
        <v>3647</v>
      </c>
      <c r="F720" s="246" t="s">
        <v>3648</v>
      </c>
      <c r="G720" s="247" t="s">
        <v>353</v>
      </c>
      <c r="H720" s="248">
        <v>6</v>
      </c>
      <c r="I720" s="249"/>
      <c r="J720" s="250">
        <f>ROUND(I720*H720,2)</f>
        <v>0</v>
      </c>
      <c r="K720" s="251"/>
      <c r="L720" s="45"/>
      <c r="M720" s="252" t="s">
        <v>1</v>
      </c>
      <c r="N720" s="253" t="s">
        <v>41</v>
      </c>
      <c r="O720" s="92"/>
      <c r="P720" s="254">
        <f>O720*H720</f>
        <v>0</v>
      </c>
      <c r="Q720" s="254">
        <v>0</v>
      </c>
      <c r="R720" s="254">
        <f>Q720*H720</f>
        <v>0</v>
      </c>
      <c r="S720" s="254">
        <v>0</v>
      </c>
      <c r="T720" s="255">
        <f>S720*H720</f>
        <v>0</v>
      </c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R720" s="256" t="s">
        <v>228</v>
      </c>
      <c r="AT720" s="256" t="s">
        <v>224</v>
      </c>
      <c r="AU720" s="256" t="s">
        <v>84</v>
      </c>
      <c r="AY720" s="18" t="s">
        <v>222</v>
      </c>
      <c r="BE720" s="257">
        <f>IF(N720="základní",J720,0)</f>
        <v>0</v>
      </c>
      <c r="BF720" s="257">
        <f>IF(N720="snížená",J720,0)</f>
        <v>0</v>
      </c>
      <c r="BG720" s="257">
        <f>IF(N720="zákl. přenesená",J720,0)</f>
        <v>0</v>
      </c>
      <c r="BH720" s="257">
        <f>IF(N720="sníž. přenesená",J720,0)</f>
        <v>0</v>
      </c>
      <c r="BI720" s="257">
        <f>IF(N720="nulová",J720,0)</f>
        <v>0</v>
      </c>
      <c r="BJ720" s="18" t="s">
        <v>84</v>
      </c>
      <c r="BK720" s="257">
        <f>ROUND(I720*H720,2)</f>
        <v>0</v>
      </c>
      <c r="BL720" s="18" t="s">
        <v>228</v>
      </c>
      <c r="BM720" s="256" t="s">
        <v>1565</v>
      </c>
    </row>
    <row r="721" s="2" customFormat="1">
      <c r="A721" s="39"/>
      <c r="B721" s="40"/>
      <c r="C721" s="41"/>
      <c r="D721" s="260" t="s">
        <v>266</v>
      </c>
      <c r="E721" s="41"/>
      <c r="F721" s="291" t="s">
        <v>3646</v>
      </c>
      <c r="G721" s="41"/>
      <c r="H721" s="41"/>
      <c r="I721" s="211"/>
      <c r="J721" s="41"/>
      <c r="K721" s="41"/>
      <c r="L721" s="45"/>
      <c r="M721" s="292"/>
      <c r="N721" s="293"/>
      <c r="O721" s="92"/>
      <c r="P721" s="92"/>
      <c r="Q721" s="92"/>
      <c r="R721" s="92"/>
      <c r="S721" s="92"/>
      <c r="T721" s="93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T721" s="18" t="s">
        <v>266</v>
      </c>
      <c r="AU721" s="18" t="s">
        <v>84</v>
      </c>
    </row>
    <row r="722" s="2" customFormat="1" ht="16.5" customHeight="1">
      <c r="A722" s="39"/>
      <c r="B722" s="40"/>
      <c r="C722" s="244" t="s">
        <v>1552</v>
      </c>
      <c r="D722" s="244" t="s">
        <v>224</v>
      </c>
      <c r="E722" s="245" t="s">
        <v>3777</v>
      </c>
      <c r="F722" s="246" t="s">
        <v>3778</v>
      </c>
      <c r="G722" s="247" t="s">
        <v>353</v>
      </c>
      <c r="H722" s="248">
        <v>2</v>
      </c>
      <c r="I722" s="249"/>
      <c r="J722" s="250">
        <f>ROUND(I722*H722,2)</f>
        <v>0</v>
      </c>
      <c r="K722" s="251"/>
      <c r="L722" s="45"/>
      <c r="M722" s="252" t="s">
        <v>1</v>
      </c>
      <c r="N722" s="253" t="s">
        <v>41</v>
      </c>
      <c r="O722" s="92"/>
      <c r="P722" s="254">
        <f>O722*H722</f>
        <v>0</v>
      </c>
      <c r="Q722" s="254">
        <v>0</v>
      </c>
      <c r="R722" s="254">
        <f>Q722*H722</f>
        <v>0</v>
      </c>
      <c r="S722" s="254">
        <v>0</v>
      </c>
      <c r="T722" s="255">
        <f>S722*H722</f>
        <v>0</v>
      </c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R722" s="256" t="s">
        <v>228</v>
      </c>
      <c r="AT722" s="256" t="s">
        <v>224</v>
      </c>
      <c r="AU722" s="256" t="s">
        <v>84</v>
      </c>
      <c r="AY722" s="18" t="s">
        <v>222</v>
      </c>
      <c r="BE722" s="257">
        <f>IF(N722="základní",J722,0)</f>
        <v>0</v>
      </c>
      <c r="BF722" s="257">
        <f>IF(N722="snížená",J722,0)</f>
        <v>0</v>
      </c>
      <c r="BG722" s="257">
        <f>IF(N722="zákl. přenesená",J722,0)</f>
        <v>0</v>
      </c>
      <c r="BH722" s="257">
        <f>IF(N722="sníž. přenesená",J722,0)</f>
        <v>0</v>
      </c>
      <c r="BI722" s="257">
        <f>IF(N722="nulová",J722,0)</f>
        <v>0</v>
      </c>
      <c r="BJ722" s="18" t="s">
        <v>84</v>
      </c>
      <c r="BK722" s="257">
        <f>ROUND(I722*H722,2)</f>
        <v>0</v>
      </c>
      <c r="BL722" s="18" t="s">
        <v>228</v>
      </c>
      <c r="BM722" s="256" t="s">
        <v>1569</v>
      </c>
    </row>
    <row r="723" s="2" customFormat="1">
      <c r="A723" s="39"/>
      <c r="B723" s="40"/>
      <c r="C723" s="41"/>
      <c r="D723" s="260" t="s">
        <v>266</v>
      </c>
      <c r="E723" s="41"/>
      <c r="F723" s="291" t="s">
        <v>3669</v>
      </c>
      <c r="G723" s="41"/>
      <c r="H723" s="41"/>
      <c r="I723" s="211"/>
      <c r="J723" s="41"/>
      <c r="K723" s="41"/>
      <c r="L723" s="45"/>
      <c r="M723" s="292"/>
      <c r="N723" s="293"/>
      <c r="O723" s="92"/>
      <c r="P723" s="92"/>
      <c r="Q723" s="92"/>
      <c r="R723" s="92"/>
      <c r="S723" s="92"/>
      <c r="T723" s="93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T723" s="18" t="s">
        <v>266</v>
      </c>
      <c r="AU723" s="18" t="s">
        <v>84</v>
      </c>
    </row>
    <row r="724" s="2" customFormat="1" ht="16.5" customHeight="1">
      <c r="A724" s="39"/>
      <c r="B724" s="40"/>
      <c r="C724" s="244" t="s">
        <v>912</v>
      </c>
      <c r="D724" s="244" t="s">
        <v>224</v>
      </c>
      <c r="E724" s="245" t="s">
        <v>3779</v>
      </c>
      <c r="F724" s="246" t="s">
        <v>3780</v>
      </c>
      <c r="G724" s="247" t="s">
        <v>353</v>
      </c>
      <c r="H724" s="248">
        <v>1</v>
      </c>
      <c r="I724" s="249"/>
      <c r="J724" s="250">
        <f>ROUND(I724*H724,2)</f>
        <v>0</v>
      </c>
      <c r="K724" s="251"/>
      <c r="L724" s="45"/>
      <c r="M724" s="252" t="s">
        <v>1</v>
      </c>
      <c r="N724" s="253" t="s">
        <v>41</v>
      </c>
      <c r="O724" s="92"/>
      <c r="P724" s="254">
        <f>O724*H724</f>
        <v>0</v>
      </c>
      <c r="Q724" s="254">
        <v>0</v>
      </c>
      <c r="R724" s="254">
        <f>Q724*H724</f>
        <v>0</v>
      </c>
      <c r="S724" s="254">
        <v>0</v>
      </c>
      <c r="T724" s="255">
        <f>S724*H724</f>
        <v>0</v>
      </c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R724" s="256" t="s">
        <v>228</v>
      </c>
      <c r="AT724" s="256" t="s">
        <v>224</v>
      </c>
      <c r="AU724" s="256" t="s">
        <v>84</v>
      </c>
      <c r="AY724" s="18" t="s">
        <v>222</v>
      </c>
      <c r="BE724" s="257">
        <f>IF(N724="základní",J724,0)</f>
        <v>0</v>
      </c>
      <c r="BF724" s="257">
        <f>IF(N724="snížená",J724,0)</f>
        <v>0</v>
      </c>
      <c r="BG724" s="257">
        <f>IF(N724="zákl. přenesená",J724,0)</f>
        <v>0</v>
      </c>
      <c r="BH724" s="257">
        <f>IF(N724="sníž. přenesená",J724,0)</f>
        <v>0</v>
      </c>
      <c r="BI724" s="257">
        <f>IF(N724="nulová",J724,0)</f>
        <v>0</v>
      </c>
      <c r="BJ724" s="18" t="s">
        <v>84</v>
      </c>
      <c r="BK724" s="257">
        <f>ROUND(I724*H724,2)</f>
        <v>0</v>
      </c>
      <c r="BL724" s="18" t="s">
        <v>228</v>
      </c>
      <c r="BM724" s="256" t="s">
        <v>1572</v>
      </c>
    </row>
    <row r="725" s="2" customFormat="1">
      <c r="A725" s="39"/>
      <c r="B725" s="40"/>
      <c r="C725" s="41"/>
      <c r="D725" s="260" t="s">
        <v>266</v>
      </c>
      <c r="E725" s="41"/>
      <c r="F725" s="291" t="s">
        <v>3669</v>
      </c>
      <c r="G725" s="41"/>
      <c r="H725" s="41"/>
      <c r="I725" s="211"/>
      <c r="J725" s="41"/>
      <c r="K725" s="41"/>
      <c r="L725" s="45"/>
      <c r="M725" s="292"/>
      <c r="N725" s="293"/>
      <c r="O725" s="92"/>
      <c r="P725" s="92"/>
      <c r="Q725" s="92"/>
      <c r="R725" s="92"/>
      <c r="S725" s="92"/>
      <c r="T725" s="93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T725" s="18" t="s">
        <v>266</v>
      </c>
      <c r="AU725" s="18" t="s">
        <v>84</v>
      </c>
    </row>
    <row r="726" s="2" customFormat="1" ht="16.5" customHeight="1">
      <c r="A726" s="39"/>
      <c r="B726" s="40"/>
      <c r="C726" s="244" t="s">
        <v>1559</v>
      </c>
      <c r="D726" s="244" t="s">
        <v>224</v>
      </c>
      <c r="E726" s="245" t="s">
        <v>3781</v>
      </c>
      <c r="F726" s="246" t="s">
        <v>3782</v>
      </c>
      <c r="G726" s="247" t="s">
        <v>353</v>
      </c>
      <c r="H726" s="248">
        <v>1</v>
      </c>
      <c r="I726" s="249"/>
      <c r="J726" s="250">
        <f>ROUND(I726*H726,2)</f>
        <v>0</v>
      </c>
      <c r="K726" s="251"/>
      <c r="L726" s="45"/>
      <c r="M726" s="252" t="s">
        <v>1</v>
      </c>
      <c r="N726" s="253" t="s">
        <v>41</v>
      </c>
      <c r="O726" s="92"/>
      <c r="P726" s="254">
        <f>O726*H726</f>
        <v>0</v>
      </c>
      <c r="Q726" s="254">
        <v>0</v>
      </c>
      <c r="R726" s="254">
        <f>Q726*H726</f>
        <v>0</v>
      </c>
      <c r="S726" s="254">
        <v>0</v>
      </c>
      <c r="T726" s="255">
        <f>S726*H726</f>
        <v>0</v>
      </c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R726" s="256" t="s">
        <v>228</v>
      </c>
      <c r="AT726" s="256" t="s">
        <v>224</v>
      </c>
      <c r="AU726" s="256" t="s">
        <v>84</v>
      </c>
      <c r="AY726" s="18" t="s">
        <v>222</v>
      </c>
      <c r="BE726" s="257">
        <f>IF(N726="základní",J726,0)</f>
        <v>0</v>
      </c>
      <c r="BF726" s="257">
        <f>IF(N726="snížená",J726,0)</f>
        <v>0</v>
      </c>
      <c r="BG726" s="257">
        <f>IF(N726="zákl. přenesená",J726,0)</f>
        <v>0</v>
      </c>
      <c r="BH726" s="257">
        <f>IF(N726="sníž. přenesená",J726,0)</f>
        <v>0</v>
      </c>
      <c r="BI726" s="257">
        <f>IF(N726="nulová",J726,0)</f>
        <v>0</v>
      </c>
      <c r="BJ726" s="18" t="s">
        <v>84</v>
      </c>
      <c r="BK726" s="257">
        <f>ROUND(I726*H726,2)</f>
        <v>0</v>
      </c>
      <c r="BL726" s="18" t="s">
        <v>228</v>
      </c>
      <c r="BM726" s="256" t="s">
        <v>1576</v>
      </c>
    </row>
    <row r="727" s="2" customFormat="1">
      <c r="A727" s="39"/>
      <c r="B727" s="40"/>
      <c r="C727" s="41"/>
      <c r="D727" s="260" t="s">
        <v>266</v>
      </c>
      <c r="E727" s="41"/>
      <c r="F727" s="291" t="s">
        <v>3651</v>
      </c>
      <c r="G727" s="41"/>
      <c r="H727" s="41"/>
      <c r="I727" s="211"/>
      <c r="J727" s="41"/>
      <c r="K727" s="41"/>
      <c r="L727" s="45"/>
      <c r="M727" s="292"/>
      <c r="N727" s="293"/>
      <c r="O727" s="92"/>
      <c r="P727" s="92"/>
      <c r="Q727" s="92"/>
      <c r="R727" s="92"/>
      <c r="S727" s="92"/>
      <c r="T727" s="93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T727" s="18" t="s">
        <v>266</v>
      </c>
      <c r="AU727" s="18" t="s">
        <v>84</v>
      </c>
    </row>
    <row r="728" s="12" customFormat="1" ht="25.92" customHeight="1">
      <c r="A728" s="12"/>
      <c r="B728" s="228"/>
      <c r="C728" s="229"/>
      <c r="D728" s="230" t="s">
        <v>75</v>
      </c>
      <c r="E728" s="231" t="s">
        <v>3783</v>
      </c>
      <c r="F728" s="231" t="s">
        <v>3784</v>
      </c>
      <c r="G728" s="229"/>
      <c r="H728" s="229"/>
      <c r="I728" s="232"/>
      <c r="J728" s="233">
        <f>BK728</f>
        <v>0</v>
      </c>
      <c r="K728" s="229"/>
      <c r="L728" s="234"/>
      <c r="M728" s="235"/>
      <c r="N728" s="236"/>
      <c r="O728" s="236"/>
      <c r="P728" s="237">
        <f>SUM(P729:P770)</f>
        <v>0</v>
      </c>
      <c r="Q728" s="236"/>
      <c r="R728" s="237">
        <f>SUM(R729:R770)</f>
        <v>0</v>
      </c>
      <c r="S728" s="236"/>
      <c r="T728" s="238">
        <f>SUM(T729:T770)</f>
        <v>0</v>
      </c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R728" s="239" t="s">
        <v>84</v>
      </c>
      <c r="AT728" s="240" t="s">
        <v>75</v>
      </c>
      <c r="AU728" s="240" t="s">
        <v>76</v>
      </c>
      <c r="AY728" s="239" t="s">
        <v>222</v>
      </c>
      <c r="BK728" s="241">
        <f>SUM(BK729:BK770)</f>
        <v>0</v>
      </c>
    </row>
    <row r="729" s="2" customFormat="1" ht="21.75" customHeight="1">
      <c r="A729" s="39"/>
      <c r="B729" s="40"/>
      <c r="C729" s="244" t="s">
        <v>917</v>
      </c>
      <c r="D729" s="244" t="s">
        <v>224</v>
      </c>
      <c r="E729" s="245" t="s">
        <v>3763</v>
      </c>
      <c r="F729" s="246" t="s">
        <v>3764</v>
      </c>
      <c r="G729" s="247" t="s">
        <v>353</v>
      </c>
      <c r="H729" s="248">
        <v>1</v>
      </c>
      <c r="I729" s="249"/>
      <c r="J729" s="250">
        <f>ROUND(I729*H729,2)</f>
        <v>0</v>
      </c>
      <c r="K729" s="251"/>
      <c r="L729" s="45"/>
      <c r="M729" s="252" t="s">
        <v>1</v>
      </c>
      <c r="N729" s="253" t="s">
        <v>41</v>
      </c>
      <c r="O729" s="92"/>
      <c r="P729" s="254">
        <f>O729*H729</f>
        <v>0</v>
      </c>
      <c r="Q729" s="254">
        <v>0</v>
      </c>
      <c r="R729" s="254">
        <f>Q729*H729</f>
        <v>0</v>
      </c>
      <c r="S729" s="254">
        <v>0</v>
      </c>
      <c r="T729" s="255">
        <f>S729*H729</f>
        <v>0</v>
      </c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R729" s="256" t="s">
        <v>228</v>
      </c>
      <c r="AT729" s="256" t="s">
        <v>224</v>
      </c>
      <c r="AU729" s="256" t="s">
        <v>84</v>
      </c>
      <c r="AY729" s="18" t="s">
        <v>222</v>
      </c>
      <c r="BE729" s="257">
        <f>IF(N729="základní",J729,0)</f>
        <v>0</v>
      </c>
      <c r="BF729" s="257">
        <f>IF(N729="snížená",J729,0)</f>
        <v>0</v>
      </c>
      <c r="BG729" s="257">
        <f>IF(N729="zákl. přenesená",J729,0)</f>
        <v>0</v>
      </c>
      <c r="BH729" s="257">
        <f>IF(N729="sníž. přenesená",J729,0)</f>
        <v>0</v>
      </c>
      <c r="BI729" s="257">
        <f>IF(N729="nulová",J729,0)</f>
        <v>0</v>
      </c>
      <c r="BJ729" s="18" t="s">
        <v>84</v>
      </c>
      <c r="BK729" s="257">
        <f>ROUND(I729*H729,2)</f>
        <v>0</v>
      </c>
      <c r="BL729" s="18" t="s">
        <v>228</v>
      </c>
      <c r="BM729" s="256" t="s">
        <v>1579</v>
      </c>
    </row>
    <row r="730" s="2" customFormat="1">
      <c r="A730" s="39"/>
      <c r="B730" s="40"/>
      <c r="C730" s="41"/>
      <c r="D730" s="260" t="s">
        <v>266</v>
      </c>
      <c r="E730" s="41"/>
      <c r="F730" s="291" t="s">
        <v>3669</v>
      </c>
      <c r="G730" s="41"/>
      <c r="H730" s="41"/>
      <c r="I730" s="211"/>
      <c r="J730" s="41"/>
      <c r="K730" s="41"/>
      <c r="L730" s="45"/>
      <c r="M730" s="292"/>
      <c r="N730" s="293"/>
      <c r="O730" s="92"/>
      <c r="P730" s="92"/>
      <c r="Q730" s="92"/>
      <c r="R730" s="92"/>
      <c r="S730" s="92"/>
      <c r="T730" s="93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T730" s="18" t="s">
        <v>266</v>
      </c>
      <c r="AU730" s="18" t="s">
        <v>84</v>
      </c>
    </row>
    <row r="731" s="2" customFormat="1" ht="16.5" customHeight="1">
      <c r="A731" s="39"/>
      <c r="B731" s="40"/>
      <c r="C731" s="244" t="s">
        <v>1566</v>
      </c>
      <c r="D731" s="244" t="s">
        <v>224</v>
      </c>
      <c r="E731" s="245" t="s">
        <v>3670</v>
      </c>
      <c r="F731" s="246" t="s">
        <v>3671</v>
      </c>
      <c r="G731" s="247" t="s">
        <v>353</v>
      </c>
      <c r="H731" s="248">
        <v>1</v>
      </c>
      <c r="I731" s="249"/>
      <c r="J731" s="250">
        <f>ROUND(I731*H731,2)</f>
        <v>0</v>
      </c>
      <c r="K731" s="251"/>
      <c r="L731" s="45"/>
      <c r="M731" s="252" t="s">
        <v>1</v>
      </c>
      <c r="N731" s="253" t="s">
        <v>41</v>
      </c>
      <c r="O731" s="92"/>
      <c r="P731" s="254">
        <f>O731*H731</f>
        <v>0</v>
      </c>
      <c r="Q731" s="254">
        <v>0</v>
      </c>
      <c r="R731" s="254">
        <f>Q731*H731</f>
        <v>0</v>
      </c>
      <c r="S731" s="254">
        <v>0</v>
      </c>
      <c r="T731" s="255">
        <f>S731*H731</f>
        <v>0</v>
      </c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R731" s="256" t="s">
        <v>228</v>
      </c>
      <c r="AT731" s="256" t="s">
        <v>224</v>
      </c>
      <c r="AU731" s="256" t="s">
        <v>84</v>
      </c>
      <c r="AY731" s="18" t="s">
        <v>222</v>
      </c>
      <c r="BE731" s="257">
        <f>IF(N731="základní",J731,0)</f>
        <v>0</v>
      </c>
      <c r="BF731" s="257">
        <f>IF(N731="snížená",J731,0)</f>
        <v>0</v>
      </c>
      <c r="BG731" s="257">
        <f>IF(N731="zákl. přenesená",J731,0)</f>
        <v>0</v>
      </c>
      <c r="BH731" s="257">
        <f>IF(N731="sníž. přenesená",J731,0)</f>
        <v>0</v>
      </c>
      <c r="BI731" s="257">
        <f>IF(N731="nulová",J731,0)</f>
        <v>0</v>
      </c>
      <c r="BJ731" s="18" t="s">
        <v>84</v>
      </c>
      <c r="BK731" s="257">
        <f>ROUND(I731*H731,2)</f>
        <v>0</v>
      </c>
      <c r="BL731" s="18" t="s">
        <v>228</v>
      </c>
      <c r="BM731" s="256" t="s">
        <v>1583</v>
      </c>
    </row>
    <row r="732" s="2" customFormat="1">
      <c r="A732" s="39"/>
      <c r="B732" s="40"/>
      <c r="C732" s="41"/>
      <c r="D732" s="260" t="s">
        <v>266</v>
      </c>
      <c r="E732" s="41"/>
      <c r="F732" s="291" t="s">
        <v>3669</v>
      </c>
      <c r="G732" s="41"/>
      <c r="H732" s="41"/>
      <c r="I732" s="211"/>
      <c r="J732" s="41"/>
      <c r="K732" s="41"/>
      <c r="L732" s="45"/>
      <c r="M732" s="292"/>
      <c r="N732" s="293"/>
      <c r="O732" s="92"/>
      <c r="P732" s="92"/>
      <c r="Q732" s="92"/>
      <c r="R732" s="92"/>
      <c r="S732" s="92"/>
      <c r="T732" s="93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T732" s="18" t="s">
        <v>266</v>
      </c>
      <c r="AU732" s="18" t="s">
        <v>84</v>
      </c>
    </row>
    <row r="733" s="2" customFormat="1" ht="16.5" customHeight="1">
      <c r="A733" s="39"/>
      <c r="B733" s="40"/>
      <c r="C733" s="244" t="s">
        <v>923</v>
      </c>
      <c r="D733" s="244" t="s">
        <v>224</v>
      </c>
      <c r="E733" s="245" t="s">
        <v>3751</v>
      </c>
      <c r="F733" s="246" t="s">
        <v>3752</v>
      </c>
      <c r="G733" s="247" t="s">
        <v>353</v>
      </c>
      <c r="H733" s="248">
        <v>1</v>
      </c>
      <c r="I733" s="249"/>
      <c r="J733" s="250">
        <f>ROUND(I733*H733,2)</f>
        <v>0</v>
      </c>
      <c r="K733" s="251"/>
      <c r="L733" s="45"/>
      <c r="M733" s="252" t="s">
        <v>1</v>
      </c>
      <c r="N733" s="253" t="s">
        <v>41</v>
      </c>
      <c r="O733" s="92"/>
      <c r="P733" s="254">
        <f>O733*H733</f>
        <v>0</v>
      </c>
      <c r="Q733" s="254">
        <v>0</v>
      </c>
      <c r="R733" s="254">
        <f>Q733*H733</f>
        <v>0</v>
      </c>
      <c r="S733" s="254">
        <v>0</v>
      </c>
      <c r="T733" s="255">
        <f>S733*H733</f>
        <v>0</v>
      </c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R733" s="256" t="s">
        <v>228</v>
      </c>
      <c r="AT733" s="256" t="s">
        <v>224</v>
      </c>
      <c r="AU733" s="256" t="s">
        <v>84</v>
      </c>
      <c r="AY733" s="18" t="s">
        <v>222</v>
      </c>
      <c r="BE733" s="257">
        <f>IF(N733="základní",J733,0)</f>
        <v>0</v>
      </c>
      <c r="BF733" s="257">
        <f>IF(N733="snížená",J733,0)</f>
        <v>0</v>
      </c>
      <c r="BG733" s="257">
        <f>IF(N733="zákl. přenesená",J733,0)</f>
        <v>0</v>
      </c>
      <c r="BH733" s="257">
        <f>IF(N733="sníž. přenesená",J733,0)</f>
        <v>0</v>
      </c>
      <c r="BI733" s="257">
        <f>IF(N733="nulová",J733,0)</f>
        <v>0</v>
      </c>
      <c r="BJ733" s="18" t="s">
        <v>84</v>
      </c>
      <c r="BK733" s="257">
        <f>ROUND(I733*H733,2)</f>
        <v>0</v>
      </c>
      <c r="BL733" s="18" t="s">
        <v>228</v>
      </c>
      <c r="BM733" s="256" t="s">
        <v>1586</v>
      </c>
    </row>
    <row r="734" s="2" customFormat="1">
      <c r="A734" s="39"/>
      <c r="B734" s="40"/>
      <c r="C734" s="41"/>
      <c r="D734" s="260" t="s">
        <v>266</v>
      </c>
      <c r="E734" s="41"/>
      <c r="F734" s="291" t="s">
        <v>3674</v>
      </c>
      <c r="G734" s="41"/>
      <c r="H734" s="41"/>
      <c r="I734" s="211"/>
      <c r="J734" s="41"/>
      <c r="K734" s="41"/>
      <c r="L734" s="45"/>
      <c r="M734" s="292"/>
      <c r="N734" s="293"/>
      <c r="O734" s="92"/>
      <c r="P734" s="92"/>
      <c r="Q734" s="92"/>
      <c r="R734" s="92"/>
      <c r="S734" s="92"/>
      <c r="T734" s="93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T734" s="18" t="s">
        <v>266</v>
      </c>
      <c r="AU734" s="18" t="s">
        <v>84</v>
      </c>
    </row>
    <row r="735" s="2" customFormat="1" ht="16.5" customHeight="1">
      <c r="A735" s="39"/>
      <c r="B735" s="40"/>
      <c r="C735" s="244" t="s">
        <v>1573</v>
      </c>
      <c r="D735" s="244" t="s">
        <v>224</v>
      </c>
      <c r="E735" s="245" t="s">
        <v>3706</v>
      </c>
      <c r="F735" s="246" t="s">
        <v>3676</v>
      </c>
      <c r="G735" s="247" t="s">
        <v>353</v>
      </c>
      <c r="H735" s="248">
        <v>1</v>
      </c>
      <c r="I735" s="249"/>
      <c r="J735" s="250">
        <f>ROUND(I735*H735,2)</f>
        <v>0</v>
      </c>
      <c r="K735" s="251"/>
      <c r="L735" s="45"/>
      <c r="M735" s="252" t="s">
        <v>1</v>
      </c>
      <c r="N735" s="253" t="s">
        <v>41</v>
      </c>
      <c r="O735" s="92"/>
      <c r="P735" s="254">
        <f>O735*H735</f>
        <v>0</v>
      </c>
      <c r="Q735" s="254">
        <v>0</v>
      </c>
      <c r="R735" s="254">
        <f>Q735*H735</f>
        <v>0</v>
      </c>
      <c r="S735" s="254">
        <v>0</v>
      </c>
      <c r="T735" s="255">
        <f>S735*H735</f>
        <v>0</v>
      </c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R735" s="256" t="s">
        <v>228</v>
      </c>
      <c r="AT735" s="256" t="s">
        <v>224</v>
      </c>
      <c r="AU735" s="256" t="s">
        <v>84</v>
      </c>
      <c r="AY735" s="18" t="s">
        <v>222</v>
      </c>
      <c r="BE735" s="257">
        <f>IF(N735="základní",J735,0)</f>
        <v>0</v>
      </c>
      <c r="BF735" s="257">
        <f>IF(N735="snížená",J735,0)</f>
        <v>0</v>
      </c>
      <c r="BG735" s="257">
        <f>IF(N735="zákl. přenesená",J735,0)</f>
        <v>0</v>
      </c>
      <c r="BH735" s="257">
        <f>IF(N735="sníž. přenesená",J735,0)</f>
        <v>0</v>
      </c>
      <c r="BI735" s="257">
        <f>IF(N735="nulová",J735,0)</f>
        <v>0</v>
      </c>
      <c r="BJ735" s="18" t="s">
        <v>84</v>
      </c>
      <c r="BK735" s="257">
        <f>ROUND(I735*H735,2)</f>
        <v>0</v>
      </c>
      <c r="BL735" s="18" t="s">
        <v>228</v>
      </c>
      <c r="BM735" s="256" t="s">
        <v>1590</v>
      </c>
    </row>
    <row r="736" s="2" customFormat="1">
      <c r="A736" s="39"/>
      <c r="B736" s="40"/>
      <c r="C736" s="41"/>
      <c r="D736" s="260" t="s">
        <v>266</v>
      </c>
      <c r="E736" s="41"/>
      <c r="F736" s="291" t="s">
        <v>3618</v>
      </c>
      <c r="G736" s="41"/>
      <c r="H736" s="41"/>
      <c r="I736" s="211"/>
      <c r="J736" s="41"/>
      <c r="K736" s="41"/>
      <c r="L736" s="45"/>
      <c r="M736" s="292"/>
      <c r="N736" s="293"/>
      <c r="O736" s="92"/>
      <c r="P736" s="92"/>
      <c r="Q736" s="92"/>
      <c r="R736" s="92"/>
      <c r="S736" s="92"/>
      <c r="T736" s="93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T736" s="18" t="s">
        <v>266</v>
      </c>
      <c r="AU736" s="18" t="s">
        <v>84</v>
      </c>
    </row>
    <row r="737" s="2" customFormat="1" ht="24.15" customHeight="1">
      <c r="A737" s="39"/>
      <c r="B737" s="40"/>
      <c r="C737" s="244" t="s">
        <v>928</v>
      </c>
      <c r="D737" s="244" t="s">
        <v>224</v>
      </c>
      <c r="E737" s="245" t="s">
        <v>3619</v>
      </c>
      <c r="F737" s="246" t="s">
        <v>3620</v>
      </c>
      <c r="G737" s="247" t="s">
        <v>353</v>
      </c>
      <c r="H737" s="248">
        <v>1</v>
      </c>
      <c r="I737" s="249"/>
      <c r="J737" s="250">
        <f>ROUND(I737*H737,2)</f>
        <v>0</v>
      </c>
      <c r="K737" s="251"/>
      <c r="L737" s="45"/>
      <c r="M737" s="252" t="s">
        <v>1</v>
      </c>
      <c r="N737" s="253" t="s">
        <v>41</v>
      </c>
      <c r="O737" s="92"/>
      <c r="P737" s="254">
        <f>O737*H737</f>
        <v>0</v>
      </c>
      <c r="Q737" s="254">
        <v>0</v>
      </c>
      <c r="R737" s="254">
        <f>Q737*H737</f>
        <v>0</v>
      </c>
      <c r="S737" s="254">
        <v>0</v>
      </c>
      <c r="T737" s="255">
        <f>S737*H737</f>
        <v>0</v>
      </c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R737" s="256" t="s">
        <v>228</v>
      </c>
      <c r="AT737" s="256" t="s">
        <v>224</v>
      </c>
      <c r="AU737" s="256" t="s">
        <v>84</v>
      </c>
      <c r="AY737" s="18" t="s">
        <v>222</v>
      </c>
      <c r="BE737" s="257">
        <f>IF(N737="základní",J737,0)</f>
        <v>0</v>
      </c>
      <c r="BF737" s="257">
        <f>IF(N737="snížená",J737,0)</f>
        <v>0</v>
      </c>
      <c r="BG737" s="257">
        <f>IF(N737="zákl. přenesená",J737,0)</f>
        <v>0</v>
      </c>
      <c r="BH737" s="257">
        <f>IF(N737="sníž. přenesená",J737,0)</f>
        <v>0</v>
      </c>
      <c r="BI737" s="257">
        <f>IF(N737="nulová",J737,0)</f>
        <v>0</v>
      </c>
      <c r="BJ737" s="18" t="s">
        <v>84</v>
      </c>
      <c r="BK737" s="257">
        <f>ROUND(I737*H737,2)</f>
        <v>0</v>
      </c>
      <c r="BL737" s="18" t="s">
        <v>228</v>
      </c>
      <c r="BM737" s="256" t="s">
        <v>1593</v>
      </c>
    </row>
    <row r="738" s="2" customFormat="1">
      <c r="A738" s="39"/>
      <c r="B738" s="40"/>
      <c r="C738" s="41"/>
      <c r="D738" s="260" t="s">
        <v>266</v>
      </c>
      <c r="E738" s="41"/>
      <c r="F738" s="291" t="s">
        <v>3621</v>
      </c>
      <c r="G738" s="41"/>
      <c r="H738" s="41"/>
      <c r="I738" s="211"/>
      <c r="J738" s="41"/>
      <c r="K738" s="41"/>
      <c r="L738" s="45"/>
      <c r="M738" s="292"/>
      <c r="N738" s="293"/>
      <c r="O738" s="92"/>
      <c r="P738" s="92"/>
      <c r="Q738" s="92"/>
      <c r="R738" s="92"/>
      <c r="S738" s="92"/>
      <c r="T738" s="93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T738" s="18" t="s">
        <v>266</v>
      </c>
      <c r="AU738" s="18" t="s">
        <v>84</v>
      </c>
    </row>
    <row r="739" s="2" customFormat="1" ht="16.5" customHeight="1">
      <c r="A739" s="39"/>
      <c r="B739" s="40"/>
      <c r="C739" s="244" t="s">
        <v>1580</v>
      </c>
      <c r="D739" s="244" t="s">
        <v>224</v>
      </c>
      <c r="E739" s="245" t="s">
        <v>3627</v>
      </c>
      <c r="F739" s="246" t="s">
        <v>3628</v>
      </c>
      <c r="G739" s="247" t="s">
        <v>353</v>
      </c>
      <c r="H739" s="248">
        <v>1</v>
      </c>
      <c r="I739" s="249"/>
      <c r="J739" s="250">
        <f>ROUND(I739*H739,2)</f>
        <v>0</v>
      </c>
      <c r="K739" s="251"/>
      <c r="L739" s="45"/>
      <c r="M739" s="252" t="s">
        <v>1</v>
      </c>
      <c r="N739" s="253" t="s">
        <v>41</v>
      </c>
      <c r="O739" s="92"/>
      <c r="P739" s="254">
        <f>O739*H739</f>
        <v>0</v>
      </c>
      <c r="Q739" s="254">
        <v>0</v>
      </c>
      <c r="R739" s="254">
        <f>Q739*H739</f>
        <v>0</v>
      </c>
      <c r="S739" s="254">
        <v>0</v>
      </c>
      <c r="T739" s="255">
        <f>S739*H739</f>
        <v>0</v>
      </c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R739" s="256" t="s">
        <v>228</v>
      </c>
      <c r="AT739" s="256" t="s">
        <v>224</v>
      </c>
      <c r="AU739" s="256" t="s">
        <v>84</v>
      </c>
      <c r="AY739" s="18" t="s">
        <v>222</v>
      </c>
      <c r="BE739" s="257">
        <f>IF(N739="základní",J739,0)</f>
        <v>0</v>
      </c>
      <c r="BF739" s="257">
        <f>IF(N739="snížená",J739,0)</f>
        <v>0</v>
      </c>
      <c r="BG739" s="257">
        <f>IF(N739="zákl. přenesená",J739,0)</f>
        <v>0</v>
      </c>
      <c r="BH739" s="257">
        <f>IF(N739="sníž. přenesená",J739,0)</f>
        <v>0</v>
      </c>
      <c r="BI739" s="257">
        <f>IF(N739="nulová",J739,0)</f>
        <v>0</v>
      </c>
      <c r="BJ739" s="18" t="s">
        <v>84</v>
      </c>
      <c r="BK739" s="257">
        <f>ROUND(I739*H739,2)</f>
        <v>0</v>
      </c>
      <c r="BL739" s="18" t="s">
        <v>228</v>
      </c>
      <c r="BM739" s="256" t="s">
        <v>1597</v>
      </c>
    </row>
    <row r="740" s="2" customFormat="1">
      <c r="A740" s="39"/>
      <c r="B740" s="40"/>
      <c r="C740" s="41"/>
      <c r="D740" s="260" t="s">
        <v>266</v>
      </c>
      <c r="E740" s="41"/>
      <c r="F740" s="291" t="s">
        <v>3629</v>
      </c>
      <c r="G740" s="41"/>
      <c r="H740" s="41"/>
      <c r="I740" s="211"/>
      <c r="J740" s="41"/>
      <c r="K740" s="41"/>
      <c r="L740" s="45"/>
      <c r="M740" s="292"/>
      <c r="N740" s="293"/>
      <c r="O740" s="92"/>
      <c r="P740" s="92"/>
      <c r="Q740" s="92"/>
      <c r="R740" s="92"/>
      <c r="S740" s="92"/>
      <c r="T740" s="93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T740" s="18" t="s">
        <v>266</v>
      </c>
      <c r="AU740" s="18" t="s">
        <v>84</v>
      </c>
    </row>
    <row r="741" s="2" customFormat="1" ht="16.5" customHeight="1">
      <c r="A741" s="39"/>
      <c r="B741" s="40"/>
      <c r="C741" s="244" t="s">
        <v>933</v>
      </c>
      <c r="D741" s="244" t="s">
        <v>224</v>
      </c>
      <c r="E741" s="245" t="s">
        <v>3729</v>
      </c>
      <c r="F741" s="246" t="s">
        <v>3730</v>
      </c>
      <c r="G741" s="247" t="s">
        <v>353</v>
      </c>
      <c r="H741" s="248">
        <v>1</v>
      </c>
      <c r="I741" s="249"/>
      <c r="J741" s="250">
        <f>ROUND(I741*H741,2)</f>
        <v>0</v>
      </c>
      <c r="K741" s="251"/>
      <c r="L741" s="45"/>
      <c r="M741" s="252" t="s">
        <v>1</v>
      </c>
      <c r="N741" s="253" t="s">
        <v>41</v>
      </c>
      <c r="O741" s="92"/>
      <c r="P741" s="254">
        <f>O741*H741</f>
        <v>0</v>
      </c>
      <c r="Q741" s="254">
        <v>0</v>
      </c>
      <c r="R741" s="254">
        <f>Q741*H741</f>
        <v>0</v>
      </c>
      <c r="S741" s="254">
        <v>0</v>
      </c>
      <c r="T741" s="255">
        <f>S741*H741</f>
        <v>0</v>
      </c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R741" s="256" t="s">
        <v>228</v>
      </c>
      <c r="AT741" s="256" t="s">
        <v>224</v>
      </c>
      <c r="AU741" s="256" t="s">
        <v>84</v>
      </c>
      <c r="AY741" s="18" t="s">
        <v>222</v>
      </c>
      <c r="BE741" s="257">
        <f>IF(N741="základní",J741,0)</f>
        <v>0</v>
      </c>
      <c r="BF741" s="257">
        <f>IF(N741="snížená",J741,0)</f>
        <v>0</v>
      </c>
      <c r="BG741" s="257">
        <f>IF(N741="zákl. přenesená",J741,0)</f>
        <v>0</v>
      </c>
      <c r="BH741" s="257">
        <f>IF(N741="sníž. přenesená",J741,0)</f>
        <v>0</v>
      </c>
      <c r="BI741" s="257">
        <f>IF(N741="nulová",J741,0)</f>
        <v>0</v>
      </c>
      <c r="BJ741" s="18" t="s">
        <v>84</v>
      </c>
      <c r="BK741" s="257">
        <f>ROUND(I741*H741,2)</f>
        <v>0</v>
      </c>
      <c r="BL741" s="18" t="s">
        <v>228</v>
      </c>
      <c r="BM741" s="256" t="s">
        <v>1600</v>
      </c>
    </row>
    <row r="742" s="2" customFormat="1">
      <c r="A742" s="39"/>
      <c r="B742" s="40"/>
      <c r="C742" s="41"/>
      <c r="D742" s="260" t="s">
        <v>266</v>
      </c>
      <c r="E742" s="41"/>
      <c r="F742" s="291" t="s">
        <v>3629</v>
      </c>
      <c r="G742" s="41"/>
      <c r="H742" s="41"/>
      <c r="I742" s="211"/>
      <c r="J742" s="41"/>
      <c r="K742" s="41"/>
      <c r="L742" s="45"/>
      <c r="M742" s="292"/>
      <c r="N742" s="293"/>
      <c r="O742" s="92"/>
      <c r="P742" s="92"/>
      <c r="Q742" s="92"/>
      <c r="R742" s="92"/>
      <c r="S742" s="92"/>
      <c r="T742" s="93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T742" s="18" t="s">
        <v>266</v>
      </c>
      <c r="AU742" s="18" t="s">
        <v>84</v>
      </c>
    </row>
    <row r="743" s="2" customFormat="1" ht="16.5" customHeight="1">
      <c r="A743" s="39"/>
      <c r="B743" s="40"/>
      <c r="C743" s="244" t="s">
        <v>1587</v>
      </c>
      <c r="D743" s="244" t="s">
        <v>224</v>
      </c>
      <c r="E743" s="245" t="s">
        <v>3679</v>
      </c>
      <c r="F743" s="246" t="s">
        <v>3680</v>
      </c>
      <c r="G743" s="247" t="s">
        <v>353</v>
      </c>
      <c r="H743" s="248">
        <v>1</v>
      </c>
      <c r="I743" s="249"/>
      <c r="J743" s="250">
        <f>ROUND(I743*H743,2)</f>
        <v>0</v>
      </c>
      <c r="K743" s="251"/>
      <c r="L743" s="45"/>
      <c r="M743" s="252" t="s">
        <v>1</v>
      </c>
      <c r="N743" s="253" t="s">
        <v>41</v>
      </c>
      <c r="O743" s="92"/>
      <c r="P743" s="254">
        <f>O743*H743</f>
        <v>0</v>
      </c>
      <c r="Q743" s="254">
        <v>0</v>
      </c>
      <c r="R743" s="254">
        <f>Q743*H743</f>
        <v>0</v>
      </c>
      <c r="S743" s="254">
        <v>0</v>
      </c>
      <c r="T743" s="255">
        <f>S743*H743</f>
        <v>0</v>
      </c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R743" s="256" t="s">
        <v>228</v>
      </c>
      <c r="AT743" s="256" t="s">
        <v>224</v>
      </c>
      <c r="AU743" s="256" t="s">
        <v>84</v>
      </c>
      <c r="AY743" s="18" t="s">
        <v>222</v>
      </c>
      <c r="BE743" s="257">
        <f>IF(N743="základní",J743,0)</f>
        <v>0</v>
      </c>
      <c r="BF743" s="257">
        <f>IF(N743="snížená",J743,0)</f>
        <v>0</v>
      </c>
      <c r="BG743" s="257">
        <f>IF(N743="zákl. přenesená",J743,0)</f>
        <v>0</v>
      </c>
      <c r="BH743" s="257">
        <f>IF(N743="sníž. přenesená",J743,0)</f>
        <v>0</v>
      </c>
      <c r="BI743" s="257">
        <f>IF(N743="nulová",J743,0)</f>
        <v>0</v>
      </c>
      <c r="BJ743" s="18" t="s">
        <v>84</v>
      </c>
      <c r="BK743" s="257">
        <f>ROUND(I743*H743,2)</f>
        <v>0</v>
      </c>
      <c r="BL743" s="18" t="s">
        <v>228</v>
      </c>
      <c r="BM743" s="256" t="s">
        <v>1604</v>
      </c>
    </row>
    <row r="744" s="2" customFormat="1">
      <c r="A744" s="39"/>
      <c r="B744" s="40"/>
      <c r="C744" s="41"/>
      <c r="D744" s="260" t="s">
        <v>266</v>
      </c>
      <c r="E744" s="41"/>
      <c r="F744" s="291" t="s">
        <v>3629</v>
      </c>
      <c r="G744" s="41"/>
      <c r="H744" s="41"/>
      <c r="I744" s="211"/>
      <c r="J744" s="41"/>
      <c r="K744" s="41"/>
      <c r="L744" s="45"/>
      <c r="M744" s="292"/>
      <c r="N744" s="293"/>
      <c r="O744" s="92"/>
      <c r="P744" s="92"/>
      <c r="Q744" s="92"/>
      <c r="R744" s="92"/>
      <c r="S744" s="92"/>
      <c r="T744" s="93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T744" s="18" t="s">
        <v>266</v>
      </c>
      <c r="AU744" s="18" t="s">
        <v>84</v>
      </c>
    </row>
    <row r="745" s="2" customFormat="1" ht="16.5" customHeight="1">
      <c r="A745" s="39"/>
      <c r="B745" s="40"/>
      <c r="C745" s="244" t="s">
        <v>937</v>
      </c>
      <c r="D745" s="244" t="s">
        <v>224</v>
      </c>
      <c r="E745" s="245" t="s">
        <v>3773</v>
      </c>
      <c r="F745" s="246" t="s">
        <v>3774</v>
      </c>
      <c r="G745" s="247" t="s">
        <v>353</v>
      </c>
      <c r="H745" s="248">
        <v>2</v>
      </c>
      <c r="I745" s="249"/>
      <c r="J745" s="250">
        <f>ROUND(I745*H745,2)</f>
        <v>0</v>
      </c>
      <c r="K745" s="251"/>
      <c r="L745" s="45"/>
      <c r="M745" s="252" t="s">
        <v>1</v>
      </c>
      <c r="N745" s="253" t="s">
        <v>41</v>
      </c>
      <c r="O745" s="92"/>
      <c r="P745" s="254">
        <f>O745*H745</f>
        <v>0</v>
      </c>
      <c r="Q745" s="254">
        <v>0</v>
      </c>
      <c r="R745" s="254">
        <f>Q745*H745</f>
        <v>0</v>
      </c>
      <c r="S745" s="254">
        <v>0</v>
      </c>
      <c r="T745" s="255">
        <f>S745*H745</f>
        <v>0</v>
      </c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R745" s="256" t="s">
        <v>228</v>
      </c>
      <c r="AT745" s="256" t="s">
        <v>224</v>
      </c>
      <c r="AU745" s="256" t="s">
        <v>84</v>
      </c>
      <c r="AY745" s="18" t="s">
        <v>222</v>
      </c>
      <c r="BE745" s="257">
        <f>IF(N745="základní",J745,0)</f>
        <v>0</v>
      </c>
      <c r="BF745" s="257">
        <f>IF(N745="snížená",J745,0)</f>
        <v>0</v>
      </c>
      <c r="BG745" s="257">
        <f>IF(N745="zákl. přenesená",J745,0)</f>
        <v>0</v>
      </c>
      <c r="BH745" s="257">
        <f>IF(N745="sníž. přenesená",J745,0)</f>
        <v>0</v>
      </c>
      <c r="BI745" s="257">
        <f>IF(N745="nulová",J745,0)</f>
        <v>0</v>
      </c>
      <c r="BJ745" s="18" t="s">
        <v>84</v>
      </c>
      <c r="BK745" s="257">
        <f>ROUND(I745*H745,2)</f>
        <v>0</v>
      </c>
      <c r="BL745" s="18" t="s">
        <v>228</v>
      </c>
      <c r="BM745" s="256" t="s">
        <v>1607</v>
      </c>
    </row>
    <row r="746" s="2" customFormat="1">
      <c r="A746" s="39"/>
      <c r="B746" s="40"/>
      <c r="C746" s="41"/>
      <c r="D746" s="260" t="s">
        <v>266</v>
      </c>
      <c r="E746" s="41"/>
      <c r="F746" s="291" t="s">
        <v>3629</v>
      </c>
      <c r="G746" s="41"/>
      <c r="H746" s="41"/>
      <c r="I746" s="211"/>
      <c r="J746" s="41"/>
      <c r="K746" s="41"/>
      <c r="L746" s="45"/>
      <c r="M746" s="292"/>
      <c r="N746" s="293"/>
      <c r="O746" s="92"/>
      <c r="P746" s="92"/>
      <c r="Q746" s="92"/>
      <c r="R746" s="92"/>
      <c r="S746" s="92"/>
      <c r="T746" s="93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T746" s="18" t="s">
        <v>266</v>
      </c>
      <c r="AU746" s="18" t="s">
        <v>84</v>
      </c>
    </row>
    <row r="747" s="2" customFormat="1" ht="16.5" customHeight="1">
      <c r="A747" s="39"/>
      <c r="B747" s="40"/>
      <c r="C747" s="244" t="s">
        <v>1594</v>
      </c>
      <c r="D747" s="244" t="s">
        <v>224</v>
      </c>
      <c r="E747" s="245" t="s">
        <v>3785</v>
      </c>
      <c r="F747" s="246" t="s">
        <v>3786</v>
      </c>
      <c r="G747" s="247" t="s">
        <v>353</v>
      </c>
      <c r="H747" s="248">
        <v>1</v>
      </c>
      <c r="I747" s="249"/>
      <c r="J747" s="250">
        <f>ROUND(I747*H747,2)</f>
        <v>0</v>
      </c>
      <c r="K747" s="251"/>
      <c r="L747" s="45"/>
      <c r="M747" s="252" t="s">
        <v>1</v>
      </c>
      <c r="N747" s="253" t="s">
        <v>41</v>
      </c>
      <c r="O747" s="92"/>
      <c r="P747" s="254">
        <f>O747*H747</f>
        <v>0</v>
      </c>
      <c r="Q747" s="254">
        <v>0</v>
      </c>
      <c r="R747" s="254">
        <f>Q747*H747</f>
        <v>0</v>
      </c>
      <c r="S747" s="254">
        <v>0</v>
      </c>
      <c r="T747" s="255">
        <f>S747*H747</f>
        <v>0</v>
      </c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R747" s="256" t="s">
        <v>228</v>
      </c>
      <c r="AT747" s="256" t="s">
        <v>224</v>
      </c>
      <c r="AU747" s="256" t="s">
        <v>84</v>
      </c>
      <c r="AY747" s="18" t="s">
        <v>222</v>
      </c>
      <c r="BE747" s="257">
        <f>IF(N747="základní",J747,0)</f>
        <v>0</v>
      </c>
      <c r="BF747" s="257">
        <f>IF(N747="snížená",J747,0)</f>
        <v>0</v>
      </c>
      <c r="BG747" s="257">
        <f>IF(N747="zákl. přenesená",J747,0)</f>
        <v>0</v>
      </c>
      <c r="BH747" s="257">
        <f>IF(N747="sníž. přenesená",J747,0)</f>
        <v>0</v>
      </c>
      <c r="BI747" s="257">
        <f>IF(N747="nulová",J747,0)</f>
        <v>0</v>
      </c>
      <c r="BJ747" s="18" t="s">
        <v>84</v>
      </c>
      <c r="BK747" s="257">
        <f>ROUND(I747*H747,2)</f>
        <v>0</v>
      </c>
      <c r="BL747" s="18" t="s">
        <v>228</v>
      </c>
      <c r="BM747" s="256" t="s">
        <v>1611</v>
      </c>
    </row>
    <row r="748" s="2" customFormat="1">
      <c r="A748" s="39"/>
      <c r="B748" s="40"/>
      <c r="C748" s="41"/>
      <c r="D748" s="260" t="s">
        <v>266</v>
      </c>
      <c r="E748" s="41"/>
      <c r="F748" s="291" t="s">
        <v>3629</v>
      </c>
      <c r="G748" s="41"/>
      <c r="H748" s="41"/>
      <c r="I748" s="211"/>
      <c r="J748" s="41"/>
      <c r="K748" s="41"/>
      <c r="L748" s="45"/>
      <c r="M748" s="292"/>
      <c r="N748" s="293"/>
      <c r="O748" s="92"/>
      <c r="P748" s="92"/>
      <c r="Q748" s="92"/>
      <c r="R748" s="92"/>
      <c r="S748" s="92"/>
      <c r="T748" s="93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T748" s="18" t="s">
        <v>266</v>
      </c>
      <c r="AU748" s="18" t="s">
        <v>84</v>
      </c>
    </row>
    <row r="749" s="2" customFormat="1" ht="16.5" customHeight="1">
      <c r="A749" s="39"/>
      <c r="B749" s="40"/>
      <c r="C749" s="244" t="s">
        <v>942</v>
      </c>
      <c r="D749" s="244" t="s">
        <v>224</v>
      </c>
      <c r="E749" s="245" t="s">
        <v>3683</v>
      </c>
      <c r="F749" s="246" t="s">
        <v>3684</v>
      </c>
      <c r="G749" s="247" t="s">
        <v>353</v>
      </c>
      <c r="H749" s="248">
        <v>2</v>
      </c>
      <c r="I749" s="249"/>
      <c r="J749" s="250">
        <f>ROUND(I749*H749,2)</f>
        <v>0</v>
      </c>
      <c r="K749" s="251"/>
      <c r="L749" s="45"/>
      <c r="M749" s="252" t="s">
        <v>1</v>
      </c>
      <c r="N749" s="253" t="s">
        <v>41</v>
      </c>
      <c r="O749" s="92"/>
      <c r="P749" s="254">
        <f>O749*H749</f>
        <v>0</v>
      </c>
      <c r="Q749" s="254">
        <v>0</v>
      </c>
      <c r="R749" s="254">
        <f>Q749*H749</f>
        <v>0</v>
      </c>
      <c r="S749" s="254">
        <v>0</v>
      </c>
      <c r="T749" s="255">
        <f>S749*H749</f>
        <v>0</v>
      </c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R749" s="256" t="s">
        <v>228</v>
      </c>
      <c r="AT749" s="256" t="s">
        <v>224</v>
      </c>
      <c r="AU749" s="256" t="s">
        <v>84</v>
      </c>
      <c r="AY749" s="18" t="s">
        <v>222</v>
      </c>
      <c r="BE749" s="257">
        <f>IF(N749="základní",J749,0)</f>
        <v>0</v>
      </c>
      <c r="BF749" s="257">
        <f>IF(N749="snížená",J749,0)</f>
        <v>0</v>
      </c>
      <c r="BG749" s="257">
        <f>IF(N749="zákl. přenesená",J749,0)</f>
        <v>0</v>
      </c>
      <c r="BH749" s="257">
        <f>IF(N749="sníž. přenesená",J749,0)</f>
        <v>0</v>
      </c>
      <c r="BI749" s="257">
        <f>IF(N749="nulová",J749,0)</f>
        <v>0</v>
      </c>
      <c r="BJ749" s="18" t="s">
        <v>84</v>
      </c>
      <c r="BK749" s="257">
        <f>ROUND(I749*H749,2)</f>
        <v>0</v>
      </c>
      <c r="BL749" s="18" t="s">
        <v>228</v>
      </c>
      <c r="BM749" s="256" t="s">
        <v>1615</v>
      </c>
    </row>
    <row r="750" s="2" customFormat="1">
      <c r="A750" s="39"/>
      <c r="B750" s="40"/>
      <c r="C750" s="41"/>
      <c r="D750" s="260" t="s">
        <v>266</v>
      </c>
      <c r="E750" s="41"/>
      <c r="F750" s="291" t="s">
        <v>3629</v>
      </c>
      <c r="G750" s="41"/>
      <c r="H750" s="41"/>
      <c r="I750" s="211"/>
      <c r="J750" s="41"/>
      <c r="K750" s="41"/>
      <c r="L750" s="45"/>
      <c r="M750" s="292"/>
      <c r="N750" s="293"/>
      <c r="O750" s="92"/>
      <c r="P750" s="92"/>
      <c r="Q750" s="92"/>
      <c r="R750" s="92"/>
      <c r="S750" s="92"/>
      <c r="T750" s="93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T750" s="18" t="s">
        <v>266</v>
      </c>
      <c r="AU750" s="18" t="s">
        <v>84</v>
      </c>
    </row>
    <row r="751" s="2" customFormat="1" ht="16.5" customHeight="1">
      <c r="A751" s="39"/>
      <c r="B751" s="40"/>
      <c r="C751" s="244" t="s">
        <v>1601</v>
      </c>
      <c r="D751" s="244" t="s">
        <v>224</v>
      </c>
      <c r="E751" s="245" t="s">
        <v>3681</v>
      </c>
      <c r="F751" s="246" t="s">
        <v>3682</v>
      </c>
      <c r="G751" s="247" t="s">
        <v>353</v>
      </c>
      <c r="H751" s="248">
        <v>2</v>
      </c>
      <c r="I751" s="249"/>
      <c r="J751" s="250">
        <f>ROUND(I751*H751,2)</f>
        <v>0</v>
      </c>
      <c r="K751" s="251"/>
      <c r="L751" s="45"/>
      <c r="M751" s="252" t="s">
        <v>1</v>
      </c>
      <c r="N751" s="253" t="s">
        <v>41</v>
      </c>
      <c r="O751" s="92"/>
      <c r="P751" s="254">
        <f>O751*H751</f>
        <v>0</v>
      </c>
      <c r="Q751" s="254">
        <v>0</v>
      </c>
      <c r="R751" s="254">
        <f>Q751*H751</f>
        <v>0</v>
      </c>
      <c r="S751" s="254">
        <v>0</v>
      </c>
      <c r="T751" s="255">
        <f>S751*H751</f>
        <v>0</v>
      </c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R751" s="256" t="s">
        <v>228</v>
      </c>
      <c r="AT751" s="256" t="s">
        <v>224</v>
      </c>
      <c r="AU751" s="256" t="s">
        <v>84</v>
      </c>
      <c r="AY751" s="18" t="s">
        <v>222</v>
      </c>
      <c r="BE751" s="257">
        <f>IF(N751="základní",J751,0)</f>
        <v>0</v>
      </c>
      <c r="BF751" s="257">
        <f>IF(N751="snížená",J751,0)</f>
        <v>0</v>
      </c>
      <c r="BG751" s="257">
        <f>IF(N751="zákl. přenesená",J751,0)</f>
        <v>0</v>
      </c>
      <c r="BH751" s="257">
        <f>IF(N751="sníž. přenesená",J751,0)</f>
        <v>0</v>
      </c>
      <c r="BI751" s="257">
        <f>IF(N751="nulová",J751,0)</f>
        <v>0</v>
      </c>
      <c r="BJ751" s="18" t="s">
        <v>84</v>
      </c>
      <c r="BK751" s="257">
        <f>ROUND(I751*H751,2)</f>
        <v>0</v>
      </c>
      <c r="BL751" s="18" t="s">
        <v>228</v>
      </c>
      <c r="BM751" s="256" t="s">
        <v>1619</v>
      </c>
    </row>
    <row r="752" s="2" customFormat="1">
      <c r="A752" s="39"/>
      <c r="B752" s="40"/>
      <c r="C752" s="41"/>
      <c r="D752" s="260" t="s">
        <v>266</v>
      </c>
      <c r="E752" s="41"/>
      <c r="F752" s="291" t="s">
        <v>3629</v>
      </c>
      <c r="G752" s="41"/>
      <c r="H752" s="41"/>
      <c r="I752" s="211"/>
      <c r="J752" s="41"/>
      <c r="K752" s="41"/>
      <c r="L752" s="45"/>
      <c r="M752" s="292"/>
      <c r="N752" s="293"/>
      <c r="O752" s="92"/>
      <c r="P752" s="92"/>
      <c r="Q752" s="92"/>
      <c r="R752" s="92"/>
      <c r="S752" s="92"/>
      <c r="T752" s="93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T752" s="18" t="s">
        <v>266</v>
      </c>
      <c r="AU752" s="18" t="s">
        <v>84</v>
      </c>
    </row>
    <row r="753" s="2" customFormat="1" ht="21.75" customHeight="1">
      <c r="A753" s="39"/>
      <c r="B753" s="40"/>
      <c r="C753" s="244" t="s">
        <v>943</v>
      </c>
      <c r="D753" s="244" t="s">
        <v>224</v>
      </c>
      <c r="E753" s="245" t="s">
        <v>3688</v>
      </c>
      <c r="F753" s="246" t="s">
        <v>3689</v>
      </c>
      <c r="G753" s="247" t="s">
        <v>353</v>
      </c>
      <c r="H753" s="248">
        <v>1</v>
      </c>
      <c r="I753" s="249"/>
      <c r="J753" s="250">
        <f>ROUND(I753*H753,2)</f>
        <v>0</v>
      </c>
      <c r="K753" s="251"/>
      <c r="L753" s="45"/>
      <c r="M753" s="252" t="s">
        <v>1</v>
      </c>
      <c r="N753" s="253" t="s">
        <v>41</v>
      </c>
      <c r="O753" s="92"/>
      <c r="P753" s="254">
        <f>O753*H753</f>
        <v>0</v>
      </c>
      <c r="Q753" s="254">
        <v>0</v>
      </c>
      <c r="R753" s="254">
        <f>Q753*H753</f>
        <v>0</v>
      </c>
      <c r="S753" s="254">
        <v>0</v>
      </c>
      <c r="T753" s="255">
        <f>S753*H753</f>
        <v>0</v>
      </c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R753" s="256" t="s">
        <v>228</v>
      </c>
      <c r="AT753" s="256" t="s">
        <v>224</v>
      </c>
      <c r="AU753" s="256" t="s">
        <v>84</v>
      </c>
      <c r="AY753" s="18" t="s">
        <v>222</v>
      </c>
      <c r="BE753" s="257">
        <f>IF(N753="základní",J753,0)</f>
        <v>0</v>
      </c>
      <c r="BF753" s="257">
        <f>IF(N753="snížená",J753,0)</f>
        <v>0</v>
      </c>
      <c r="BG753" s="257">
        <f>IF(N753="zákl. přenesená",J753,0)</f>
        <v>0</v>
      </c>
      <c r="BH753" s="257">
        <f>IF(N753="sníž. přenesená",J753,0)</f>
        <v>0</v>
      </c>
      <c r="BI753" s="257">
        <f>IF(N753="nulová",J753,0)</f>
        <v>0</v>
      </c>
      <c r="BJ753" s="18" t="s">
        <v>84</v>
      </c>
      <c r="BK753" s="257">
        <f>ROUND(I753*H753,2)</f>
        <v>0</v>
      </c>
      <c r="BL753" s="18" t="s">
        <v>228</v>
      </c>
      <c r="BM753" s="256" t="s">
        <v>1622</v>
      </c>
    </row>
    <row r="754" s="2" customFormat="1">
      <c r="A754" s="39"/>
      <c r="B754" s="40"/>
      <c r="C754" s="41"/>
      <c r="D754" s="260" t="s">
        <v>266</v>
      </c>
      <c r="E754" s="41"/>
      <c r="F754" s="291" t="s">
        <v>3687</v>
      </c>
      <c r="G754" s="41"/>
      <c r="H754" s="41"/>
      <c r="I754" s="211"/>
      <c r="J754" s="41"/>
      <c r="K754" s="41"/>
      <c r="L754" s="45"/>
      <c r="M754" s="292"/>
      <c r="N754" s="293"/>
      <c r="O754" s="92"/>
      <c r="P754" s="92"/>
      <c r="Q754" s="92"/>
      <c r="R754" s="92"/>
      <c r="S754" s="92"/>
      <c r="T754" s="93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T754" s="18" t="s">
        <v>266</v>
      </c>
      <c r="AU754" s="18" t="s">
        <v>84</v>
      </c>
    </row>
    <row r="755" s="2" customFormat="1" ht="16.5" customHeight="1">
      <c r="A755" s="39"/>
      <c r="B755" s="40"/>
      <c r="C755" s="244" t="s">
        <v>1608</v>
      </c>
      <c r="D755" s="244" t="s">
        <v>224</v>
      </c>
      <c r="E755" s="245" t="s">
        <v>3735</v>
      </c>
      <c r="F755" s="246" t="s">
        <v>3736</v>
      </c>
      <c r="G755" s="247" t="s">
        <v>353</v>
      </c>
      <c r="H755" s="248">
        <v>1</v>
      </c>
      <c r="I755" s="249"/>
      <c r="J755" s="250">
        <f>ROUND(I755*H755,2)</f>
        <v>0</v>
      </c>
      <c r="K755" s="251"/>
      <c r="L755" s="45"/>
      <c r="M755" s="252" t="s">
        <v>1</v>
      </c>
      <c r="N755" s="253" t="s">
        <v>41</v>
      </c>
      <c r="O755" s="92"/>
      <c r="P755" s="254">
        <f>O755*H755</f>
        <v>0</v>
      </c>
      <c r="Q755" s="254">
        <v>0</v>
      </c>
      <c r="R755" s="254">
        <f>Q755*H755</f>
        <v>0</v>
      </c>
      <c r="S755" s="254">
        <v>0</v>
      </c>
      <c r="T755" s="255">
        <f>S755*H755</f>
        <v>0</v>
      </c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R755" s="256" t="s">
        <v>228</v>
      </c>
      <c r="AT755" s="256" t="s">
        <v>224</v>
      </c>
      <c r="AU755" s="256" t="s">
        <v>84</v>
      </c>
      <c r="AY755" s="18" t="s">
        <v>222</v>
      </c>
      <c r="BE755" s="257">
        <f>IF(N755="základní",J755,0)</f>
        <v>0</v>
      </c>
      <c r="BF755" s="257">
        <f>IF(N755="snížená",J755,0)</f>
        <v>0</v>
      </c>
      <c r="BG755" s="257">
        <f>IF(N755="zákl. přenesená",J755,0)</f>
        <v>0</v>
      </c>
      <c r="BH755" s="257">
        <f>IF(N755="sníž. přenesená",J755,0)</f>
        <v>0</v>
      </c>
      <c r="BI755" s="257">
        <f>IF(N755="nulová",J755,0)</f>
        <v>0</v>
      </c>
      <c r="BJ755" s="18" t="s">
        <v>84</v>
      </c>
      <c r="BK755" s="257">
        <f>ROUND(I755*H755,2)</f>
        <v>0</v>
      </c>
      <c r="BL755" s="18" t="s">
        <v>228</v>
      </c>
      <c r="BM755" s="256" t="s">
        <v>1626</v>
      </c>
    </row>
    <row r="756" s="2" customFormat="1">
      <c r="A756" s="39"/>
      <c r="B756" s="40"/>
      <c r="C756" s="41"/>
      <c r="D756" s="260" t="s">
        <v>266</v>
      </c>
      <c r="E756" s="41"/>
      <c r="F756" s="291" t="s">
        <v>3737</v>
      </c>
      <c r="G756" s="41"/>
      <c r="H756" s="41"/>
      <c r="I756" s="211"/>
      <c r="J756" s="41"/>
      <c r="K756" s="41"/>
      <c r="L756" s="45"/>
      <c r="M756" s="292"/>
      <c r="N756" s="293"/>
      <c r="O756" s="92"/>
      <c r="P756" s="92"/>
      <c r="Q756" s="92"/>
      <c r="R756" s="92"/>
      <c r="S756" s="92"/>
      <c r="T756" s="93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T756" s="18" t="s">
        <v>266</v>
      </c>
      <c r="AU756" s="18" t="s">
        <v>84</v>
      </c>
    </row>
    <row r="757" s="2" customFormat="1" ht="16.5" customHeight="1">
      <c r="A757" s="39"/>
      <c r="B757" s="40"/>
      <c r="C757" s="244" t="s">
        <v>949</v>
      </c>
      <c r="D757" s="244" t="s">
        <v>224</v>
      </c>
      <c r="E757" s="245" t="s">
        <v>3738</v>
      </c>
      <c r="F757" s="246" t="s">
        <v>3739</v>
      </c>
      <c r="G757" s="247" t="s">
        <v>353</v>
      </c>
      <c r="H757" s="248">
        <v>1</v>
      </c>
      <c r="I757" s="249"/>
      <c r="J757" s="250">
        <f>ROUND(I757*H757,2)</f>
        <v>0</v>
      </c>
      <c r="K757" s="251"/>
      <c r="L757" s="45"/>
      <c r="M757" s="252" t="s">
        <v>1</v>
      </c>
      <c r="N757" s="253" t="s">
        <v>41</v>
      </c>
      <c r="O757" s="92"/>
      <c r="P757" s="254">
        <f>O757*H757</f>
        <v>0</v>
      </c>
      <c r="Q757" s="254">
        <v>0</v>
      </c>
      <c r="R757" s="254">
        <f>Q757*H757</f>
        <v>0</v>
      </c>
      <c r="S757" s="254">
        <v>0</v>
      </c>
      <c r="T757" s="255">
        <f>S757*H757</f>
        <v>0</v>
      </c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R757" s="256" t="s">
        <v>228</v>
      </c>
      <c r="AT757" s="256" t="s">
        <v>224</v>
      </c>
      <c r="AU757" s="256" t="s">
        <v>84</v>
      </c>
      <c r="AY757" s="18" t="s">
        <v>222</v>
      </c>
      <c r="BE757" s="257">
        <f>IF(N757="základní",J757,0)</f>
        <v>0</v>
      </c>
      <c r="BF757" s="257">
        <f>IF(N757="snížená",J757,0)</f>
        <v>0</v>
      </c>
      <c r="BG757" s="257">
        <f>IF(N757="zákl. přenesená",J757,0)</f>
        <v>0</v>
      </c>
      <c r="BH757" s="257">
        <f>IF(N757="sníž. přenesená",J757,0)</f>
        <v>0</v>
      </c>
      <c r="BI757" s="257">
        <f>IF(N757="nulová",J757,0)</f>
        <v>0</v>
      </c>
      <c r="BJ757" s="18" t="s">
        <v>84</v>
      </c>
      <c r="BK757" s="257">
        <f>ROUND(I757*H757,2)</f>
        <v>0</v>
      </c>
      <c r="BL757" s="18" t="s">
        <v>228</v>
      </c>
      <c r="BM757" s="256" t="s">
        <v>1629</v>
      </c>
    </row>
    <row r="758" s="2" customFormat="1">
      <c r="A758" s="39"/>
      <c r="B758" s="40"/>
      <c r="C758" s="41"/>
      <c r="D758" s="260" t="s">
        <v>266</v>
      </c>
      <c r="E758" s="41"/>
      <c r="F758" s="291" t="s">
        <v>3737</v>
      </c>
      <c r="G758" s="41"/>
      <c r="H758" s="41"/>
      <c r="I758" s="211"/>
      <c r="J758" s="41"/>
      <c r="K758" s="41"/>
      <c r="L758" s="45"/>
      <c r="M758" s="292"/>
      <c r="N758" s="293"/>
      <c r="O758" s="92"/>
      <c r="P758" s="92"/>
      <c r="Q758" s="92"/>
      <c r="R758" s="92"/>
      <c r="S758" s="92"/>
      <c r="T758" s="93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T758" s="18" t="s">
        <v>266</v>
      </c>
      <c r="AU758" s="18" t="s">
        <v>84</v>
      </c>
    </row>
    <row r="759" s="2" customFormat="1" ht="16.5" customHeight="1">
      <c r="A759" s="39"/>
      <c r="B759" s="40"/>
      <c r="C759" s="244" t="s">
        <v>1616</v>
      </c>
      <c r="D759" s="244" t="s">
        <v>224</v>
      </c>
      <c r="E759" s="245" t="s">
        <v>3696</v>
      </c>
      <c r="F759" s="246" t="s">
        <v>3697</v>
      </c>
      <c r="G759" s="247" t="s">
        <v>353</v>
      </c>
      <c r="H759" s="248">
        <v>20</v>
      </c>
      <c r="I759" s="249"/>
      <c r="J759" s="250">
        <f>ROUND(I759*H759,2)</f>
        <v>0</v>
      </c>
      <c r="K759" s="251"/>
      <c r="L759" s="45"/>
      <c r="M759" s="252" t="s">
        <v>1</v>
      </c>
      <c r="N759" s="253" t="s">
        <v>41</v>
      </c>
      <c r="O759" s="92"/>
      <c r="P759" s="254">
        <f>O759*H759</f>
        <v>0</v>
      </c>
      <c r="Q759" s="254">
        <v>0</v>
      </c>
      <c r="R759" s="254">
        <f>Q759*H759</f>
        <v>0</v>
      </c>
      <c r="S759" s="254">
        <v>0</v>
      </c>
      <c r="T759" s="255">
        <f>S759*H759</f>
        <v>0</v>
      </c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R759" s="256" t="s">
        <v>228</v>
      </c>
      <c r="AT759" s="256" t="s">
        <v>224</v>
      </c>
      <c r="AU759" s="256" t="s">
        <v>84</v>
      </c>
      <c r="AY759" s="18" t="s">
        <v>222</v>
      </c>
      <c r="BE759" s="257">
        <f>IF(N759="základní",J759,0)</f>
        <v>0</v>
      </c>
      <c r="BF759" s="257">
        <f>IF(N759="snížená",J759,0)</f>
        <v>0</v>
      </c>
      <c r="BG759" s="257">
        <f>IF(N759="zákl. přenesená",J759,0)</f>
        <v>0</v>
      </c>
      <c r="BH759" s="257">
        <f>IF(N759="sníž. přenesená",J759,0)</f>
        <v>0</v>
      </c>
      <c r="BI759" s="257">
        <f>IF(N759="nulová",J759,0)</f>
        <v>0</v>
      </c>
      <c r="BJ759" s="18" t="s">
        <v>84</v>
      </c>
      <c r="BK759" s="257">
        <f>ROUND(I759*H759,2)</f>
        <v>0</v>
      </c>
      <c r="BL759" s="18" t="s">
        <v>228</v>
      </c>
      <c r="BM759" s="256" t="s">
        <v>1633</v>
      </c>
    </row>
    <row r="760" s="2" customFormat="1">
      <c r="A760" s="39"/>
      <c r="B760" s="40"/>
      <c r="C760" s="41"/>
      <c r="D760" s="260" t="s">
        <v>266</v>
      </c>
      <c r="E760" s="41"/>
      <c r="F760" s="291" t="s">
        <v>3646</v>
      </c>
      <c r="G760" s="41"/>
      <c r="H760" s="41"/>
      <c r="I760" s="211"/>
      <c r="J760" s="41"/>
      <c r="K760" s="41"/>
      <c r="L760" s="45"/>
      <c r="M760" s="292"/>
      <c r="N760" s="293"/>
      <c r="O760" s="92"/>
      <c r="P760" s="92"/>
      <c r="Q760" s="92"/>
      <c r="R760" s="92"/>
      <c r="S760" s="92"/>
      <c r="T760" s="93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T760" s="18" t="s">
        <v>266</v>
      </c>
      <c r="AU760" s="18" t="s">
        <v>84</v>
      </c>
    </row>
    <row r="761" s="2" customFormat="1" ht="16.5" customHeight="1">
      <c r="A761" s="39"/>
      <c r="B761" s="40"/>
      <c r="C761" s="244" t="s">
        <v>954</v>
      </c>
      <c r="D761" s="244" t="s">
        <v>224</v>
      </c>
      <c r="E761" s="245" t="s">
        <v>3644</v>
      </c>
      <c r="F761" s="246" t="s">
        <v>3645</v>
      </c>
      <c r="G761" s="247" t="s">
        <v>353</v>
      </c>
      <c r="H761" s="248">
        <v>9</v>
      </c>
      <c r="I761" s="249"/>
      <c r="J761" s="250">
        <f>ROUND(I761*H761,2)</f>
        <v>0</v>
      </c>
      <c r="K761" s="251"/>
      <c r="L761" s="45"/>
      <c r="M761" s="252" t="s">
        <v>1</v>
      </c>
      <c r="N761" s="253" t="s">
        <v>41</v>
      </c>
      <c r="O761" s="92"/>
      <c r="P761" s="254">
        <f>O761*H761</f>
        <v>0</v>
      </c>
      <c r="Q761" s="254">
        <v>0</v>
      </c>
      <c r="R761" s="254">
        <f>Q761*H761</f>
        <v>0</v>
      </c>
      <c r="S761" s="254">
        <v>0</v>
      </c>
      <c r="T761" s="255">
        <f>S761*H761</f>
        <v>0</v>
      </c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R761" s="256" t="s">
        <v>228</v>
      </c>
      <c r="AT761" s="256" t="s">
        <v>224</v>
      </c>
      <c r="AU761" s="256" t="s">
        <v>84</v>
      </c>
      <c r="AY761" s="18" t="s">
        <v>222</v>
      </c>
      <c r="BE761" s="257">
        <f>IF(N761="základní",J761,0)</f>
        <v>0</v>
      </c>
      <c r="BF761" s="257">
        <f>IF(N761="snížená",J761,0)</f>
        <v>0</v>
      </c>
      <c r="BG761" s="257">
        <f>IF(N761="zákl. přenesená",J761,0)</f>
        <v>0</v>
      </c>
      <c r="BH761" s="257">
        <f>IF(N761="sníž. přenesená",J761,0)</f>
        <v>0</v>
      </c>
      <c r="BI761" s="257">
        <f>IF(N761="nulová",J761,0)</f>
        <v>0</v>
      </c>
      <c r="BJ761" s="18" t="s">
        <v>84</v>
      </c>
      <c r="BK761" s="257">
        <f>ROUND(I761*H761,2)</f>
        <v>0</v>
      </c>
      <c r="BL761" s="18" t="s">
        <v>228</v>
      </c>
      <c r="BM761" s="256" t="s">
        <v>1636</v>
      </c>
    </row>
    <row r="762" s="2" customFormat="1">
      <c r="A762" s="39"/>
      <c r="B762" s="40"/>
      <c r="C762" s="41"/>
      <c r="D762" s="260" t="s">
        <v>266</v>
      </c>
      <c r="E762" s="41"/>
      <c r="F762" s="291" t="s">
        <v>3646</v>
      </c>
      <c r="G762" s="41"/>
      <c r="H762" s="41"/>
      <c r="I762" s="211"/>
      <c r="J762" s="41"/>
      <c r="K762" s="41"/>
      <c r="L762" s="45"/>
      <c r="M762" s="292"/>
      <c r="N762" s="293"/>
      <c r="O762" s="92"/>
      <c r="P762" s="92"/>
      <c r="Q762" s="92"/>
      <c r="R762" s="92"/>
      <c r="S762" s="92"/>
      <c r="T762" s="93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T762" s="18" t="s">
        <v>266</v>
      </c>
      <c r="AU762" s="18" t="s">
        <v>84</v>
      </c>
    </row>
    <row r="763" s="2" customFormat="1" ht="16.5" customHeight="1">
      <c r="A763" s="39"/>
      <c r="B763" s="40"/>
      <c r="C763" s="244" t="s">
        <v>1623</v>
      </c>
      <c r="D763" s="244" t="s">
        <v>224</v>
      </c>
      <c r="E763" s="245" t="s">
        <v>3647</v>
      </c>
      <c r="F763" s="246" t="s">
        <v>3648</v>
      </c>
      <c r="G763" s="247" t="s">
        <v>353</v>
      </c>
      <c r="H763" s="248">
        <v>3</v>
      </c>
      <c r="I763" s="249"/>
      <c r="J763" s="250">
        <f>ROUND(I763*H763,2)</f>
        <v>0</v>
      </c>
      <c r="K763" s="251"/>
      <c r="L763" s="45"/>
      <c r="M763" s="252" t="s">
        <v>1</v>
      </c>
      <c r="N763" s="253" t="s">
        <v>41</v>
      </c>
      <c r="O763" s="92"/>
      <c r="P763" s="254">
        <f>O763*H763</f>
        <v>0</v>
      </c>
      <c r="Q763" s="254">
        <v>0</v>
      </c>
      <c r="R763" s="254">
        <f>Q763*H763</f>
        <v>0</v>
      </c>
      <c r="S763" s="254">
        <v>0</v>
      </c>
      <c r="T763" s="255">
        <f>S763*H763</f>
        <v>0</v>
      </c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R763" s="256" t="s">
        <v>228</v>
      </c>
      <c r="AT763" s="256" t="s">
        <v>224</v>
      </c>
      <c r="AU763" s="256" t="s">
        <v>84</v>
      </c>
      <c r="AY763" s="18" t="s">
        <v>222</v>
      </c>
      <c r="BE763" s="257">
        <f>IF(N763="základní",J763,0)</f>
        <v>0</v>
      </c>
      <c r="BF763" s="257">
        <f>IF(N763="snížená",J763,0)</f>
        <v>0</v>
      </c>
      <c r="BG763" s="257">
        <f>IF(N763="zákl. přenesená",J763,0)</f>
        <v>0</v>
      </c>
      <c r="BH763" s="257">
        <f>IF(N763="sníž. přenesená",J763,0)</f>
        <v>0</v>
      </c>
      <c r="BI763" s="257">
        <f>IF(N763="nulová",J763,0)</f>
        <v>0</v>
      </c>
      <c r="BJ763" s="18" t="s">
        <v>84</v>
      </c>
      <c r="BK763" s="257">
        <f>ROUND(I763*H763,2)</f>
        <v>0</v>
      </c>
      <c r="BL763" s="18" t="s">
        <v>228</v>
      </c>
      <c r="BM763" s="256" t="s">
        <v>1640</v>
      </c>
    </row>
    <row r="764" s="2" customFormat="1">
      <c r="A764" s="39"/>
      <c r="B764" s="40"/>
      <c r="C764" s="41"/>
      <c r="D764" s="260" t="s">
        <v>266</v>
      </c>
      <c r="E764" s="41"/>
      <c r="F764" s="291" t="s">
        <v>3646</v>
      </c>
      <c r="G764" s="41"/>
      <c r="H764" s="41"/>
      <c r="I764" s="211"/>
      <c r="J764" s="41"/>
      <c r="K764" s="41"/>
      <c r="L764" s="45"/>
      <c r="M764" s="292"/>
      <c r="N764" s="293"/>
      <c r="O764" s="92"/>
      <c r="P764" s="92"/>
      <c r="Q764" s="92"/>
      <c r="R764" s="92"/>
      <c r="S764" s="92"/>
      <c r="T764" s="93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T764" s="18" t="s">
        <v>266</v>
      </c>
      <c r="AU764" s="18" t="s">
        <v>84</v>
      </c>
    </row>
    <row r="765" s="2" customFormat="1" ht="16.5" customHeight="1">
      <c r="A765" s="39"/>
      <c r="B765" s="40"/>
      <c r="C765" s="244" t="s">
        <v>963</v>
      </c>
      <c r="D765" s="244" t="s">
        <v>224</v>
      </c>
      <c r="E765" s="245" t="s">
        <v>3715</v>
      </c>
      <c r="F765" s="246" t="s">
        <v>3716</v>
      </c>
      <c r="G765" s="247" t="s">
        <v>353</v>
      </c>
      <c r="H765" s="248">
        <v>2</v>
      </c>
      <c r="I765" s="249"/>
      <c r="J765" s="250">
        <f>ROUND(I765*H765,2)</f>
        <v>0</v>
      </c>
      <c r="K765" s="251"/>
      <c r="L765" s="45"/>
      <c r="M765" s="252" t="s">
        <v>1</v>
      </c>
      <c r="N765" s="253" t="s">
        <v>41</v>
      </c>
      <c r="O765" s="92"/>
      <c r="P765" s="254">
        <f>O765*H765</f>
        <v>0</v>
      </c>
      <c r="Q765" s="254">
        <v>0</v>
      </c>
      <c r="R765" s="254">
        <f>Q765*H765</f>
        <v>0</v>
      </c>
      <c r="S765" s="254">
        <v>0</v>
      </c>
      <c r="T765" s="255">
        <f>S765*H765</f>
        <v>0</v>
      </c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R765" s="256" t="s">
        <v>228</v>
      </c>
      <c r="AT765" s="256" t="s">
        <v>224</v>
      </c>
      <c r="AU765" s="256" t="s">
        <v>84</v>
      </c>
      <c r="AY765" s="18" t="s">
        <v>222</v>
      </c>
      <c r="BE765" s="257">
        <f>IF(N765="základní",J765,0)</f>
        <v>0</v>
      </c>
      <c r="BF765" s="257">
        <f>IF(N765="snížená",J765,0)</f>
        <v>0</v>
      </c>
      <c r="BG765" s="257">
        <f>IF(N765="zákl. přenesená",J765,0)</f>
        <v>0</v>
      </c>
      <c r="BH765" s="257">
        <f>IF(N765="sníž. přenesená",J765,0)</f>
        <v>0</v>
      </c>
      <c r="BI765" s="257">
        <f>IF(N765="nulová",J765,0)</f>
        <v>0</v>
      </c>
      <c r="BJ765" s="18" t="s">
        <v>84</v>
      </c>
      <c r="BK765" s="257">
        <f>ROUND(I765*H765,2)</f>
        <v>0</v>
      </c>
      <c r="BL765" s="18" t="s">
        <v>228</v>
      </c>
      <c r="BM765" s="256" t="s">
        <v>1645</v>
      </c>
    </row>
    <row r="766" s="2" customFormat="1">
      <c r="A766" s="39"/>
      <c r="B766" s="40"/>
      <c r="C766" s="41"/>
      <c r="D766" s="260" t="s">
        <v>266</v>
      </c>
      <c r="E766" s="41"/>
      <c r="F766" s="291" t="s">
        <v>3669</v>
      </c>
      <c r="G766" s="41"/>
      <c r="H766" s="41"/>
      <c r="I766" s="211"/>
      <c r="J766" s="41"/>
      <c r="K766" s="41"/>
      <c r="L766" s="45"/>
      <c r="M766" s="292"/>
      <c r="N766" s="293"/>
      <c r="O766" s="92"/>
      <c r="P766" s="92"/>
      <c r="Q766" s="92"/>
      <c r="R766" s="92"/>
      <c r="S766" s="92"/>
      <c r="T766" s="93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T766" s="18" t="s">
        <v>266</v>
      </c>
      <c r="AU766" s="18" t="s">
        <v>84</v>
      </c>
    </row>
    <row r="767" s="2" customFormat="1" ht="16.5" customHeight="1">
      <c r="A767" s="39"/>
      <c r="B767" s="40"/>
      <c r="C767" s="244" t="s">
        <v>1630</v>
      </c>
      <c r="D767" s="244" t="s">
        <v>224</v>
      </c>
      <c r="E767" s="245" t="s">
        <v>3753</v>
      </c>
      <c r="F767" s="246" t="s">
        <v>3754</v>
      </c>
      <c r="G767" s="247" t="s">
        <v>353</v>
      </c>
      <c r="H767" s="248">
        <v>1</v>
      </c>
      <c r="I767" s="249"/>
      <c r="J767" s="250">
        <f>ROUND(I767*H767,2)</f>
        <v>0</v>
      </c>
      <c r="K767" s="251"/>
      <c r="L767" s="45"/>
      <c r="M767" s="252" t="s">
        <v>1</v>
      </c>
      <c r="N767" s="253" t="s">
        <v>41</v>
      </c>
      <c r="O767" s="92"/>
      <c r="P767" s="254">
        <f>O767*H767</f>
        <v>0</v>
      </c>
      <c r="Q767" s="254">
        <v>0</v>
      </c>
      <c r="R767" s="254">
        <f>Q767*H767</f>
        <v>0</v>
      </c>
      <c r="S767" s="254">
        <v>0</v>
      </c>
      <c r="T767" s="255">
        <f>S767*H767</f>
        <v>0</v>
      </c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R767" s="256" t="s">
        <v>228</v>
      </c>
      <c r="AT767" s="256" t="s">
        <v>224</v>
      </c>
      <c r="AU767" s="256" t="s">
        <v>84</v>
      </c>
      <c r="AY767" s="18" t="s">
        <v>222</v>
      </c>
      <c r="BE767" s="257">
        <f>IF(N767="základní",J767,0)</f>
        <v>0</v>
      </c>
      <c r="BF767" s="257">
        <f>IF(N767="snížená",J767,0)</f>
        <v>0</v>
      </c>
      <c r="BG767" s="257">
        <f>IF(N767="zákl. přenesená",J767,0)</f>
        <v>0</v>
      </c>
      <c r="BH767" s="257">
        <f>IF(N767="sníž. přenesená",J767,0)</f>
        <v>0</v>
      </c>
      <c r="BI767" s="257">
        <f>IF(N767="nulová",J767,0)</f>
        <v>0</v>
      </c>
      <c r="BJ767" s="18" t="s">
        <v>84</v>
      </c>
      <c r="BK767" s="257">
        <f>ROUND(I767*H767,2)</f>
        <v>0</v>
      </c>
      <c r="BL767" s="18" t="s">
        <v>228</v>
      </c>
      <c r="BM767" s="256" t="s">
        <v>1651</v>
      </c>
    </row>
    <row r="768" s="2" customFormat="1">
      <c r="A768" s="39"/>
      <c r="B768" s="40"/>
      <c r="C768" s="41"/>
      <c r="D768" s="260" t="s">
        <v>266</v>
      </c>
      <c r="E768" s="41"/>
      <c r="F768" s="291" t="s">
        <v>3669</v>
      </c>
      <c r="G768" s="41"/>
      <c r="H768" s="41"/>
      <c r="I768" s="211"/>
      <c r="J768" s="41"/>
      <c r="K768" s="41"/>
      <c r="L768" s="45"/>
      <c r="M768" s="292"/>
      <c r="N768" s="293"/>
      <c r="O768" s="92"/>
      <c r="P768" s="92"/>
      <c r="Q768" s="92"/>
      <c r="R768" s="92"/>
      <c r="S768" s="92"/>
      <c r="T768" s="93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T768" s="18" t="s">
        <v>266</v>
      </c>
      <c r="AU768" s="18" t="s">
        <v>84</v>
      </c>
    </row>
    <row r="769" s="2" customFormat="1" ht="16.5" customHeight="1">
      <c r="A769" s="39"/>
      <c r="B769" s="40"/>
      <c r="C769" s="244" t="s">
        <v>970</v>
      </c>
      <c r="D769" s="244" t="s">
        <v>224</v>
      </c>
      <c r="E769" s="245" t="s">
        <v>3694</v>
      </c>
      <c r="F769" s="246" t="s">
        <v>3695</v>
      </c>
      <c r="G769" s="247" t="s">
        <v>353</v>
      </c>
      <c r="H769" s="248">
        <v>1</v>
      </c>
      <c r="I769" s="249"/>
      <c r="J769" s="250">
        <f>ROUND(I769*H769,2)</f>
        <v>0</v>
      </c>
      <c r="K769" s="251"/>
      <c r="L769" s="45"/>
      <c r="M769" s="252" t="s">
        <v>1</v>
      </c>
      <c r="N769" s="253" t="s">
        <v>41</v>
      </c>
      <c r="O769" s="92"/>
      <c r="P769" s="254">
        <f>O769*H769</f>
        <v>0</v>
      </c>
      <c r="Q769" s="254">
        <v>0</v>
      </c>
      <c r="R769" s="254">
        <f>Q769*H769</f>
        <v>0</v>
      </c>
      <c r="S769" s="254">
        <v>0</v>
      </c>
      <c r="T769" s="255">
        <f>S769*H769</f>
        <v>0</v>
      </c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R769" s="256" t="s">
        <v>228</v>
      </c>
      <c r="AT769" s="256" t="s">
        <v>224</v>
      </c>
      <c r="AU769" s="256" t="s">
        <v>84</v>
      </c>
      <c r="AY769" s="18" t="s">
        <v>222</v>
      </c>
      <c r="BE769" s="257">
        <f>IF(N769="základní",J769,0)</f>
        <v>0</v>
      </c>
      <c r="BF769" s="257">
        <f>IF(N769="snížená",J769,0)</f>
        <v>0</v>
      </c>
      <c r="BG769" s="257">
        <f>IF(N769="zákl. přenesená",J769,0)</f>
        <v>0</v>
      </c>
      <c r="BH769" s="257">
        <f>IF(N769="sníž. přenesená",J769,0)</f>
        <v>0</v>
      </c>
      <c r="BI769" s="257">
        <f>IF(N769="nulová",J769,0)</f>
        <v>0</v>
      </c>
      <c r="BJ769" s="18" t="s">
        <v>84</v>
      </c>
      <c r="BK769" s="257">
        <f>ROUND(I769*H769,2)</f>
        <v>0</v>
      </c>
      <c r="BL769" s="18" t="s">
        <v>228</v>
      </c>
      <c r="BM769" s="256" t="s">
        <v>1655</v>
      </c>
    </row>
    <row r="770" s="2" customFormat="1">
      <c r="A770" s="39"/>
      <c r="B770" s="40"/>
      <c r="C770" s="41"/>
      <c r="D770" s="260" t="s">
        <v>266</v>
      </c>
      <c r="E770" s="41"/>
      <c r="F770" s="291" t="s">
        <v>3629</v>
      </c>
      <c r="G770" s="41"/>
      <c r="H770" s="41"/>
      <c r="I770" s="211"/>
      <c r="J770" s="41"/>
      <c r="K770" s="41"/>
      <c r="L770" s="45"/>
      <c r="M770" s="292"/>
      <c r="N770" s="293"/>
      <c r="O770" s="92"/>
      <c r="P770" s="92"/>
      <c r="Q770" s="92"/>
      <c r="R770" s="92"/>
      <c r="S770" s="92"/>
      <c r="T770" s="93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T770" s="18" t="s">
        <v>266</v>
      </c>
      <c r="AU770" s="18" t="s">
        <v>84</v>
      </c>
    </row>
    <row r="771" s="12" customFormat="1" ht="25.92" customHeight="1">
      <c r="A771" s="12"/>
      <c r="B771" s="228"/>
      <c r="C771" s="229"/>
      <c r="D771" s="230" t="s">
        <v>75</v>
      </c>
      <c r="E771" s="231" t="s">
        <v>3787</v>
      </c>
      <c r="F771" s="231" t="s">
        <v>3788</v>
      </c>
      <c r="G771" s="229"/>
      <c r="H771" s="229"/>
      <c r="I771" s="232"/>
      <c r="J771" s="233">
        <f>BK771</f>
        <v>0</v>
      </c>
      <c r="K771" s="229"/>
      <c r="L771" s="234"/>
      <c r="M771" s="235"/>
      <c r="N771" s="236"/>
      <c r="O771" s="236"/>
      <c r="P771" s="237">
        <f>SUM(P772:P786)</f>
        <v>0</v>
      </c>
      <c r="Q771" s="236"/>
      <c r="R771" s="237">
        <f>SUM(R772:R786)</f>
        <v>0</v>
      </c>
      <c r="S771" s="236"/>
      <c r="T771" s="238">
        <f>SUM(T772:T786)</f>
        <v>0</v>
      </c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R771" s="239" t="s">
        <v>84</v>
      </c>
      <c r="AT771" s="240" t="s">
        <v>75</v>
      </c>
      <c r="AU771" s="240" t="s">
        <v>76</v>
      </c>
      <c r="AY771" s="239" t="s">
        <v>222</v>
      </c>
      <c r="BK771" s="241">
        <f>SUM(BK772:BK786)</f>
        <v>0</v>
      </c>
    </row>
    <row r="772" s="2" customFormat="1" ht="24.15" customHeight="1">
      <c r="A772" s="39"/>
      <c r="B772" s="40"/>
      <c r="C772" s="244" t="s">
        <v>1637</v>
      </c>
      <c r="D772" s="244" t="s">
        <v>224</v>
      </c>
      <c r="E772" s="245" t="s">
        <v>3789</v>
      </c>
      <c r="F772" s="246" t="s">
        <v>3790</v>
      </c>
      <c r="G772" s="247" t="s">
        <v>353</v>
      </c>
      <c r="H772" s="248">
        <v>1</v>
      </c>
      <c r="I772" s="249"/>
      <c r="J772" s="250">
        <f>ROUND(I772*H772,2)</f>
        <v>0</v>
      </c>
      <c r="K772" s="251"/>
      <c r="L772" s="45"/>
      <c r="M772" s="252" t="s">
        <v>1</v>
      </c>
      <c r="N772" s="253" t="s">
        <v>41</v>
      </c>
      <c r="O772" s="92"/>
      <c r="P772" s="254">
        <f>O772*H772</f>
        <v>0</v>
      </c>
      <c r="Q772" s="254">
        <v>0</v>
      </c>
      <c r="R772" s="254">
        <f>Q772*H772</f>
        <v>0</v>
      </c>
      <c r="S772" s="254">
        <v>0</v>
      </c>
      <c r="T772" s="255">
        <f>S772*H772</f>
        <v>0</v>
      </c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R772" s="256" t="s">
        <v>228</v>
      </c>
      <c r="AT772" s="256" t="s">
        <v>224</v>
      </c>
      <c r="AU772" s="256" t="s">
        <v>84</v>
      </c>
      <c r="AY772" s="18" t="s">
        <v>222</v>
      </c>
      <c r="BE772" s="257">
        <f>IF(N772="základní",J772,0)</f>
        <v>0</v>
      </c>
      <c r="BF772" s="257">
        <f>IF(N772="snížená",J772,0)</f>
        <v>0</v>
      </c>
      <c r="BG772" s="257">
        <f>IF(N772="zákl. přenesená",J772,0)</f>
        <v>0</v>
      </c>
      <c r="BH772" s="257">
        <f>IF(N772="sníž. přenesená",J772,0)</f>
        <v>0</v>
      </c>
      <c r="BI772" s="257">
        <f>IF(N772="nulová",J772,0)</f>
        <v>0</v>
      </c>
      <c r="BJ772" s="18" t="s">
        <v>84</v>
      </c>
      <c r="BK772" s="257">
        <f>ROUND(I772*H772,2)</f>
        <v>0</v>
      </c>
      <c r="BL772" s="18" t="s">
        <v>228</v>
      </c>
      <c r="BM772" s="256" t="s">
        <v>1659</v>
      </c>
    </row>
    <row r="773" s="2" customFormat="1">
      <c r="A773" s="39"/>
      <c r="B773" s="40"/>
      <c r="C773" s="41"/>
      <c r="D773" s="260" t="s">
        <v>266</v>
      </c>
      <c r="E773" s="41"/>
      <c r="F773" s="291" t="s">
        <v>3791</v>
      </c>
      <c r="G773" s="41"/>
      <c r="H773" s="41"/>
      <c r="I773" s="211"/>
      <c r="J773" s="41"/>
      <c r="K773" s="41"/>
      <c r="L773" s="45"/>
      <c r="M773" s="292"/>
      <c r="N773" s="293"/>
      <c r="O773" s="92"/>
      <c r="P773" s="92"/>
      <c r="Q773" s="92"/>
      <c r="R773" s="92"/>
      <c r="S773" s="92"/>
      <c r="T773" s="93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T773" s="18" t="s">
        <v>266</v>
      </c>
      <c r="AU773" s="18" t="s">
        <v>84</v>
      </c>
    </row>
    <row r="774" s="2" customFormat="1" ht="24.15" customHeight="1">
      <c r="A774" s="39"/>
      <c r="B774" s="40"/>
      <c r="C774" s="244" t="s">
        <v>977</v>
      </c>
      <c r="D774" s="244" t="s">
        <v>224</v>
      </c>
      <c r="E774" s="245" t="s">
        <v>3792</v>
      </c>
      <c r="F774" s="246" t="s">
        <v>3793</v>
      </c>
      <c r="G774" s="247" t="s">
        <v>353</v>
      </c>
      <c r="H774" s="248">
        <v>1</v>
      </c>
      <c r="I774" s="249"/>
      <c r="J774" s="250">
        <f>ROUND(I774*H774,2)</f>
        <v>0</v>
      </c>
      <c r="K774" s="251"/>
      <c r="L774" s="45"/>
      <c r="M774" s="252" t="s">
        <v>1</v>
      </c>
      <c r="N774" s="253" t="s">
        <v>41</v>
      </c>
      <c r="O774" s="92"/>
      <c r="P774" s="254">
        <f>O774*H774</f>
        <v>0</v>
      </c>
      <c r="Q774" s="254">
        <v>0</v>
      </c>
      <c r="R774" s="254">
        <f>Q774*H774</f>
        <v>0</v>
      </c>
      <c r="S774" s="254">
        <v>0</v>
      </c>
      <c r="T774" s="255">
        <f>S774*H774</f>
        <v>0</v>
      </c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R774" s="256" t="s">
        <v>228</v>
      </c>
      <c r="AT774" s="256" t="s">
        <v>224</v>
      </c>
      <c r="AU774" s="256" t="s">
        <v>84</v>
      </c>
      <c r="AY774" s="18" t="s">
        <v>222</v>
      </c>
      <c r="BE774" s="257">
        <f>IF(N774="základní",J774,0)</f>
        <v>0</v>
      </c>
      <c r="BF774" s="257">
        <f>IF(N774="snížená",J774,0)</f>
        <v>0</v>
      </c>
      <c r="BG774" s="257">
        <f>IF(N774="zákl. přenesená",J774,0)</f>
        <v>0</v>
      </c>
      <c r="BH774" s="257">
        <f>IF(N774="sníž. přenesená",J774,0)</f>
        <v>0</v>
      </c>
      <c r="BI774" s="257">
        <f>IF(N774="nulová",J774,0)</f>
        <v>0</v>
      </c>
      <c r="BJ774" s="18" t="s">
        <v>84</v>
      </c>
      <c r="BK774" s="257">
        <f>ROUND(I774*H774,2)</f>
        <v>0</v>
      </c>
      <c r="BL774" s="18" t="s">
        <v>228</v>
      </c>
      <c r="BM774" s="256" t="s">
        <v>1662</v>
      </c>
    </row>
    <row r="775" s="2" customFormat="1">
      <c r="A775" s="39"/>
      <c r="B775" s="40"/>
      <c r="C775" s="41"/>
      <c r="D775" s="260" t="s">
        <v>266</v>
      </c>
      <c r="E775" s="41"/>
      <c r="F775" s="291" t="s">
        <v>3791</v>
      </c>
      <c r="G775" s="41"/>
      <c r="H775" s="41"/>
      <c r="I775" s="211"/>
      <c r="J775" s="41"/>
      <c r="K775" s="41"/>
      <c r="L775" s="45"/>
      <c r="M775" s="292"/>
      <c r="N775" s="293"/>
      <c r="O775" s="92"/>
      <c r="P775" s="92"/>
      <c r="Q775" s="92"/>
      <c r="R775" s="92"/>
      <c r="S775" s="92"/>
      <c r="T775" s="93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T775" s="18" t="s">
        <v>266</v>
      </c>
      <c r="AU775" s="18" t="s">
        <v>84</v>
      </c>
    </row>
    <row r="776" s="2" customFormat="1" ht="16.5" customHeight="1">
      <c r="A776" s="39"/>
      <c r="B776" s="40"/>
      <c r="C776" s="244" t="s">
        <v>1648</v>
      </c>
      <c r="D776" s="244" t="s">
        <v>224</v>
      </c>
      <c r="E776" s="245" t="s">
        <v>3771</v>
      </c>
      <c r="F776" s="246" t="s">
        <v>3772</v>
      </c>
      <c r="G776" s="247" t="s">
        <v>353</v>
      </c>
      <c r="H776" s="248">
        <v>1</v>
      </c>
      <c r="I776" s="249"/>
      <c r="J776" s="250">
        <f>ROUND(I776*H776,2)</f>
        <v>0</v>
      </c>
      <c r="K776" s="251"/>
      <c r="L776" s="45"/>
      <c r="M776" s="252" t="s">
        <v>1</v>
      </c>
      <c r="N776" s="253" t="s">
        <v>41</v>
      </c>
      <c r="O776" s="92"/>
      <c r="P776" s="254">
        <f>O776*H776</f>
        <v>0</v>
      </c>
      <c r="Q776" s="254">
        <v>0</v>
      </c>
      <c r="R776" s="254">
        <f>Q776*H776</f>
        <v>0</v>
      </c>
      <c r="S776" s="254">
        <v>0</v>
      </c>
      <c r="T776" s="255">
        <f>S776*H776</f>
        <v>0</v>
      </c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R776" s="256" t="s">
        <v>228</v>
      </c>
      <c r="AT776" s="256" t="s">
        <v>224</v>
      </c>
      <c r="AU776" s="256" t="s">
        <v>84</v>
      </c>
      <c r="AY776" s="18" t="s">
        <v>222</v>
      </c>
      <c r="BE776" s="257">
        <f>IF(N776="základní",J776,0)</f>
        <v>0</v>
      </c>
      <c r="BF776" s="257">
        <f>IF(N776="snížená",J776,0)</f>
        <v>0</v>
      </c>
      <c r="BG776" s="257">
        <f>IF(N776="zákl. přenesená",J776,0)</f>
        <v>0</v>
      </c>
      <c r="BH776" s="257">
        <f>IF(N776="sníž. přenesená",J776,0)</f>
        <v>0</v>
      </c>
      <c r="BI776" s="257">
        <f>IF(N776="nulová",J776,0)</f>
        <v>0</v>
      </c>
      <c r="BJ776" s="18" t="s">
        <v>84</v>
      </c>
      <c r="BK776" s="257">
        <f>ROUND(I776*H776,2)</f>
        <v>0</v>
      </c>
      <c r="BL776" s="18" t="s">
        <v>228</v>
      </c>
      <c r="BM776" s="256" t="s">
        <v>1666</v>
      </c>
    </row>
    <row r="777" s="2" customFormat="1">
      <c r="A777" s="39"/>
      <c r="B777" s="40"/>
      <c r="C777" s="41"/>
      <c r="D777" s="260" t="s">
        <v>266</v>
      </c>
      <c r="E777" s="41"/>
      <c r="F777" s="291" t="s">
        <v>3674</v>
      </c>
      <c r="G777" s="41"/>
      <c r="H777" s="41"/>
      <c r="I777" s="211"/>
      <c r="J777" s="41"/>
      <c r="K777" s="41"/>
      <c r="L777" s="45"/>
      <c r="M777" s="292"/>
      <c r="N777" s="293"/>
      <c r="O777" s="92"/>
      <c r="P777" s="92"/>
      <c r="Q777" s="92"/>
      <c r="R777" s="92"/>
      <c r="S777" s="92"/>
      <c r="T777" s="93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T777" s="18" t="s">
        <v>266</v>
      </c>
      <c r="AU777" s="18" t="s">
        <v>84</v>
      </c>
    </row>
    <row r="778" s="2" customFormat="1" ht="16.5" customHeight="1">
      <c r="A778" s="39"/>
      <c r="B778" s="40"/>
      <c r="C778" s="244" t="s">
        <v>981</v>
      </c>
      <c r="D778" s="244" t="s">
        <v>224</v>
      </c>
      <c r="E778" s="245" t="s">
        <v>3706</v>
      </c>
      <c r="F778" s="246" t="s">
        <v>3676</v>
      </c>
      <c r="G778" s="247" t="s">
        <v>353</v>
      </c>
      <c r="H778" s="248">
        <v>1</v>
      </c>
      <c r="I778" s="249"/>
      <c r="J778" s="250">
        <f>ROUND(I778*H778,2)</f>
        <v>0</v>
      </c>
      <c r="K778" s="251"/>
      <c r="L778" s="45"/>
      <c r="M778" s="252" t="s">
        <v>1</v>
      </c>
      <c r="N778" s="253" t="s">
        <v>41</v>
      </c>
      <c r="O778" s="92"/>
      <c r="P778" s="254">
        <f>O778*H778</f>
        <v>0</v>
      </c>
      <c r="Q778" s="254">
        <v>0</v>
      </c>
      <c r="R778" s="254">
        <f>Q778*H778</f>
        <v>0</v>
      </c>
      <c r="S778" s="254">
        <v>0</v>
      </c>
      <c r="T778" s="255">
        <f>S778*H778</f>
        <v>0</v>
      </c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R778" s="256" t="s">
        <v>228</v>
      </c>
      <c r="AT778" s="256" t="s">
        <v>224</v>
      </c>
      <c r="AU778" s="256" t="s">
        <v>84</v>
      </c>
      <c r="AY778" s="18" t="s">
        <v>222</v>
      </c>
      <c r="BE778" s="257">
        <f>IF(N778="základní",J778,0)</f>
        <v>0</v>
      </c>
      <c r="BF778" s="257">
        <f>IF(N778="snížená",J778,0)</f>
        <v>0</v>
      </c>
      <c r="BG778" s="257">
        <f>IF(N778="zákl. přenesená",J778,0)</f>
        <v>0</v>
      </c>
      <c r="BH778" s="257">
        <f>IF(N778="sníž. přenesená",J778,0)</f>
        <v>0</v>
      </c>
      <c r="BI778" s="257">
        <f>IF(N778="nulová",J778,0)</f>
        <v>0</v>
      </c>
      <c r="BJ778" s="18" t="s">
        <v>84</v>
      </c>
      <c r="BK778" s="257">
        <f>ROUND(I778*H778,2)</f>
        <v>0</v>
      </c>
      <c r="BL778" s="18" t="s">
        <v>228</v>
      </c>
      <c r="BM778" s="256" t="s">
        <v>1669</v>
      </c>
    </row>
    <row r="779" s="2" customFormat="1">
      <c r="A779" s="39"/>
      <c r="B779" s="40"/>
      <c r="C779" s="41"/>
      <c r="D779" s="260" t="s">
        <v>266</v>
      </c>
      <c r="E779" s="41"/>
      <c r="F779" s="291" t="s">
        <v>3618</v>
      </c>
      <c r="G779" s="41"/>
      <c r="H779" s="41"/>
      <c r="I779" s="211"/>
      <c r="J779" s="41"/>
      <c r="K779" s="41"/>
      <c r="L779" s="45"/>
      <c r="M779" s="292"/>
      <c r="N779" s="293"/>
      <c r="O779" s="92"/>
      <c r="P779" s="92"/>
      <c r="Q779" s="92"/>
      <c r="R779" s="92"/>
      <c r="S779" s="92"/>
      <c r="T779" s="93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T779" s="18" t="s">
        <v>266</v>
      </c>
      <c r="AU779" s="18" t="s">
        <v>84</v>
      </c>
    </row>
    <row r="780" s="2" customFormat="1" ht="24.15" customHeight="1">
      <c r="A780" s="39"/>
      <c r="B780" s="40"/>
      <c r="C780" s="244" t="s">
        <v>1656</v>
      </c>
      <c r="D780" s="244" t="s">
        <v>224</v>
      </c>
      <c r="E780" s="245" t="s">
        <v>3619</v>
      </c>
      <c r="F780" s="246" t="s">
        <v>3620</v>
      </c>
      <c r="G780" s="247" t="s">
        <v>353</v>
      </c>
      <c r="H780" s="248">
        <v>1</v>
      </c>
      <c r="I780" s="249"/>
      <c r="J780" s="250">
        <f>ROUND(I780*H780,2)</f>
        <v>0</v>
      </c>
      <c r="K780" s="251"/>
      <c r="L780" s="45"/>
      <c r="M780" s="252" t="s">
        <v>1</v>
      </c>
      <c r="N780" s="253" t="s">
        <v>41</v>
      </c>
      <c r="O780" s="92"/>
      <c r="P780" s="254">
        <f>O780*H780</f>
        <v>0</v>
      </c>
      <c r="Q780" s="254">
        <v>0</v>
      </c>
      <c r="R780" s="254">
        <f>Q780*H780</f>
        <v>0</v>
      </c>
      <c r="S780" s="254">
        <v>0</v>
      </c>
      <c r="T780" s="255">
        <f>S780*H780</f>
        <v>0</v>
      </c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R780" s="256" t="s">
        <v>228</v>
      </c>
      <c r="AT780" s="256" t="s">
        <v>224</v>
      </c>
      <c r="AU780" s="256" t="s">
        <v>84</v>
      </c>
      <c r="AY780" s="18" t="s">
        <v>222</v>
      </c>
      <c r="BE780" s="257">
        <f>IF(N780="základní",J780,0)</f>
        <v>0</v>
      </c>
      <c r="BF780" s="257">
        <f>IF(N780="snížená",J780,0)</f>
        <v>0</v>
      </c>
      <c r="BG780" s="257">
        <f>IF(N780="zákl. přenesená",J780,0)</f>
        <v>0</v>
      </c>
      <c r="BH780" s="257">
        <f>IF(N780="sníž. přenesená",J780,0)</f>
        <v>0</v>
      </c>
      <c r="BI780" s="257">
        <f>IF(N780="nulová",J780,0)</f>
        <v>0</v>
      </c>
      <c r="BJ780" s="18" t="s">
        <v>84</v>
      </c>
      <c r="BK780" s="257">
        <f>ROUND(I780*H780,2)</f>
        <v>0</v>
      </c>
      <c r="BL780" s="18" t="s">
        <v>228</v>
      </c>
      <c r="BM780" s="256" t="s">
        <v>1673</v>
      </c>
    </row>
    <row r="781" s="2" customFormat="1">
      <c r="A781" s="39"/>
      <c r="B781" s="40"/>
      <c r="C781" s="41"/>
      <c r="D781" s="260" t="s">
        <v>266</v>
      </c>
      <c r="E781" s="41"/>
      <c r="F781" s="291" t="s">
        <v>3621</v>
      </c>
      <c r="G781" s="41"/>
      <c r="H781" s="41"/>
      <c r="I781" s="211"/>
      <c r="J781" s="41"/>
      <c r="K781" s="41"/>
      <c r="L781" s="45"/>
      <c r="M781" s="292"/>
      <c r="N781" s="293"/>
      <c r="O781" s="92"/>
      <c r="P781" s="92"/>
      <c r="Q781" s="92"/>
      <c r="R781" s="92"/>
      <c r="S781" s="92"/>
      <c r="T781" s="93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T781" s="18" t="s">
        <v>266</v>
      </c>
      <c r="AU781" s="18" t="s">
        <v>84</v>
      </c>
    </row>
    <row r="782" s="2" customFormat="1" ht="24.15" customHeight="1">
      <c r="A782" s="39"/>
      <c r="B782" s="40"/>
      <c r="C782" s="244" t="s">
        <v>986</v>
      </c>
      <c r="D782" s="244" t="s">
        <v>224</v>
      </c>
      <c r="E782" s="245" t="s">
        <v>3794</v>
      </c>
      <c r="F782" s="246" t="s">
        <v>3795</v>
      </c>
      <c r="G782" s="247" t="s">
        <v>353</v>
      </c>
      <c r="H782" s="248">
        <v>5</v>
      </c>
      <c r="I782" s="249"/>
      <c r="J782" s="250">
        <f>ROUND(I782*H782,2)</f>
        <v>0</v>
      </c>
      <c r="K782" s="251"/>
      <c r="L782" s="45"/>
      <c r="M782" s="252" t="s">
        <v>1</v>
      </c>
      <c r="N782" s="253" t="s">
        <v>41</v>
      </c>
      <c r="O782" s="92"/>
      <c r="P782" s="254">
        <f>O782*H782</f>
        <v>0</v>
      </c>
      <c r="Q782" s="254">
        <v>0</v>
      </c>
      <c r="R782" s="254">
        <f>Q782*H782</f>
        <v>0</v>
      </c>
      <c r="S782" s="254">
        <v>0</v>
      </c>
      <c r="T782" s="255">
        <f>S782*H782</f>
        <v>0</v>
      </c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R782" s="256" t="s">
        <v>228</v>
      </c>
      <c r="AT782" s="256" t="s">
        <v>224</v>
      </c>
      <c r="AU782" s="256" t="s">
        <v>84</v>
      </c>
      <c r="AY782" s="18" t="s">
        <v>222</v>
      </c>
      <c r="BE782" s="257">
        <f>IF(N782="základní",J782,0)</f>
        <v>0</v>
      </c>
      <c r="BF782" s="257">
        <f>IF(N782="snížená",J782,0)</f>
        <v>0</v>
      </c>
      <c r="BG782" s="257">
        <f>IF(N782="zákl. přenesená",J782,0)</f>
        <v>0</v>
      </c>
      <c r="BH782" s="257">
        <f>IF(N782="sníž. přenesená",J782,0)</f>
        <v>0</v>
      </c>
      <c r="BI782" s="257">
        <f>IF(N782="nulová",J782,0)</f>
        <v>0</v>
      </c>
      <c r="BJ782" s="18" t="s">
        <v>84</v>
      </c>
      <c r="BK782" s="257">
        <f>ROUND(I782*H782,2)</f>
        <v>0</v>
      </c>
      <c r="BL782" s="18" t="s">
        <v>228</v>
      </c>
      <c r="BM782" s="256" t="s">
        <v>1676</v>
      </c>
    </row>
    <row r="783" s="2" customFormat="1">
      <c r="A783" s="39"/>
      <c r="B783" s="40"/>
      <c r="C783" s="41"/>
      <c r="D783" s="260" t="s">
        <v>266</v>
      </c>
      <c r="E783" s="41"/>
      <c r="F783" s="291" t="s">
        <v>3629</v>
      </c>
      <c r="G783" s="41"/>
      <c r="H783" s="41"/>
      <c r="I783" s="211"/>
      <c r="J783" s="41"/>
      <c r="K783" s="41"/>
      <c r="L783" s="45"/>
      <c r="M783" s="292"/>
      <c r="N783" s="293"/>
      <c r="O783" s="92"/>
      <c r="P783" s="92"/>
      <c r="Q783" s="92"/>
      <c r="R783" s="92"/>
      <c r="S783" s="92"/>
      <c r="T783" s="93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T783" s="18" t="s">
        <v>266</v>
      </c>
      <c r="AU783" s="18" t="s">
        <v>84</v>
      </c>
    </row>
    <row r="784" s="2" customFormat="1" ht="24.15" customHeight="1">
      <c r="A784" s="39"/>
      <c r="B784" s="40"/>
      <c r="C784" s="244" t="s">
        <v>1663</v>
      </c>
      <c r="D784" s="244" t="s">
        <v>224</v>
      </c>
      <c r="E784" s="245" t="s">
        <v>3796</v>
      </c>
      <c r="F784" s="246" t="s">
        <v>3797</v>
      </c>
      <c r="G784" s="247" t="s">
        <v>353</v>
      </c>
      <c r="H784" s="248">
        <v>1</v>
      </c>
      <c r="I784" s="249"/>
      <c r="J784" s="250">
        <f>ROUND(I784*H784,2)</f>
        <v>0</v>
      </c>
      <c r="K784" s="251"/>
      <c r="L784" s="45"/>
      <c r="M784" s="252" t="s">
        <v>1</v>
      </c>
      <c r="N784" s="253" t="s">
        <v>41</v>
      </c>
      <c r="O784" s="92"/>
      <c r="P784" s="254">
        <f>O784*H784</f>
        <v>0</v>
      </c>
      <c r="Q784" s="254">
        <v>0</v>
      </c>
      <c r="R784" s="254">
        <f>Q784*H784</f>
        <v>0</v>
      </c>
      <c r="S784" s="254">
        <v>0</v>
      </c>
      <c r="T784" s="255">
        <f>S784*H784</f>
        <v>0</v>
      </c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R784" s="256" t="s">
        <v>228</v>
      </c>
      <c r="AT784" s="256" t="s">
        <v>224</v>
      </c>
      <c r="AU784" s="256" t="s">
        <v>84</v>
      </c>
      <c r="AY784" s="18" t="s">
        <v>222</v>
      </c>
      <c r="BE784" s="257">
        <f>IF(N784="základní",J784,0)</f>
        <v>0</v>
      </c>
      <c r="BF784" s="257">
        <f>IF(N784="snížená",J784,0)</f>
        <v>0</v>
      </c>
      <c r="BG784" s="257">
        <f>IF(N784="zákl. přenesená",J784,0)</f>
        <v>0</v>
      </c>
      <c r="BH784" s="257">
        <f>IF(N784="sníž. přenesená",J784,0)</f>
        <v>0</v>
      </c>
      <c r="BI784" s="257">
        <f>IF(N784="nulová",J784,0)</f>
        <v>0</v>
      </c>
      <c r="BJ784" s="18" t="s">
        <v>84</v>
      </c>
      <c r="BK784" s="257">
        <f>ROUND(I784*H784,2)</f>
        <v>0</v>
      </c>
      <c r="BL784" s="18" t="s">
        <v>228</v>
      </c>
      <c r="BM784" s="256" t="s">
        <v>1680</v>
      </c>
    </row>
    <row r="785" s="2" customFormat="1">
      <c r="A785" s="39"/>
      <c r="B785" s="40"/>
      <c r="C785" s="41"/>
      <c r="D785" s="260" t="s">
        <v>266</v>
      </c>
      <c r="E785" s="41"/>
      <c r="F785" s="291" t="s">
        <v>3651</v>
      </c>
      <c r="G785" s="41"/>
      <c r="H785" s="41"/>
      <c r="I785" s="211"/>
      <c r="J785" s="41"/>
      <c r="K785" s="41"/>
      <c r="L785" s="45"/>
      <c r="M785" s="292"/>
      <c r="N785" s="293"/>
      <c r="O785" s="92"/>
      <c r="P785" s="92"/>
      <c r="Q785" s="92"/>
      <c r="R785" s="92"/>
      <c r="S785" s="92"/>
      <c r="T785" s="93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T785" s="18" t="s">
        <v>266</v>
      </c>
      <c r="AU785" s="18" t="s">
        <v>84</v>
      </c>
    </row>
    <row r="786" s="2" customFormat="1" ht="16.5" customHeight="1">
      <c r="A786" s="39"/>
      <c r="B786" s="40"/>
      <c r="C786" s="244" t="s">
        <v>990</v>
      </c>
      <c r="D786" s="244" t="s">
        <v>224</v>
      </c>
      <c r="E786" s="245" t="s">
        <v>3798</v>
      </c>
      <c r="F786" s="246" t="s">
        <v>3660</v>
      </c>
      <c r="G786" s="247" t="s">
        <v>353</v>
      </c>
      <c r="H786" s="248">
        <v>1</v>
      </c>
      <c r="I786" s="249"/>
      <c r="J786" s="250">
        <f>ROUND(I786*H786,2)</f>
        <v>0</v>
      </c>
      <c r="K786" s="251"/>
      <c r="L786" s="45"/>
      <c r="M786" s="252" t="s">
        <v>1</v>
      </c>
      <c r="N786" s="253" t="s">
        <v>41</v>
      </c>
      <c r="O786" s="92"/>
      <c r="P786" s="254">
        <f>O786*H786</f>
        <v>0</v>
      </c>
      <c r="Q786" s="254">
        <v>0</v>
      </c>
      <c r="R786" s="254">
        <f>Q786*H786</f>
        <v>0</v>
      </c>
      <c r="S786" s="254">
        <v>0</v>
      </c>
      <c r="T786" s="255">
        <f>S786*H786</f>
        <v>0</v>
      </c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R786" s="256" t="s">
        <v>228</v>
      </c>
      <c r="AT786" s="256" t="s">
        <v>224</v>
      </c>
      <c r="AU786" s="256" t="s">
        <v>84</v>
      </c>
      <c r="AY786" s="18" t="s">
        <v>222</v>
      </c>
      <c r="BE786" s="257">
        <f>IF(N786="základní",J786,0)</f>
        <v>0</v>
      </c>
      <c r="BF786" s="257">
        <f>IF(N786="snížená",J786,0)</f>
        <v>0</v>
      </c>
      <c r="BG786" s="257">
        <f>IF(N786="zákl. přenesená",J786,0)</f>
        <v>0</v>
      </c>
      <c r="BH786" s="257">
        <f>IF(N786="sníž. přenesená",J786,0)</f>
        <v>0</v>
      </c>
      <c r="BI786" s="257">
        <f>IF(N786="nulová",J786,0)</f>
        <v>0</v>
      </c>
      <c r="BJ786" s="18" t="s">
        <v>84</v>
      </c>
      <c r="BK786" s="257">
        <f>ROUND(I786*H786,2)</f>
        <v>0</v>
      </c>
      <c r="BL786" s="18" t="s">
        <v>228</v>
      </c>
      <c r="BM786" s="256" t="s">
        <v>1683</v>
      </c>
    </row>
    <row r="787" s="12" customFormat="1" ht="25.92" customHeight="1">
      <c r="A787" s="12"/>
      <c r="B787" s="228"/>
      <c r="C787" s="229"/>
      <c r="D787" s="230" t="s">
        <v>75</v>
      </c>
      <c r="E787" s="231" t="s">
        <v>3799</v>
      </c>
      <c r="F787" s="231" t="s">
        <v>3800</v>
      </c>
      <c r="G787" s="229"/>
      <c r="H787" s="229"/>
      <c r="I787" s="232"/>
      <c r="J787" s="233">
        <f>BK787</f>
        <v>0</v>
      </c>
      <c r="K787" s="229"/>
      <c r="L787" s="234"/>
      <c r="M787" s="235"/>
      <c r="N787" s="236"/>
      <c r="O787" s="236"/>
      <c r="P787" s="237">
        <f>SUM(P788:P798)</f>
        <v>0</v>
      </c>
      <c r="Q787" s="236"/>
      <c r="R787" s="237">
        <f>SUM(R788:R798)</f>
        <v>0</v>
      </c>
      <c r="S787" s="236"/>
      <c r="T787" s="238">
        <f>SUM(T788:T798)</f>
        <v>0</v>
      </c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R787" s="239" t="s">
        <v>84</v>
      </c>
      <c r="AT787" s="240" t="s">
        <v>75</v>
      </c>
      <c r="AU787" s="240" t="s">
        <v>76</v>
      </c>
      <c r="AY787" s="239" t="s">
        <v>222</v>
      </c>
      <c r="BK787" s="241">
        <f>SUM(BK788:BK798)</f>
        <v>0</v>
      </c>
    </row>
    <row r="788" s="2" customFormat="1" ht="24.15" customHeight="1">
      <c r="A788" s="39"/>
      <c r="B788" s="40"/>
      <c r="C788" s="244" t="s">
        <v>1670</v>
      </c>
      <c r="D788" s="244" t="s">
        <v>224</v>
      </c>
      <c r="E788" s="245" t="s">
        <v>3801</v>
      </c>
      <c r="F788" s="246" t="s">
        <v>3802</v>
      </c>
      <c r="G788" s="247" t="s">
        <v>353</v>
      </c>
      <c r="H788" s="248">
        <v>1</v>
      </c>
      <c r="I788" s="249"/>
      <c r="J788" s="250">
        <f>ROUND(I788*H788,2)</f>
        <v>0</v>
      </c>
      <c r="K788" s="251"/>
      <c r="L788" s="45"/>
      <c r="M788" s="252" t="s">
        <v>1</v>
      </c>
      <c r="N788" s="253" t="s">
        <v>41</v>
      </c>
      <c r="O788" s="92"/>
      <c r="P788" s="254">
        <f>O788*H788</f>
        <v>0</v>
      </c>
      <c r="Q788" s="254">
        <v>0</v>
      </c>
      <c r="R788" s="254">
        <f>Q788*H788</f>
        <v>0</v>
      </c>
      <c r="S788" s="254">
        <v>0</v>
      </c>
      <c r="T788" s="255">
        <f>S788*H788</f>
        <v>0</v>
      </c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R788" s="256" t="s">
        <v>228</v>
      </c>
      <c r="AT788" s="256" t="s">
        <v>224</v>
      </c>
      <c r="AU788" s="256" t="s">
        <v>84</v>
      </c>
      <c r="AY788" s="18" t="s">
        <v>222</v>
      </c>
      <c r="BE788" s="257">
        <f>IF(N788="základní",J788,0)</f>
        <v>0</v>
      </c>
      <c r="BF788" s="257">
        <f>IF(N788="snížená",J788,0)</f>
        <v>0</v>
      </c>
      <c r="BG788" s="257">
        <f>IF(N788="zákl. přenesená",J788,0)</f>
        <v>0</v>
      </c>
      <c r="BH788" s="257">
        <f>IF(N788="sníž. přenesená",J788,0)</f>
        <v>0</v>
      </c>
      <c r="BI788" s="257">
        <f>IF(N788="nulová",J788,0)</f>
        <v>0</v>
      </c>
      <c r="BJ788" s="18" t="s">
        <v>84</v>
      </c>
      <c r="BK788" s="257">
        <f>ROUND(I788*H788,2)</f>
        <v>0</v>
      </c>
      <c r="BL788" s="18" t="s">
        <v>228</v>
      </c>
      <c r="BM788" s="256" t="s">
        <v>1687</v>
      </c>
    </row>
    <row r="789" s="2" customFormat="1">
      <c r="A789" s="39"/>
      <c r="B789" s="40"/>
      <c r="C789" s="41"/>
      <c r="D789" s="260" t="s">
        <v>266</v>
      </c>
      <c r="E789" s="41"/>
      <c r="F789" s="291" t="s">
        <v>3791</v>
      </c>
      <c r="G789" s="41"/>
      <c r="H789" s="41"/>
      <c r="I789" s="211"/>
      <c r="J789" s="41"/>
      <c r="K789" s="41"/>
      <c r="L789" s="45"/>
      <c r="M789" s="292"/>
      <c r="N789" s="293"/>
      <c r="O789" s="92"/>
      <c r="P789" s="92"/>
      <c r="Q789" s="92"/>
      <c r="R789" s="92"/>
      <c r="S789" s="92"/>
      <c r="T789" s="93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T789" s="18" t="s">
        <v>266</v>
      </c>
      <c r="AU789" s="18" t="s">
        <v>84</v>
      </c>
    </row>
    <row r="790" s="2" customFormat="1" ht="24.15" customHeight="1">
      <c r="A790" s="39"/>
      <c r="B790" s="40"/>
      <c r="C790" s="244" t="s">
        <v>995</v>
      </c>
      <c r="D790" s="244" t="s">
        <v>224</v>
      </c>
      <c r="E790" s="245" t="s">
        <v>3803</v>
      </c>
      <c r="F790" s="246" t="s">
        <v>3804</v>
      </c>
      <c r="G790" s="247" t="s">
        <v>353</v>
      </c>
      <c r="H790" s="248">
        <v>1</v>
      </c>
      <c r="I790" s="249"/>
      <c r="J790" s="250">
        <f>ROUND(I790*H790,2)</f>
        <v>0</v>
      </c>
      <c r="K790" s="251"/>
      <c r="L790" s="45"/>
      <c r="M790" s="252" t="s">
        <v>1</v>
      </c>
      <c r="N790" s="253" t="s">
        <v>41</v>
      </c>
      <c r="O790" s="92"/>
      <c r="P790" s="254">
        <f>O790*H790</f>
        <v>0</v>
      </c>
      <c r="Q790" s="254">
        <v>0</v>
      </c>
      <c r="R790" s="254">
        <f>Q790*H790</f>
        <v>0</v>
      </c>
      <c r="S790" s="254">
        <v>0</v>
      </c>
      <c r="T790" s="255">
        <f>S790*H790</f>
        <v>0</v>
      </c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R790" s="256" t="s">
        <v>228</v>
      </c>
      <c r="AT790" s="256" t="s">
        <v>224</v>
      </c>
      <c r="AU790" s="256" t="s">
        <v>84</v>
      </c>
      <c r="AY790" s="18" t="s">
        <v>222</v>
      </c>
      <c r="BE790" s="257">
        <f>IF(N790="základní",J790,0)</f>
        <v>0</v>
      </c>
      <c r="BF790" s="257">
        <f>IF(N790="snížená",J790,0)</f>
        <v>0</v>
      </c>
      <c r="BG790" s="257">
        <f>IF(N790="zákl. přenesená",J790,0)</f>
        <v>0</v>
      </c>
      <c r="BH790" s="257">
        <f>IF(N790="sníž. přenesená",J790,0)</f>
        <v>0</v>
      </c>
      <c r="BI790" s="257">
        <f>IF(N790="nulová",J790,0)</f>
        <v>0</v>
      </c>
      <c r="BJ790" s="18" t="s">
        <v>84</v>
      </c>
      <c r="BK790" s="257">
        <f>ROUND(I790*H790,2)</f>
        <v>0</v>
      </c>
      <c r="BL790" s="18" t="s">
        <v>228</v>
      </c>
      <c r="BM790" s="256" t="s">
        <v>1690</v>
      </c>
    </row>
    <row r="791" s="2" customFormat="1">
      <c r="A791" s="39"/>
      <c r="B791" s="40"/>
      <c r="C791" s="41"/>
      <c r="D791" s="260" t="s">
        <v>266</v>
      </c>
      <c r="E791" s="41"/>
      <c r="F791" s="291" t="s">
        <v>3791</v>
      </c>
      <c r="G791" s="41"/>
      <c r="H791" s="41"/>
      <c r="I791" s="211"/>
      <c r="J791" s="41"/>
      <c r="K791" s="41"/>
      <c r="L791" s="45"/>
      <c r="M791" s="292"/>
      <c r="N791" s="293"/>
      <c r="O791" s="92"/>
      <c r="P791" s="92"/>
      <c r="Q791" s="92"/>
      <c r="R791" s="92"/>
      <c r="S791" s="92"/>
      <c r="T791" s="93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T791" s="18" t="s">
        <v>266</v>
      </c>
      <c r="AU791" s="18" t="s">
        <v>84</v>
      </c>
    </row>
    <row r="792" s="2" customFormat="1" ht="16.5" customHeight="1">
      <c r="A792" s="39"/>
      <c r="B792" s="40"/>
      <c r="C792" s="244" t="s">
        <v>1677</v>
      </c>
      <c r="D792" s="244" t="s">
        <v>224</v>
      </c>
      <c r="E792" s="245" t="s">
        <v>3751</v>
      </c>
      <c r="F792" s="246" t="s">
        <v>3752</v>
      </c>
      <c r="G792" s="247" t="s">
        <v>353</v>
      </c>
      <c r="H792" s="248">
        <v>1</v>
      </c>
      <c r="I792" s="249"/>
      <c r="J792" s="250">
        <f>ROUND(I792*H792,2)</f>
        <v>0</v>
      </c>
      <c r="K792" s="251"/>
      <c r="L792" s="45"/>
      <c r="M792" s="252" t="s">
        <v>1</v>
      </c>
      <c r="N792" s="253" t="s">
        <v>41</v>
      </c>
      <c r="O792" s="92"/>
      <c r="P792" s="254">
        <f>O792*H792</f>
        <v>0</v>
      </c>
      <c r="Q792" s="254">
        <v>0</v>
      </c>
      <c r="R792" s="254">
        <f>Q792*H792</f>
        <v>0</v>
      </c>
      <c r="S792" s="254">
        <v>0</v>
      </c>
      <c r="T792" s="255">
        <f>S792*H792</f>
        <v>0</v>
      </c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R792" s="256" t="s">
        <v>228</v>
      </c>
      <c r="AT792" s="256" t="s">
        <v>224</v>
      </c>
      <c r="AU792" s="256" t="s">
        <v>84</v>
      </c>
      <c r="AY792" s="18" t="s">
        <v>222</v>
      </c>
      <c r="BE792" s="257">
        <f>IF(N792="základní",J792,0)</f>
        <v>0</v>
      </c>
      <c r="BF792" s="257">
        <f>IF(N792="snížená",J792,0)</f>
        <v>0</v>
      </c>
      <c r="BG792" s="257">
        <f>IF(N792="zákl. přenesená",J792,0)</f>
        <v>0</v>
      </c>
      <c r="BH792" s="257">
        <f>IF(N792="sníž. přenesená",J792,0)</f>
        <v>0</v>
      </c>
      <c r="BI792" s="257">
        <f>IF(N792="nulová",J792,0)</f>
        <v>0</v>
      </c>
      <c r="BJ792" s="18" t="s">
        <v>84</v>
      </c>
      <c r="BK792" s="257">
        <f>ROUND(I792*H792,2)</f>
        <v>0</v>
      </c>
      <c r="BL792" s="18" t="s">
        <v>228</v>
      </c>
      <c r="BM792" s="256" t="s">
        <v>1694</v>
      </c>
    </row>
    <row r="793" s="2" customFormat="1">
      <c r="A793" s="39"/>
      <c r="B793" s="40"/>
      <c r="C793" s="41"/>
      <c r="D793" s="260" t="s">
        <v>266</v>
      </c>
      <c r="E793" s="41"/>
      <c r="F793" s="291" t="s">
        <v>3674</v>
      </c>
      <c r="G793" s="41"/>
      <c r="H793" s="41"/>
      <c r="I793" s="211"/>
      <c r="J793" s="41"/>
      <c r="K793" s="41"/>
      <c r="L793" s="45"/>
      <c r="M793" s="292"/>
      <c r="N793" s="293"/>
      <c r="O793" s="92"/>
      <c r="P793" s="92"/>
      <c r="Q793" s="92"/>
      <c r="R793" s="92"/>
      <c r="S793" s="92"/>
      <c r="T793" s="93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T793" s="18" t="s">
        <v>266</v>
      </c>
      <c r="AU793" s="18" t="s">
        <v>84</v>
      </c>
    </row>
    <row r="794" s="2" customFormat="1" ht="16.5" customHeight="1">
      <c r="A794" s="39"/>
      <c r="B794" s="40"/>
      <c r="C794" s="244" t="s">
        <v>998</v>
      </c>
      <c r="D794" s="244" t="s">
        <v>224</v>
      </c>
      <c r="E794" s="245" t="s">
        <v>3706</v>
      </c>
      <c r="F794" s="246" t="s">
        <v>3676</v>
      </c>
      <c r="G794" s="247" t="s">
        <v>353</v>
      </c>
      <c r="H794" s="248">
        <v>1</v>
      </c>
      <c r="I794" s="249"/>
      <c r="J794" s="250">
        <f>ROUND(I794*H794,2)</f>
        <v>0</v>
      </c>
      <c r="K794" s="251"/>
      <c r="L794" s="45"/>
      <c r="M794" s="252" t="s">
        <v>1</v>
      </c>
      <c r="N794" s="253" t="s">
        <v>41</v>
      </c>
      <c r="O794" s="92"/>
      <c r="P794" s="254">
        <f>O794*H794</f>
        <v>0</v>
      </c>
      <c r="Q794" s="254">
        <v>0</v>
      </c>
      <c r="R794" s="254">
        <f>Q794*H794</f>
        <v>0</v>
      </c>
      <c r="S794" s="254">
        <v>0</v>
      </c>
      <c r="T794" s="255">
        <f>S794*H794</f>
        <v>0</v>
      </c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R794" s="256" t="s">
        <v>228</v>
      </c>
      <c r="AT794" s="256" t="s">
        <v>224</v>
      </c>
      <c r="AU794" s="256" t="s">
        <v>84</v>
      </c>
      <c r="AY794" s="18" t="s">
        <v>222</v>
      </c>
      <c r="BE794" s="257">
        <f>IF(N794="základní",J794,0)</f>
        <v>0</v>
      </c>
      <c r="BF794" s="257">
        <f>IF(N794="snížená",J794,0)</f>
        <v>0</v>
      </c>
      <c r="BG794" s="257">
        <f>IF(N794="zákl. přenesená",J794,0)</f>
        <v>0</v>
      </c>
      <c r="BH794" s="257">
        <f>IF(N794="sníž. přenesená",J794,0)</f>
        <v>0</v>
      </c>
      <c r="BI794" s="257">
        <f>IF(N794="nulová",J794,0)</f>
        <v>0</v>
      </c>
      <c r="BJ794" s="18" t="s">
        <v>84</v>
      </c>
      <c r="BK794" s="257">
        <f>ROUND(I794*H794,2)</f>
        <v>0</v>
      </c>
      <c r="BL794" s="18" t="s">
        <v>228</v>
      </c>
      <c r="BM794" s="256" t="s">
        <v>1697</v>
      </c>
    </row>
    <row r="795" s="2" customFormat="1">
      <c r="A795" s="39"/>
      <c r="B795" s="40"/>
      <c r="C795" s="41"/>
      <c r="D795" s="260" t="s">
        <v>266</v>
      </c>
      <c r="E795" s="41"/>
      <c r="F795" s="291" t="s">
        <v>3618</v>
      </c>
      <c r="G795" s="41"/>
      <c r="H795" s="41"/>
      <c r="I795" s="211"/>
      <c r="J795" s="41"/>
      <c r="K795" s="41"/>
      <c r="L795" s="45"/>
      <c r="M795" s="292"/>
      <c r="N795" s="293"/>
      <c r="O795" s="92"/>
      <c r="P795" s="92"/>
      <c r="Q795" s="92"/>
      <c r="R795" s="92"/>
      <c r="S795" s="92"/>
      <c r="T795" s="93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T795" s="18" t="s">
        <v>266</v>
      </c>
      <c r="AU795" s="18" t="s">
        <v>84</v>
      </c>
    </row>
    <row r="796" s="2" customFormat="1" ht="24.15" customHeight="1">
      <c r="A796" s="39"/>
      <c r="B796" s="40"/>
      <c r="C796" s="244" t="s">
        <v>1684</v>
      </c>
      <c r="D796" s="244" t="s">
        <v>224</v>
      </c>
      <c r="E796" s="245" t="s">
        <v>3794</v>
      </c>
      <c r="F796" s="246" t="s">
        <v>3795</v>
      </c>
      <c r="G796" s="247" t="s">
        <v>353</v>
      </c>
      <c r="H796" s="248">
        <v>3</v>
      </c>
      <c r="I796" s="249"/>
      <c r="J796" s="250">
        <f>ROUND(I796*H796,2)</f>
        <v>0</v>
      </c>
      <c r="K796" s="251"/>
      <c r="L796" s="45"/>
      <c r="M796" s="252" t="s">
        <v>1</v>
      </c>
      <c r="N796" s="253" t="s">
        <v>41</v>
      </c>
      <c r="O796" s="92"/>
      <c r="P796" s="254">
        <f>O796*H796</f>
        <v>0</v>
      </c>
      <c r="Q796" s="254">
        <v>0</v>
      </c>
      <c r="R796" s="254">
        <f>Q796*H796</f>
        <v>0</v>
      </c>
      <c r="S796" s="254">
        <v>0</v>
      </c>
      <c r="T796" s="255">
        <f>S796*H796</f>
        <v>0</v>
      </c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R796" s="256" t="s">
        <v>228</v>
      </c>
      <c r="AT796" s="256" t="s">
        <v>224</v>
      </c>
      <c r="AU796" s="256" t="s">
        <v>84</v>
      </c>
      <c r="AY796" s="18" t="s">
        <v>222</v>
      </c>
      <c r="BE796" s="257">
        <f>IF(N796="základní",J796,0)</f>
        <v>0</v>
      </c>
      <c r="BF796" s="257">
        <f>IF(N796="snížená",J796,0)</f>
        <v>0</v>
      </c>
      <c r="BG796" s="257">
        <f>IF(N796="zákl. přenesená",J796,0)</f>
        <v>0</v>
      </c>
      <c r="BH796" s="257">
        <f>IF(N796="sníž. přenesená",J796,0)</f>
        <v>0</v>
      </c>
      <c r="BI796" s="257">
        <f>IF(N796="nulová",J796,0)</f>
        <v>0</v>
      </c>
      <c r="BJ796" s="18" t="s">
        <v>84</v>
      </c>
      <c r="BK796" s="257">
        <f>ROUND(I796*H796,2)</f>
        <v>0</v>
      </c>
      <c r="BL796" s="18" t="s">
        <v>228</v>
      </c>
      <c r="BM796" s="256" t="s">
        <v>1701</v>
      </c>
    </row>
    <row r="797" s="2" customFormat="1">
      <c r="A797" s="39"/>
      <c r="B797" s="40"/>
      <c r="C797" s="41"/>
      <c r="D797" s="260" t="s">
        <v>266</v>
      </c>
      <c r="E797" s="41"/>
      <c r="F797" s="291" t="s">
        <v>3629</v>
      </c>
      <c r="G797" s="41"/>
      <c r="H797" s="41"/>
      <c r="I797" s="211"/>
      <c r="J797" s="41"/>
      <c r="K797" s="41"/>
      <c r="L797" s="45"/>
      <c r="M797" s="292"/>
      <c r="N797" s="293"/>
      <c r="O797" s="92"/>
      <c r="P797" s="92"/>
      <c r="Q797" s="92"/>
      <c r="R797" s="92"/>
      <c r="S797" s="92"/>
      <c r="T797" s="93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T797" s="18" t="s">
        <v>266</v>
      </c>
      <c r="AU797" s="18" t="s">
        <v>84</v>
      </c>
    </row>
    <row r="798" s="2" customFormat="1" ht="16.5" customHeight="1">
      <c r="A798" s="39"/>
      <c r="B798" s="40"/>
      <c r="C798" s="244" t="s">
        <v>1003</v>
      </c>
      <c r="D798" s="244" t="s">
        <v>224</v>
      </c>
      <c r="E798" s="245" t="s">
        <v>3805</v>
      </c>
      <c r="F798" s="246" t="s">
        <v>3806</v>
      </c>
      <c r="G798" s="247" t="s">
        <v>353</v>
      </c>
      <c r="H798" s="248">
        <v>1</v>
      </c>
      <c r="I798" s="249"/>
      <c r="J798" s="250">
        <f>ROUND(I798*H798,2)</f>
        <v>0</v>
      </c>
      <c r="K798" s="251"/>
      <c r="L798" s="45"/>
      <c r="M798" s="252" t="s">
        <v>1</v>
      </c>
      <c r="N798" s="253" t="s">
        <v>41</v>
      </c>
      <c r="O798" s="92"/>
      <c r="P798" s="254">
        <f>O798*H798</f>
        <v>0</v>
      </c>
      <c r="Q798" s="254">
        <v>0</v>
      </c>
      <c r="R798" s="254">
        <f>Q798*H798</f>
        <v>0</v>
      </c>
      <c r="S798" s="254">
        <v>0</v>
      </c>
      <c r="T798" s="255">
        <f>S798*H798</f>
        <v>0</v>
      </c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R798" s="256" t="s">
        <v>228</v>
      </c>
      <c r="AT798" s="256" t="s">
        <v>224</v>
      </c>
      <c r="AU798" s="256" t="s">
        <v>84</v>
      </c>
      <c r="AY798" s="18" t="s">
        <v>222</v>
      </c>
      <c r="BE798" s="257">
        <f>IF(N798="základní",J798,0)</f>
        <v>0</v>
      </c>
      <c r="BF798" s="257">
        <f>IF(N798="snížená",J798,0)</f>
        <v>0</v>
      </c>
      <c r="BG798" s="257">
        <f>IF(N798="zákl. přenesená",J798,0)</f>
        <v>0</v>
      </c>
      <c r="BH798" s="257">
        <f>IF(N798="sníž. přenesená",J798,0)</f>
        <v>0</v>
      </c>
      <c r="BI798" s="257">
        <f>IF(N798="nulová",J798,0)</f>
        <v>0</v>
      </c>
      <c r="BJ798" s="18" t="s">
        <v>84</v>
      </c>
      <c r="BK798" s="257">
        <f>ROUND(I798*H798,2)</f>
        <v>0</v>
      </c>
      <c r="BL798" s="18" t="s">
        <v>228</v>
      </c>
      <c r="BM798" s="256" t="s">
        <v>1704</v>
      </c>
    </row>
    <row r="799" s="12" customFormat="1" ht="25.92" customHeight="1">
      <c r="A799" s="12"/>
      <c r="B799" s="228"/>
      <c r="C799" s="229"/>
      <c r="D799" s="230" t="s">
        <v>75</v>
      </c>
      <c r="E799" s="231" t="s">
        <v>300</v>
      </c>
      <c r="F799" s="231" t="s">
        <v>3807</v>
      </c>
      <c r="G799" s="229"/>
      <c r="H799" s="229"/>
      <c r="I799" s="232"/>
      <c r="J799" s="233">
        <f>BK799</f>
        <v>0</v>
      </c>
      <c r="K799" s="229"/>
      <c r="L799" s="234"/>
      <c r="M799" s="235"/>
      <c r="N799" s="236"/>
      <c r="O799" s="236"/>
      <c r="P799" s="237">
        <f>P800</f>
        <v>0</v>
      </c>
      <c r="Q799" s="236"/>
      <c r="R799" s="237">
        <f>R800</f>
        <v>0</v>
      </c>
      <c r="S799" s="236"/>
      <c r="T799" s="238">
        <f>T800</f>
        <v>0</v>
      </c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R799" s="239" t="s">
        <v>107</v>
      </c>
      <c r="AT799" s="240" t="s">
        <v>75</v>
      </c>
      <c r="AU799" s="240" t="s">
        <v>76</v>
      </c>
      <c r="AY799" s="239" t="s">
        <v>222</v>
      </c>
      <c r="BK799" s="241">
        <f>BK800</f>
        <v>0</v>
      </c>
    </row>
    <row r="800" s="12" customFormat="1" ht="22.8" customHeight="1">
      <c r="A800" s="12"/>
      <c r="B800" s="228"/>
      <c r="C800" s="229"/>
      <c r="D800" s="230" t="s">
        <v>75</v>
      </c>
      <c r="E800" s="242" t="s">
        <v>3808</v>
      </c>
      <c r="F800" s="242" t="s">
        <v>3809</v>
      </c>
      <c r="G800" s="229"/>
      <c r="H800" s="229"/>
      <c r="I800" s="232"/>
      <c r="J800" s="243">
        <f>BK800</f>
        <v>0</v>
      </c>
      <c r="K800" s="229"/>
      <c r="L800" s="234"/>
      <c r="M800" s="235"/>
      <c r="N800" s="236"/>
      <c r="O800" s="236"/>
      <c r="P800" s="237">
        <f>P801</f>
        <v>0</v>
      </c>
      <c r="Q800" s="236"/>
      <c r="R800" s="237">
        <f>R801</f>
        <v>0</v>
      </c>
      <c r="S800" s="236"/>
      <c r="T800" s="238">
        <f>T801</f>
        <v>0</v>
      </c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R800" s="239" t="s">
        <v>107</v>
      </c>
      <c r="AT800" s="240" t="s">
        <v>75</v>
      </c>
      <c r="AU800" s="240" t="s">
        <v>84</v>
      </c>
      <c r="AY800" s="239" t="s">
        <v>222</v>
      </c>
      <c r="BK800" s="241">
        <f>BK801</f>
        <v>0</v>
      </c>
    </row>
    <row r="801" s="2" customFormat="1" ht="16.5" customHeight="1">
      <c r="A801" s="39"/>
      <c r="B801" s="40"/>
      <c r="C801" s="244" t="s">
        <v>1691</v>
      </c>
      <c r="D801" s="244" t="s">
        <v>224</v>
      </c>
      <c r="E801" s="245" t="s">
        <v>3810</v>
      </c>
      <c r="F801" s="246" t="s">
        <v>2559</v>
      </c>
      <c r="G801" s="247" t="s">
        <v>1614</v>
      </c>
      <c r="H801" s="248">
        <v>1</v>
      </c>
      <c r="I801" s="249"/>
      <c r="J801" s="250">
        <f>ROUND(I801*H801,2)</f>
        <v>0</v>
      </c>
      <c r="K801" s="251"/>
      <c r="L801" s="45"/>
      <c r="M801" s="252" t="s">
        <v>1</v>
      </c>
      <c r="N801" s="253" t="s">
        <v>41</v>
      </c>
      <c r="O801" s="92"/>
      <c r="P801" s="254">
        <f>O801*H801</f>
        <v>0</v>
      </c>
      <c r="Q801" s="254">
        <v>0</v>
      </c>
      <c r="R801" s="254">
        <f>Q801*H801</f>
        <v>0</v>
      </c>
      <c r="S801" s="254">
        <v>0</v>
      </c>
      <c r="T801" s="255">
        <f>S801*H801</f>
        <v>0</v>
      </c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R801" s="256" t="s">
        <v>360</v>
      </c>
      <c r="AT801" s="256" t="s">
        <v>224</v>
      </c>
      <c r="AU801" s="256" t="s">
        <v>86</v>
      </c>
      <c r="AY801" s="18" t="s">
        <v>222</v>
      </c>
      <c r="BE801" s="257">
        <f>IF(N801="základní",J801,0)</f>
        <v>0</v>
      </c>
      <c r="BF801" s="257">
        <f>IF(N801="snížená",J801,0)</f>
        <v>0</v>
      </c>
      <c r="BG801" s="257">
        <f>IF(N801="zákl. přenesená",J801,0)</f>
        <v>0</v>
      </c>
      <c r="BH801" s="257">
        <f>IF(N801="sníž. přenesená",J801,0)</f>
        <v>0</v>
      </c>
      <c r="BI801" s="257">
        <f>IF(N801="nulová",J801,0)</f>
        <v>0</v>
      </c>
      <c r="BJ801" s="18" t="s">
        <v>84</v>
      </c>
      <c r="BK801" s="257">
        <f>ROUND(I801*H801,2)</f>
        <v>0</v>
      </c>
      <c r="BL801" s="18" t="s">
        <v>360</v>
      </c>
      <c r="BM801" s="256" t="s">
        <v>1708</v>
      </c>
    </row>
    <row r="802" s="12" customFormat="1" ht="25.92" customHeight="1">
      <c r="A802" s="12"/>
      <c r="B802" s="228"/>
      <c r="C802" s="229"/>
      <c r="D802" s="230" t="s">
        <v>75</v>
      </c>
      <c r="E802" s="231" t="s">
        <v>130</v>
      </c>
      <c r="F802" s="231" t="s">
        <v>130</v>
      </c>
      <c r="G802" s="229"/>
      <c r="H802" s="229"/>
      <c r="I802" s="232"/>
      <c r="J802" s="233">
        <f>BK802</f>
        <v>0</v>
      </c>
      <c r="K802" s="229"/>
      <c r="L802" s="234"/>
      <c r="M802" s="235"/>
      <c r="N802" s="236"/>
      <c r="O802" s="236"/>
      <c r="P802" s="237">
        <f>P803</f>
        <v>0</v>
      </c>
      <c r="Q802" s="236"/>
      <c r="R802" s="237">
        <f>R803</f>
        <v>0</v>
      </c>
      <c r="S802" s="236"/>
      <c r="T802" s="238">
        <f>T803</f>
        <v>0</v>
      </c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R802" s="239" t="s">
        <v>84</v>
      </c>
      <c r="AT802" s="240" t="s">
        <v>75</v>
      </c>
      <c r="AU802" s="240" t="s">
        <v>76</v>
      </c>
      <c r="AY802" s="239" t="s">
        <v>222</v>
      </c>
      <c r="BK802" s="241">
        <f>BK803</f>
        <v>0</v>
      </c>
    </row>
    <row r="803" s="12" customFormat="1" ht="22.8" customHeight="1">
      <c r="A803" s="12"/>
      <c r="B803" s="228"/>
      <c r="C803" s="229"/>
      <c r="D803" s="230" t="s">
        <v>75</v>
      </c>
      <c r="E803" s="242" t="s">
        <v>2532</v>
      </c>
      <c r="F803" s="242" t="s">
        <v>130</v>
      </c>
      <c r="G803" s="229"/>
      <c r="H803" s="229"/>
      <c r="I803" s="232"/>
      <c r="J803" s="243">
        <f>BK803</f>
        <v>0</v>
      </c>
      <c r="K803" s="229"/>
      <c r="L803" s="234"/>
      <c r="M803" s="235"/>
      <c r="N803" s="236"/>
      <c r="O803" s="236"/>
      <c r="P803" s="237">
        <f>SUM(P804:P805)</f>
        <v>0</v>
      </c>
      <c r="Q803" s="236"/>
      <c r="R803" s="237">
        <f>SUM(R804:R805)</f>
        <v>0</v>
      </c>
      <c r="S803" s="236"/>
      <c r="T803" s="238">
        <f>SUM(T804:T805)</f>
        <v>0</v>
      </c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R803" s="239" t="s">
        <v>84</v>
      </c>
      <c r="AT803" s="240" t="s">
        <v>75</v>
      </c>
      <c r="AU803" s="240" t="s">
        <v>84</v>
      </c>
      <c r="AY803" s="239" t="s">
        <v>222</v>
      </c>
      <c r="BK803" s="241">
        <f>SUM(BK804:BK805)</f>
        <v>0</v>
      </c>
    </row>
    <row r="804" s="2" customFormat="1" ht="16.5" customHeight="1">
      <c r="A804" s="39"/>
      <c r="B804" s="40"/>
      <c r="C804" s="244" t="s">
        <v>1008</v>
      </c>
      <c r="D804" s="244" t="s">
        <v>224</v>
      </c>
      <c r="E804" s="245" t="s">
        <v>3530</v>
      </c>
      <c r="F804" s="246" t="s">
        <v>3811</v>
      </c>
      <c r="G804" s="247" t="s">
        <v>1614</v>
      </c>
      <c r="H804" s="248">
        <v>1</v>
      </c>
      <c r="I804" s="249"/>
      <c r="J804" s="250">
        <f>ROUND(I804*H804,2)</f>
        <v>0</v>
      </c>
      <c r="K804" s="251"/>
      <c r="L804" s="45"/>
      <c r="M804" s="252" t="s">
        <v>1</v>
      </c>
      <c r="N804" s="253" t="s">
        <v>41</v>
      </c>
      <c r="O804" s="92"/>
      <c r="P804" s="254">
        <f>O804*H804</f>
        <v>0</v>
      </c>
      <c r="Q804" s="254">
        <v>0</v>
      </c>
      <c r="R804" s="254">
        <f>Q804*H804</f>
        <v>0</v>
      </c>
      <c r="S804" s="254">
        <v>0</v>
      </c>
      <c r="T804" s="255">
        <f>S804*H804</f>
        <v>0</v>
      </c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R804" s="256" t="s">
        <v>228</v>
      </c>
      <c r="AT804" s="256" t="s">
        <v>224</v>
      </c>
      <c r="AU804" s="256" t="s">
        <v>86</v>
      </c>
      <c r="AY804" s="18" t="s">
        <v>222</v>
      </c>
      <c r="BE804" s="257">
        <f>IF(N804="základní",J804,0)</f>
        <v>0</v>
      </c>
      <c r="BF804" s="257">
        <f>IF(N804="snížená",J804,0)</f>
        <v>0</v>
      </c>
      <c r="BG804" s="257">
        <f>IF(N804="zákl. přenesená",J804,0)</f>
        <v>0</v>
      </c>
      <c r="BH804" s="257">
        <f>IF(N804="sníž. přenesená",J804,0)</f>
        <v>0</v>
      </c>
      <c r="BI804" s="257">
        <f>IF(N804="nulová",J804,0)</f>
        <v>0</v>
      </c>
      <c r="BJ804" s="18" t="s">
        <v>84</v>
      </c>
      <c r="BK804" s="257">
        <f>ROUND(I804*H804,2)</f>
        <v>0</v>
      </c>
      <c r="BL804" s="18" t="s">
        <v>228</v>
      </c>
      <c r="BM804" s="256" t="s">
        <v>1711</v>
      </c>
    </row>
    <row r="805" s="2" customFormat="1" ht="16.5" customHeight="1">
      <c r="A805" s="39"/>
      <c r="B805" s="40"/>
      <c r="C805" s="244" t="s">
        <v>1698</v>
      </c>
      <c r="D805" s="244" t="s">
        <v>224</v>
      </c>
      <c r="E805" s="245" t="s">
        <v>3531</v>
      </c>
      <c r="F805" s="246" t="s">
        <v>3812</v>
      </c>
      <c r="G805" s="247" t="s">
        <v>1614</v>
      </c>
      <c r="H805" s="248">
        <v>1</v>
      </c>
      <c r="I805" s="249"/>
      <c r="J805" s="250">
        <f>ROUND(I805*H805,2)</f>
        <v>0</v>
      </c>
      <c r="K805" s="251"/>
      <c r="L805" s="45"/>
      <c r="M805" s="317" t="s">
        <v>1</v>
      </c>
      <c r="N805" s="318" t="s">
        <v>41</v>
      </c>
      <c r="O805" s="319"/>
      <c r="P805" s="320">
        <f>O805*H805</f>
        <v>0</v>
      </c>
      <c r="Q805" s="320">
        <v>0</v>
      </c>
      <c r="R805" s="320">
        <f>Q805*H805</f>
        <v>0</v>
      </c>
      <c r="S805" s="320">
        <v>0</v>
      </c>
      <c r="T805" s="321">
        <f>S805*H805</f>
        <v>0</v>
      </c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R805" s="256" t="s">
        <v>228</v>
      </c>
      <c r="AT805" s="256" t="s">
        <v>224</v>
      </c>
      <c r="AU805" s="256" t="s">
        <v>86</v>
      </c>
      <c r="AY805" s="18" t="s">
        <v>222</v>
      </c>
      <c r="BE805" s="257">
        <f>IF(N805="základní",J805,0)</f>
        <v>0</v>
      </c>
      <c r="BF805" s="257">
        <f>IF(N805="snížená",J805,0)</f>
        <v>0</v>
      </c>
      <c r="BG805" s="257">
        <f>IF(N805="zákl. přenesená",J805,0)</f>
        <v>0</v>
      </c>
      <c r="BH805" s="257">
        <f>IF(N805="sníž. přenesená",J805,0)</f>
        <v>0</v>
      </c>
      <c r="BI805" s="257">
        <f>IF(N805="nulová",J805,0)</f>
        <v>0</v>
      </c>
      <c r="BJ805" s="18" t="s">
        <v>84</v>
      </c>
      <c r="BK805" s="257">
        <f>ROUND(I805*H805,2)</f>
        <v>0</v>
      </c>
      <c r="BL805" s="18" t="s">
        <v>228</v>
      </c>
      <c r="BM805" s="256" t="s">
        <v>1715</v>
      </c>
    </row>
    <row r="806" s="2" customFormat="1" ht="6.96" customHeight="1">
      <c r="A806" s="39"/>
      <c r="B806" s="67"/>
      <c r="C806" s="68"/>
      <c r="D806" s="68"/>
      <c r="E806" s="68"/>
      <c r="F806" s="68"/>
      <c r="G806" s="68"/>
      <c r="H806" s="68"/>
      <c r="I806" s="68"/>
      <c r="J806" s="68"/>
      <c r="K806" s="68"/>
      <c r="L806" s="45"/>
      <c r="M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</sheetData>
  <sheetProtection sheet="1" autoFilter="0" formatColumns="0" formatRows="0" objects="1" scenarios="1" spinCount="100000" saltValue="lLUCPdDEMV2uJT+m4KjH4IPUOAP3pCla5HXOpgLK7CSGxmfU0XbEsy0wgMTm2gsKyxKm7f0SjFCkxBCQkBVqaA==" hashValue="Bt+MBT8N4kCGL8+SXdVu5RoJZwHgVgWMYieK1SH/6Z+73pv6bGoC1bCfyBzji2avMUJT5ecr0gxL4LJUy5c8Nw==" algorithmName="SHA-512" password="9942"/>
  <autoFilter ref="C158:K805"/>
  <mergeCells count="20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D129:F129"/>
    <mergeCell ref="D130:F130"/>
    <mergeCell ref="D131:F131"/>
    <mergeCell ref="D132:F132"/>
    <mergeCell ref="D133:F133"/>
    <mergeCell ref="E145:H145"/>
    <mergeCell ref="E149:H149"/>
    <mergeCell ref="E147:H147"/>
    <mergeCell ref="E151:H15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153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OU - STAVEBNÍ ÚPRAVY BUDOVY E, ČS.LEGIÍ 9, OSTRAVA</v>
      </c>
      <c r="F7" s="152"/>
      <c r="G7" s="152"/>
      <c r="H7" s="152"/>
      <c r="L7" s="21"/>
    </row>
    <row r="8">
      <c r="B8" s="21"/>
      <c r="D8" s="152" t="s">
        <v>154</v>
      </c>
      <c r="L8" s="21"/>
    </row>
    <row r="9" s="1" customFormat="1" ht="16.5" customHeight="1">
      <c r="B9" s="21"/>
      <c r="E9" s="153" t="s">
        <v>2858</v>
      </c>
      <c r="F9" s="1"/>
      <c r="G9" s="1"/>
      <c r="H9" s="1"/>
      <c r="L9" s="21"/>
    </row>
    <row r="10" s="1" customFormat="1" ht="12" customHeight="1">
      <c r="B10" s="21"/>
      <c r="D10" s="152" t="s">
        <v>2859</v>
      </c>
      <c r="L10" s="21"/>
    </row>
    <row r="11" s="2" customFormat="1" ht="16.5" customHeight="1">
      <c r="A11" s="39"/>
      <c r="B11" s="45"/>
      <c r="C11" s="39"/>
      <c r="D11" s="39"/>
      <c r="E11" s="166" t="s">
        <v>3813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3293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3814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19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20</v>
      </c>
      <c r="E16" s="39"/>
      <c r="F16" s="142" t="s">
        <v>34</v>
      </c>
      <c r="G16" s="39"/>
      <c r="H16" s="39"/>
      <c r="I16" s="152" t="s">
        <v>22</v>
      </c>
      <c r="J16" s="155" t="str">
        <f>'Rekapitulace stavby'!AN8</f>
        <v>30. 3. 2022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24</v>
      </c>
      <c r="E18" s="39"/>
      <c r="F18" s="39"/>
      <c r="G18" s="39"/>
      <c r="H18" s="39"/>
      <c r="I18" s="152" t="s">
        <v>25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Ostravská univerzita</v>
      </c>
      <c r="F19" s="39"/>
      <c r="G19" s="39"/>
      <c r="H19" s="39"/>
      <c r="I19" s="152" t="s">
        <v>27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28</v>
      </c>
      <c r="E21" s="39"/>
      <c r="F21" s="39"/>
      <c r="G21" s="39"/>
      <c r="H21" s="39"/>
      <c r="I21" s="152" t="s">
        <v>25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27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30</v>
      </c>
      <c r="E24" s="39"/>
      <c r="F24" s="39"/>
      <c r="G24" s="39"/>
      <c r="H24" s="39"/>
      <c r="I24" s="152" t="s">
        <v>25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MARPO s.r.o.</v>
      </c>
      <c r="F25" s="39"/>
      <c r="G25" s="39"/>
      <c r="H25" s="39"/>
      <c r="I25" s="152" t="s">
        <v>27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33</v>
      </c>
      <c r="E27" s="39"/>
      <c r="F27" s="39"/>
      <c r="G27" s="39"/>
      <c r="H27" s="39"/>
      <c r="I27" s="152" t="s">
        <v>25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 xml:space="preserve"> </v>
      </c>
      <c r="F28" s="39"/>
      <c r="G28" s="39"/>
      <c r="H28" s="39"/>
      <c r="I28" s="152" t="s">
        <v>27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35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142" t="s">
        <v>156</v>
      </c>
      <c r="E34" s="39"/>
      <c r="F34" s="39"/>
      <c r="G34" s="39"/>
      <c r="H34" s="39"/>
      <c r="I34" s="39"/>
      <c r="J34" s="161">
        <f>J100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2" t="s">
        <v>157</v>
      </c>
      <c r="E35" s="39"/>
      <c r="F35" s="39"/>
      <c r="G35" s="39"/>
      <c r="H35" s="39"/>
      <c r="I35" s="39"/>
      <c r="J35" s="161">
        <f>J105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25.44" customHeight="1">
      <c r="A36" s="39"/>
      <c r="B36" s="45"/>
      <c r="C36" s="39"/>
      <c r="D36" s="163" t="s">
        <v>36</v>
      </c>
      <c r="E36" s="39"/>
      <c r="F36" s="39"/>
      <c r="G36" s="39"/>
      <c r="H36" s="39"/>
      <c r="I36" s="39"/>
      <c r="J36" s="164">
        <f>ROUND(J34 + J35,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6.96" customHeight="1">
      <c r="A37" s="39"/>
      <c r="B37" s="45"/>
      <c r="C37" s="39"/>
      <c r="D37" s="160"/>
      <c r="E37" s="160"/>
      <c r="F37" s="160"/>
      <c r="G37" s="160"/>
      <c r="H37" s="160"/>
      <c r="I37" s="160"/>
      <c r="J37" s="160"/>
      <c r="K37" s="160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39"/>
      <c r="F38" s="165" t="s">
        <v>38</v>
      </c>
      <c r="G38" s="39"/>
      <c r="H38" s="39"/>
      <c r="I38" s="165" t="s">
        <v>37</v>
      </c>
      <c r="J38" s="165" t="s">
        <v>39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14.4" customHeight="1">
      <c r="A39" s="39"/>
      <c r="B39" s="45"/>
      <c r="C39" s="39"/>
      <c r="D39" s="166" t="s">
        <v>40</v>
      </c>
      <c r="E39" s="152" t="s">
        <v>41</v>
      </c>
      <c r="F39" s="167">
        <f>ROUND((SUM(BE105:BE112) + SUM(BE136:BE155)),  2)</f>
        <v>0</v>
      </c>
      <c r="G39" s="39"/>
      <c r="H39" s="39"/>
      <c r="I39" s="168">
        <v>0.20999999999999999</v>
      </c>
      <c r="J39" s="167">
        <f>ROUND(((SUM(BE105:BE112) + SUM(BE136:BE155))*I39),  2)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152" t="s">
        <v>42</v>
      </c>
      <c r="F40" s="167">
        <f>ROUND((SUM(BF105:BF112) + SUM(BF136:BF155)),  2)</f>
        <v>0</v>
      </c>
      <c r="G40" s="39"/>
      <c r="H40" s="39"/>
      <c r="I40" s="168">
        <v>0.14999999999999999</v>
      </c>
      <c r="J40" s="167">
        <f>ROUND(((SUM(BF105:BF112) + SUM(BF136:BF155))*I40),  2)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43</v>
      </c>
      <c r="F41" s="167">
        <f>ROUND((SUM(BG105:BG112) + SUM(BG136:BG155)),  2)</f>
        <v>0</v>
      </c>
      <c r="G41" s="39"/>
      <c r="H41" s="39"/>
      <c r="I41" s="168">
        <v>0.20999999999999999</v>
      </c>
      <c r="J41" s="167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45"/>
      <c r="C42" s="39"/>
      <c r="D42" s="39"/>
      <c r="E42" s="152" t="s">
        <v>44</v>
      </c>
      <c r="F42" s="167">
        <f>ROUND((SUM(BH105:BH112) + SUM(BH136:BH155)),  2)</f>
        <v>0</v>
      </c>
      <c r="G42" s="39"/>
      <c r="H42" s="39"/>
      <c r="I42" s="168">
        <v>0.14999999999999999</v>
      </c>
      <c r="J42" s="167">
        <f>0</f>
        <v>0</v>
      </c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14.4" customHeight="1">
      <c r="A43" s="39"/>
      <c r="B43" s="45"/>
      <c r="C43" s="39"/>
      <c r="D43" s="39"/>
      <c r="E43" s="152" t="s">
        <v>45</v>
      </c>
      <c r="F43" s="167">
        <f>ROUND((SUM(BI105:BI112) + SUM(BI136:BI155)),  2)</f>
        <v>0</v>
      </c>
      <c r="G43" s="39"/>
      <c r="H43" s="39"/>
      <c r="I43" s="168">
        <v>0</v>
      </c>
      <c r="J43" s="167">
        <f>0</f>
        <v>0</v>
      </c>
      <c r="K43" s="39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6.96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2" customFormat="1" ht="25.44" customHeight="1">
      <c r="A45" s="39"/>
      <c r="B45" s="45"/>
      <c r="C45" s="169"/>
      <c r="D45" s="170" t="s">
        <v>46</v>
      </c>
      <c r="E45" s="171"/>
      <c r="F45" s="171"/>
      <c r="G45" s="172" t="s">
        <v>47</v>
      </c>
      <c r="H45" s="173" t="s">
        <v>48</v>
      </c>
      <c r="I45" s="171"/>
      <c r="J45" s="174">
        <f>SUM(J36:J43)</f>
        <v>0</v>
      </c>
      <c r="K45" s="175"/>
      <c r="L45" s="64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="2" customFormat="1" ht="14.4" customHeight="1">
      <c r="A46" s="39"/>
      <c r="B46" s="45"/>
      <c r="C46" s="39"/>
      <c r="D46" s="39"/>
      <c r="E46" s="39"/>
      <c r="F46" s="39"/>
      <c r="G46" s="39"/>
      <c r="H46" s="39"/>
      <c r="I46" s="39"/>
      <c r="J46" s="39"/>
      <c r="K46" s="39"/>
      <c r="L46" s="64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6" t="s">
        <v>49</v>
      </c>
      <c r="E50" s="177"/>
      <c r="F50" s="177"/>
      <c r="G50" s="176" t="s">
        <v>50</v>
      </c>
      <c r="H50" s="177"/>
      <c r="I50" s="177"/>
      <c r="J50" s="177"/>
      <c r="K50" s="177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8" t="s">
        <v>51</v>
      </c>
      <c r="E61" s="179"/>
      <c r="F61" s="180" t="s">
        <v>52</v>
      </c>
      <c r="G61" s="178" t="s">
        <v>51</v>
      </c>
      <c r="H61" s="179"/>
      <c r="I61" s="179"/>
      <c r="J61" s="181" t="s">
        <v>52</v>
      </c>
      <c r="K61" s="179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6" t="s">
        <v>53</v>
      </c>
      <c r="E65" s="182"/>
      <c r="F65" s="182"/>
      <c r="G65" s="176" t="s">
        <v>54</v>
      </c>
      <c r="H65" s="182"/>
      <c r="I65" s="182"/>
      <c r="J65" s="182"/>
      <c r="K65" s="182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8" t="s">
        <v>51</v>
      </c>
      <c r="E76" s="179"/>
      <c r="F76" s="180" t="s">
        <v>52</v>
      </c>
      <c r="G76" s="178" t="s">
        <v>51</v>
      </c>
      <c r="H76" s="179"/>
      <c r="I76" s="179"/>
      <c r="J76" s="181" t="s">
        <v>52</v>
      </c>
      <c r="K76" s="179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5"/>
      <c r="C81" s="186"/>
      <c r="D81" s="186"/>
      <c r="E81" s="186"/>
      <c r="F81" s="186"/>
      <c r="G81" s="186"/>
      <c r="H81" s="186"/>
      <c r="I81" s="186"/>
      <c r="J81" s="186"/>
      <c r="K81" s="186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158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7" t="str">
        <f>E7</f>
        <v>OU - STAVEBNÍ ÚPRAVY BUDOVY E, ČS.LEGIÍ 9, OSTRAVA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154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7" t="s">
        <v>2858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2859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325" t="s">
        <v>3813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3293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CCTV - Kamerový systém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20</v>
      </c>
      <c r="D93" s="41"/>
      <c r="E93" s="41"/>
      <c r="F93" s="28" t="str">
        <f>F16</f>
        <v xml:space="preserve"> </v>
      </c>
      <c r="G93" s="41"/>
      <c r="H93" s="41"/>
      <c r="I93" s="33" t="s">
        <v>22</v>
      </c>
      <c r="J93" s="80" t="str">
        <f>IF(J16="","",J16)</f>
        <v>30. 3. 2022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24</v>
      </c>
      <c r="D95" s="41"/>
      <c r="E95" s="41"/>
      <c r="F95" s="28" t="str">
        <f>E19</f>
        <v>Ostravská univerzita</v>
      </c>
      <c r="G95" s="41"/>
      <c r="H95" s="41"/>
      <c r="I95" s="33" t="s">
        <v>30</v>
      </c>
      <c r="J95" s="37" t="str">
        <f>E25</f>
        <v>MARPO s.r.o.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28</v>
      </c>
      <c r="D96" s="41"/>
      <c r="E96" s="41"/>
      <c r="F96" s="28" t="str">
        <f>IF(E22="","",E22)</f>
        <v>Vyplň údaj</v>
      </c>
      <c r="G96" s="41"/>
      <c r="H96" s="41"/>
      <c r="I96" s="33" t="s">
        <v>33</v>
      </c>
      <c r="J96" s="37" t="str">
        <f>E28</f>
        <v xml:space="preserve"> 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8" t="s">
        <v>159</v>
      </c>
      <c r="D98" s="189"/>
      <c r="E98" s="189"/>
      <c r="F98" s="189"/>
      <c r="G98" s="189"/>
      <c r="H98" s="189"/>
      <c r="I98" s="189"/>
      <c r="J98" s="190" t="s">
        <v>160</v>
      </c>
      <c r="K98" s="189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91" t="s">
        <v>161</v>
      </c>
      <c r="D100" s="41"/>
      <c r="E100" s="41"/>
      <c r="F100" s="41"/>
      <c r="G100" s="41"/>
      <c r="H100" s="41"/>
      <c r="I100" s="41"/>
      <c r="J100" s="111">
        <f>J136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162</v>
      </c>
    </row>
    <row r="101" s="9" customFormat="1" ht="24.96" customHeight="1">
      <c r="A101" s="9"/>
      <c r="B101" s="192"/>
      <c r="C101" s="193"/>
      <c r="D101" s="194" t="s">
        <v>3815</v>
      </c>
      <c r="E101" s="195"/>
      <c r="F101" s="195"/>
      <c r="G101" s="195"/>
      <c r="H101" s="195"/>
      <c r="I101" s="195"/>
      <c r="J101" s="196">
        <f>J137</f>
        <v>0</v>
      </c>
      <c r="K101" s="193"/>
      <c r="L101" s="197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2"/>
      <c r="C102" s="193"/>
      <c r="D102" s="194" t="s">
        <v>3816</v>
      </c>
      <c r="E102" s="195"/>
      <c r="F102" s="195"/>
      <c r="G102" s="195"/>
      <c r="H102" s="195"/>
      <c r="I102" s="195"/>
      <c r="J102" s="196">
        <f>J147</f>
        <v>0</v>
      </c>
      <c r="K102" s="193"/>
      <c r="L102" s="197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9"/>
      <c r="B103" s="40"/>
      <c r="C103" s="41"/>
      <c r="D103" s="41"/>
      <c r="E103" s="41"/>
      <c r="F103" s="41"/>
      <c r="G103" s="41"/>
      <c r="H103" s="41"/>
      <c r="I103" s="41"/>
      <c r="J103" s="41"/>
      <c r="K103" s="41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6.96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29.28" customHeight="1">
      <c r="A105" s="39"/>
      <c r="B105" s="40"/>
      <c r="C105" s="191" t="s">
        <v>197</v>
      </c>
      <c r="D105" s="41"/>
      <c r="E105" s="41"/>
      <c r="F105" s="41"/>
      <c r="G105" s="41"/>
      <c r="H105" s="41"/>
      <c r="I105" s="41"/>
      <c r="J105" s="203">
        <f>ROUND(J106 + J107 + J108 + J109 + J110 + J111,2)</f>
        <v>0</v>
      </c>
      <c r="K105" s="41"/>
      <c r="L105" s="64"/>
      <c r="N105" s="204" t="s">
        <v>40</v>
      </c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18" customHeight="1">
      <c r="A106" s="39"/>
      <c r="B106" s="40"/>
      <c r="C106" s="41"/>
      <c r="D106" s="205" t="s">
        <v>198</v>
      </c>
      <c r="E106" s="206"/>
      <c r="F106" s="206"/>
      <c r="G106" s="41"/>
      <c r="H106" s="41"/>
      <c r="I106" s="41"/>
      <c r="J106" s="207">
        <v>0</v>
      </c>
      <c r="K106" s="41"/>
      <c r="L106" s="208"/>
      <c r="M106" s="209"/>
      <c r="N106" s="210" t="s">
        <v>41</v>
      </c>
      <c r="O106" s="209"/>
      <c r="P106" s="209"/>
      <c r="Q106" s="209"/>
      <c r="R106" s="209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12" t="s">
        <v>199</v>
      </c>
      <c r="AZ106" s="209"/>
      <c r="BA106" s="209"/>
      <c r="BB106" s="209"/>
      <c r="BC106" s="209"/>
      <c r="BD106" s="209"/>
      <c r="BE106" s="213">
        <f>IF(N106="základní",J106,0)</f>
        <v>0</v>
      </c>
      <c r="BF106" s="213">
        <f>IF(N106="snížená",J106,0)</f>
        <v>0</v>
      </c>
      <c r="BG106" s="213">
        <f>IF(N106="zákl. přenesená",J106,0)</f>
        <v>0</v>
      </c>
      <c r="BH106" s="213">
        <f>IF(N106="sníž. přenesená",J106,0)</f>
        <v>0</v>
      </c>
      <c r="BI106" s="213">
        <f>IF(N106="nulová",J106,0)</f>
        <v>0</v>
      </c>
      <c r="BJ106" s="212" t="s">
        <v>84</v>
      </c>
      <c r="BK106" s="209"/>
      <c r="BL106" s="209"/>
      <c r="BM106" s="209"/>
    </row>
    <row r="107" s="2" customFormat="1" ht="18" customHeight="1">
      <c r="A107" s="39"/>
      <c r="B107" s="40"/>
      <c r="C107" s="41"/>
      <c r="D107" s="205" t="s">
        <v>200</v>
      </c>
      <c r="E107" s="206"/>
      <c r="F107" s="206"/>
      <c r="G107" s="41"/>
      <c r="H107" s="41"/>
      <c r="I107" s="41"/>
      <c r="J107" s="207">
        <v>0</v>
      </c>
      <c r="K107" s="41"/>
      <c r="L107" s="208"/>
      <c r="M107" s="209"/>
      <c r="N107" s="210" t="s">
        <v>41</v>
      </c>
      <c r="O107" s="209"/>
      <c r="P107" s="209"/>
      <c r="Q107" s="209"/>
      <c r="R107" s="209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12" t="s">
        <v>199</v>
      </c>
      <c r="AZ107" s="209"/>
      <c r="BA107" s="209"/>
      <c r="BB107" s="209"/>
      <c r="BC107" s="209"/>
      <c r="BD107" s="209"/>
      <c r="BE107" s="213">
        <f>IF(N107="základní",J107,0)</f>
        <v>0</v>
      </c>
      <c r="BF107" s="213">
        <f>IF(N107="snížená",J107,0)</f>
        <v>0</v>
      </c>
      <c r="BG107" s="213">
        <f>IF(N107="zákl. přenesená",J107,0)</f>
        <v>0</v>
      </c>
      <c r="BH107" s="213">
        <f>IF(N107="sníž. přenesená",J107,0)</f>
        <v>0</v>
      </c>
      <c r="BI107" s="213">
        <f>IF(N107="nulová",J107,0)</f>
        <v>0</v>
      </c>
      <c r="BJ107" s="212" t="s">
        <v>84</v>
      </c>
      <c r="BK107" s="209"/>
      <c r="BL107" s="209"/>
      <c r="BM107" s="209"/>
    </row>
    <row r="108" s="2" customFormat="1" ht="18" customHeight="1">
      <c r="A108" s="39"/>
      <c r="B108" s="40"/>
      <c r="C108" s="41"/>
      <c r="D108" s="205" t="s">
        <v>201</v>
      </c>
      <c r="E108" s="206"/>
      <c r="F108" s="206"/>
      <c r="G108" s="41"/>
      <c r="H108" s="41"/>
      <c r="I108" s="41"/>
      <c r="J108" s="207">
        <v>0</v>
      </c>
      <c r="K108" s="41"/>
      <c r="L108" s="208"/>
      <c r="M108" s="209"/>
      <c r="N108" s="210" t="s">
        <v>41</v>
      </c>
      <c r="O108" s="209"/>
      <c r="P108" s="209"/>
      <c r="Q108" s="209"/>
      <c r="R108" s="209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12" t="s">
        <v>199</v>
      </c>
      <c r="AZ108" s="209"/>
      <c r="BA108" s="209"/>
      <c r="BB108" s="209"/>
      <c r="BC108" s="209"/>
      <c r="BD108" s="209"/>
      <c r="BE108" s="213">
        <f>IF(N108="základní",J108,0)</f>
        <v>0</v>
      </c>
      <c r="BF108" s="213">
        <f>IF(N108="snížená",J108,0)</f>
        <v>0</v>
      </c>
      <c r="BG108" s="213">
        <f>IF(N108="zákl. přenesená",J108,0)</f>
        <v>0</v>
      </c>
      <c r="BH108" s="213">
        <f>IF(N108="sníž. přenesená",J108,0)</f>
        <v>0</v>
      </c>
      <c r="BI108" s="213">
        <f>IF(N108="nulová",J108,0)</f>
        <v>0</v>
      </c>
      <c r="BJ108" s="212" t="s">
        <v>84</v>
      </c>
      <c r="BK108" s="209"/>
      <c r="BL108" s="209"/>
      <c r="BM108" s="209"/>
    </row>
    <row r="109" s="2" customFormat="1" ht="18" customHeight="1">
      <c r="A109" s="39"/>
      <c r="B109" s="40"/>
      <c r="C109" s="41"/>
      <c r="D109" s="205" t="s">
        <v>202</v>
      </c>
      <c r="E109" s="206"/>
      <c r="F109" s="206"/>
      <c r="G109" s="41"/>
      <c r="H109" s="41"/>
      <c r="I109" s="41"/>
      <c r="J109" s="207">
        <v>0</v>
      </c>
      <c r="K109" s="41"/>
      <c r="L109" s="208"/>
      <c r="M109" s="209"/>
      <c r="N109" s="210" t="s">
        <v>41</v>
      </c>
      <c r="O109" s="209"/>
      <c r="P109" s="209"/>
      <c r="Q109" s="209"/>
      <c r="R109" s="209"/>
      <c r="S109" s="211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12" t="s">
        <v>199</v>
      </c>
      <c r="AZ109" s="209"/>
      <c r="BA109" s="209"/>
      <c r="BB109" s="209"/>
      <c r="BC109" s="209"/>
      <c r="BD109" s="209"/>
      <c r="BE109" s="213">
        <f>IF(N109="základní",J109,0)</f>
        <v>0</v>
      </c>
      <c r="BF109" s="213">
        <f>IF(N109="snížená",J109,0)</f>
        <v>0</v>
      </c>
      <c r="BG109" s="213">
        <f>IF(N109="zákl. přenesená",J109,0)</f>
        <v>0</v>
      </c>
      <c r="BH109" s="213">
        <f>IF(N109="sníž. přenesená",J109,0)</f>
        <v>0</v>
      </c>
      <c r="BI109" s="213">
        <f>IF(N109="nulová",J109,0)</f>
        <v>0</v>
      </c>
      <c r="BJ109" s="212" t="s">
        <v>84</v>
      </c>
      <c r="BK109" s="209"/>
      <c r="BL109" s="209"/>
      <c r="BM109" s="209"/>
    </row>
    <row r="110" s="2" customFormat="1" ht="18" customHeight="1">
      <c r="A110" s="39"/>
      <c r="B110" s="40"/>
      <c r="C110" s="41"/>
      <c r="D110" s="205" t="s">
        <v>203</v>
      </c>
      <c r="E110" s="206"/>
      <c r="F110" s="206"/>
      <c r="G110" s="41"/>
      <c r="H110" s="41"/>
      <c r="I110" s="41"/>
      <c r="J110" s="207">
        <v>0</v>
      </c>
      <c r="K110" s="41"/>
      <c r="L110" s="208"/>
      <c r="M110" s="209"/>
      <c r="N110" s="210" t="s">
        <v>41</v>
      </c>
      <c r="O110" s="209"/>
      <c r="P110" s="209"/>
      <c r="Q110" s="209"/>
      <c r="R110" s="209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12" t="s">
        <v>199</v>
      </c>
      <c r="AZ110" s="209"/>
      <c r="BA110" s="209"/>
      <c r="BB110" s="209"/>
      <c r="BC110" s="209"/>
      <c r="BD110" s="209"/>
      <c r="BE110" s="213">
        <f>IF(N110="základní",J110,0)</f>
        <v>0</v>
      </c>
      <c r="BF110" s="213">
        <f>IF(N110="snížená",J110,0)</f>
        <v>0</v>
      </c>
      <c r="BG110" s="213">
        <f>IF(N110="zákl. přenesená",J110,0)</f>
        <v>0</v>
      </c>
      <c r="BH110" s="213">
        <f>IF(N110="sníž. přenesená",J110,0)</f>
        <v>0</v>
      </c>
      <c r="BI110" s="213">
        <f>IF(N110="nulová",J110,0)</f>
        <v>0</v>
      </c>
      <c r="BJ110" s="212" t="s">
        <v>84</v>
      </c>
      <c r="BK110" s="209"/>
      <c r="BL110" s="209"/>
      <c r="BM110" s="209"/>
    </row>
    <row r="111" s="2" customFormat="1" ht="18" customHeight="1">
      <c r="A111" s="39"/>
      <c r="B111" s="40"/>
      <c r="C111" s="41"/>
      <c r="D111" s="206" t="s">
        <v>204</v>
      </c>
      <c r="E111" s="41"/>
      <c r="F111" s="41"/>
      <c r="G111" s="41"/>
      <c r="H111" s="41"/>
      <c r="I111" s="41"/>
      <c r="J111" s="207">
        <f>ROUND(J34*T111,2)</f>
        <v>0</v>
      </c>
      <c r="K111" s="41"/>
      <c r="L111" s="208"/>
      <c r="M111" s="209"/>
      <c r="N111" s="210" t="s">
        <v>42</v>
      </c>
      <c r="O111" s="209"/>
      <c r="P111" s="209"/>
      <c r="Q111" s="209"/>
      <c r="R111" s="209"/>
      <c r="S111" s="211"/>
      <c r="T111" s="211"/>
      <c r="U111" s="211"/>
      <c r="V111" s="211"/>
      <c r="W111" s="211"/>
      <c r="X111" s="211"/>
      <c r="Y111" s="211"/>
      <c r="Z111" s="211"/>
      <c r="AA111" s="211"/>
      <c r="AB111" s="211"/>
      <c r="AC111" s="211"/>
      <c r="AD111" s="211"/>
      <c r="AE111" s="211"/>
      <c r="AF111" s="209"/>
      <c r="AG111" s="209"/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12" t="s">
        <v>205</v>
      </c>
      <c r="AZ111" s="209"/>
      <c r="BA111" s="209"/>
      <c r="BB111" s="209"/>
      <c r="BC111" s="209"/>
      <c r="BD111" s="209"/>
      <c r="BE111" s="213">
        <f>IF(N111="základní",J111,0)</f>
        <v>0</v>
      </c>
      <c r="BF111" s="213">
        <f>IF(N111="snížená",J111,0)</f>
        <v>0</v>
      </c>
      <c r="BG111" s="213">
        <f>IF(N111="zákl. přenesená",J111,0)</f>
        <v>0</v>
      </c>
      <c r="BH111" s="213">
        <f>IF(N111="sníž. přenesená",J111,0)</f>
        <v>0</v>
      </c>
      <c r="BI111" s="213">
        <f>IF(N111="nulová",J111,0)</f>
        <v>0</v>
      </c>
      <c r="BJ111" s="212" t="s">
        <v>86</v>
      </c>
      <c r="BK111" s="209"/>
      <c r="BL111" s="209"/>
      <c r="BM111" s="209"/>
    </row>
    <row r="112" s="2" customForma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29.28" customHeight="1">
      <c r="A113" s="39"/>
      <c r="B113" s="40"/>
      <c r="C113" s="214" t="s">
        <v>206</v>
      </c>
      <c r="D113" s="189"/>
      <c r="E113" s="189"/>
      <c r="F113" s="189"/>
      <c r="G113" s="189"/>
      <c r="H113" s="189"/>
      <c r="I113" s="189"/>
      <c r="J113" s="215">
        <f>ROUND(J100+J105,2)</f>
        <v>0</v>
      </c>
      <c r="K113" s="189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67"/>
      <c r="C114" s="68"/>
      <c r="D114" s="68"/>
      <c r="E114" s="68"/>
      <c r="F114" s="68"/>
      <c r="G114" s="68"/>
      <c r="H114" s="68"/>
      <c r="I114" s="68"/>
      <c r="J114" s="68"/>
      <c r="K114" s="68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8" s="2" customFormat="1" ht="6.96" customHeight="1">
      <c r="A118" s="39"/>
      <c r="B118" s="69"/>
      <c r="C118" s="70"/>
      <c r="D118" s="70"/>
      <c r="E118" s="70"/>
      <c r="F118" s="70"/>
      <c r="G118" s="70"/>
      <c r="H118" s="70"/>
      <c r="I118" s="70"/>
      <c r="J118" s="70"/>
      <c r="K118" s="70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24.96" customHeight="1">
      <c r="A119" s="39"/>
      <c r="B119" s="40"/>
      <c r="C119" s="24" t="s">
        <v>207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16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187" t="str">
        <f>E7</f>
        <v>OU - STAVEBNÍ ÚPRAVY BUDOVY E, ČS.LEGIÍ 9, OSTRAVA</v>
      </c>
      <c r="F122" s="33"/>
      <c r="G122" s="33"/>
      <c r="H122" s="33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1" customFormat="1" ht="12" customHeight="1">
      <c r="B123" s="22"/>
      <c r="C123" s="33" t="s">
        <v>154</v>
      </c>
      <c r="D123" s="23"/>
      <c r="E123" s="23"/>
      <c r="F123" s="23"/>
      <c r="G123" s="23"/>
      <c r="H123" s="23"/>
      <c r="I123" s="23"/>
      <c r="J123" s="23"/>
      <c r="K123" s="23"/>
      <c r="L123" s="21"/>
    </row>
    <row r="124" s="1" customFormat="1" ht="16.5" customHeight="1">
      <c r="B124" s="22"/>
      <c r="C124" s="23"/>
      <c r="D124" s="23"/>
      <c r="E124" s="187" t="s">
        <v>2858</v>
      </c>
      <c r="F124" s="23"/>
      <c r="G124" s="23"/>
      <c r="H124" s="23"/>
      <c r="I124" s="23"/>
      <c r="J124" s="23"/>
      <c r="K124" s="23"/>
      <c r="L124" s="21"/>
    </row>
    <row r="125" s="1" customFormat="1" ht="12" customHeight="1">
      <c r="B125" s="22"/>
      <c r="C125" s="33" t="s">
        <v>2859</v>
      </c>
      <c r="D125" s="23"/>
      <c r="E125" s="23"/>
      <c r="F125" s="23"/>
      <c r="G125" s="23"/>
      <c r="H125" s="23"/>
      <c r="I125" s="23"/>
      <c r="J125" s="23"/>
      <c r="K125" s="23"/>
      <c r="L125" s="21"/>
    </row>
    <row r="126" s="2" customFormat="1" ht="16.5" customHeight="1">
      <c r="A126" s="39"/>
      <c r="B126" s="40"/>
      <c r="C126" s="41"/>
      <c r="D126" s="41"/>
      <c r="E126" s="325" t="s">
        <v>3813</v>
      </c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2" customHeight="1">
      <c r="A127" s="39"/>
      <c r="B127" s="40"/>
      <c r="C127" s="33" t="s">
        <v>3293</v>
      </c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6.5" customHeight="1">
      <c r="A128" s="39"/>
      <c r="B128" s="40"/>
      <c r="C128" s="41"/>
      <c r="D128" s="41"/>
      <c r="E128" s="77" t="str">
        <f>E13</f>
        <v>CCTV - Kamerový systém</v>
      </c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6.96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2" customHeight="1">
      <c r="A130" s="39"/>
      <c r="B130" s="40"/>
      <c r="C130" s="33" t="s">
        <v>20</v>
      </c>
      <c r="D130" s="41"/>
      <c r="E130" s="41"/>
      <c r="F130" s="28" t="str">
        <f>F16</f>
        <v xml:space="preserve"> </v>
      </c>
      <c r="G130" s="41"/>
      <c r="H130" s="41"/>
      <c r="I130" s="33" t="s">
        <v>22</v>
      </c>
      <c r="J130" s="80" t="str">
        <f>IF(J16="","",J16)</f>
        <v>30. 3. 2022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6.96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5.15" customHeight="1">
      <c r="A132" s="39"/>
      <c r="B132" s="40"/>
      <c r="C132" s="33" t="s">
        <v>24</v>
      </c>
      <c r="D132" s="41"/>
      <c r="E132" s="41"/>
      <c r="F132" s="28" t="str">
        <f>E19</f>
        <v>Ostravská univerzita</v>
      </c>
      <c r="G132" s="41"/>
      <c r="H132" s="41"/>
      <c r="I132" s="33" t="s">
        <v>30</v>
      </c>
      <c r="J132" s="37" t="str">
        <f>E25</f>
        <v>MARPO s.r.o.</v>
      </c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5.15" customHeight="1">
      <c r="A133" s="39"/>
      <c r="B133" s="40"/>
      <c r="C133" s="33" t="s">
        <v>28</v>
      </c>
      <c r="D133" s="41"/>
      <c r="E133" s="41"/>
      <c r="F133" s="28" t="str">
        <f>IF(E22="","",E22)</f>
        <v>Vyplň údaj</v>
      </c>
      <c r="G133" s="41"/>
      <c r="H133" s="41"/>
      <c r="I133" s="33" t="s">
        <v>33</v>
      </c>
      <c r="J133" s="37" t="str">
        <f>E28</f>
        <v xml:space="preserve"> </v>
      </c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0.32" customHeight="1">
      <c r="A134" s="39"/>
      <c r="B134" s="40"/>
      <c r="C134" s="41"/>
      <c r="D134" s="41"/>
      <c r="E134" s="41"/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11" customFormat="1" ht="29.28" customHeight="1">
      <c r="A135" s="216"/>
      <c r="B135" s="217"/>
      <c r="C135" s="218" t="s">
        <v>208</v>
      </c>
      <c r="D135" s="219" t="s">
        <v>61</v>
      </c>
      <c r="E135" s="219" t="s">
        <v>57</v>
      </c>
      <c r="F135" s="219" t="s">
        <v>58</v>
      </c>
      <c r="G135" s="219" t="s">
        <v>209</v>
      </c>
      <c r="H135" s="219" t="s">
        <v>210</v>
      </c>
      <c r="I135" s="219" t="s">
        <v>211</v>
      </c>
      <c r="J135" s="220" t="s">
        <v>160</v>
      </c>
      <c r="K135" s="221" t="s">
        <v>212</v>
      </c>
      <c r="L135" s="222"/>
      <c r="M135" s="101" t="s">
        <v>1</v>
      </c>
      <c r="N135" s="102" t="s">
        <v>40</v>
      </c>
      <c r="O135" s="102" t="s">
        <v>213</v>
      </c>
      <c r="P135" s="102" t="s">
        <v>214</v>
      </c>
      <c r="Q135" s="102" t="s">
        <v>215</v>
      </c>
      <c r="R135" s="102" t="s">
        <v>216</v>
      </c>
      <c r="S135" s="102" t="s">
        <v>217</v>
      </c>
      <c r="T135" s="103" t="s">
        <v>218</v>
      </c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</row>
    <row r="136" s="2" customFormat="1" ht="22.8" customHeight="1">
      <c r="A136" s="39"/>
      <c r="B136" s="40"/>
      <c r="C136" s="108" t="s">
        <v>219</v>
      </c>
      <c r="D136" s="41"/>
      <c r="E136" s="41"/>
      <c r="F136" s="41"/>
      <c r="G136" s="41"/>
      <c r="H136" s="41"/>
      <c r="I136" s="41"/>
      <c r="J136" s="223">
        <f>BK136</f>
        <v>0</v>
      </c>
      <c r="K136" s="41"/>
      <c r="L136" s="45"/>
      <c r="M136" s="104"/>
      <c r="N136" s="224"/>
      <c r="O136" s="105"/>
      <c r="P136" s="225">
        <f>P137+P147</f>
        <v>0</v>
      </c>
      <c r="Q136" s="105"/>
      <c r="R136" s="225">
        <f>R137+R147</f>
        <v>0</v>
      </c>
      <c r="S136" s="105"/>
      <c r="T136" s="226">
        <f>T137+T147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75</v>
      </c>
      <c r="AU136" s="18" t="s">
        <v>162</v>
      </c>
      <c r="BK136" s="227">
        <f>BK137+BK147</f>
        <v>0</v>
      </c>
    </row>
    <row r="137" s="12" customFormat="1" ht="25.92" customHeight="1">
      <c r="A137" s="12"/>
      <c r="B137" s="228"/>
      <c r="C137" s="229"/>
      <c r="D137" s="230" t="s">
        <v>75</v>
      </c>
      <c r="E137" s="231" t="s">
        <v>3299</v>
      </c>
      <c r="F137" s="231" t="s">
        <v>3817</v>
      </c>
      <c r="G137" s="229"/>
      <c r="H137" s="229"/>
      <c r="I137" s="232"/>
      <c r="J137" s="233">
        <f>BK137</f>
        <v>0</v>
      </c>
      <c r="K137" s="229"/>
      <c r="L137" s="234"/>
      <c r="M137" s="235"/>
      <c r="N137" s="236"/>
      <c r="O137" s="236"/>
      <c r="P137" s="237">
        <f>SUM(P138:P146)</f>
        <v>0</v>
      </c>
      <c r="Q137" s="236"/>
      <c r="R137" s="237">
        <f>SUM(R138:R146)</f>
        <v>0</v>
      </c>
      <c r="S137" s="236"/>
      <c r="T137" s="238">
        <f>SUM(T138:T146)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39" t="s">
        <v>84</v>
      </c>
      <c r="AT137" s="240" t="s">
        <v>75</v>
      </c>
      <c r="AU137" s="240" t="s">
        <v>76</v>
      </c>
      <c r="AY137" s="239" t="s">
        <v>222</v>
      </c>
      <c r="BK137" s="241">
        <f>SUM(BK138:BK146)</f>
        <v>0</v>
      </c>
    </row>
    <row r="138" s="2" customFormat="1" ht="49.05" customHeight="1">
      <c r="A138" s="39"/>
      <c r="B138" s="40"/>
      <c r="C138" s="244" t="s">
        <v>84</v>
      </c>
      <c r="D138" s="244" t="s">
        <v>224</v>
      </c>
      <c r="E138" s="245" t="s">
        <v>3818</v>
      </c>
      <c r="F138" s="246" t="s">
        <v>3819</v>
      </c>
      <c r="G138" s="247" t="s">
        <v>526</v>
      </c>
      <c r="H138" s="248">
        <v>19</v>
      </c>
      <c r="I138" s="249"/>
      <c r="J138" s="250">
        <f>ROUND(I138*H138,2)</f>
        <v>0</v>
      </c>
      <c r="K138" s="251"/>
      <c r="L138" s="45"/>
      <c r="M138" s="252" t="s">
        <v>1</v>
      </c>
      <c r="N138" s="253" t="s">
        <v>41</v>
      </c>
      <c r="O138" s="92"/>
      <c r="P138" s="254">
        <f>O138*H138</f>
        <v>0</v>
      </c>
      <c r="Q138" s="254">
        <v>0</v>
      </c>
      <c r="R138" s="254">
        <f>Q138*H138</f>
        <v>0</v>
      </c>
      <c r="S138" s="254">
        <v>0</v>
      </c>
      <c r="T138" s="255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56" t="s">
        <v>228</v>
      </c>
      <c r="AT138" s="256" t="s">
        <v>224</v>
      </c>
      <c r="AU138" s="256" t="s">
        <v>84</v>
      </c>
      <c r="AY138" s="18" t="s">
        <v>222</v>
      </c>
      <c r="BE138" s="257">
        <f>IF(N138="základní",J138,0)</f>
        <v>0</v>
      </c>
      <c r="BF138" s="257">
        <f>IF(N138="snížená",J138,0)</f>
        <v>0</v>
      </c>
      <c r="BG138" s="257">
        <f>IF(N138="zákl. přenesená",J138,0)</f>
        <v>0</v>
      </c>
      <c r="BH138" s="257">
        <f>IF(N138="sníž. přenesená",J138,0)</f>
        <v>0</v>
      </c>
      <c r="BI138" s="257">
        <f>IF(N138="nulová",J138,0)</f>
        <v>0</v>
      </c>
      <c r="BJ138" s="18" t="s">
        <v>84</v>
      </c>
      <c r="BK138" s="257">
        <f>ROUND(I138*H138,2)</f>
        <v>0</v>
      </c>
      <c r="BL138" s="18" t="s">
        <v>228</v>
      </c>
      <c r="BM138" s="256" t="s">
        <v>86</v>
      </c>
    </row>
    <row r="139" s="2" customFormat="1" ht="55.5" customHeight="1">
      <c r="A139" s="39"/>
      <c r="B139" s="40"/>
      <c r="C139" s="244" t="s">
        <v>86</v>
      </c>
      <c r="D139" s="244" t="s">
        <v>224</v>
      </c>
      <c r="E139" s="245" t="s">
        <v>3820</v>
      </c>
      <c r="F139" s="246" t="s">
        <v>3821</v>
      </c>
      <c r="G139" s="247" t="s">
        <v>526</v>
      </c>
      <c r="H139" s="248">
        <v>4</v>
      </c>
      <c r="I139" s="249"/>
      <c r="J139" s="250">
        <f>ROUND(I139*H139,2)</f>
        <v>0</v>
      </c>
      <c r="K139" s="251"/>
      <c r="L139" s="45"/>
      <c r="M139" s="252" t="s">
        <v>1</v>
      </c>
      <c r="N139" s="253" t="s">
        <v>41</v>
      </c>
      <c r="O139" s="92"/>
      <c r="P139" s="254">
        <f>O139*H139</f>
        <v>0</v>
      </c>
      <c r="Q139" s="254">
        <v>0</v>
      </c>
      <c r="R139" s="254">
        <f>Q139*H139</f>
        <v>0</v>
      </c>
      <c r="S139" s="254">
        <v>0</v>
      </c>
      <c r="T139" s="255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56" t="s">
        <v>228</v>
      </c>
      <c r="AT139" s="256" t="s">
        <v>224</v>
      </c>
      <c r="AU139" s="256" t="s">
        <v>84</v>
      </c>
      <c r="AY139" s="18" t="s">
        <v>222</v>
      </c>
      <c r="BE139" s="257">
        <f>IF(N139="základní",J139,0)</f>
        <v>0</v>
      </c>
      <c r="BF139" s="257">
        <f>IF(N139="snížená",J139,0)</f>
        <v>0</v>
      </c>
      <c r="BG139" s="257">
        <f>IF(N139="zákl. přenesená",J139,0)</f>
        <v>0</v>
      </c>
      <c r="BH139" s="257">
        <f>IF(N139="sníž. přenesená",J139,0)</f>
        <v>0</v>
      </c>
      <c r="BI139" s="257">
        <f>IF(N139="nulová",J139,0)</f>
        <v>0</v>
      </c>
      <c r="BJ139" s="18" t="s">
        <v>84</v>
      </c>
      <c r="BK139" s="257">
        <f>ROUND(I139*H139,2)</f>
        <v>0</v>
      </c>
      <c r="BL139" s="18" t="s">
        <v>228</v>
      </c>
      <c r="BM139" s="256" t="s">
        <v>228</v>
      </c>
    </row>
    <row r="140" s="2" customFormat="1" ht="24.15" customHeight="1">
      <c r="A140" s="39"/>
      <c r="B140" s="40"/>
      <c r="C140" s="244" t="s">
        <v>107</v>
      </c>
      <c r="D140" s="244" t="s">
        <v>224</v>
      </c>
      <c r="E140" s="245" t="s">
        <v>3822</v>
      </c>
      <c r="F140" s="246" t="s">
        <v>3823</v>
      </c>
      <c r="G140" s="247" t="s">
        <v>526</v>
      </c>
      <c r="H140" s="248">
        <v>22</v>
      </c>
      <c r="I140" s="249"/>
      <c r="J140" s="250">
        <f>ROUND(I140*H140,2)</f>
        <v>0</v>
      </c>
      <c r="K140" s="251"/>
      <c r="L140" s="45"/>
      <c r="M140" s="252" t="s">
        <v>1</v>
      </c>
      <c r="N140" s="253" t="s">
        <v>41</v>
      </c>
      <c r="O140" s="92"/>
      <c r="P140" s="254">
        <f>O140*H140</f>
        <v>0</v>
      </c>
      <c r="Q140" s="254">
        <v>0</v>
      </c>
      <c r="R140" s="254">
        <f>Q140*H140</f>
        <v>0</v>
      </c>
      <c r="S140" s="254">
        <v>0</v>
      </c>
      <c r="T140" s="255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56" t="s">
        <v>228</v>
      </c>
      <c r="AT140" s="256" t="s">
        <v>224</v>
      </c>
      <c r="AU140" s="256" t="s">
        <v>84</v>
      </c>
      <c r="AY140" s="18" t="s">
        <v>222</v>
      </c>
      <c r="BE140" s="257">
        <f>IF(N140="základní",J140,0)</f>
        <v>0</v>
      </c>
      <c r="BF140" s="257">
        <f>IF(N140="snížená",J140,0)</f>
        <v>0</v>
      </c>
      <c r="BG140" s="257">
        <f>IF(N140="zákl. přenesená",J140,0)</f>
        <v>0</v>
      </c>
      <c r="BH140" s="257">
        <f>IF(N140="sníž. přenesená",J140,0)</f>
        <v>0</v>
      </c>
      <c r="BI140" s="257">
        <f>IF(N140="nulová",J140,0)</f>
        <v>0</v>
      </c>
      <c r="BJ140" s="18" t="s">
        <v>84</v>
      </c>
      <c r="BK140" s="257">
        <f>ROUND(I140*H140,2)</f>
        <v>0</v>
      </c>
      <c r="BL140" s="18" t="s">
        <v>228</v>
      </c>
      <c r="BM140" s="256" t="s">
        <v>237</v>
      </c>
    </row>
    <row r="141" s="2" customFormat="1" ht="24.15" customHeight="1">
      <c r="A141" s="39"/>
      <c r="B141" s="40"/>
      <c r="C141" s="244" t="s">
        <v>228</v>
      </c>
      <c r="D141" s="244" t="s">
        <v>224</v>
      </c>
      <c r="E141" s="245" t="s">
        <v>3824</v>
      </c>
      <c r="F141" s="246" t="s">
        <v>3825</v>
      </c>
      <c r="G141" s="247" t="s">
        <v>438</v>
      </c>
      <c r="H141" s="248">
        <v>2070</v>
      </c>
      <c r="I141" s="249"/>
      <c r="J141" s="250">
        <f>ROUND(I141*H141,2)</f>
        <v>0</v>
      </c>
      <c r="K141" s="251"/>
      <c r="L141" s="45"/>
      <c r="M141" s="252" t="s">
        <v>1</v>
      </c>
      <c r="N141" s="253" t="s">
        <v>41</v>
      </c>
      <c r="O141" s="92"/>
      <c r="P141" s="254">
        <f>O141*H141</f>
        <v>0</v>
      </c>
      <c r="Q141" s="254">
        <v>0</v>
      </c>
      <c r="R141" s="254">
        <f>Q141*H141</f>
        <v>0</v>
      </c>
      <c r="S141" s="254">
        <v>0</v>
      </c>
      <c r="T141" s="255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56" t="s">
        <v>228</v>
      </c>
      <c r="AT141" s="256" t="s">
        <v>224</v>
      </c>
      <c r="AU141" s="256" t="s">
        <v>84</v>
      </c>
      <c r="AY141" s="18" t="s">
        <v>222</v>
      </c>
      <c r="BE141" s="257">
        <f>IF(N141="základní",J141,0)</f>
        <v>0</v>
      </c>
      <c r="BF141" s="257">
        <f>IF(N141="snížená",J141,0)</f>
        <v>0</v>
      </c>
      <c r="BG141" s="257">
        <f>IF(N141="zákl. přenesená",J141,0)</f>
        <v>0</v>
      </c>
      <c r="BH141" s="257">
        <f>IF(N141="sníž. přenesená",J141,0)</f>
        <v>0</v>
      </c>
      <c r="BI141" s="257">
        <f>IF(N141="nulová",J141,0)</f>
        <v>0</v>
      </c>
      <c r="BJ141" s="18" t="s">
        <v>84</v>
      </c>
      <c r="BK141" s="257">
        <f>ROUND(I141*H141,2)</f>
        <v>0</v>
      </c>
      <c r="BL141" s="18" t="s">
        <v>228</v>
      </c>
      <c r="BM141" s="256" t="s">
        <v>242</v>
      </c>
    </row>
    <row r="142" s="2" customFormat="1" ht="24.15" customHeight="1">
      <c r="A142" s="39"/>
      <c r="B142" s="40"/>
      <c r="C142" s="244" t="s">
        <v>245</v>
      </c>
      <c r="D142" s="244" t="s">
        <v>224</v>
      </c>
      <c r="E142" s="245" t="s">
        <v>3826</v>
      </c>
      <c r="F142" s="246" t="s">
        <v>3827</v>
      </c>
      <c r="G142" s="247" t="s">
        <v>526</v>
      </c>
      <c r="H142" s="248">
        <v>3</v>
      </c>
      <c r="I142" s="249"/>
      <c r="J142" s="250">
        <f>ROUND(I142*H142,2)</f>
        <v>0</v>
      </c>
      <c r="K142" s="251"/>
      <c r="L142" s="45"/>
      <c r="M142" s="252" t="s">
        <v>1</v>
      </c>
      <c r="N142" s="253" t="s">
        <v>41</v>
      </c>
      <c r="O142" s="92"/>
      <c r="P142" s="254">
        <f>O142*H142</f>
        <v>0</v>
      </c>
      <c r="Q142" s="254">
        <v>0</v>
      </c>
      <c r="R142" s="254">
        <f>Q142*H142</f>
        <v>0</v>
      </c>
      <c r="S142" s="254">
        <v>0</v>
      </c>
      <c r="T142" s="255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56" t="s">
        <v>228</v>
      </c>
      <c r="AT142" s="256" t="s">
        <v>224</v>
      </c>
      <c r="AU142" s="256" t="s">
        <v>84</v>
      </c>
      <c r="AY142" s="18" t="s">
        <v>222</v>
      </c>
      <c r="BE142" s="257">
        <f>IF(N142="základní",J142,0)</f>
        <v>0</v>
      </c>
      <c r="BF142" s="257">
        <f>IF(N142="snížená",J142,0)</f>
        <v>0</v>
      </c>
      <c r="BG142" s="257">
        <f>IF(N142="zákl. přenesená",J142,0)</f>
        <v>0</v>
      </c>
      <c r="BH142" s="257">
        <f>IF(N142="sníž. přenesená",J142,0)</f>
        <v>0</v>
      </c>
      <c r="BI142" s="257">
        <f>IF(N142="nulová",J142,0)</f>
        <v>0</v>
      </c>
      <c r="BJ142" s="18" t="s">
        <v>84</v>
      </c>
      <c r="BK142" s="257">
        <f>ROUND(I142*H142,2)</f>
        <v>0</v>
      </c>
      <c r="BL142" s="18" t="s">
        <v>228</v>
      </c>
      <c r="BM142" s="256" t="s">
        <v>248</v>
      </c>
    </row>
    <row r="143" s="2" customFormat="1" ht="16.5" customHeight="1">
      <c r="A143" s="39"/>
      <c r="B143" s="40"/>
      <c r="C143" s="244" t="s">
        <v>237</v>
      </c>
      <c r="D143" s="244" t="s">
        <v>224</v>
      </c>
      <c r="E143" s="245" t="s">
        <v>3828</v>
      </c>
      <c r="F143" s="246" t="s">
        <v>3829</v>
      </c>
      <c r="G143" s="247" t="s">
        <v>526</v>
      </c>
      <c r="H143" s="248">
        <v>1</v>
      </c>
      <c r="I143" s="249"/>
      <c r="J143" s="250">
        <f>ROUND(I143*H143,2)</f>
        <v>0</v>
      </c>
      <c r="K143" s="251"/>
      <c r="L143" s="45"/>
      <c r="M143" s="252" t="s">
        <v>1</v>
      </c>
      <c r="N143" s="253" t="s">
        <v>41</v>
      </c>
      <c r="O143" s="92"/>
      <c r="P143" s="254">
        <f>O143*H143</f>
        <v>0</v>
      </c>
      <c r="Q143" s="254">
        <v>0</v>
      </c>
      <c r="R143" s="254">
        <f>Q143*H143</f>
        <v>0</v>
      </c>
      <c r="S143" s="254">
        <v>0</v>
      </c>
      <c r="T143" s="255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56" t="s">
        <v>228</v>
      </c>
      <c r="AT143" s="256" t="s">
        <v>224</v>
      </c>
      <c r="AU143" s="256" t="s">
        <v>84</v>
      </c>
      <c r="AY143" s="18" t="s">
        <v>222</v>
      </c>
      <c r="BE143" s="257">
        <f>IF(N143="základní",J143,0)</f>
        <v>0</v>
      </c>
      <c r="BF143" s="257">
        <f>IF(N143="snížená",J143,0)</f>
        <v>0</v>
      </c>
      <c r="BG143" s="257">
        <f>IF(N143="zákl. přenesená",J143,0)</f>
        <v>0</v>
      </c>
      <c r="BH143" s="257">
        <f>IF(N143="sníž. přenesená",J143,0)</f>
        <v>0</v>
      </c>
      <c r="BI143" s="257">
        <f>IF(N143="nulová",J143,0)</f>
        <v>0</v>
      </c>
      <c r="BJ143" s="18" t="s">
        <v>84</v>
      </c>
      <c r="BK143" s="257">
        <f>ROUND(I143*H143,2)</f>
        <v>0</v>
      </c>
      <c r="BL143" s="18" t="s">
        <v>228</v>
      </c>
      <c r="BM143" s="256" t="s">
        <v>253</v>
      </c>
    </row>
    <row r="144" s="2" customFormat="1" ht="21.75" customHeight="1">
      <c r="A144" s="39"/>
      <c r="B144" s="40"/>
      <c r="C144" s="244" t="s">
        <v>254</v>
      </c>
      <c r="D144" s="244" t="s">
        <v>224</v>
      </c>
      <c r="E144" s="245" t="s">
        <v>3830</v>
      </c>
      <c r="F144" s="246" t="s">
        <v>3831</v>
      </c>
      <c r="G144" s="247" t="s">
        <v>2528</v>
      </c>
      <c r="H144" s="248">
        <v>12</v>
      </c>
      <c r="I144" s="249"/>
      <c r="J144" s="250">
        <f>ROUND(I144*H144,2)</f>
        <v>0</v>
      </c>
      <c r="K144" s="251"/>
      <c r="L144" s="45"/>
      <c r="M144" s="252" t="s">
        <v>1</v>
      </c>
      <c r="N144" s="253" t="s">
        <v>41</v>
      </c>
      <c r="O144" s="92"/>
      <c r="P144" s="254">
        <f>O144*H144</f>
        <v>0</v>
      </c>
      <c r="Q144" s="254">
        <v>0</v>
      </c>
      <c r="R144" s="254">
        <f>Q144*H144</f>
        <v>0</v>
      </c>
      <c r="S144" s="254">
        <v>0</v>
      </c>
      <c r="T144" s="255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56" t="s">
        <v>228</v>
      </c>
      <c r="AT144" s="256" t="s">
        <v>224</v>
      </c>
      <c r="AU144" s="256" t="s">
        <v>84</v>
      </c>
      <c r="AY144" s="18" t="s">
        <v>222</v>
      </c>
      <c r="BE144" s="257">
        <f>IF(N144="základní",J144,0)</f>
        <v>0</v>
      </c>
      <c r="BF144" s="257">
        <f>IF(N144="snížená",J144,0)</f>
        <v>0</v>
      </c>
      <c r="BG144" s="257">
        <f>IF(N144="zákl. přenesená",J144,0)</f>
        <v>0</v>
      </c>
      <c r="BH144" s="257">
        <f>IF(N144="sníž. přenesená",J144,0)</f>
        <v>0</v>
      </c>
      <c r="BI144" s="257">
        <f>IF(N144="nulová",J144,0)</f>
        <v>0</v>
      </c>
      <c r="BJ144" s="18" t="s">
        <v>84</v>
      </c>
      <c r="BK144" s="257">
        <f>ROUND(I144*H144,2)</f>
        <v>0</v>
      </c>
      <c r="BL144" s="18" t="s">
        <v>228</v>
      </c>
      <c r="BM144" s="256" t="s">
        <v>257</v>
      </c>
    </row>
    <row r="145" s="2" customFormat="1" ht="16.5" customHeight="1">
      <c r="A145" s="39"/>
      <c r="B145" s="40"/>
      <c r="C145" s="244" t="s">
        <v>242</v>
      </c>
      <c r="D145" s="244" t="s">
        <v>224</v>
      </c>
      <c r="E145" s="245" t="s">
        <v>3832</v>
      </c>
      <c r="F145" s="246" t="s">
        <v>3833</v>
      </c>
      <c r="G145" s="247" t="s">
        <v>526</v>
      </c>
      <c r="H145" s="248">
        <v>1</v>
      </c>
      <c r="I145" s="249"/>
      <c r="J145" s="250">
        <f>ROUND(I145*H145,2)</f>
        <v>0</v>
      </c>
      <c r="K145" s="251"/>
      <c r="L145" s="45"/>
      <c r="M145" s="252" t="s">
        <v>1</v>
      </c>
      <c r="N145" s="253" t="s">
        <v>41</v>
      </c>
      <c r="O145" s="92"/>
      <c r="P145" s="254">
        <f>O145*H145</f>
        <v>0</v>
      </c>
      <c r="Q145" s="254">
        <v>0</v>
      </c>
      <c r="R145" s="254">
        <f>Q145*H145</f>
        <v>0</v>
      </c>
      <c r="S145" s="254">
        <v>0</v>
      </c>
      <c r="T145" s="255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56" t="s">
        <v>228</v>
      </c>
      <c r="AT145" s="256" t="s">
        <v>224</v>
      </c>
      <c r="AU145" s="256" t="s">
        <v>84</v>
      </c>
      <c r="AY145" s="18" t="s">
        <v>222</v>
      </c>
      <c r="BE145" s="257">
        <f>IF(N145="základní",J145,0)</f>
        <v>0</v>
      </c>
      <c r="BF145" s="257">
        <f>IF(N145="snížená",J145,0)</f>
        <v>0</v>
      </c>
      <c r="BG145" s="257">
        <f>IF(N145="zákl. přenesená",J145,0)</f>
        <v>0</v>
      </c>
      <c r="BH145" s="257">
        <f>IF(N145="sníž. přenesená",J145,0)</f>
        <v>0</v>
      </c>
      <c r="BI145" s="257">
        <f>IF(N145="nulová",J145,0)</f>
        <v>0</v>
      </c>
      <c r="BJ145" s="18" t="s">
        <v>84</v>
      </c>
      <c r="BK145" s="257">
        <f>ROUND(I145*H145,2)</f>
        <v>0</v>
      </c>
      <c r="BL145" s="18" t="s">
        <v>228</v>
      </c>
      <c r="BM145" s="256" t="s">
        <v>260</v>
      </c>
    </row>
    <row r="146" s="2" customFormat="1">
      <c r="A146" s="39"/>
      <c r="B146" s="40"/>
      <c r="C146" s="41"/>
      <c r="D146" s="260" t="s">
        <v>266</v>
      </c>
      <c r="E146" s="41"/>
      <c r="F146" s="291" t="s">
        <v>3834</v>
      </c>
      <c r="G146" s="41"/>
      <c r="H146" s="41"/>
      <c r="I146" s="211"/>
      <c r="J146" s="41"/>
      <c r="K146" s="41"/>
      <c r="L146" s="45"/>
      <c r="M146" s="292"/>
      <c r="N146" s="293"/>
      <c r="O146" s="92"/>
      <c r="P146" s="92"/>
      <c r="Q146" s="92"/>
      <c r="R146" s="92"/>
      <c r="S146" s="92"/>
      <c r="T146" s="93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266</v>
      </c>
      <c r="AU146" s="18" t="s">
        <v>84</v>
      </c>
    </row>
    <row r="147" s="12" customFormat="1" ht="25.92" customHeight="1">
      <c r="A147" s="12"/>
      <c r="B147" s="228"/>
      <c r="C147" s="229"/>
      <c r="D147" s="230" t="s">
        <v>75</v>
      </c>
      <c r="E147" s="231" t="s">
        <v>3564</v>
      </c>
      <c r="F147" s="231" t="s">
        <v>130</v>
      </c>
      <c r="G147" s="229"/>
      <c r="H147" s="229"/>
      <c r="I147" s="232"/>
      <c r="J147" s="233">
        <f>BK147</f>
        <v>0</v>
      </c>
      <c r="K147" s="229"/>
      <c r="L147" s="234"/>
      <c r="M147" s="235"/>
      <c r="N147" s="236"/>
      <c r="O147" s="236"/>
      <c r="P147" s="237">
        <f>SUM(P148:P155)</f>
        <v>0</v>
      </c>
      <c r="Q147" s="236"/>
      <c r="R147" s="237">
        <f>SUM(R148:R155)</f>
        <v>0</v>
      </c>
      <c r="S147" s="236"/>
      <c r="T147" s="238">
        <f>SUM(T148:T155)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39" t="s">
        <v>84</v>
      </c>
      <c r="AT147" s="240" t="s">
        <v>75</v>
      </c>
      <c r="AU147" s="240" t="s">
        <v>76</v>
      </c>
      <c r="AY147" s="239" t="s">
        <v>222</v>
      </c>
      <c r="BK147" s="241">
        <f>SUM(BK148:BK155)</f>
        <v>0</v>
      </c>
    </row>
    <row r="148" s="2" customFormat="1" ht="16.5" customHeight="1">
      <c r="A148" s="39"/>
      <c r="B148" s="40"/>
      <c r="C148" s="244" t="s">
        <v>262</v>
      </c>
      <c r="D148" s="244" t="s">
        <v>224</v>
      </c>
      <c r="E148" s="245" t="s">
        <v>3835</v>
      </c>
      <c r="F148" s="246" t="s">
        <v>3836</v>
      </c>
      <c r="G148" s="247" t="s">
        <v>2528</v>
      </c>
      <c r="H148" s="248">
        <v>8</v>
      </c>
      <c r="I148" s="249"/>
      <c r="J148" s="250">
        <f>ROUND(I148*H148,2)</f>
        <v>0</v>
      </c>
      <c r="K148" s="251"/>
      <c r="L148" s="45"/>
      <c r="M148" s="252" t="s">
        <v>1</v>
      </c>
      <c r="N148" s="253" t="s">
        <v>41</v>
      </c>
      <c r="O148" s="92"/>
      <c r="P148" s="254">
        <f>O148*H148</f>
        <v>0</v>
      </c>
      <c r="Q148" s="254">
        <v>0</v>
      </c>
      <c r="R148" s="254">
        <f>Q148*H148</f>
        <v>0</v>
      </c>
      <c r="S148" s="254">
        <v>0</v>
      </c>
      <c r="T148" s="255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56" t="s">
        <v>228</v>
      </c>
      <c r="AT148" s="256" t="s">
        <v>224</v>
      </c>
      <c r="AU148" s="256" t="s">
        <v>84</v>
      </c>
      <c r="AY148" s="18" t="s">
        <v>222</v>
      </c>
      <c r="BE148" s="257">
        <f>IF(N148="základní",J148,0)</f>
        <v>0</v>
      </c>
      <c r="BF148" s="257">
        <f>IF(N148="snížená",J148,0)</f>
        <v>0</v>
      </c>
      <c r="BG148" s="257">
        <f>IF(N148="zákl. přenesená",J148,0)</f>
        <v>0</v>
      </c>
      <c r="BH148" s="257">
        <f>IF(N148="sníž. přenesená",J148,0)</f>
        <v>0</v>
      </c>
      <c r="BI148" s="257">
        <f>IF(N148="nulová",J148,0)</f>
        <v>0</v>
      </c>
      <c r="BJ148" s="18" t="s">
        <v>84</v>
      </c>
      <c r="BK148" s="257">
        <f>ROUND(I148*H148,2)</f>
        <v>0</v>
      </c>
      <c r="BL148" s="18" t="s">
        <v>228</v>
      </c>
      <c r="BM148" s="256" t="s">
        <v>265</v>
      </c>
    </row>
    <row r="149" s="2" customFormat="1" ht="16.5" customHeight="1">
      <c r="A149" s="39"/>
      <c r="B149" s="40"/>
      <c r="C149" s="244" t="s">
        <v>248</v>
      </c>
      <c r="D149" s="244" t="s">
        <v>224</v>
      </c>
      <c r="E149" s="245" t="s">
        <v>3837</v>
      </c>
      <c r="F149" s="246" t="s">
        <v>3838</v>
      </c>
      <c r="G149" s="247" t="s">
        <v>2528</v>
      </c>
      <c r="H149" s="248">
        <v>8</v>
      </c>
      <c r="I149" s="249"/>
      <c r="J149" s="250">
        <f>ROUND(I149*H149,2)</f>
        <v>0</v>
      </c>
      <c r="K149" s="251"/>
      <c r="L149" s="45"/>
      <c r="M149" s="252" t="s">
        <v>1</v>
      </c>
      <c r="N149" s="253" t="s">
        <v>41</v>
      </c>
      <c r="O149" s="92"/>
      <c r="P149" s="254">
        <f>O149*H149</f>
        <v>0</v>
      </c>
      <c r="Q149" s="254">
        <v>0</v>
      </c>
      <c r="R149" s="254">
        <f>Q149*H149</f>
        <v>0</v>
      </c>
      <c r="S149" s="254">
        <v>0</v>
      </c>
      <c r="T149" s="255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56" t="s">
        <v>228</v>
      </c>
      <c r="AT149" s="256" t="s">
        <v>224</v>
      </c>
      <c r="AU149" s="256" t="s">
        <v>84</v>
      </c>
      <c r="AY149" s="18" t="s">
        <v>222</v>
      </c>
      <c r="BE149" s="257">
        <f>IF(N149="základní",J149,0)</f>
        <v>0</v>
      </c>
      <c r="BF149" s="257">
        <f>IF(N149="snížená",J149,0)</f>
        <v>0</v>
      </c>
      <c r="BG149" s="257">
        <f>IF(N149="zákl. přenesená",J149,0)</f>
        <v>0</v>
      </c>
      <c r="BH149" s="257">
        <f>IF(N149="sníž. přenesená",J149,0)</f>
        <v>0</v>
      </c>
      <c r="BI149" s="257">
        <f>IF(N149="nulová",J149,0)</f>
        <v>0</v>
      </c>
      <c r="BJ149" s="18" t="s">
        <v>84</v>
      </c>
      <c r="BK149" s="257">
        <f>ROUND(I149*H149,2)</f>
        <v>0</v>
      </c>
      <c r="BL149" s="18" t="s">
        <v>228</v>
      </c>
      <c r="BM149" s="256" t="s">
        <v>271</v>
      </c>
    </row>
    <row r="150" s="2" customFormat="1" ht="16.5" customHeight="1">
      <c r="A150" s="39"/>
      <c r="B150" s="40"/>
      <c r="C150" s="244" t="s">
        <v>272</v>
      </c>
      <c r="D150" s="244" t="s">
        <v>224</v>
      </c>
      <c r="E150" s="245" t="s">
        <v>3839</v>
      </c>
      <c r="F150" s="246" t="s">
        <v>3840</v>
      </c>
      <c r="G150" s="247" t="s">
        <v>2528</v>
      </c>
      <c r="H150" s="248">
        <v>12</v>
      </c>
      <c r="I150" s="249"/>
      <c r="J150" s="250">
        <f>ROUND(I150*H150,2)</f>
        <v>0</v>
      </c>
      <c r="K150" s="251"/>
      <c r="L150" s="45"/>
      <c r="M150" s="252" t="s">
        <v>1</v>
      </c>
      <c r="N150" s="253" t="s">
        <v>41</v>
      </c>
      <c r="O150" s="92"/>
      <c r="P150" s="254">
        <f>O150*H150</f>
        <v>0</v>
      </c>
      <c r="Q150" s="254">
        <v>0</v>
      </c>
      <c r="R150" s="254">
        <f>Q150*H150</f>
        <v>0</v>
      </c>
      <c r="S150" s="254">
        <v>0</v>
      </c>
      <c r="T150" s="255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56" t="s">
        <v>228</v>
      </c>
      <c r="AT150" s="256" t="s">
        <v>224</v>
      </c>
      <c r="AU150" s="256" t="s">
        <v>84</v>
      </c>
      <c r="AY150" s="18" t="s">
        <v>222</v>
      </c>
      <c r="BE150" s="257">
        <f>IF(N150="základní",J150,0)</f>
        <v>0</v>
      </c>
      <c r="BF150" s="257">
        <f>IF(N150="snížená",J150,0)</f>
        <v>0</v>
      </c>
      <c r="BG150" s="257">
        <f>IF(N150="zákl. přenesená",J150,0)</f>
        <v>0</v>
      </c>
      <c r="BH150" s="257">
        <f>IF(N150="sníž. přenesená",J150,0)</f>
        <v>0</v>
      </c>
      <c r="BI150" s="257">
        <f>IF(N150="nulová",J150,0)</f>
        <v>0</v>
      </c>
      <c r="BJ150" s="18" t="s">
        <v>84</v>
      </c>
      <c r="BK150" s="257">
        <f>ROUND(I150*H150,2)</f>
        <v>0</v>
      </c>
      <c r="BL150" s="18" t="s">
        <v>228</v>
      </c>
      <c r="BM150" s="256" t="s">
        <v>273</v>
      </c>
    </row>
    <row r="151" s="2" customFormat="1" ht="16.5" customHeight="1">
      <c r="A151" s="39"/>
      <c r="B151" s="40"/>
      <c r="C151" s="244" t="s">
        <v>253</v>
      </c>
      <c r="D151" s="244" t="s">
        <v>224</v>
      </c>
      <c r="E151" s="245" t="s">
        <v>3841</v>
      </c>
      <c r="F151" s="246" t="s">
        <v>3842</v>
      </c>
      <c r="G151" s="247" t="s">
        <v>2528</v>
      </c>
      <c r="H151" s="248">
        <v>12</v>
      </c>
      <c r="I151" s="249"/>
      <c r="J151" s="250">
        <f>ROUND(I151*H151,2)</f>
        <v>0</v>
      </c>
      <c r="K151" s="251"/>
      <c r="L151" s="45"/>
      <c r="M151" s="252" t="s">
        <v>1</v>
      </c>
      <c r="N151" s="253" t="s">
        <v>41</v>
      </c>
      <c r="O151" s="92"/>
      <c r="P151" s="254">
        <f>O151*H151</f>
        <v>0</v>
      </c>
      <c r="Q151" s="254">
        <v>0</v>
      </c>
      <c r="R151" s="254">
        <f>Q151*H151</f>
        <v>0</v>
      </c>
      <c r="S151" s="254">
        <v>0</v>
      </c>
      <c r="T151" s="255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56" t="s">
        <v>228</v>
      </c>
      <c r="AT151" s="256" t="s">
        <v>224</v>
      </c>
      <c r="AU151" s="256" t="s">
        <v>84</v>
      </c>
      <c r="AY151" s="18" t="s">
        <v>222</v>
      </c>
      <c r="BE151" s="257">
        <f>IF(N151="základní",J151,0)</f>
        <v>0</v>
      </c>
      <c r="BF151" s="257">
        <f>IF(N151="snížená",J151,0)</f>
        <v>0</v>
      </c>
      <c r="BG151" s="257">
        <f>IF(N151="zákl. přenesená",J151,0)</f>
        <v>0</v>
      </c>
      <c r="BH151" s="257">
        <f>IF(N151="sníž. přenesená",J151,0)</f>
        <v>0</v>
      </c>
      <c r="BI151" s="257">
        <f>IF(N151="nulová",J151,0)</f>
        <v>0</v>
      </c>
      <c r="BJ151" s="18" t="s">
        <v>84</v>
      </c>
      <c r="BK151" s="257">
        <f>ROUND(I151*H151,2)</f>
        <v>0</v>
      </c>
      <c r="BL151" s="18" t="s">
        <v>228</v>
      </c>
      <c r="BM151" s="256" t="s">
        <v>276</v>
      </c>
    </row>
    <row r="152" s="2" customFormat="1" ht="16.5" customHeight="1">
      <c r="A152" s="39"/>
      <c r="B152" s="40"/>
      <c r="C152" s="244" t="s">
        <v>278</v>
      </c>
      <c r="D152" s="244" t="s">
        <v>224</v>
      </c>
      <c r="E152" s="245" t="s">
        <v>3843</v>
      </c>
      <c r="F152" s="246" t="s">
        <v>3844</v>
      </c>
      <c r="G152" s="247" t="s">
        <v>2528</v>
      </c>
      <c r="H152" s="248">
        <v>24</v>
      </c>
      <c r="I152" s="249"/>
      <c r="J152" s="250">
        <f>ROUND(I152*H152,2)</f>
        <v>0</v>
      </c>
      <c r="K152" s="251"/>
      <c r="L152" s="45"/>
      <c r="M152" s="252" t="s">
        <v>1</v>
      </c>
      <c r="N152" s="253" t="s">
        <v>41</v>
      </c>
      <c r="O152" s="92"/>
      <c r="P152" s="254">
        <f>O152*H152</f>
        <v>0</v>
      </c>
      <c r="Q152" s="254">
        <v>0</v>
      </c>
      <c r="R152" s="254">
        <f>Q152*H152</f>
        <v>0</v>
      </c>
      <c r="S152" s="254">
        <v>0</v>
      </c>
      <c r="T152" s="255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56" t="s">
        <v>228</v>
      </c>
      <c r="AT152" s="256" t="s">
        <v>224</v>
      </c>
      <c r="AU152" s="256" t="s">
        <v>84</v>
      </c>
      <c r="AY152" s="18" t="s">
        <v>222</v>
      </c>
      <c r="BE152" s="257">
        <f>IF(N152="základní",J152,0)</f>
        <v>0</v>
      </c>
      <c r="BF152" s="257">
        <f>IF(N152="snížená",J152,0)</f>
        <v>0</v>
      </c>
      <c r="BG152" s="257">
        <f>IF(N152="zákl. přenesená",J152,0)</f>
        <v>0</v>
      </c>
      <c r="BH152" s="257">
        <f>IF(N152="sníž. přenesená",J152,0)</f>
        <v>0</v>
      </c>
      <c r="BI152" s="257">
        <f>IF(N152="nulová",J152,0)</f>
        <v>0</v>
      </c>
      <c r="BJ152" s="18" t="s">
        <v>84</v>
      </c>
      <c r="BK152" s="257">
        <f>ROUND(I152*H152,2)</f>
        <v>0</v>
      </c>
      <c r="BL152" s="18" t="s">
        <v>228</v>
      </c>
      <c r="BM152" s="256" t="s">
        <v>279</v>
      </c>
    </row>
    <row r="153" s="2" customFormat="1" ht="16.5" customHeight="1">
      <c r="A153" s="39"/>
      <c r="B153" s="40"/>
      <c r="C153" s="244" t="s">
        <v>257</v>
      </c>
      <c r="D153" s="244" t="s">
        <v>224</v>
      </c>
      <c r="E153" s="245" t="s">
        <v>3845</v>
      </c>
      <c r="F153" s="246" t="s">
        <v>3846</v>
      </c>
      <c r="G153" s="247" t="s">
        <v>2528</v>
      </c>
      <c r="H153" s="248">
        <v>8</v>
      </c>
      <c r="I153" s="249"/>
      <c r="J153" s="250">
        <f>ROUND(I153*H153,2)</f>
        <v>0</v>
      </c>
      <c r="K153" s="251"/>
      <c r="L153" s="45"/>
      <c r="M153" s="252" t="s">
        <v>1</v>
      </c>
      <c r="N153" s="253" t="s">
        <v>41</v>
      </c>
      <c r="O153" s="92"/>
      <c r="P153" s="254">
        <f>O153*H153</f>
        <v>0</v>
      </c>
      <c r="Q153" s="254">
        <v>0</v>
      </c>
      <c r="R153" s="254">
        <f>Q153*H153</f>
        <v>0</v>
      </c>
      <c r="S153" s="254">
        <v>0</v>
      </c>
      <c r="T153" s="255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56" t="s">
        <v>228</v>
      </c>
      <c r="AT153" s="256" t="s">
        <v>224</v>
      </c>
      <c r="AU153" s="256" t="s">
        <v>84</v>
      </c>
      <c r="AY153" s="18" t="s">
        <v>222</v>
      </c>
      <c r="BE153" s="257">
        <f>IF(N153="základní",J153,0)</f>
        <v>0</v>
      </c>
      <c r="BF153" s="257">
        <f>IF(N153="snížená",J153,0)</f>
        <v>0</v>
      </c>
      <c r="BG153" s="257">
        <f>IF(N153="zákl. přenesená",J153,0)</f>
        <v>0</v>
      </c>
      <c r="BH153" s="257">
        <f>IF(N153="sníž. přenesená",J153,0)</f>
        <v>0</v>
      </c>
      <c r="BI153" s="257">
        <f>IF(N153="nulová",J153,0)</f>
        <v>0</v>
      </c>
      <c r="BJ153" s="18" t="s">
        <v>84</v>
      </c>
      <c r="BK153" s="257">
        <f>ROUND(I153*H153,2)</f>
        <v>0</v>
      </c>
      <c r="BL153" s="18" t="s">
        <v>228</v>
      </c>
      <c r="BM153" s="256" t="s">
        <v>284</v>
      </c>
    </row>
    <row r="154" s="2" customFormat="1" ht="16.5" customHeight="1">
      <c r="A154" s="39"/>
      <c r="B154" s="40"/>
      <c r="C154" s="244" t="s">
        <v>8</v>
      </c>
      <c r="D154" s="244" t="s">
        <v>224</v>
      </c>
      <c r="E154" s="245" t="s">
        <v>3847</v>
      </c>
      <c r="F154" s="246" t="s">
        <v>3848</v>
      </c>
      <c r="G154" s="247" t="s">
        <v>2528</v>
      </c>
      <c r="H154" s="248">
        <v>12</v>
      </c>
      <c r="I154" s="249"/>
      <c r="J154" s="250">
        <f>ROUND(I154*H154,2)</f>
        <v>0</v>
      </c>
      <c r="K154" s="251"/>
      <c r="L154" s="45"/>
      <c r="M154" s="252" t="s">
        <v>1</v>
      </c>
      <c r="N154" s="253" t="s">
        <v>41</v>
      </c>
      <c r="O154" s="92"/>
      <c r="P154" s="254">
        <f>O154*H154</f>
        <v>0</v>
      </c>
      <c r="Q154" s="254">
        <v>0</v>
      </c>
      <c r="R154" s="254">
        <f>Q154*H154</f>
        <v>0</v>
      </c>
      <c r="S154" s="254">
        <v>0</v>
      </c>
      <c r="T154" s="255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56" t="s">
        <v>228</v>
      </c>
      <c r="AT154" s="256" t="s">
        <v>224</v>
      </c>
      <c r="AU154" s="256" t="s">
        <v>84</v>
      </c>
      <c r="AY154" s="18" t="s">
        <v>222</v>
      </c>
      <c r="BE154" s="257">
        <f>IF(N154="základní",J154,0)</f>
        <v>0</v>
      </c>
      <c r="BF154" s="257">
        <f>IF(N154="snížená",J154,0)</f>
        <v>0</v>
      </c>
      <c r="BG154" s="257">
        <f>IF(N154="zákl. přenesená",J154,0)</f>
        <v>0</v>
      </c>
      <c r="BH154" s="257">
        <f>IF(N154="sníž. přenesená",J154,0)</f>
        <v>0</v>
      </c>
      <c r="BI154" s="257">
        <f>IF(N154="nulová",J154,0)</f>
        <v>0</v>
      </c>
      <c r="BJ154" s="18" t="s">
        <v>84</v>
      </c>
      <c r="BK154" s="257">
        <f>ROUND(I154*H154,2)</f>
        <v>0</v>
      </c>
      <c r="BL154" s="18" t="s">
        <v>228</v>
      </c>
      <c r="BM154" s="256" t="s">
        <v>286</v>
      </c>
    </row>
    <row r="155" s="2" customFormat="1" ht="21.75" customHeight="1">
      <c r="A155" s="39"/>
      <c r="B155" s="40"/>
      <c r="C155" s="244" t="s">
        <v>260</v>
      </c>
      <c r="D155" s="244" t="s">
        <v>224</v>
      </c>
      <c r="E155" s="245" t="s">
        <v>3849</v>
      </c>
      <c r="F155" s="246" t="s">
        <v>3850</v>
      </c>
      <c r="G155" s="247" t="s">
        <v>2528</v>
      </c>
      <c r="H155" s="248">
        <v>12</v>
      </c>
      <c r="I155" s="249"/>
      <c r="J155" s="250">
        <f>ROUND(I155*H155,2)</f>
        <v>0</v>
      </c>
      <c r="K155" s="251"/>
      <c r="L155" s="45"/>
      <c r="M155" s="317" t="s">
        <v>1</v>
      </c>
      <c r="N155" s="318" t="s">
        <v>41</v>
      </c>
      <c r="O155" s="319"/>
      <c r="P155" s="320">
        <f>O155*H155</f>
        <v>0</v>
      </c>
      <c r="Q155" s="320">
        <v>0</v>
      </c>
      <c r="R155" s="320">
        <f>Q155*H155</f>
        <v>0</v>
      </c>
      <c r="S155" s="320">
        <v>0</v>
      </c>
      <c r="T155" s="321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56" t="s">
        <v>228</v>
      </c>
      <c r="AT155" s="256" t="s">
        <v>224</v>
      </c>
      <c r="AU155" s="256" t="s">
        <v>84</v>
      </c>
      <c r="AY155" s="18" t="s">
        <v>222</v>
      </c>
      <c r="BE155" s="257">
        <f>IF(N155="základní",J155,0)</f>
        <v>0</v>
      </c>
      <c r="BF155" s="257">
        <f>IF(N155="snížená",J155,0)</f>
        <v>0</v>
      </c>
      <c r="BG155" s="257">
        <f>IF(N155="zákl. přenesená",J155,0)</f>
        <v>0</v>
      </c>
      <c r="BH155" s="257">
        <f>IF(N155="sníž. přenesená",J155,0)</f>
        <v>0</v>
      </c>
      <c r="BI155" s="257">
        <f>IF(N155="nulová",J155,0)</f>
        <v>0</v>
      </c>
      <c r="BJ155" s="18" t="s">
        <v>84</v>
      </c>
      <c r="BK155" s="257">
        <f>ROUND(I155*H155,2)</f>
        <v>0</v>
      </c>
      <c r="BL155" s="18" t="s">
        <v>228</v>
      </c>
      <c r="BM155" s="256" t="s">
        <v>290</v>
      </c>
    </row>
    <row r="156" s="2" customFormat="1" ht="6.96" customHeight="1">
      <c r="A156" s="39"/>
      <c r="B156" s="67"/>
      <c r="C156" s="68"/>
      <c r="D156" s="68"/>
      <c r="E156" s="68"/>
      <c r="F156" s="68"/>
      <c r="G156" s="68"/>
      <c r="H156" s="68"/>
      <c r="I156" s="68"/>
      <c r="J156" s="68"/>
      <c r="K156" s="68"/>
      <c r="L156" s="45"/>
      <c r="M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</sheetData>
  <sheetProtection sheet="1" autoFilter="0" formatColumns="0" formatRows="0" objects="1" scenarios="1" spinCount="100000" saltValue="28D8O93aVNMuFapb8IzFB3c8CwhCIF9BNxaF9wmjyZblp+sxfFNQq/WxHYNt1WEiRiq4xtHU2mHb41tXW/UOaQ==" hashValue="/KW4ccD5jdPBmNioBRvs/JdkQ6f/xm4eQL36ILObbu1RRn0/nDTAskcGw9hCAGo2KNz81wNHVgGaoKwlk+FQGg==" algorithmName="SHA-512" password="9942"/>
  <autoFilter ref="C135:K155"/>
  <mergeCells count="20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D106:F106"/>
    <mergeCell ref="D107:F107"/>
    <mergeCell ref="D108:F108"/>
    <mergeCell ref="D109:F109"/>
    <mergeCell ref="D110:F110"/>
    <mergeCell ref="E122:H122"/>
    <mergeCell ref="E126:H126"/>
    <mergeCell ref="E124:H124"/>
    <mergeCell ref="E128:H12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DESKTOP-O9OFJBS\Honova</dc:creator>
  <cp:lastModifiedBy>DESKTOP-O9OFJBS\Honova</cp:lastModifiedBy>
  <dcterms:created xsi:type="dcterms:W3CDTF">2022-09-16T08:38:04Z</dcterms:created>
  <dcterms:modified xsi:type="dcterms:W3CDTF">2022-09-16T08:38:54Z</dcterms:modified>
</cp:coreProperties>
</file>