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vbiol\OneDrive\WORK\Ateliér Velehradský\1459 - LERCO\DPS\PDI\výběrové řízení\250520_revize VV\"/>
    </mc:Choice>
  </mc:AlternateContent>
  <bookViews>
    <workbookView xWindow="0" yWindow="0" windowWidth="0" windowHeight="0"/>
  </bookViews>
  <sheets>
    <sheet name="Rekapitulace stavby" sheetId="1" r:id="rId1"/>
    <sheet name="1459_PDI - Vědecko-výzkum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'1459_PDI - Vědecko-výzkum...'!$C$76:$K$231</definedName>
    <definedName name="_xlnm.Print_Area" localSheetId="1">'1459_PDI - Vědecko-výzkum...'!$C$4:$J$37,'1459_PDI - Vědecko-výzkum...'!$C$43:$J$60,'1459_PDI - Vědecko-výzkum...'!$C$66:$K$231</definedName>
    <definedName name="_xlnm.Print_Titles" localSheetId="1">'1459_PDI - Vědecko-výzkum...'!$76:$76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BI81"/>
  <c r="BH81"/>
  <c r="BG81"/>
  <c r="BF81"/>
  <c r="T81"/>
  <c r="R81"/>
  <c r="P81"/>
  <c r="BI80"/>
  <c r="BH80"/>
  <c r="BG80"/>
  <c r="BF80"/>
  <c r="T80"/>
  <c r="R80"/>
  <c r="P80"/>
  <c r="BI79"/>
  <c r="BH79"/>
  <c r="BG79"/>
  <c r="BF79"/>
  <c r="T79"/>
  <c r="R79"/>
  <c r="P79"/>
  <c r="J74"/>
  <c r="J73"/>
  <c r="F73"/>
  <c r="F71"/>
  <c r="E69"/>
  <c r="J51"/>
  <c r="J50"/>
  <c r="F50"/>
  <c r="F48"/>
  <c r="E46"/>
  <c r="J16"/>
  <c r="E16"/>
  <c r="F51"/>
  <c r="J15"/>
  <c r="J10"/>
  <c r="J71"/>
  <c i="1" r="L50"/>
  <c r="AM50"/>
  <c r="AM49"/>
  <c r="L49"/>
  <c r="AM47"/>
  <c r="L47"/>
  <c r="L45"/>
  <c r="L44"/>
  <c i="2" r="J161"/>
  <c r="J102"/>
  <c r="BK124"/>
  <c r="BK173"/>
  <c r="BK203"/>
  <c r="J98"/>
  <c r="J84"/>
  <c r="J114"/>
  <c r="BK184"/>
  <c r="BK105"/>
  <c r="BK141"/>
  <c r="BK166"/>
  <c r="BK106"/>
  <c r="J172"/>
  <c r="BK222"/>
  <c r="BK153"/>
  <c r="BK90"/>
  <c r="BK199"/>
  <c r="BK98"/>
  <c r="BK159"/>
  <c r="J88"/>
  <c r="BK107"/>
  <c r="J188"/>
  <c r="BK99"/>
  <c r="J91"/>
  <c r="BK84"/>
  <c r="J194"/>
  <c r="J130"/>
  <c r="J85"/>
  <c r="BK108"/>
  <c r="BK175"/>
  <c r="BK156"/>
  <c r="BK114"/>
  <c r="BK142"/>
  <c r="J101"/>
  <c r="J132"/>
  <c r="BK102"/>
  <c r="BK121"/>
  <c r="BK151"/>
  <c r="BK180"/>
  <c r="J183"/>
  <c r="BK103"/>
  <c r="BK110"/>
  <c r="J111"/>
  <c r="BK140"/>
  <c r="BK185"/>
  <c r="BK169"/>
  <c r="BK212"/>
  <c r="J141"/>
  <c r="J109"/>
  <c r="J133"/>
  <c r="BK197"/>
  <c r="BK135"/>
  <c r="BK228"/>
  <c r="J195"/>
  <c r="BK190"/>
  <c r="BK101"/>
  <c r="BK82"/>
  <c r="BK134"/>
  <c r="J99"/>
  <c r="J142"/>
  <c r="BK226"/>
  <c r="J135"/>
  <c r="J136"/>
  <c r="J168"/>
  <c r="J103"/>
  <c r="J173"/>
  <c r="BK111"/>
  <c r="J231"/>
  <c r="J148"/>
  <c r="J204"/>
  <c r="BK145"/>
  <c r="BK158"/>
  <c r="BK210"/>
  <c r="J205"/>
  <c r="BK96"/>
  <c r="BK155"/>
  <c r="BK87"/>
  <c r="BK195"/>
  <c r="BK100"/>
  <c r="J117"/>
  <c r="J147"/>
  <c r="J187"/>
  <c r="J110"/>
  <c r="BK120"/>
  <c r="BK113"/>
  <c r="BK206"/>
  <c r="J199"/>
  <c r="J186"/>
  <c r="J96"/>
  <c r="J176"/>
  <c r="BK80"/>
  <c r="BK115"/>
  <c r="BK214"/>
  <c r="J107"/>
  <c r="BK161"/>
  <c r="J127"/>
  <c r="BK160"/>
  <c r="BK191"/>
  <c r="BK95"/>
  <c r="J149"/>
  <c r="J86"/>
  <c r="BK167"/>
  <c r="BK104"/>
  <c r="J185"/>
  <c r="BK194"/>
  <c r="BK127"/>
  <c r="BK182"/>
  <c r="BK125"/>
  <c r="BK193"/>
  <c r="J157"/>
  <c r="J162"/>
  <c r="BK147"/>
  <c r="J190"/>
  <c r="J120"/>
  <c r="J83"/>
  <c r="J143"/>
  <c r="J90"/>
  <c r="BK176"/>
  <c r="J116"/>
  <c r="J128"/>
  <c r="BK165"/>
  <c r="J123"/>
  <c r="BK192"/>
  <c r="J89"/>
  <c r="BK83"/>
  <c r="J196"/>
  <c r="J156"/>
  <c r="BK137"/>
  <c r="J180"/>
  <c r="BK122"/>
  <c r="BK157"/>
  <c r="BK130"/>
  <c r="J198"/>
  <c r="J201"/>
  <c i="1" r="AS54"/>
  <c i="2" r="J79"/>
  <c r="J216"/>
  <c r="J159"/>
  <c r="J169"/>
  <c r="J145"/>
  <c r="J226"/>
  <c r="J125"/>
  <c r="BK79"/>
  <c r="J202"/>
  <c r="BK188"/>
  <c r="J113"/>
  <c r="BK204"/>
  <c r="J122"/>
  <c r="J134"/>
  <c r="J140"/>
  <c r="J152"/>
  <c r="J164"/>
  <c r="J206"/>
  <c r="J124"/>
  <c r="J220"/>
  <c r="J208"/>
  <c r="J167"/>
  <c r="BK208"/>
  <c r="BK128"/>
  <c r="J182"/>
  <c r="BK112"/>
  <c r="J212"/>
  <c r="J131"/>
  <c r="BK152"/>
  <c r="BK205"/>
  <c r="J108"/>
  <c r="BK133"/>
  <c r="BK116"/>
  <c r="BK218"/>
  <c r="BK123"/>
  <c r="J179"/>
  <c r="BK168"/>
  <c r="BK136"/>
  <c r="J100"/>
  <c r="BK201"/>
  <c r="BK144"/>
  <c r="J97"/>
  <c r="J222"/>
  <c r="J139"/>
  <c r="BK148"/>
  <c r="J193"/>
  <c r="BK189"/>
  <c r="BK97"/>
  <c r="BK129"/>
  <c r="BK198"/>
  <c r="J87"/>
  <c r="J174"/>
  <c r="J178"/>
  <c r="BK118"/>
  <c r="J126"/>
  <c r="BK171"/>
  <c r="J104"/>
  <c r="J218"/>
  <c r="BK119"/>
  <c r="BK132"/>
  <c r="J144"/>
  <c r="BK89"/>
  <c r="BK170"/>
  <c r="BK88"/>
  <c r="J175"/>
  <c r="J181"/>
  <c r="J191"/>
  <c r="BK92"/>
  <c r="J158"/>
  <c r="J189"/>
  <c r="J95"/>
  <c r="J115"/>
  <c r="BK183"/>
  <c r="BK196"/>
  <c r="BK143"/>
  <c r="BK179"/>
  <c r="BK230"/>
  <c r="J137"/>
  <c r="J80"/>
  <c r="BK109"/>
  <c r="BK146"/>
  <c r="BK178"/>
  <c r="J197"/>
  <c r="J230"/>
  <c r="BK220"/>
  <c r="J163"/>
  <c r="BK181"/>
  <c r="J228"/>
  <c r="J121"/>
  <c r="BK163"/>
  <c r="J151"/>
  <c r="BK138"/>
  <c r="BK131"/>
  <c r="BK164"/>
  <c r="J93"/>
  <c r="BK150"/>
  <c r="BK187"/>
  <c r="BK94"/>
  <c r="J150"/>
  <c r="J82"/>
  <c r="J138"/>
  <c r="BK216"/>
  <c r="J210"/>
  <c r="J119"/>
  <c r="J165"/>
  <c r="J166"/>
  <c r="J184"/>
  <c r="J112"/>
  <c r="BK154"/>
  <c r="BK231"/>
  <c r="J118"/>
  <c r="BK117"/>
  <c r="J105"/>
  <c r="BK149"/>
  <c r="J146"/>
  <c r="J214"/>
  <c r="BK126"/>
  <c r="BK224"/>
  <c r="BK174"/>
  <c r="J92"/>
  <c r="BK172"/>
  <c r="BK91"/>
  <c r="J106"/>
  <c r="BK139"/>
  <c r="J224"/>
  <c r="J192"/>
  <c r="BK81"/>
  <c r="BK85"/>
  <c r="BK86"/>
  <c r="J81"/>
  <c r="J94"/>
  <c r="BK93"/>
  <c r="BK186"/>
  <c r="J155"/>
  <c r="J171"/>
  <c r="J203"/>
  <c r="J154"/>
  <c r="BK162"/>
  <c r="BK202"/>
  <c r="J160"/>
  <c r="J129"/>
  <c r="J170"/>
  <c r="J153"/>
  <c r="F32"/>
  <c l="1" r="T78"/>
  <c r="P200"/>
  <c r="T177"/>
  <c r="BK207"/>
  <c r="J207"/>
  <c r="J59"/>
  <c r="BK177"/>
  <c r="J177"/>
  <c r="J57"/>
  <c r="BK200"/>
  <c r="J200"/>
  <c r="J58"/>
  <c r="R200"/>
  <c r="T200"/>
  <c r="P78"/>
  <c r="P77"/>
  <c i="1" r="AU55"/>
  <c i="2" r="R177"/>
  <c r="P207"/>
  <c r="R78"/>
  <c r="R77"/>
  <c r="R207"/>
  <c r="BK78"/>
  <c r="J78"/>
  <c r="J56"/>
  <c r="P177"/>
  <c r="T207"/>
  <c r="F74"/>
  <c r="BE79"/>
  <c r="BE80"/>
  <c r="BE83"/>
  <c r="BE93"/>
  <c r="BE95"/>
  <c r="BE106"/>
  <c r="BE107"/>
  <c r="BE125"/>
  <c r="BE131"/>
  <c r="BE136"/>
  <c r="BE144"/>
  <c r="BE146"/>
  <c r="BE159"/>
  <c r="BE170"/>
  <c r="BE172"/>
  <c r="BE180"/>
  <c r="BE190"/>
  <c r="BE198"/>
  <c r="BE202"/>
  <c r="BE203"/>
  <c r="BE204"/>
  <c r="BE86"/>
  <c r="BE90"/>
  <c r="BE96"/>
  <c r="BE97"/>
  <c r="BE98"/>
  <c r="BE100"/>
  <c r="BE102"/>
  <c r="BE108"/>
  <c r="BE116"/>
  <c r="BE126"/>
  <c r="BE134"/>
  <c r="BE135"/>
  <c r="BE145"/>
  <c r="BE147"/>
  <c r="BE150"/>
  <c r="BE155"/>
  <c r="BE160"/>
  <c r="BE164"/>
  <c r="BE173"/>
  <c r="BE175"/>
  <c r="BE182"/>
  <c r="BE189"/>
  <c r="BE197"/>
  <c r="BE205"/>
  <c r="BE206"/>
  <c r="BE210"/>
  <c r="BE88"/>
  <c r="BE89"/>
  <c r="BE103"/>
  <c r="BE109"/>
  <c r="BE122"/>
  <c r="BE124"/>
  <c r="BE130"/>
  <c r="BE133"/>
  <c r="BE138"/>
  <c r="BE143"/>
  <c r="BE149"/>
  <c r="BE152"/>
  <c r="BE156"/>
  <c r="BE162"/>
  <c r="BE165"/>
  <c r="BE166"/>
  <c r="BE181"/>
  <c r="BE186"/>
  <c r="BE193"/>
  <c r="BE194"/>
  <c r="BE214"/>
  <c r="BE218"/>
  <c r="BE222"/>
  <c r="BE224"/>
  <c r="BE226"/>
  <c r="BE228"/>
  <c r="BE230"/>
  <c r="BE231"/>
  <c r="BE82"/>
  <c r="BE85"/>
  <c r="BE87"/>
  <c r="BE91"/>
  <c r="BE92"/>
  <c r="BE110"/>
  <c r="BE111"/>
  <c r="BE115"/>
  <c r="BE120"/>
  <c r="BE123"/>
  <c r="BE140"/>
  <c r="BE141"/>
  <c r="BE161"/>
  <c r="BE163"/>
  <c r="BE169"/>
  <c r="BE176"/>
  <c r="BE178"/>
  <c r="BE184"/>
  <c r="BE188"/>
  <c r="BE192"/>
  <c r="BE195"/>
  <c r="BE196"/>
  <c i="1" r="BA55"/>
  <c i="2" r="J48"/>
  <c r="BE101"/>
  <c r="BE112"/>
  <c r="BE114"/>
  <c r="BE118"/>
  <c r="BE119"/>
  <c r="BE127"/>
  <c r="BE128"/>
  <c r="BE129"/>
  <c r="BE132"/>
  <c r="BE139"/>
  <c r="BE153"/>
  <c r="BE154"/>
  <c r="BE158"/>
  <c r="BE167"/>
  <c r="BE168"/>
  <c r="BE174"/>
  <c r="BE187"/>
  <c r="BE191"/>
  <c r="BE199"/>
  <c r="BE201"/>
  <c r="BE208"/>
  <c r="BE216"/>
  <c r="BE81"/>
  <c r="BE84"/>
  <c r="BE94"/>
  <c r="BE99"/>
  <c r="BE104"/>
  <c r="BE105"/>
  <c r="BE113"/>
  <c r="BE117"/>
  <c r="BE121"/>
  <c r="BE137"/>
  <c r="BE142"/>
  <c r="BE148"/>
  <c r="BE151"/>
  <c r="BE157"/>
  <c r="BE171"/>
  <c r="BE179"/>
  <c r="BE183"/>
  <c r="BE185"/>
  <c r="BE212"/>
  <c r="BE220"/>
  <c i="1" r="AU54"/>
  <c i="2" r="F34"/>
  <c i="1" r="BC55"/>
  <c r="BC54"/>
  <c r="W32"/>
  <c i="2" r="F35"/>
  <c i="1" r="BD55"/>
  <c r="BD54"/>
  <c r="W33"/>
  <c r="BA54"/>
  <c r="W30"/>
  <c i="2" r="F33"/>
  <c i="1" r="BB55"/>
  <c r="BB54"/>
  <c r="W31"/>
  <c i="2" r="J32"/>
  <c i="1" r="AW55"/>
  <c i="2" l="1" r="T77"/>
  <c r="BK77"/>
  <c r="J77"/>
  <c r="J28"/>
  <c i="1" r="AG55"/>
  <c r="AG54"/>
  <c r="AK26"/>
  <c r="AW54"/>
  <c r="AK30"/>
  <c r="AY54"/>
  <c r="AX54"/>
  <c i="2" r="J31"/>
  <c i="1" r="AV55"/>
  <c r="AT55"/>
  <c r="AN55"/>
  <c i="2" r="F31"/>
  <c i="1" r="AZ55"/>
  <c r="AZ54"/>
  <c r="AV54"/>
  <c r="AK29"/>
  <c i="2" l="1" r="J55"/>
  <c i="1" r="AK35"/>
  <c i="2" r="J37"/>
  <c i="1" r="AT54"/>
  <c r="AN54"/>
  <c r="W29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<sst xmlns="http://schemas.openxmlformats.org/spreadsheetml/2006/main">
  <si>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</si>
  <si>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</si>
  <si>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</si>
  <si>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</si>
  <si>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</si>
  <si>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{64c24f23-ae04-47d1-bbb0-c9a2f8878a5b}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</si>
  <si>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</si>
  <si>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</si>
  <si>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</si>
  <si>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</si>
  <si>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</si>
  <si>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</si>
  <si>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</si>
  <si>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</si>
  <si>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1459_PDI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</si>
  <si>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</si>
  <si>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</si>
  <si>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Vědecko-výzkumné centrum - LERCO - interiéry</t>
  </si>
  <si>
    <t>KSO:</t>
  </si>
  <si>
    <t/>
  </si>
  <si>
    <t>CC-CZ:</t>
  </si>
  <si>
    <t>Místo:</t>
  </si>
  <si>
    <t>Pozemky areálu Lékařské fakulty OU, k.ú. Zábřeh-VŽ</t>
  </si>
  <si>
    <t>Datum:</t>
  </si>
  <si>
    <t>31. 1. 2023</t>
  </si>
  <si>
    <t>Zadavatel:</t>
  </si>
  <si>
    <t>IČ:</t>
  </si>
  <si>
    <t>61988987</t>
  </si>
  <si>
    <t>Ostravská univerzita</t>
  </si>
  <si>
    <t>DIČ:</t>
  </si>
  <si>
    <t>CZ61988987</t>
  </si>
  <si>
    <t>Účastník:</t>
  </si>
  <si>
    <t>Vyplň údaj</t>
  </si>
  <si>
    <t>Projektant:</t>
  </si>
  <si>
    <t>29263140</t>
  </si>
  <si>
    <t>Ateliér Velehradský s.r.o.</t>
  </si>
  <si>
    <t>CZ29263140</t>
  </si>
  <si>
    <t>True</t>
  </si>
  <si>
    <t>Zpracovatel:</t>
  </si>
  <si>
    <t>Ing. Vojtěch Biolek (Ateliér Velehradský s.r.o.)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</si>
  <si>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</si>
  <si>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</si>
  <si>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</si>
  <si>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</si>
  <si>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</si>
  <si>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</si>
  <si>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</si>
  <si>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</si>
  <si>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</si>
  <si>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</si>
  <si>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</si>
  <si>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</si>
  <si>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</si>
  <si>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</si>
  <si>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</si>
  <si>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</si>
  <si>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</si>
  <si>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</si>
  <si>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</si>
  <si>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</si>
  <si>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</si>
  <si>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</si>
  <si>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</si>
  <si>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</si>
  <si>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</si>
  <si>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</si>
  <si>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</si>
  <si>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</si>
  <si>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</si>
  <si>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</si>
  <si>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</si>
  <si>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</si>
  <si>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</si>
  <si>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</si>
  <si>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</si>
  <si>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</si>
  <si>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</si>
  <si>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</si>
  <si>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</si>
  <si>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</si>
  <si>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</si>
  <si>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</si>
  <si>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</si>
  <si>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</si>
  <si>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</si>
  <si>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</si>
  <si>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</si>
  <si>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</si>
  <si>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</si>
  <si>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V - Vybavení</t>
  </si>
  <si>
    <t>N - Nábytek</t>
  </si>
  <si>
    <t>OS - Orientační systém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</si>
  <si>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</si>
  <si>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</si>
  <si>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</si>
  <si>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</si>
  <si>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</si>
  <si>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</si>
  <si>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</si>
  <si>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</si>
  <si>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</si>
  <si>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</si>
  <si>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</si>
  <si>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</si>
  <si>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</si>
  <si>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</si>
  <si>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</t>
  </si>
  <si>
    <t>Vybavení</t>
  </si>
  <si>
    <t>4</t>
  </si>
  <si>
    <t>ROZPOCET</t>
  </si>
  <si>
    <t>K</t>
  </si>
  <si>
    <t>V 01.1</t>
  </si>
  <si>
    <t>KANCELÁŘSKÝ STŮL LEVÝ 800/1400 mm</t>
  </si>
  <si>
    <t>kpl</t>
  </si>
  <si>
    <t>16</t>
  </si>
  <si>
    <t>1158113287</t>
  </si>
  <si>
    <t>V 01.2</t>
  </si>
  <si>
    <t>KANCELÁŘSKÝ STŮL LEVÝ 700/1500 mm</t>
  </si>
  <si>
    <t>-1481525376</t>
  </si>
  <si>
    <t>3</t>
  </si>
  <si>
    <t>V 01.3</t>
  </si>
  <si>
    <t>KANCELÁŘSKÝ STŮL LEVÝ 600/1600 mm</t>
  </si>
  <si>
    <t>-1847866826</t>
  </si>
  <si>
    <t>V 01.4</t>
  </si>
  <si>
    <t>KANCELÁŘSKÝ STŮL PRAVÝ 700/1600 mm</t>
  </si>
  <si>
    <t>-826486243</t>
  </si>
  <si>
    <t>5</t>
  </si>
  <si>
    <t>V 01.5</t>
  </si>
  <si>
    <t>KANCELÁŘSKÝ STŮL LEVÝ 700/1600 mm</t>
  </si>
  <si>
    <t>-1864298373</t>
  </si>
  <si>
    <t>6</t>
  </si>
  <si>
    <t>V 01.6</t>
  </si>
  <si>
    <t>KANCELÁŘSKÝ STŮL LEVÝ 800/1600 mm</t>
  </si>
  <si>
    <t>75202857</t>
  </si>
  <si>
    <t>7</t>
  </si>
  <si>
    <t>V 01.7</t>
  </si>
  <si>
    <t>KANCELÁŘSKÝ STŮL LEVÝ 700/1800 mm</t>
  </si>
  <si>
    <t>-403240837</t>
  </si>
  <si>
    <t>8</t>
  </si>
  <si>
    <t>V 01.8</t>
  </si>
  <si>
    <t>KANCELÁŘSKÝ STŮL LEVÝ 800/1800 mm</t>
  </si>
  <si>
    <t>1289319663</t>
  </si>
  <si>
    <t>9</t>
  </si>
  <si>
    <t>V 02.1</t>
  </si>
  <si>
    <t>KANCELÁŘSKÝ STŮL BEZ PC 600/1000 mm</t>
  </si>
  <si>
    <t>-730513470</t>
  </si>
  <si>
    <t>10</t>
  </si>
  <si>
    <t>V 02.2</t>
  </si>
  <si>
    <t>KANCELÁŘSKÝ STŮL BEZ PC 600/1350 mm</t>
  </si>
  <si>
    <t>1812648504</t>
  </si>
  <si>
    <t>11</t>
  </si>
  <si>
    <t>V 02.3</t>
  </si>
  <si>
    <t>KANCELÁŘSKÝ STŮL BEZ PC 600/1500 mm</t>
  </si>
  <si>
    <t>-1136637953</t>
  </si>
  <si>
    <t>12</t>
  </si>
  <si>
    <t>V 02.4</t>
  </si>
  <si>
    <t>KANCELÁŘSKÝ STŮL BEZ PC 700/1600 mm</t>
  </si>
  <si>
    <t>-898257653</t>
  </si>
  <si>
    <t>13</t>
  </si>
  <si>
    <t>V 02.5</t>
  </si>
  <si>
    <t>KANCELÁŘSKÝ STŮL BEZ PC 600/1800 mm</t>
  </si>
  <si>
    <t>1574044913</t>
  </si>
  <si>
    <t>14</t>
  </si>
  <si>
    <t>V 02.6</t>
  </si>
  <si>
    <t>KANCELÁŘSKÝ STŮL BEZ PC 700/2000 mm</t>
  </si>
  <si>
    <t>396775136</t>
  </si>
  <si>
    <t>V 02.7</t>
  </si>
  <si>
    <t>KANCELÁŘSKÝ STŮL BEZ PC 600/1200 mm</t>
  </si>
  <si>
    <t>1173943445</t>
  </si>
  <si>
    <t>V 03</t>
  </si>
  <si>
    <t>VÝŠKOVĚ STAVITELNÝ STŮL 600/1150 mm</t>
  </si>
  <si>
    <t>-1225683683</t>
  </si>
  <si>
    <t>17</t>
  </si>
  <si>
    <t>V 04</t>
  </si>
  <si>
    <t>KATEDRA</t>
  </si>
  <si>
    <t>401714418</t>
  </si>
  <si>
    <t>18</t>
  </si>
  <si>
    <t>V 05</t>
  </si>
  <si>
    <t>STŮL KANCELÁŘSKÝ S PC 700/1800 mm</t>
  </si>
  <si>
    <t>-765361649</t>
  </si>
  <si>
    <t>19</t>
  </si>
  <si>
    <t>V 06.1</t>
  </si>
  <si>
    <t>SKŘÍŇ ŠATNÍ LEVÁ 616/430 mm</t>
  </si>
  <si>
    <t>603215562</t>
  </si>
  <si>
    <t>20</t>
  </si>
  <si>
    <t>V 06.2</t>
  </si>
  <si>
    <t>SKŘÍŇ ŠATNÍ PRAVÁ 616/430 mm</t>
  </si>
  <si>
    <t>403518076</t>
  </si>
  <si>
    <t>V 07.1</t>
  </si>
  <si>
    <t>SKŘÍŇ KANCELÁŘSKÁ LEVÁ 616/430 mm</t>
  </si>
  <si>
    <t>-411545037</t>
  </si>
  <si>
    <t>22</t>
  </si>
  <si>
    <t>V 07.2</t>
  </si>
  <si>
    <t>SKŘÍŇ KANCELÁŘSKÁ PRAVÁ 616/430 mm</t>
  </si>
  <si>
    <t>360436427</t>
  </si>
  <si>
    <t>23</t>
  </si>
  <si>
    <t>V 08.1</t>
  </si>
  <si>
    <t>OTEVŘENÁ POLICOVÁ SKŘÍŇ 616/412 mm</t>
  </si>
  <si>
    <t>1869193983</t>
  </si>
  <si>
    <t>24</t>
  </si>
  <si>
    <t>V 08.2</t>
  </si>
  <si>
    <t>OTEVŘENÁ POLICOVÁ SKŘÍŇ 300/412 mm</t>
  </si>
  <si>
    <t>-797219860</t>
  </si>
  <si>
    <t>25</t>
  </si>
  <si>
    <t>V 08.3</t>
  </si>
  <si>
    <t>OTEVŘENÁ POLICOVÁ SKŘÍŇ 400/412 mm</t>
  </si>
  <si>
    <t>1604854760</t>
  </si>
  <si>
    <t>26</t>
  </si>
  <si>
    <t>V 08.4</t>
  </si>
  <si>
    <t>OTEVŘENÁ POLICOVÁ SKŘÍŇ 616/360 mm</t>
  </si>
  <si>
    <t>-1420961443</t>
  </si>
  <si>
    <t>27</t>
  </si>
  <si>
    <t>V 08.5</t>
  </si>
  <si>
    <t>OTEVŘENÁ POLICOVÁ SKŘÍŇ 500/412 mm</t>
  </si>
  <si>
    <t>1015281205</t>
  </si>
  <si>
    <t>28</t>
  </si>
  <si>
    <t>V 08.6</t>
  </si>
  <si>
    <t>OTEVŘENÁ POLICOVÁ SKŘÍŇ 350/412 mm</t>
  </si>
  <si>
    <t>-1509282744</t>
  </si>
  <si>
    <t>29</t>
  </si>
  <si>
    <t>V 09.1</t>
  </si>
  <si>
    <t>OTEVŘENÁ POLICOVÁ SKŘÍŇ 650/330 mm</t>
  </si>
  <si>
    <t>-925788401</t>
  </si>
  <si>
    <t>30</t>
  </si>
  <si>
    <t>V 09.2</t>
  </si>
  <si>
    <t>OTEVŘENÁ POLICOVÁ SKŘÍŇ 515/580 mm</t>
  </si>
  <si>
    <t>160167869</t>
  </si>
  <si>
    <t>31</t>
  </si>
  <si>
    <t>V 10.1</t>
  </si>
  <si>
    <t>SKŘÍŇ KANCELÁŘSKÁ LEVÁ 600/340 mm</t>
  </si>
  <si>
    <t>-1127303537</t>
  </si>
  <si>
    <t>32</t>
  </si>
  <si>
    <t>V 10.2</t>
  </si>
  <si>
    <t>SKŘÍŇ KANCELÁŘSKÁ PRAVÁ 600/340 mm</t>
  </si>
  <si>
    <t>-711135307</t>
  </si>
  <si>
    <t>33</t>
  </si>
  <si>
    <t>V 10.3</t>
  </si>
  <si>
    <t>SKŘÍŇ KANCELÁŘSKÁ LEVÁ 600/600 mm</t>
  </si>
  <si>
    <t>479674088</t>
  </si>
  <si>
    <t>34</t>
  </si>
  <si>
    <t>V 10.4</t>
  </si>
  <si>
    <t>SKŘÍŇ KANCELÁŘSKÁ PRAVÁ 600/600 mm</t>
  </si>
  <si>
    <t>2052370104</t>
  </si>
  <si>
    <t>35</t>
  </si>
  <si>
    <t>V 11.1</t>
  </si>
  <si>
    <t>SKŘÍŇ KANCEL. PRAVÁ ATYP 600/340 mm</t>
  </si>
  <si>
    <t>-1588533672</t>
  </si>
  <si>
    <t>36</t>
  </si>
  <si>
    <t>V 11.2</t>
  </si>
  <si>
    <t>SKŘÍŇ KANCEL. LEVÁ ATYP 600/340 mm</t>
  </si>
  <si>
    <t>-1395021575</t>
  </si>
  <si>
    <t>37</t>
  </si>
  <si>
    <t>V 12.1</t>
  </si>
  <si>
    <t>HORNÍ SKŘÍŇ LEVÁ 600/340/650 mm</t>
  </si>
  <si>
    <t>-1428604027</t>
  </si>
  <si>
    <t>38</t>
  </si>
  <si>
    <t>V 12.2</t>
  </si>
  <si>
    <t>HORNÍ SKŘÍŇ PRAVÁ 600/340/650 mm</t>
  </si>
  <si>
    <t>2060472102</t>
  </si>
  <si>
    <t>39</t>
  </si>
  <si>
    <t>V 12.3</t>
  </si>
  <si>
    <t>HORNÍ SKŘÍŇ LEVÁ 600/600/650 mm</t>
  </si>
  <si>
    <t>-2120185275</t>
  </si>
  <si>
    <t>40</t>
  </si>
  <si>
    <t>V 12.4</t>
  </si>
  <si>
    <t>HORNÍ SKŘÍŇ PRAVÁ 600/600/650 mm</t>
  </si>
  <si>
    <t>1990334441</t>
  </si>
  <si>
    <t>41</t>
  </si>
  <si>
    <t>V 13</t>
  </si>
  <si>
    <t>ZÁKLOP NAD KUCHYŇKOU 600/600/650 mm</t>
  </si>
  <si>
    <t>38359010</t>
  </si>
  <si>
    <t>42</t>
  </si>
  <si>
    <t>V 14</t>
  </si>
  <si>
    <t>POLICOVÁ SKŘÍŇ 500/400/750 mm</t>
  </si>
  <si>
    <t>1028748091</t>
  </si>
  <si>
    <t>43</t>
  </si>
  <si>
    <t>V 15.1</t>
  </si>
  <si>
    <t>SKŘÍŇKA DVOUDVEŘOVÁ 800/420/750 mm</t>
  </si>
  <si>
    <t>-432779920</t>
  </si>
  <si>
    <t>44</t>
  </si>
  <si>
    <t>V 15.2</t>
  </si>
  <si>
    <t>SKŘÍŇKA DVOUDVEŘOVÁ 1000/420/900 mm</t>
  </si>
  <si>
    <t>665478040</t>
  </si>
  <si>
    <t>45</t>
  </si>
  <si>
    <t>V 16.1</t>
  </si>
  <si>
    <t>ŠATNÍ DVOJSKŘÍŇKA LEVÁ Š. 300 mm</t>
  </si>
  <si>
    <t>146064997</t>
  </si>
  <si>
    <t>46</t>
  </si>
  <si>
    <t>V 16.2</t>
  </si>
  <si>
    <t>ŠATNÍ DVOJSKŘÍŇKA PRAVÁ Š. 300 mm</t>
  </si>
  <si>
    <t>-1119884983</t>
  </si>
  <si>
    <t>47</t>
  </si>
  <si>
    <t>V 17.1</t>
  </si>
  <si>
    <t>POLICE NAD PRACOVNÍ STOLY Š. 2200 mm</t>
  </si>
  <si>
    <t>2097340962</t>
  </si>
  <si>
    <t>48</t>
  </si>
  <si>
    <t>V 17.2</t>
  </si>
  <si>
    <t>POLICE NAD PRACOVNÍ STOLY Š. 2000 mm</t>
  </si>
  <si>
    <t>131965568</t>
  </si>
  <si>
    <t>49</t>
  </si>
  <si>
    <t>V 17.3</t>
  </si>
  <si>
    <t>POLICE NAD PRACOVNÍ STOLY Š. 1300 mm</t>
  </si>
  <si>
    <t>-1077762463</t>
  </si>
  <si>
    <t>50</t>
  </si>
  <si>
    <t>V 17.4</t>
  </si>
  <si>
    <t>POLICE NAD PRACOVNÍ STOLY Š. 1900 mm</t>
  </si>
  <si>
    <t>-1004244920</t>
  </si>
  <si>
    <t>51</t>
  </si>
  <si>
    <t>V 17.5</t>
  </si>
  <si>
    <t>POLICE NAD PRACOVNÍ STOLY Š. 1800 mm</t>
  </si>
  <si>
    <t>1850793086</t>
  </si>
  <si>
    <t>52</t>
  </si>
  <si>
    <t>V 17.6</t>
  </si>
  <si>
    <t>POLICE NAD PRAC. STOLY ATYP Š. 2200 mm</t>
  </si>
  <si>
    <t>222553758</t>
  </si>
  <si>
    <t>53</t>
  </si>
  <si>
    <t>V 18.1</t>
  </si>
  <si>
    <t>KONTEJNER KE STOLU 400/700/750 mm</t>
  </si>
  <si>
    <t>1134123577</t>
  </si>
  <si>
    <t>54</t>
  </si>
  <si>
    <t>V 18.2</t>
  </si>
  <si>
    <t>KONTEJNER KE STOLU 400/600/750 mm</t>
  </si>
  <si>
    <t>1672747992</t>
  </si>
  <si>
    <t>55</t>
  </si>
  <si>
    <t>V 18.3</t>
  </si>
  <si>
    <t>KONTEJNER KE STOLU 400/800/750 mm</t>
  </si>
  <si>
    <t>-989111303</t>
  </si>
  <si>
    <t>56</t>
  </si>
  <si>
    <t>V 19.1</t>
  </si>
  <si>
    <t>OBKLAD POPISOVATELNÝ 2200 x 825 mm</t>
  </si>
  <si>
    <t>1276491450</t>
  </si>
  <si>
    <t>57</t>
  </si>
  <si>
    <t>V 19.2</t>
  </si>
  <si>
    <t>OBKLAD POPISOVATELNÝ 2000 x 825 mm</t>
  </si>
  <si>
    <t>1946820133</t>
  </si>
  <si>
    <t>58</t>
  </si>
  <si>
    <t>V 19.3</t>
  </si>
  <si>
    <t>OBKLAD POPISOVATELNÝ 1800 x 825 mm</t>
  </si>
  <si>
    <t>1833102922</t>
  </si>
  <si>
    <t>59</t>
  </si>
  <si>
    <t>V 19.4</t>
  </si>
  <si>
    <t>OBKLAD POPISOVATELNÝ 1900 x 825 mm</t>
  </si>
  <si>
    <t>-244802671</t>
  </si>
  <si>
    <t>60</t>
  </si>
  <si>
    <t>V 19.5</t>
  </si>
  <si>
    <t>OBKLAD POPISOVATELNÝ 2600 x 825 mm</t>
  </si>
  <si>
    <t>-267500983</t>
  </si>
  <si>
    <t>61</t>
  </si>
  <si>
    <t>V 19.6</t>
  </si>
  <si>
    <t>OBKLAD POPISOVATELNÝ 1200 x 2050 mm</t>
  </si>
  <si>
    <t>-413909633</t>
  </si>
  <si>
    <t>62</t>
  </si>
  <si>
    <t>V 19.7</t>
  </si>
  <si>
    <t>OBKLAD POPISOVATELNÝ 1300 x 2750 mm</t>
  </si>
  <si>
    <t>2092176912</t>
  </si>
  <si>
    <t>63</t>
  </si>
  <si>
    <t>V 19.8</t>
  </si>
  <si>
    <t>OBKLAD POPISOVATELNÝ 600 x 1350 mm</t>
  </si>
  <si>
    <t>689660049</t>
  </si>
  <si>
    <t>64</t>
  </si>
  <si>
    <t>V 19.9</t>
  </si>
  <si>
    <t>OBKLAD POPISOVATELNÝ 1140 x 2050 mm</t>
  </si>
  <si>
    <t>875380202</t>
  </si>
  <si>
    <t>65</t>
  </si>
  <si>
    <t>V 19.10</t>
  </si>
  <si>
    <t>OBKLAD POPISOVATELNÝ 1100 x 2750 mm</t>
  </si>
  <si>
    <t>-1541089808</t>
  </si>
  <si>
    <t>66</t>
  </si>
  <si>
    <t>V 19.11</t>
  </si>
  <si>
    <t>OBKLAD POPISOVATELNÝ 1300 x 2050 mm</t>
  </si>
  <si>
    <t>-1036212700</t>
  </si>
  <si>
    <t>67</t>
  </si>
  <si>
    <t>V 19.12</t>
  </si>
  <si>
    <t>OBKLAD POPISOVATELNÝ 820 x 2050 mm</t>
  </si>
  <si>
    <t>1940356087</t>
  </si>
  <si>
    <t>68</t>
  </si>
  <si>
    <t>V 19.13</t>
  </si>
  <si>
    <t>OBKLAD POPISOVATELNÝ 900 x 2050 mm</t>
  </si>
  <si>
    <t>-65342907</t>
  </si>
  <si>
    <t>69</t>
  </si>
  <si>
    <t>V 19.14</t>
  </si>
  <si>
    <t>OBKLAD POPISOVATELNÝ 1200 x 2750 mm</t>
  </si>
  <si>
    <t>-378719765</t>
  </si>
  <si>
    <t>70</t>
  </si>
  <si>
    <t>V 19.15</t>
  </si>
  <si>
    <t>OBKLAD POPISOVATELNÝ 1000 x 2750 mm</t>
  </si>
  <si>
    <t>-1629619925</t>
  </si>
  <si>
    <t>71</t>
  </si>
  <si>
    <t>V 19.16</t>
  </si>
  <si>
    <t>OBKLAD POPISOVATELNÝ 1600 x 825 mm</t>
  </si>
  <si>
    <t>280139549</t>
  </si>
  <si>
    <t>72</t>
  </si>
  <si>
    <t>V 19.17</t>
  </si>
  <si>
    <t>OBKLAD STĚNY DOPLNĚK 1600 x 525 mm</t>
  </si>
  <si>
    <t>-1083408258</t>
  </si>
  <si>
    <t>73</t>
  </si>
  <si>
    <t>V 19.18</t>
  </si>
  <si>
    <t>OBKLAD POPISOVATELNÝ 940 x 2050 mm</t>
  </si>
  <si>
    <t>-1181829569</t>
  </si>
  <si>
    <t>74</t>
  </si>
  <si>
    <t>V 19.19</t>
  </si>
  <si>
    <t>OBKLAD POPISOVATELNÝ 890 x 2750 mm</t>
  </si>
  <si>
    <t>-1926194119</t>
  </si>
  <si>
    <t>75</t>
  </si>
  <si>
    <t>V 19.21</t>
  </si>
  <si>
    <t>OBKLAD STĚNY DOPLNĚK 2200 x 525 mm</t>
  </si>
  <si>
    <t>-1993074763</t>
  </si>
  <si>
    <t>76</t>
  </si>
  <si>
    <t>V 20</t>
  </si>
  <si>
    <t>JÍDELNÍ STŮL 600/2000/750 mm</t>
  </si>
  <si>
    <t>500999100</t>
  </si>
  <si>
    <t>77</t>
  </si>
  <si>
    <t>V 21</t>
  </si>
  <si>
    <t>KONFERENČNÍ STŮL 600/1200/750 mm</t>
  </si>
  <si>
    <t>309222427</t>
  </si>
  <si>
    <t>78</t>
  </si>
  <si>
    <t>V 22.1</t>
  </si>
  <si>
    <t>ŠATNÍ PANEL S HÁČKY Š. 1000 mm</t>
  </si>
  <si>
    <t>-64026486</t>
  </si>
  <si>
    <t>79</t>
  </si>
  <si>
    <t>V 22.2</t>
  </si>
  <si>
    <t>ŠATNÍ PANEL S HÁČKY Š. 750 mm</t>
  </si>
  <si>
    <t>956905366</t>
  </si>
  <si>
    <t>80</t>
  </si>
  <si>
    <t>V 23.1</t>
  </si>
  <si>
    <t>SKŘÍŇ DVOUDVEŘOVÁ 1370 x 2135 mm</t>
  </si>
  <si>
    <t>1349861362</t>
  </si>
  <si>
    <t>81</t>
  </si>
  <si>
    <t>V 23.2</t>
  </si>
  <si>
    <t>SKŘÍŇ DVOUDVEŘOVÁ 1100 x 2135 mm</t>
  </si>
  <si>
    <t>-490120894</t>
  </si>
  <si>
    <t>82</t>
  </si>
  <si>
    <t>V 23.3</t>
  </si>
  <si>
    <t>SKŘÍŇ DVOUDVEŘOVÁ 1000 x 2135 mm</t>
  </si>
  <si>
    <t>-1633438974</t>
  </si>
  <si>
    <t>83</t>
  </si>
  <si>
    <t>V 23.4</t>
  </si>
  <si>
    <t>SKŘÍŇ DVOUDVEŘOVÁ 790 x 2135 mm</t>
  </si>
  <si>
    <t>-217835901</t>
  </si>
  <si>
    <t>84</t>
  </si>
  <si>
    <t>V 23.5</t>
  </si>
  <si>
    <t>SKŘÍŇ DVOUDVEŘOVÁ 885 x 2135 mm</t>
  </si>
  <si>
    <t>1671850661</t>
  </si>
  <si>
    <t>85</t>
  </si>
  <si>
    <t>V 23.6</t>
  </si>
  <si>
    <t>SKŘÍŇ DVOUDVEŘOVÁ 1445 x 2135 mm</t>
  </si>
  <si>
    <t>-1198215408</t>
  </si>
  <si>
    <t>86</t>
  </si>
  <si>
    <t>V 23.7</t>
  </si>
  <si>
    <t>SKŘÍŇ DVOUDVEŘOVÁ 1475 x 2135 mm</t>
  </si>
  <si>
    <t>147009949</t>
  </si>
  <si>
    <t>87</t>
  </si>
  <si>
    <t>V 24.1</t>
  </si>
  <si>
    <t>JEDNACÍ STŮL 3100/1400/750 mm</t>
  </si>
  <si>
    <t>1324053066</t>
  </si>
  <si>
    <t>88</t>
  </si>
  <si>
    <t>V 24.2</t>
  </si>
  <si>
    <t>JEDNACÍ STŮL 3600/1900/750 mm</t>
  </si>
  <si>
    <t>83527571</t>
  </si>
  <si>
    <t>89</t>
  </si>
  <si>
    <t>V 24.3</t>
  </si>
  <si>
    <t>JEDNACÍ STŮL 2400/1200/750 mm</t>
  </si>
  <si>
    <t>1037907272</t>
  </si>
  <si>
    <t>90</t>
  </si>
  <si>
    <t>V 24.4</t>
  </si>
  <si>
    <t>JEDNACÍ STŮL 3200/1900/750 mm</t>
  </si>
  <si>
    <t>1768405774</t>
  </si>
  <si>
    <t>91</t>
  </si>
  <si>
    <t>V 25</t>
  </si>
  <si>
    <t>RECEPČNÍ PULT</t>
  </si>
  <si>
    <t>1200891364</t>
  </si>
  <si>
    <t>92</t>
  </si>
  <si>
    <t>V 26</t>
  </si>
  <si>
    <t>STOLEK SE SKLOPNOU DESKOU</t>
  </si>
  <si>
    <t>-623168469</t>
  </si>
  <si>
    <t>93</t>
  </si>
  <si>
    <t>V 27.1</t>
  </si>
  <si>
    <t>PLECHOVÝ REGÁL 750/500/2000 mm</t>
  </si>
  <si>
    <t>-1472838043</t>
  </si>
  <si>
    <t>94</t>
  </si>
  <si>
    <t>V 27.2</t>
  </si>
  <si>
    <t>PLECHOVÝ REGÁL 850/500/2000 mm</t>
  </si>
  <si>
    <t>1581168396</t>
  </si>
  <si>
    <t>95</t>
  </si>
  <si>
    <t>V 27.3</t>
  </si>
  <si>
    <t>PLECHOVÝ REGÁL 1000/500/2000 mm</t>
  </si>
  <si>
    <t>-725267105</t>
  </si>
  <si>
    <t>96</t>
  </si>
  <si>
    <t>V 28.1</t>
  </si>
  <si>
    <t>PŘÍSTROJOVÝ STŮL 1000x600 mm</t>
  </si>
  <si>
    <t>937472554</t>
  </si>
  <si>
    <t>97</t>
  </si>
  <si>
    <t>V 28.2</t>
  </si>
  <si>
    <t>PŘÍSTROJOVÝ STŮL 9000x600 mm</t>
  </si>
  <si>
    <t>1383172243</t>
  </si>
  <si>
    <t>98</t>
  </si>
  <si>
    <t>V 28.3</t>
  </si>
  <si>
    <t>PŘÍSTROJOVÝ STŮL 1500x600 mm</t>
  </si>
  <si>
    <t>758868434</t>
  </si>
  <si>
    <t>N</t>
  </si>
  <si>
    <t>Nábytek</t>
  </si>
  <si>
    <t>99</t>
  </si>
  <si>
    <t>N 01</t>
  </si>
  <si>
    <t>ODPOČIVNÉ KŘESLO</t>
  </si>
  <si>
    <t>-374037264</t>
  </si>
  <si>
    <t>100</t>
  </si>
  <si>
    <t>N 02</t>
  </si>
  <si>
    <t>KOLEČKOVÁ ŽIDLE KONFERENČNÍ</t>
  </si>
  <si>
    <t>-1658550359</t>
  </si>
  <si>
    <t>101</t>
  </si>
  <si>
    <t>N 03.1</t>
  </si>
  <si>
    <t>ČALOUNĚNÉ KŘESLO</t>
  </si>
  <si>
    <t>-311343111</t>
  </si>
  <si>
    <t>102</t>
  </si>
  <si>
    <t>N 03.2</t>
  </si>
  <si>
    <t>ČALOUNĚNÉ KŘESLO SE ZÁSUVKOU</t>
  </si>
  <si>
    <t>-641415830</t>
  </si>
  <si>
    <t>103</t>
  </si>
  <si>
    <t>N 04</t>
  </si>
  <si>
    <t>ČALOUNĚNÝ TABURET</t>
  </si>
  <si>
    <t>1992700379</t>
  </si>
  <si>
    <t>104</t>
  </si>
  <si>
    <t>N 05</t>
  </si>
  <si>
    <t>ODKLÁDACÍ STOLEK</t>
  </si>
  <si>
    <t>-16281964</t>
  </si>
  <si>
    <t>105</t>
  </si>
  <si>
    <t>N 06</t>
  </si>
  <si>
    <t>KONFERENČNÍ ŽIDLE SE SKLOPNÝM STOLKEM</t>
  </si>
  <si>
    <t>355931676</t>
  </si>
  <si>
    <t>106</t>
  </si>
  <si>
    <t>N 07</t>
  </si>
  <si>
    <t>KONFERENČNÍ ŽIDLE</t>
  </si>
  <si>
    <t>-95815717</t>
  </si>
  <si>
    <t>107</t>
  </si>
  <si>
    <t>N 08</t>
  </si>
  <si>
    <t>1257681763</t>
  </si>
  <si>
    <t>108</t>
  </si>
  <si>
    <t>N 09</t>
  </si>
  <si>
    <t>JÍDELNÍ ŽIDLE</t>
  </si>
  <si>
    <t>562506882</t>
  </si>
  <si>
    <t>109</t>
  </si>
  <si>
    <t>N 10</t>
  </si>
  <si>
    <t>ŽIDLE KANCELÁŘSKÁ KOLEČKOVÁ</t>
  </si>
  <si>
    <t>-1451901691</t>
  </si>
  <si>
    <t>110</t>
  </si>
  <si>
    <t>N 11</t>
  </si>
  <si>
    <t>BAROVÁ ŽIDLE KYVNÁ</t>
  </si>
  <si>
    <t>-153176785</t>
  </si>
  <si>
    <t>111</t>
  </si>
  <si>
    <t>N 12</t>
  </si>
  <si>
    <t>KONFERENČNÍ STOLEK</t>
  </si>
  <si>
    <t>-1332345857</t>
  </si>
  <si>
    <t>112</t>
  </si>
  <si>
    <t>N 13.1</t>
  </si>
  <si>
    <t>ČALOUNĚNÁ POHOVKA Š. 2700 mm</t>
  </si>
  <si>
    <t>-723222565</t>
  </si>
  <si>
    <t>113</t>
  </si>
  <si>
    <t>N 13.2</t>
  </si>
  <si>
    <t>ČALOUNĚNÁ POHOVKA Š. 1700 mm</t>
  </si>
  <si>
    <t>846334304</t>
  </si>
  <si>
    <t>114</t>
  </si>
  <si>
    <t>N 14.1</t>
  </si>
  <si>
    <t>2069241988</t>
  </si>
  <si>
    <t>115</t>
  </si>
  <si>
    <t>N 14.2</t>
  </si>
  <si>
    <t>PLECHOVÝ REGÁL 1100/500/2000 mm</t>
  </si>
  <si>
    <t>-404390117</t>
  </si>
  <si>
    <t>116</t>
  </si>
  <si>
    <t>N 15.1</t>
  </si>
  <si>
    <t>ODPADKOVÝ KOŠ NA SMÍŠENÝ ODPAD</t>
  </si>
  <si>
    <t>165894472</t>
  </si>
  <si>
    <t>117</t>
  </si>
  <si>
    <t>N 15.2</t>
  </si>
  <si>
    <t>ODPADKOVÝ KOŠ NA PLAST</t>
  </si>
  <si>
    <t>782486139</t>
  </si>
  <si>
    <t>118</t>
  </si>
  <si>
    <t>N 15.3</t>
  </si>
  <si>
    <t>ODPADKOVÝ KOŠ NA PAPÍR</t>
  </si>
  <si>
    <t>-1826126685</t>
  </si>
  <si>
    <t>119</t>
  </si>
  <si>
    <t>N 16</t>
  </si>
  <si>
    <t>KANCELÁŘSKÝ ODPADKOVÝ KOŠ NA PAPÍR</t>
  </si>
  <si>
    <t>-1224688154</t>
  </si>
  <si>
    <t>120</t>
  </si>
  <si>
    <t>N 17</t>
  </si>
  <si>
    <t>VOZÍK NA ŽIDLE</t>
  </si>
  <si>
    <t>-1116442053</t>
  </si>
  <si>
    <t>OS</t>
  </si>
  <si>
    <t>Orientační systém</t>
  </si>
  <si>
    <t>121</t>
  </si>
  <si>
    <t>OS 01</t>
  </si>
  <si>
    <t>DVEŘNÍ TABULKA NA PILÍŘEK</t>
  </si>
  <si>
    <t>-1330361841</t>
  </si>
  <si>
    <t>122</t>
  </si>
  <si>
    <t>OS 02</t>
  </si>
  <si>
    <t>DVEŘNÍ TABULKA NA STĚNU</t>
  </si>
  <si>
    <t>120848173</t>
  </si>
  <si>
    <t>123</t>
  </si>
  <si>
    <t>OS 03</t>
  </si>
  <si>
    <t>ZÁKLADNÍ ROZCESTNÍK OBJEKTU</t>
  </si>
  <si>
    <t>-1280711766</t>
  </si>
  <si>
    <t>124</t>
  </si>
  <si>
    <t>OS 04</t>
  </si>
  <si>
    <t>GRAFICKÉ OZNAČENÍ DVEŘÍ</t>
  </si>
  <si>
    <t>253586929</t>
  </si>
  <si>
    <t>125</t>
  </si>
  <si>
    <t>OS 05</t>
  </si>
  <si>
    <t>GRAFICKÝ POPIS PROVOZU NA SKLO</t>
  </si>
  <si>
    <t>1419645722</t>
  </si>
  <si>
    <t>126</t>
  </si>
  <si>
    <t>OS 06</t>
  </si>
  <si>
    <t>GRAFICKÉ OZNAČENÍ SKLENĚNÝCH DVEŘÍ</t>
  </si>
  <si>
    <t>1171486054</t>
  </si>
  <si>
    <t>VRN</t>
  </si>
  <si>
    <t>Vedlejší rozpočtové náklady</t>
  </si>
  <si>
    <t>127</t>
  </si>
  <si>
    <t>VRN_PDI_01</t>
  </si>
  <si>
    <t>Výrobní a dílenská dokumentace</t>
  </si>
  <si>
    <t>1024</t>
  </si>
  <si>
    <t>-2054401822</t>
  </si>
  <si>
    <t>P</t>
  </si>
  <si>
    <t>Poznámka k položce:_x000d_
Náklady spojené s vypracováním, odsouhlasením a archivací dokumentací pro pomocné práce, výrobně technických dokumentací, dílenskou dokumentací výrobků dodávaných na stavbu, nebo jejich sestav, výkresy typových prvků a montážní dokumentace. Veškerá uvedená dodavatelská dokumetnace bude zpracována v tištěné a digitální formě.</t>
  </si>
  <si>
    <t>128</t>
  </si>
  <si>
    <t>VRN_PDI_02</t>
  </si>
  <si>
    <t>Zaměření prostor</t>
  </si>
  <si>
    <t>2017201542</t>
  </si>
  <si>
    <t>Poznámka k položce:_x000d_
Podrobné zaměření prostor, do kterých budou dodány nábytkové a expoziční prvky</t>
  </si>
  <si>
    <t>129</t>
  </si>
  <si>
    <t>VRN_PDI_03</t>
  </si>
  <si>
    <t>Vzorkování</t>
  </si>
  <si>
    <t>1895231219</t>
  </si>
  <si>
    <t>Poznámka k položce:_x000d_
Náklady spojené se vzorováním výrobků dle specifikace v technické zprávě.</t>
  </si>
  <si>
    <t>130</t>
  </si>
  <si>
    <t>VRN_PDI_04.1</t>
  </si>
  <si>
    <t>Zařízení staveniště - zřízení a odstranění</t>
  </si>
  <si>
    <t>1695788154</t>
  </si>
  <si>
    <t>Poznámka k položce:_x000d_
Náklady s případným vypracováním podrobné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staveniště, doložitelné náklady spojené s předáním a převzetím staveniště, zajištění zřízení dočasných komunikací, sjezdů a nájezdů pro realizaci stavby. Zajištění péče o nepředané objekty a konstrukce stavby, jejich ošetřování . Objekty zařízení staveniště se rozumí zejména kanceláře, sanitární zařízení, sklady, zpevněné plochy, vnitrostaveništní rozvody energií, vrátnice, manipulační zařízení._x000d_
_x000d_
Odstranění zařízení staveniště . Do této položky patří odstranění objektů zařízení staveniště včetně přípojek energií a jejich odvoz. Položka zahrnuje i doložitelné náklady na úpravu povrchů po odstranění zařízení staveniště a úklid ploch, na kterých bylo zařízení staveniště provozováno. Zajištění odstranění dočasných komunikací, sjezdů a nájezdů pro realizaci stavby.</t>
  </si>
  <si>
    <t>131</t>
  </si>
  <si>
    <t>VRN_PDI_04.2</t>
  </si>
  <si>
    <t>Zařízení staveniště - provoz</t>
  </si>
  <si>
    <t>162140245</t>
  </si>
  <si>
    <t>Poznámka k položce:_x000d_
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 opravy na objektech zařízení staveniště a na přípojkách energií.</t>
  </si>
  <si>
    <t>133</t>
  </si>
  <si>
    <t>VRN_PDI_06</t>
  </si>
  <si>
    <t>Ostraha stavby</t>
  </si>
  <si>
    <t>-419908228</t>
  </si>
  <si>
    <t xml:space="preserve">Poznámka k položce:_x000d_
Zajištění ostrahy stavby a staveniště po dobu realizace stavby   </t>
  </si>
  <si>
    <t>134</t>
  </si>
  <si>
    <t>VRN_PDI_07</t>
  </si>
  <si>
    <t>Poplatky spojené s užíváním veřejných ploch</t>
  </si>
  <si>
    <t>948511687</t>
  </si>
  <si>
    <t>Poznámka k položce:_x000d_
Náklady a poplatky spojené s povolením užívání veřejných ploch a to včetně užívání ploch v souvislosti s uložením materiálu - zábory veřejného prostranství v nezbytné ploše po dobu nutnou pro realizaci.</t>
  </si>
  <si>
    <t>135</t>
  </si>
  <si>
    <t>VRN_PDI_08</t>
  </si>
  <si>
    <t>Stížené podmínky</t>
  </si>
  <si>
    <t>1056038608</t>
  </si>
  <si>
    <t xml:space="preserve">Poznámka k položce:_x000d_
Náklady spojené se stíženými podmínkami obsahující zejména ztížené dopravní podmínky, individuální mimostaveništní dopravu a mimořádně ztížené dopravní podmínky, extrémní klimatické podmínky, ztížené práce ve škodlivém prostředí, práce na kulturních památkách </t>
  </si>
  <si>
    <t>136</t>
  </si>
  <si>
    <t>VRN_PDI_09</t>
  </si>
  <si>
    <t>Fotodokumentace</t>
  </si>
  <si>
    <t>1687814816</t>
  </si>
  <si>
    <t xml:space="preserve">Poznámka k položce:_x000d_
Fotodokumentace celkového průběhu montáže, včetně zajištění fotodokumentace veškerých instalovaných prvků, které budou v průběhu montáže skryty. Fotodokumentace bude předána elektronicky se členěním po týdnech. </t>
  </si>
  <si>
    <t>137</t>
  </si>
  <si>
    <t>VRN_PDI_10</t>
  </si>
  <si>
    <t>Pojištění</t>
  </si>
  <si>
    <t>-1262661895</t>
  </si>
  <si>
    <t>Poznámka k položce:_x000d_
Náklady zhotovitele spojené s pojištěním proti škodám způsobených jeho činností při realizaci včetně pojištění díla proti všem možným rizikům (živly, krádež, atd.) po dobu realizace až do celkové hodnoty díla. Rozsah a podmínky pojištění dle SoD.</t>
  </si>
  <si>
    <t>138</t>
  </si>
  <si>
    <t>VRN_PDI_11</t>
  </si>
  <si>
    <t>Návod</t>
  </si>
  <si>
    <t>127710299</t>
  </si>
  <si>
    <t>Poznámka k položce:_x000d_
Veškeré náklady zhotovitele spojené s dodáním uceleného návodu na provoz a údržbu dodaného interiérového vybavení. Dokumentace bude systematicky řazena po provozních celcích, bude obsahovat veškeré návody a servisní pokyny. Předáno bude v tištěné a elektronické verzi.</t>
  </si>
  <si>
    <t>139</t>
  </si>
  <si>
    <t>VRN_PDI_12</t>
  </si>
  <si>
    <t>Revize elektro</t>
  </si>
  <si>
    <t>1520665051</t>
  </si>
  <si>
    <t>140</t>
  </si>
  <si>
    <t>VRN_PDI_13</t>
  </si>
  <si>
    <t>Ověření bezpečnosti dodaného nábytku prostřednictvím TIČR včetně zajištění vydání osvědčení TIČR pro uvedení dodaného nábytku do provozu</t>
  </si>
  <si>
    <t>-40999097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</si>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</sst>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4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8" fillId="4" borderId="8" xfId="0" applyFont="1" applyFill="1" applyBorder="1" applyAlignment="1" applyProtection="1">
      <alignment horizontal="center" vertical="center"/>
    </xf>
    <xf numFmtId="0" fontId="18" fillId="4" borderId="8" xfId="0" applyFont="1" applyFill="1" applyBorder="1" applyAlignment="1" applyProtection="1">
      <alignment horizontal="right" vertical="center"/>
    </xf>
    <xf numFmtId="0" fontId="18" fillId="4" borderId="9" xfId="0" applyFont="1" applyFill="1" applyBorder="1" applyAlignment="1" applyProtection="1">
      <alignment horizontal="center" vertical="center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19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6" fillId="0" borderId="15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3" xfId="0" applyFont="1" applyBorder="1" applyAlignment="1" applyProtection="1">
      <alignment horizontal="center" vertical="center"/>
    </xf>
    <xf numFmtId="49" fontId="18" fillId="0" borderId="23" xfId="0" applyNumberFormat="1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left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167" fontId="18" fillId="0" borderId="23" xfId="0" applyNumberFormat="1" applyFont="1" applyBorder="1" applyAlignment="1" applyProtection="1">
      <alignment vertical="center"/>
    </xf>
    <xf numFmtId="4" fontId="18" fillId="2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</xf>
    <xf numFmtId="0" fontId="19" fillId="2" borderId="15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6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2" borderId="20" xfId="0" applyFont="1" applyFill="1" applyBorder="1" applyAlignment="1" applyProtection="1">
      <alignment horizontal="left" vertical="center"/>
      <protection locked="0"/>
    </xf>
    <xf numFmtId="0" fontId="19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166" fontId="19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3" fillId="0" borderId="29" xfId="0" applyFont="1" applyBorder="1" applyAlignment="1">
      <alignment horizontal="left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horizontal="left" vertical="center" wrapText="1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2" fillId="0" borderId="1" xfId="0" applyFont="1" applyBorder="1" applyAlignment="1">
      <alignment horizontal="center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40" fillId="0" borderId="27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vertical="top"/>
    </xf>
    <xf numFmtId="0" fontId="41" fillId="0" borderId="1" xfId="0" applyFont="1" applyBorder="1" applyAlignment="1" applyProtection="1">
      <alignment horizontal="left" vertical="center"/>
    </xf>
    <xf numFmtId="0" fontId="41" fillId="0" borderId="1" xfId="0" applyFont="1" applyBorder="1" applyAlignment="1" applyProtection="1">
      <alignment horizontal="center" vertical="center"/>
    </xf>
    <xf numFmtId="49" fontId="41" fillId="0" borderId="1" xfId="0" applyNumberFormat="1" applyFont="1" applyBorder="1" applyAlignment="1" applyProtection="1">
      <alignment horizontal="left" vertical="center"/>
    </xf>
    <xf numFmtId="0" fontId="4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30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32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32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33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34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35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36</v>
      </c>
      <c r="AO17" s="20"/>
      <c r="AP17" s="20"/>
      <c r="AQ17" s="20"/>
      <c r="AR17" s="18"/>
      <c r="BE17" s="29"/>
      <c r="BS17" s="15" t="s">
        <v>37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42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43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44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45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46</v>
      </c>
      <c r="E29" s="45"/>
      <c r="F29" s="30" t="s">
        <v>47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48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49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50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51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0"/>
      <c r="D35" s="51" t="s">
        <v>52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53</v>
      </c>
      <c r="U35" s="52"/>
      <c r="V35" s="52"/>
      <c r="W35" s="52"/>
      <c r="X35" s="54" t="s">
        <v>54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2"/>
      <c r="BE37" s="36"/>
    </row>
    <row r="41" s="2" customFormat="1" ht="6.96" customHeight="1">
      <c r="A41" s="36"/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2"/>
      <c r="BE41" s="36"/>
    </row>
    <row r="42" s="2" customFormat="1" ht="24.96" customHeight="1">
      <c r="A42" s="36"/>
      <c r="B42" s="37"/>
      <c r="C42" s="21" t="s">
        <v>55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1"/>
      <c r="C44" s="30" t="s">
        <v>13</v>
      </c>
      <c r="D44" s="62"/>
      <c r="E44" s="62"/>
      <c r="F44" s="62"/>
      <c r="G44" s="62"/>
      <c r="H44" s="62"/>
      <c r="I44" s="62"/>
      <c r="J44" s="62"/>
      <c r="K44" s="62"/>
      <c r="L44" s="62" t="str">
        <f>K5</f>
        <v>1459_PDI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3"/>
      <c r="BE44" s="4"/>
    </row>
    <row r="45" s="5" customFormat="1" ht="36.96" customHeight="1">
      <c r="A45" s="5"/>
      <c r="B45" s="64"/>
      <c r="C45" s="65" t="s">
        <v>16</v>
      </c>
      <c r="D45" s="66"/>
      <c r="E45" s="66"/>
      <c r="F45" s="66"/>
      <c r="G45" s="66"/>
      <c r="H45" s="66"/>
      <c r="I45" s="66"/>
      <c r="J45" s="66"/>
      <c r="K45" s="66"/>
      <c r="L45" s="67" t="str">
        <f>K6</f>
        <v>Vědecko-výzkumné centrum - LERCO - interiéry</v>
      </c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66"/>
      <c r="AM45" s="66"/>
      <c r="AN45" s="66"/>
      <c r="AO45" s="66"/>
      <c r="AP45" s="66"/>
      <c r="AQ45" s="66"/>
      <c r="AR45" s="68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69" t="str">
        <f>IF(K8="","",K8)</f>
        <v>Pozemky areálu Lékařské fakulty OU, k.ú. Zábřeh-VŽ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0" t="str">
        <f>IF(AN8= "","",AN8)</f>
        <v>31. 1. 2023</v>
      </c>
      <c r="AN47" s="70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2" t="str">
        <f>IF(E11= "","",E11)</f>
        <v>Ostravská univerzita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33</v>
      </c>
      <c r="AJ49" s="38"/>
      <c r="AK49" s="38"/>
      <c r="AL49" s="38"/>
      <c r="AM49" s="71" t="str">
        <f>IF(E17="","",E17)</f>
        <v>Ateliér Velehradský s.r.o.</v>
      </c>
      <c r="AN49" s="62"/>
      <c r="AO49" s="62"/>
      <c r="AP49" s="62"/>
      <c r="AQ49" s="38"/>
      <c r="AR49" s="42"/>
      <c r="AS49" s="72" t="s">
        <v>56</v>
      </c>
      <c r="AT49" s="73"/>
      <c r="AU49" s="74"/>
      <c r="AV49" s="74"/>
      <c r="AW49" s="74"/>
      <c r="AX49" s="74"/>
      <c r="AY49" s="74"/>
      <c r="AZ49" s="74"/>
      <c r="BA49" s="74"/>
      <c r="BB49" s="74"/>
      <c r="BC49" s="74"/>
      <c r="BD49" s="75"/>
      <c r="BE49" s="36"/>
    </row>
    <row r="50" s="2" customFormat="1" ht="25.65" customHeight="1">
      <c r="A50" s="36"/>
      <c r="B50" s="37"/>
      <c r="C50" s="30" t="s">
        <v>31</v>
      </c>
      <c r="D50" s="38"/>
      <c r="E50" s="38"/>
      <c r="F50" s="38"/>
      <c r="G50" s="38"/>
      <c r="H50" s="38"/>
      <c r="I50" s="38"/>
      <c r="J50" s="38"/>
      <c r="K50" s="38"/>
      <c r="L50" s="62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38</v>
      </c>
      <c r="AJ50" s="38"/>
      <c r="AK50" s="38"/>
      <c r="AL50" s="38"/>
      <c r="AM50" s="71" t="str">
        <f>IF(E20="","",E20)</f>
        <v>Ing. Vojtěch Biolek (Ateliér Velehradský s.r.o.)</v>
      </c>
      <c r="AN50" s="62"/>
      <c r="AO50" s="62"/>
      <c r="AP50" s="62"/>
      <c r="AQ50" s="38"/>
      <c r="AR50" s="42"/>
      <c r="AS50" s="76"/>
      <c r="AT50" s="77"/>
      <c r="AU50" s="78"/>
      <c r="AV50" s="78"/>
      <c r="AW50" s="78"/>
      <c r="AX50" s="78"/>
      <c r="AY50" s="78"/>
      <c r="AZ50" s="78"/>
      <c r="BA50" s="78"/>
      <c r="BB50" s="78"/>
      <c r="BC50" s="78"/>
      <c r="BD50" s="79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0"/>
      <c r="AT51" s="81"/>
      <c r="AU51" s="82"/>
      <c r="AV51" s="82"/>
      <c r="AW51" s="82"/>
      <c r="AX51" s="82"/>
      <c r="AY51" s="82"/>
      <c r="AZ51" s="82"/>
      <c r="BA51" s="82"/>
      <c r="BB51" s="82"/>
      <c r="BC51" s="82"/>
      <c r="BD51" s="83"/>
      <c r="BE51" s="36"/>
    </row>
    <row r="52" s="2" customFormat="1" ht="29.28" customHeight="1">
      <c r="A52" s="36"/>
      <c r="B52" s="37"/>
      <c r="C52" s="84" t="s">
        <v>57</v>
      </c>
      <c r="D52" s="85"/>
      <c r="E52" s="85"/>
      <c r="F52" s="85"/>
      <c r="G52" s="85"/>
      <c r="H52" s="86"/>
      <c r="I52" s="87" t="s">
        <v>58</v>
      </c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5"/>
      <c r="AC52" s="85"/>
      <c r="AD52" s="85"/>
      <c r="AE52" s="85"/>
      <c r="AF52" s="85"/>
      <c r="AG52" s="88" t="s">
        <v>59</v>
      </c>
      <c r="AH52" s="85"/>
      <c r="AI52" s="85"/>
      <c r="AJ52" s="85"/>
      <c r="AK52" s="85"/>
      <c r="AL52" s="85"/>
      <c r="AM52" s="85"/>
      <c r="AN52" s="87" t="s">
        <v>60</v>
      </c>
      <c r="AO52" s="85"/>
      <c r="AP52" s="85"/>
      <c r="AQ52" s="89" t="s">
        <v>61</v>
      </c>
      <c r="AR52" s="42"/>
      <c r="AS52" s="90" t="s">
        <v>62</v>
      </c>
      <c r="AT52" s="91" t="s">
        <v>63</v>
      </c>
      <c r="AU52" s="91" t="s">
        <v>64</v>
      </c>
      <c r="AV52" s="91" t="s">
        <v>65</v>
      </c>
      <c r="AW52" s="91" t="s">
        <v>66</v>
      </c>
      <c r="AX52" s="91" t="s">
        <v>67</v>
      </c>
      <c r="AY52" s="91" t="s">
        <v>68</v>
      </c>
      <c r="AZ52" s="91" t="s">
        <v>69</v>
      </c>
      <c r="BA52" s="91" t="s">
        <v>70</v>
      </c>
      <c r="BB52" s="91" t="s">
        <v>71</v>
      </c>
      <c r="BC52" s="91" t="s">
        <v>72</v>
      </c>
      <c r="BD52" s="92" t="s">
        <v>73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3"/>
      <c r="AT53" s="94"/>
      <c r="AU53" s="94"/>
      <c r="AV53" s="94"/>
      <c r="AW53" s="94"/>
      <c r="AX53" s="94"/>
      <c r="AY53" s="94"/>
      <c r="AZ53" s="94"/>
      <c r="BA53" s="94"/>
      <c r="BB53" s="94"/>
      <c r="BC53" s="94"/>
      <c r="BD53" s="95"/>
      <c r="BE53" s="36"/>
    </row>
    <row r="54" s="6" customFormat="1" ht="32.4" customHeight="1">
      <c r="A54" s="6"/>
      <c r="B54" s="96"/>
      <c r="C54" s="97" t="s">
        <v>74</v>
      </c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  <c r="Y54" s="98"/>
      <c r="Z54" s="98"/>
      <c r="AA54" s="98"/>
      <c r="AB54" s="98"/>
      <c r="AC54" s="98"/>
      <c r="AD54" s="98"/>
      <c r="AE54" s="98"/>
      <c r="AF54" s="98"/>
      <c r="AG54" s="99">
        <f>ROUND(AG55,2)</f>
        <v>0</v>
      </c>
      <c r="AH54" s="99"/>
      <c r="AI54" s="99"/>
      <c r="AJ54" s="99"/>
      <c r="AK54" s="99"/>
      <c r="AL54" s="99"/>
      <c r="AM54" s="99"/>
      <c r="AN54" s="100">
        <f>SUM(AG54,AT54)</f>
        <v>0</v>
      </c>
      <c r="AO54" s="100"/>
      <c r="AP54" s="100"/>
      <c r="AQ54" s="101" t="s">
        <v>19</v>
      </c>
      <c r="AR54" s="102"/>
      <c r="AS54" s="103">
        <f>ROUND(AS55,2)</f>
        <v>0</v>
      </c>
      <c r="AT54" s="104">
        <f>ROUND(SUM(AV54:AW54),2)</f>
        <v>0</v>
      </c>
      <c r="AU54" s="105">
        <f>ROUND(AU55,5)</f>
        <v>0</v>
      </c>
      <c r="AV54" s="104">
        <f>ROUND(AZ54*L29,2)</f>
        <v>0</v>
      </c>
      <c r="AW54" s="104">
        <f>ROUND(BA54*L30,2)</f>
        <v>0</v>
      </c>
      <c r="AX54" s="104">
        <f>ROUND(BB54*L29,2)</f>
        <v>0</v>
      </c>
      <c r="AY54" s="104">
        <f>ROUND(BC54*L30,2)</f>
        <v>0</v>
      </c>
      <c r="AZ54" s="104">
        <f>ROUND(AZ55,2)</f>
        <v>0</v>
      </c>
      <c r="BA54" s="104">
        <f>ROUND(BA55,2)</f>
        <v>0</v>
      </c>
      <c r="BB54" s="104">
        <f>ROUND(BB55,2)</f>
        <v>0</v>
      </c>
      <c r="BC54" s="104">
        <f>ROUND(BC55,2)</f>
        <v>0</v>
      </c>
      <c r="BD54" s="106">
        <f>ROUND(BD55,2)</f>
        <v>0</v>
      </c>
      <c r="BE54" s="6"/>
      <c r="BS54" s="107" t="s">
        <v>75</v>
      </c>
      <c r="BT54" s="107" t="s">
        <v>76</v>
      </c>
      <c r="BV54" s="107" t="s">
        <v>77</v>
      </c>
      <c r="BW54" s="107" t="s">
        <v>5</v>
      </c>
      <c r="BX54" s="107" t="s">
        <v>78</v>
      </c>
      <c r="CL54" s="107" t="s">
        <v>19</v>
      </c>
    </row>
    <row r="55" s="7" customFormat="1" ht="24.75" customHeight="1">
      <c r="A55" s="108" t="s">
        <v>79</v>
      </c>
      <c r="B55" s="109"/>
      <c r="C55" s="110"/>
      <c r="D55" s="111" t="s">
        <v>14</v>
      </c>
      <c r="E55" s="111"/>
      <c r="F55" s="111"/>
      <c r="G55" s="111"/>
      <c r="H55" s="111"/>
      <c r="I55" s="112"/>
      <c r="J55" s="111" t="s">
        <v>17</v>
      </c>
      <c r="K55" s="111"/>
      <c r="L55" s="111"/>
      <c r="M55" s="111"/>
      <c r="N55" s="111"/>
      <c r="O55" s="111"/>
      <c r="P55" s="111"/>
      <c r="Q55" s="111"/>
      <c r="R55" s="111"/>
      <c r="S55" s="111"/>
      <c r="T55" s="111"/>
      <c r="U55" s="111"/>
      <c r="V55" s="111"/>
      <c r="W55" s="111"/>
      <c r="X55" s="111"/>
      <c r="Y55" s="111"/>
      <c r="Z55" s="111"/>
      <c r="AA55" s="111"/>
      <c r="AB55" s="111"/>
      <c r="AC55" s="111"/>
      <c r="AD55" s="111"/>
      <c r="AE55" s="111"/>
      <c r="AF55" s="111"/>
      <c r="AG55" s="113">
        <f>'1459_PDI - Vědecko-výzkum...'!J28</f>
        <v>0</v>
      </c>
      <c r="AH55" s="112"/>
      <c r="AI55" s="112"/>
      <c r="AJ55" s="112"/>
      <c r="AK55" s="112"/>
      <c r="AL55" s="112"/>
      <c r="AM55" s="112"/>
      <c r="AN55" s="113">
        <f>SUM(AG55,AT55)</f>
        <v>0</v>
      </c>
      <c r="AO55" s="112"/>
      <c r="AP55" s="112"/>
      <c r="AQ55" s="114" t="s">
        <v>80</v>
      </c>
      <c r="AR55" s="115"/>
      <c r="AS55" s="116">
        <v>0</v>
      </c>
      <c r="AT55" s="117">
        <f>ROUND(SUM(AV55:AW55),2)</f>
        <v>0</v>
      </c>
      <c r="AU55" s="118">
        <f>'1459_PDI - Vědecko-výzkum...'!P77</f>
        <v>0</v>
      </c>
      <c r="AV55" s="117">
        <f>'1459_PDI - Vědecko-výzkum...'!J31</f>
        <v>0</v>
      </c>
      <c r="AW55" s="117">
        <f>'1459_PDI - Vědecko-výzkum...'!J32</f>
        <v>0</v>
      </c>
      <c r="AX55" s="117">
        <f>'1459_PDI - Vědecko-výzkum...'!J33</f>
        <v>0</v>
      </c>
      <c r="AY55" s="117">
        <f>'1459_PDI - Vědecko-výzkum...'!J34</f>
        <v>0</v>
      </c>
      <c r="AZ55" s="117">
        <f>'1459_PDI - Vědecko-výzkum...'!F31</f>
        <v>0</v>
      </c>
      <c r="BA55" s="117">
        <f>'1459_PDI - Vědecko-výzkum...'!F32</f>
        <v>0</v>
      </c>
      <c r="BB55" s="117">
        <f>'1459_PDI - Vědecko-výzkum...'!F33</f>
        <v>0</v>
      </c>
      <c r="BC55" s="117">
        <f>'1459_PDI - Vědecko-výzkum...'!F34</f>
        <v>0</v>
      </c>
      <c r="BD55" s="119">
        <f>'1459_PDI - Vědecko-výzkum...'!F35</f>
        <v>0</v>
      </c>
      <c r="BE55" s="7"/>
      <c r="BT55" s="120" t="s">
        <v>81</v>
      </c>
      <c r="BU55" s="120" t="s">
        <v>82</v>
      </c>
      <c r="BV55" s="120" t="s">
        <v>77</v>
      </c>
      <c r="BW55" s="120" t="s">
        <v>5</v>
      </c>
      <c r="BX55" s="120" t="s">
        <v>78</v>
      </c>
      <c r="CL55" s="120" t="s">
        <v>19</v>
      </c>
    </row>
    <row r="56" s="2" customFormat="1" ht="30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42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</row>
    <row r="57" s="2" customFormat="1" ht="6.96" customHeight="1">
      <c r="A57" s="36"/>
      <c r="B57" s="57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42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</row>
  </sheetData>
  <sheetProtection sheet="1" formatColumns="0" formatRows="0" objects="1" scenarios="1" spinCount="100000" saltValue="aO/dbazOzxFtVUm8yVGgUsdNyDcJ1EEpRtcEuayhI+LEvoQuzDXdXtA99tYWFqusekEZNOw9yj58laxVZwXrjg==" hashValue="9sqqNs17jD17zcuhQWp6X1rm+rF/zNsJ5syr70Jd7oMIcjRCgakix5ylWv+Svc3arTDEXzVW24SPK+PcDAIGX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1459_PDI - Vědecko-výzku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8"/>
      <c r="AT3" s="15" t="s">
        <v>83</v>
      </c>
    </row>
    <row r="4" s="1" customFormat="1" ht="24.96" customHeight="1">
      <c r="B4" s="18"/>
      <c r="D4" s="123" t="s">
        <v>84</v>
      </c>
      <c r="L4" s="18"/>
      <c r="M4" s="124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25" t="s">
        <v>16</v>
      </c>
      <c r="E6" s="36"/>
      <c r="F6" s="36"/>
      <c r="G6" s="36"/>
      <c r="H6" s="36"/>
      <c r="I6" s="36"/>
      <c r="J6" s="36"/>
      <c r="K6" s="36"/>
      <c r="L6" s="12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27" t="s">
        <v>17</v>
      </c>
      <c r="F7" s="36"/>
      <c r="G7" s="36"/>
      <c r="H7" s="36"/>
      <c r="I7" s="36"/>
      <c r="J7" s="36"/>
      <c r="K7" s="36"/>
      <c r="L7" s="12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12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25" t="s">
        <v>18</v>
      </c>
      <c r="E9" s="36"/>
      <c r="F9" s="128" t="s">
        <v>19</v>
      </c>
      <c r="G9" s="36"/>
      <c r="H9" s="36"/>
      <c r="I9" s="125" t="s">
        <v>20</v>
      </c>
      <c r="J9" s="128" t="s">
        <v>19</v>
      </c>
      <c r="K9" s="36"/>
      <c r="L9" s="12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25" t="s">
        <v>21</v>
      </c>
      <c r="E10" s="36"/>
      <c r="F10" s="128" t="s">
        <v>22</v>
      </c>
      <c r="G10" s="36"/>
      <c r="H10" s="36"/>
      <c r="I10" s="125" t="s">
        <v>23</v>
      </c>
      <c r="J10" s="129" t="str">
        <f>'Rekapitulace stavby'!AN8</f>
        <v>31. 1. 2023</v>
      </c>
      <c r="K10" s="36"/>
      <c r="L10" s="126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12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25" t="s">
        <v>25</v>
      </c>
      <c r="E12" s="36"/>
      <c r="F12" s="36"/>
      <c r="G12" s="36"/>
      <c r="H12" s="36"/>
      <c r="I12" s="125" t="s">
        <v>26</v>
      </c>
      <c r="J12" s="128" t="s">
        <v>27</v>
      </c>
      <c r="K12" s="36"/>
      <c r="L12" s="12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28" t="s">
        <v>28</v>
      </c>
      <c r="F13" s="36"/>
      <c r="G13" s="36"/>
      <c r="H13" s="36"/>
      <c r="I13" s="125" t="s">
        <v>29</v>
      </c>
      <c r="J13" s="128" t="s">
        <v>30</v>
      </c>
      <c r="K13" s="36"/>
      <c r="L13" s="12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12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25" t="s">
        <v>31</v>
      </c>
      <c r="E15" s="36"/>
      <c r="F15" s="36"/>
      <c r="G15" s="36"/>
      <c r="H15" s="36"/>
      <c r="I15" s="125" t="s">
        <v>26</v>
      </c>
      <c r="J15" s="31" t="str">
        <f>'Rekapitulace stavby'!AN13</f>
        <v>Vyplň údaj</v>
      </c>
      <c r="K15" s="36"/>
      <c r="L15" s="12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28"/>
      <c r="G16" s="128"/>
      <c r="H16" s="128"/>
      <c r="I16" s="125" t="s">
        <v>29</v>
      </c>
      <c r="J16" s="31" t="str">
        <f>'Rekapitulace stavby'!AN14</f>
        <v>Vyplň údaj</v>
      </c>
      <c r="K16" s="36"/>
      <c r="L16" s="126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12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25" t="s">
        <v>33</v>
      </c>
      <c r="E18" s="36"/>
      <c r="F18" s="36"/>
      <c r="G18" s="36"/>
      <c r="H18" s="36"/>
      <c r="I18" s="125" t="s">
        <v>26</v>
      </c>
      <c r="J18" s="128" t="s">
        <v>34</v>
      </c>
      <c r="K18" s="36"/>
      <c r="L18" s="12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28" t="s">
        <v>35</v>
      </c>
      <c r="F19" s="36"/>
      <c r="G19" s="36"/>
      <c r="H19" s="36"/>
      <c r="I19" s="125" t="s">
        <v>29</v>
      </c>
      <c r="J19" s="128" t="s">
        <v>36</v>
      </c>
      <c r="K19" s="36"/>
      <c r="L19" s="12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126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25" t="s">
        <v>38</v>
      </c>
      <c r="E21" s="36"/>
      <c r="F21" s="36"/>
      <c r="G21" s="36"/>
      <c r="H21" s="36"/>
      <c r="I21" s="125" t="s">
        <v>26</v>
      </c>
      <c r="J21" s="128" t="s">
        <v>19</v>
      </c>
      <c r="K21" s="36"/>
      <c r="L21" s="12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28" t="s">
        <v>39</v>
      </c>
      <c r="F22" s="36"/>
      <c r="G22" s="36"/>
      <c r="H22" s="36"/>
      <c r="I22" s="125" t="s">
        <v>29</v>
      </c>
      <c r="J22" s="128" t="s">
        <v>19</v>
      </c>
      <c r="K22" s="36"/>
      <c r="L22" s="12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12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25" t="s">
        <v>40</v>
      </c>
      <c r="E24" s="36"/>
      <c r="F24" s="36"/>
      <c r="G24" s="36"/>
      <c r="H24" s="36"/>
      <c r="I24" s="36"/>
      <c r="J24" s="36"/>
      <c r="K24" s="36"/>
      <c r="L24" s="12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47.25" customHeight="1">
      <c r="A25" s="130"/>
      <c r="B25" s="131"/>
      <c r="C25" s="130"/>
      <c r="D25" s="130"/>
      <c r="E25" s="132" t="s">
        <v>41</v>
      </c>
      <c r="F25" s="132"/>
      <c r="G25" s="132"/>
      <c r="H25" s="132"/>
      <c r="I25" s="130"/>
      <c r="J25" s="130"/>
      <c r="K25" s="130"/>
      <c r="L25" s="133"/>
      <c r="S25" s="130"/>
      <c r="T25" s="130"/>
      <c r="U25" s="130"/>
      <c r="V25" s="130"/>
      <c r="W25" s="130"/>
      <c r="X25" s="130"/>
      <c r="Y25" s="130"/>
      <c r="Z25" s="130"/>
      <c r="AA25" s="130"/>
      <c r="AB25" s="130"/>
      <c r="AC25" s="130"/>
      <c r="AD25" s="130"/>
      <c r="AE25" s="130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12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34"/>
      <c r="E27" s="134"/>
      <c r="F27" s="134"/>
      <c r="G27" s="134"/>
      <c r="H27" s="134"/>
      <c r="I27" s="134"/>
      <c r="J27" s="134"/>
      <c r="K27" s="134"/>
      <c r="L27" s="12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35" t="s">
        <v>42</v>
      </c>
      <c r="E28" s="36"/>
      <c r="F28" s="36"/>
      <c r="G28" s="36"/>
      <c r="H28" s="36"/>
      <c r="I28" s="36"/>
      <c r="J28" s="136">
        <f>ROUND(J77, 2)</f>
        <v>0</v>
      </c>
      <c r="K28" s="36"/>
      <c r="L28" s="126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34"/>
      <c r="E29" s="134"/>
      <c r="F29" s="134"/>
      <c r="G29" s="134"/>
      <c r="H29" s="134"/>
      <c r="I29" s="134"/>
      <c r="J29" s="134"/>
      <c r="K29" s="134"/>
      <c r="L29" s="12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37" t="s">
        <v>44</v>
      </c>
      <c r="G30" s="36"/>
      <c r="H30" s="36"/>
      <c r="I30" s="137" t="s">
        <v>43</v>
      </c>
      <c r="J30" s="137" t="s">
        <v>45</v>
      </c>
      <c r="K30" s="36"/>
      <c r="L30" s="126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38" t="s">
        <v>46</v>
      </c>
      <c r="E31" s="125" t="s">
        <v>47</v>
      </c>
      <c r="F31" s="139">
        <f>ROUND((SUM(BE77:BE231)),  2)</f>
        <v>0</v>
      </c>
      <c r="G31" s="36"/>
      <c r="H31" s="36"/>
      <c r="I31" s="140">
        <v>0.20999999999999999</v>
      </c>
      <c r="J31" s="139">
        <f>ROUND(((SUM(BE77:BE231))*I31),  2)</f>
        <v>0</v>
      </c>
      <c r="K31" s="36"/>
      <c r="L31" s="12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25" t="s">
        <v>48</v>
      </c>
      <c r="F32" s="139">
        <f>ROUND((SUM(BF77:BF231)),  2)</f>
        <v>0</v>
      </c>
      <c r="G32" s="36"/>
      <c r="H32" s="36"/>
      <c r="I32" s="140">
        <v>0.14999999999999999</v>
      </c>
      <c r="J32" s="139">
        <f>ROUND(((SUM(BF77:BF231))*I32),  2)</f>
        <v>0</v>
      </c>
      <c r="K32" s="36"/>
      <c r="L32" s="126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25" t="s">
        <v>49</v>
      </c>
      <c r="F33" s="139">
        <f>ROUND((SUM(BG77:BG231)),  2)</f>
        <v>0</v>
      </c>
      <c r="G33" s="36"/>
      <c r="H33" s="36"/>
      <c r="I33" s="140">
        <v>0.20999999999999999</v>
      </c>
      <c r="J33" s="139">
        <f>0</f>
        <v>0</v>
      </c>
      <c r="K33" s="36"/>
      <c r="L33" s="12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25" t="s">
        <v>50</v>
      </c>
      <c r="F34" s="139">
        <f>ROUND((SUM(BH77:BH231)),  2)</f>
        <v>0</v>
      </c>
      <c r="G34" s="36"/>
      <c r="H34" s="36"/>
      <c r="I34" s="140">
        <v>0.14999999999999999</v>
      </c>
      <c r="J34" s="139">
        <f>0</f>
        <v>0</v>
      </c>
      <c r="K34" s="36"/>
      <c r="L34" s="12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25" t="s">
        <v>51</v>
      </c>
      <c r="F35" s="139">
        <f>ROUND((SUM(BI77:BI231)),  2)</f>
        <v>0</v>
      </c>
      <c r="G35" s="36"/>
      <c r="H35" s="36"/>
      <c r="I35" s="140">
        <v>0</v>
      </c>
      <c r="J35" s="139">
        <f>0</f>
        <v>0</v>
      </c>
      <c r="K35" s="36"/>
      <c r="L35" s="12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12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1"/>
      <c r="D37" s="142" t="s">
        <v>52</v>
      </c>
      <c r="E37" s="143"/>
      <c r="F37" s="143"/>
      <c r="G37" s="144" t="s">
        <v>53</v>
      </c>
      <c r="H37" s="145" t="s">
        <v>54</v>
      </c>
      <c r="I37" s="143"/>
      <c r="J37" s="146">
        <f>SUM(J28:J35)</f>
        <v>0</v>
      </c>
      <c r="K37" s="147"/>
      <c r="L37" s="12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148"/>
      <c r="C38" s="149"/>
      <c r="D38" s="149"/>
      <c r="E38" s="149"/>
      <c r="F38" s="149"/>
      <c r="G38" s="149"/>
      <c r="H38" s="149"/>
      <c r="I38" s="149"/>
      <c r="J38" s="149"/>
      <c r="K38" s="149"/>
      <c r="L38" s="12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42" s="2" customFormat="1" ht="6.96" customHeight="1">
      <c r="A42" s="36"/>
      <c r="B42" s="150"/>
      <c r="C42" s="151"/>
      <c r="D42" s="151"/>
      <c r="E42" s="151"/>
      <c r="F42" s="151"/>
      <c r="G42" s="151"/>
      <c r="H42" s="151"/>
      <c r="I42" s="151"/>
      <c r="J42" s="151"/>
      <c r="K42" s="151"/>
      <c r="L42" s="12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="2" customFormat="1" ht="24.96" customHeight="1">
      <c r="A43" s="36"/>
      <c r="B43" s="37"/>
      <c r="C43" s="21" t="s">
        <v>85</v>
      </c>
      <c r="D43" s="38"/>
      <c r="E43" s="38"/>
      <c r="F43" s="38"/>
      <c r="G43" s="38"/>
      <c r="H43" s="38"/>
      <c r="I43" s="38"/>
      <c r="J43" s="38"/>
      <c r="K43" s="38"/>
      <c r="L43" s="12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</row>
    <row r="44" s="2" customFormat="1" ht="6.96" customHeight="1">
      <c r="A44" s="36"/>
      <c r="B44" s="37"/>
      <c r="C44" s="38"/>
      <c r="D44" s="38"/>
      <c r="E44" s="38"/>
      <c r="F44" s="38"/>
      <c r="G44" s="38"/>
      <c r="H44" s="38"/>
      <c r="I44" s="38"/>
      <c r="J44" s="38"/>
      <c r="K44" s="38"/>
      <c r="L44" s="12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="2" customFormat="1" ht="12" customHeight="1">
      <c r="A45" s="36"/>
      <c r="B45" s="37"/>
      <c r="C45" s="30" t="s">
        <v>16</v>
      </c>
      <c r="D45" s="38"/>
      <c r="E45" s="38"/>
      <c r="F45" s="38"/>
      <c r="G45" s="38"/>
      <c r="H45" s="38"/>
      <c r="I45" s="38"/>
      <c r="J45" s="38"/>
      <c r="K45" s="38"/>
      <c r="L45" s="12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="2" customFormat="1" ht="16.5" customHeight="1">
      <c r="A46" s="36"/>
      <c r="B46" s="37"/>
      <c r="C46" s="38"/>
      <c r="D46" s="38"/>
      <c r="E46" s="67" t="str">
        <f>E7</f>
        <v>Vědecko-výzkumné centrum - LERCO - interiéry</v>
      </c>
      <c r="F46" s="38"/>
      <c r="G46" s="38"/>
      <c r="H46" s="38"/>
      <c r="I46" s="38"/>
      <c r="J46" s="38"/>
      <c r="K46" s="38"/>
      <c r="L46" s="12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6.96" customHeight="1">
      <c r="A47" s="36"/>
      <c r="B47" s="37"/>
      <c r="C47" s="38"/>
      <c r="D47" s="38"/>
      <c r="E47" s="38"/>
      <c r="F47" s="38"/>
      <c r="G47" s="38"/>
      <c r="H47" s="38"/>
      <c r="I47" s="38"/>
      <c r="J47" s="38"/>
      <c r="K47" s="38"/>
      <c r="L47" s="12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12" customHeight="1">
      <c r="A48" s="36"/>
      <c r="B48" s="37"/>
      <c r="C48" s="30" t="s">
        <v>21</v>
      </c>
      <c r="D48" s="38"/>
      <c r="E48" s="38"/>
      <c r="F48" s="25" t="str">
        <f>F10</f>
        <v>Pozemky areálu Lékařské fakulty OU, k.ú. Zábřeh-VŽ</v>
      </c>
      <c r="G48" s="38"/>
      <c r="H48" s="38"/>
      <c r="I48" s="30" t="s">
        <v>23</v>
      </c>
      <c r="J48" s="70" t="str">
        <f>IF(J10="","",J10)</f>
        <v>31. 1. 2023</v>
      </c>
      <c r="K48" s="38"/>
      <c r="L48" s="12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6.96" customHeight="1">
      <c r="A49" s="36"/>
      <c r="B49" s="37"/>
      <c r="C49" s="38"/>
      <c r="D49" s="38"/>
      <c r="E49" s="38"/>
      <c r="F49" s="38"/>
      <c r="G49" s="38"/>
      <c r="H49" s="38"/>
      <c r="I49" s="38"/>
      <c r="J49" s="38"/>
      <c r="K49" s="38"/>
      <c r="L49" s="12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25.65" customHeight="1">
      <c r="A50" s="36"/>
      <c r="B50" s="37"/>
      <c r="C50" s="30" t="s">
        <v>25</v>
      </c>
      <c r="D50" s="38"/>
      <c r="E50" s="38"/>
      <c r="F50" s="25" t="str">
        <f>E13</f>
        <v>Ostravská univerzita</v>
      </c>
      <c r="G50" s="38"/>
      <c r="H50" s="38"/>
      <c r="I50" s="30" t="s">
        <v>33</v>
      </c>
      <c r="J50" s="34" t="str">
        <f>E19</f>
        <v>Ateliér Velehradský s.r.o.</v>
      </c>
      <c r="K50" s="38"/>
      <c r="L50" s="12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2" customFormat="1" ht="40.05" customHeight="1">
      <c r="A51" s="36"/>
      <c r="B51" s="37"/>
      <c r="C51" s="30" t="s">
        <v>31</v>
      </c>
      <c r="D51" s="38"/>
      <c r="E51" s="38"/>
      <c r="F51" s="25" t="str">
        <f>IF(E16="","",E16)</f>
        <v>Vyplň údaj</v>
      </c>
      <c r="G51" s="38"/>
      <c r="H51" s="38"/>
      <c r="I51" s="30" t="s">
        <v>38</v>
      </c>
      <c r="J51" s="34" t="str">
        <f>E22</f>
        <v>Ing. Vojtěch Biolek (Ateliér Velehradský s.r.o.)</v>
      </c>
      <c r="K51" s="38"/>
      <c r="L51" s="12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="2" customFormat="1" ht="10.32" customHeight="1">
      <c r="A52" s="36"/>
      <c r="B52" s="37"/>
      <c r="C52" s="38"/>
      <c r="D52" s="38"/>
      <c r="E52" s="38"/>
      <c r="F52" s="38"/>
      <c r="G52" s="38"/>
      <c r="H52" s="38"/>
      <c r="I52" s="38"/>
      <c r="J52" s="38"/>
      <c r="K52" s="38"/>
      <c r="L52" s="12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29.28" customHeight="1">
      <c r="A53" s="36"/>
      <c r="B53" s="37"/>
      <c r="C53" s="152" t="s">
        <v>86</v>
      </c>
      <c r="D53" s="153"/>
      <c r="E53" s="153"/>
      <c r="F53" s="153"/>
      <c r="G53" s="153"/>
      <c r="H53" s="153"/>
      <c r="I53" s="153"/>
      <c r="J53" s="154" t="s">
        <v>87</v>
      </c>
      <c r="K53" s="153"/>
      <c r="L53" s="12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0.32" customHeight="1">
      <c r="A54" s="36"/>
      <c r="B54" s="37"/>
      <c r="C54" s="38"/>
      <c r="D54" s="38"/>
      <c r="E54" s="38"/>
      <c r="F54" s="38"/>
      <c r="G54" s="38"/>
      <c r="H54" s="38"/>
      <c r="I54" s="38"/>
      <c r="J54" s="38"/>
      <c r="K54" s="38"/>
      <c r="L54" s="12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22.8" customHeight="1">
      <c r="A55" s="36"/>
      <c r="B55" s="37"/>
      <c r="C55" s="155" t="s">
        <v>74</v>
      </c>
      <c r="D55" s="38"/>
      <c r="E55" s="38"/>
      <c r="F55" s="38"/>
      <c r="G55" s="38"/>
      <c r="H55" s="38"/>
      <c r="I55" s="38"/>
      <c r="J55" s="100">
        <f>J77</f>
        <v>0</v>
      </c>
      <c r="K55" s="38"/>
      <c r="L55" s="12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U55" s="15" t="s">
        <v>88</v>
      </c>
    </row>
    <row r="56" s="9" customFormat="1" ht="24.96" customHeight="1">
      <c r="A56" s="9"/>
      <c r="B56" s="156"/>
      <c r="C56" s="157"/>
      <c r="D56" s="158" t="s">
        <v>89</v>
      </c>
      <c r="E56" s="159"/>
      <c r="F56" s="159"/>
      <c r="G56" s="159"/>
      <c r="H56" s="159"/>
      <c r="I56" s="159"/>
      <c r="J56" s="160">
        <f>J78</f>
        <v>0</v>
      </c>
      <c r="K56" s="157"/>
      <c r="L56" s="161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9" customFormat="1" ht="24.96" customHeight="1">
      <c r="A57" s="9"/>
      <c r="B57" s="156"/>
      <c r="C57" s="157"/>
      <c r="D57" s="158" t="s">
        <v>90</v>
      </c>
      <c r="E57" s="159"/>
      <c r="F57" s="159"/>
      <c r="G57" s="159"/>
      <c r="H57" s="159"/>
      <c r="I57" s="159"/>
      <c r="J57" s="160">
        <f>J177</f>
        <v>0</v>
      </c>
      <c r="K57" s="157"/>
      <c r="L57" s="161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</row>
    <row r="58" s="9" customFormat="1" ht="24.96" customHeight="1">
      <c r="A58" s="9"/>
      <c r="B58" s="156"/>
      <c r="C58" s="157"/>
      <c r="D58" s="158" t="s">
        <v>91</v>
      </c>
      <c r="E58" s="159"/>
      <c r="F58" s="159"/>
      <c r="G58" s="159"/>
      <c r="H58" s="159"/>
      <c r="I58" s="159"/>
      <c r="J58" s="160">
        <f>J200</f>
        <v>0</v>
      </c>
      <c r="K58" s="157"/>
      <c r="L58" s="161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/>
      <c r="AE58" s="9"/>
    </row>
    <row r="59" s="9" customFormat="1" ht="24.96" customHeight="1">
      <c r="A59" s="9"/>
      <c r="B59" s="156"/>
      <c r="C59" s="157"/>
      <c r="D59" s="158" t="s">
        <v>92</v>
      </c>
      <c r="E59" s="159"/>
      <c r="F59" s="159"/>
      <c r="G59" s="159"/>
      <c r="H59" s="159"/>
      <c r="I59" s="159"/>
      <c r="J59" s="160">
        <f>J207</f>
        <v>0</v>
      </c>
      <c r="K59" s="157"/>
      <c r="L59" s="161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</row>
    <row r="60" s="2" customFormat="1" ht="21.84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2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6.96" customHeight="1">
      <c r="A61" s="36"/>
      <c r="B61" s="57"/>
      <c r="C61" s="58"/>
      <c r="D61" s="58"/>
      <c r="E61" s="58"/>
      <c r="F61" s="58"/>
      <c r="G61" s="58"/>
      <c r="H61" s="58"/>
      <c r="I61" s="58"/>
      <c r="J61" s="58"/>
      <c r="K61" s="58"/>
      <c r="L61" s="12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5" s="2" customFormat="1" ht="6.96" customHeight="1">
      <c r="A65" s="36"/>
      <c r="B65" s="59"/>
      <c r="C65" s="60"/>
      <c r="D65" s="60"/>
      <c r="E65" s="60"/>
      <c r="F65" s="60"/>
      <c r="G65" s="60"/>
      <c r="H65" s="60"/>
      <c r="I65" s="60"/>
      <c r="J65" s="60"/>
      <c r="K65" s="60"/>
      <c r="L65" s="12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="2" customFormat="1" ht="24.96" customHeight="1">
      <c r="A66" s="36"/>
      <c r="B66" s="37"/>
      <c r="C66" s="21" t="s">
        <v>93</v>
      </c>
      <c r="D66" s="38"/>
      <c r="E66" s="38"/>
      <c r="F66" s="38"/>
      <c r="G66" s="38"/>
      <c r="H66" s="38"/>
      <c r="I66" s="38"/>
      <c r="J66" s="38"/>
      <c r="K66" s="38"/>
      <c r="L66" s="12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2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12" customHeight="1">
      <c r="A68" s="36"/>
      <c r="B68" s="37"/>
      <c r="C68" s="30" t="s">
        <v>16</v>
      </c>
      <c r="D68" s="38"/>
      <c r="E68" s="38"/>
      <c r="F68" s="38"/>
      <c r="G68" s="38"/>
      <c r="H68" s="38"/>
      <c r="I68" s="38"/>
      <c r="J68" s="38"/>
      <c r="K68" s="38"/>
      <c r="L68" s="12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69" s="2" customFormat="1" ht="16.5" customHeight="1">
      <c r="A69" s="36"/>
      <c r="B69" s="37"/>
      <c r="C69" s="38"/>
      <c r="D69" s="38"/>
      <c r="E69" s="67" t="str">
        <f>E7</f>
        <v>Vědecko-výzkumné centrum - LERCO - interiéry</v>
      </c>
      <c r="F69" s="38"/>
      <c r="G69" s="38"/>
      <c r="H69" s="38"/>
      <c r="I69" s="38"/>
      <c r="J69" s="38"/>
      <c r="K69" s="38"/>
      <c r="L69" s="12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</row>
    <row r="70" s="2" customFormat="1" ht="6.96" customHeight="1">
      <c r="A70" s="36"/>
      <c r="B70" s="37"/>
      <c r="C70" s="38"/>
      <c r="D70" s="38"/>
      <c r="E70" s="38"/>
      <c r="F70" s="38"/>
      <c r="G70" s="38"/>
      <c r="H70" s="38"/>
      <c r="I70" s="38"/>
      <c r="J70" s="38"/>
      <c r="K70" s="38"/>
      <c r="L70" s="12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="2" customFormat="1" ht="12" customHeight="1">
      <c r="A71" s="36"/>
      <c r="B71" s="37"/>
      <c r="C71" s="30" t="s">
        <v>21</v>
      </c>
      <c r="D71" s="38"/>
      <c r="E71" s="38"/>
      <c r="F71" s="25" t="str">
        <f>F10</f>
        <v>Pozemky areálu Lékařské fakulty OU, k.ú. Zábřeh-VŽ</v>
      </c>
      <c r="G71" s="38"/>
      <c r="H71" s="38"/>
      <c r="I71" s="30" t="s">
        <v>23</v>
      </c>
      <c r="J71" s="70" t="str">
        <f>IF(J10="","",J10)</f>
        <v>31. 1. 2023</v>
      </c>
      <c r="K71" s="38"/>
      <c r="L71" s="12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6.96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2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5.65" customHeight="1">
      <c r="A73" s="36"/>
      <c r="B73" s="37"/>
      <c r="C73" s="30" t="s">
        <v>25</v>
      </c>
      <c r="D73" s="38"/>
      <c r="E73" s="38"/>
      <c r="F73" s="25" t="str">
        <f>E13</f>
        <v>Ostravská univerzita</v>
      </c>
      <c r="G73" s="38"/>
      <c r="H73" s="38"/>
      <c r="I73" s="30" t="s">
        <v>33</v>
      </c>
      <c r="J73" s="34" t="str">
        <f>E19</f>
        <v>Ateliér Velehradský s.r.o.</v>
      </c>
      <c r="K73" s="38"/>
      <c r="L73" s="12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40.05" customHeight="1">
      <c r="A74" s="36"/>
      <c r="B74" s="37"/>
      <c r="C74" s="30" t="s">
        <v>31</v>
      </c>
      <c r="D74" s="38"/>
      <c r="E74" s="38"/>
      <c r="F74" s="25" t="str">
        <f>IF(E16="","",E16)</f>
        <v>Vyplň údaj</v>
      </c>
      <c r="G74" s="38"/>
      <c r="H74" s="38"/>
      <c r="I74" s="30" t="s">
        <v>38</v>
      </c>
      <c r="J74" s="34" t="str">
        <f>E22</f>
        <v>Ing. Vojtěch Biolek (Ateliér Velehradský s.r.o.)</v>
      </c>
      <c r="K74" s="38"/>
      <c r="L74" s="12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0.32" customHeight="1">
      <c r="A75" s="36"/>
      <c r="B75" s="37"/>
      <c r="C75" s="38"/>
      <c r="D75" s="38"/>
      <c r="E75" s="38"/>
      <c r="F75" s="38"/>
      <c r="G75" s="38"/>
      <c r="H75" s="38"/>
      <c r="I75" s="38"/>
      <c r="J75" s="38"/>
      <c r="K75" s="38"/>
      <c r="L75" s="12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0" customFormat="1" ht="29.28" customHeight="1">
      <c r="A76" s="162"/>
      <c r="B76" s="163"/>
      <c r="C76" s="164" t="s">
        <v>94</v>
      </c>
      <c r="D76" s="165" t="s">
        <v>61</v>
      </c>
      <c r="E76" s="165" t="s">
        <v>57</v>
      </c>
      <c r="F76" s="165" t="s">
        <v>58</v>
      </c>
      <c r="G76" s="165" t="s">
        <v>95</v>
      </c>
      <c r="H76" s="165" t="s">
        <v>96</v>
      </c>
      <c r="I76" s="165" t="s">
        <v>97</v>
      </c>
      <c r="J76" s="165" t="s">
        <v>87</v>
      </c>
      <c r="K76" s="166" t="s">
        <v>98</v>
      </c>
      <c r="L76" s="167"/>
      <c r="M76" s="90" t="s">
        <v>19</v>
      </c>
      <c r="N76" s="91" t="s">
        <v>46</v>
      </c>
      <c r="O76" s="91" t="s">
        <v>99</v>
      </c>
      <c r="P76" s="91" t="s">
        <v>100</v>
      </c>
      <c r="Q76" s="91" t="s">
        <v>101</v>
      </c>
      <c r="R76" s="91" t="s">
        <v>102</v>
      </c>
      <c r="S76" s="91" t="s">
        <v>103</v>
      </c>
      <c r="T76" s="92" t="s">
        <v>104</v>
      </c>
      <c r="U76" s="162"/>
      <c r="V76" s="162"/>
      <c r="W76" s="162"/>
      <c r="X76" s="162"/>
      <c r="Y76" s="162"/>
      <c r="Z76" s="162"/>
      <c r="AA76" s="162"/>
      <c r="AB76" s="162"/>
      <c r="AC76" s="162"/>
      <c r="AD76" s="162"/>
      <c r="AE76" s="162"/>
    </row>
    <row r="77" s="2" customFormat="1" ht="22.8" customHeight="1">
      <c r="A77" s="36"/>
      <c r="B77" s="37"/>
      <c r="C77" s="97" t="s">
        <v>105</v>
      </c>
      <c r="D77" s="38"/>
      <c r="E77" s="38"/>
      <c r="F77" s="38"/>
      <c r="G77" s="38"/>
      <c r="H77" s="38"/>
      <c r="I77" s="38"/>
      <c r="J77" s="168">
        <f>BK77</f>
        <v>0</v>
      </c>
      <c r="K77" s="38"/>
      <c r="L77" s="42"/>
      <c r="M77" s="93"/>
      <c r="N77" s="169"/>
      <c r="O77" s="94"/>
      <c r="P77" s="170">
        <f>P78+P177+P200+P207</f>
        <v>0</v>
      </c>
      <c r="Q77" s="94"/>
      <c r="R77" s="170">
        <f>R78+R177+R200+R207</f>
        <v>0</v>
      </c>
      <c r="S77" s="94"/>
      <c r="T77" s="171">
        <f>T78+T177+T200+T207</f>
        <v>0</v>
      </c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T77" s="15" t="s">
        <v>75</v>
      </c>
      <c r="AU77" s="15" t="s">
        <v>88</v>
      </c>
      <c r="BK77" s="172">
        <f>BK78+BK177+BK200+BK207</f>
        <v>0</v>
      </c>
    </row>
    <row r="78" s="11" customFormat="1" ht="25.92" customHeight="1">
      <c r="A78" s="11"/>
      <c r="B78" s="173"/>
      <c r="C78" s="174"/>
      <c r="D78" s="175" t="s">
        <v>75</v>
      </c>
      <c r="E78" s="176" t="s">
        <v>106</v>
      </c>
      <c r="F78" s="176" t="s">
        <v>107</v>
      </c>
      <c r="G78" s="174"/>
      <c r="H78" s="174"/>
      <c r="I78" s="177"/>
      <c r="J78" s="178">
        <f>BK78</f>
        <v>0</v>
      </c>
      <c r="K78" s="174"/>
      <c r="L78" s="179"/>
      <c r="M78" s="180"/>
      <c r="N78" s="181"/>
      <c r="O78" s="181"/>
      <c r="P78" s="182">
        <f>SUM(P79:P176)</f>
        <v>0</v>
      </c>
      <c r="Q78" s="181"/>
      <c r="R78" s="182">
        <f>SUM(R79:R176)</f>
        <v>0</v>
      </c>
      <c r="S78" s="181"/>
      <c r="T78" s="183">
        <f>SUM(T79:T176)</f>
        <v>0</v>
      </c>
      <c r="U78" s="11"/>
      <c r="V78" s="11"/>
      <c r="W78" s="11"/>
      <c r="X78" s="11"/>
      <c r="Y78" s="11"/>
      <c r="Z78" s="11"/>
      <c r="AA78" s="11"/>
      <c r="AB78" s="11"/>
      <c r="AC78" s="11"/>
      <c r="AD78" s="11"/>
      <c r="AE78" s="11"/>
      <c r="AR78" s="184" t="s">
        <v>108</v>
      </c>
      <c r="AT78" s="185" t="s">
        <v>75</v>
      </c>
      <c r="AU78" s="185" t="s">
        <v>76</v>
      </c>
      <c r="AY78" s="184" t="s">
        <v>109</v>
      </c>
      <c r="BK78" s="186">
        <f>SUM(BK79:BK176)</f>
        <v>0</v>
      </c>
    </row>
    <row r="79" s="2" customFormat="1" ht="16.5" customHeight="1">
      <c r="A79" s="36"/>
      <c r="B79" s="37"/>
      <c r="C79" s="187" t="s">
        <v>81</v>
      </c>
      <c r="D79" s="187" t="s">
        <v>110</v>
      </c>
      <c r="E79" s="188" t="s">
        <v>111</v>
      </c>
      <c r="F79" s="189" t="s">
        <v>112</v>
      </c>
      <c r="G79" s="190" t="s">
        <v>113</v>
      </c>
      <c r="H79" s="191">
        <v>2</v>
      </c>
      <c r="I79" s="192"/>
      <c r="J79" s="193">
        <f>ROUND(I79*H79,2)</f>
        <v>0</v>
      </c>
      <c r="K79" s="189" t="s">
        <v>19</v>
      </c>
      <c r="L79" s="42"/>
      <c r="M79" s="194" t="s">
        <v>19</v>
      </c>
      <c r="N79" s="195" t="s">
        <v>47</v>
      </c>
      <c r="O79" s="82"/>
      <c r="P79" s="196">
        <f>O79*H79</f>
        <v>0</v>
      </c>
      <c r="Q79" s="196">
        <v>0</v>
      </c>
      <c r="R79" s="196">
        <f>Q79*H79</f>
        <v>0</v>
      </c>
      <c r="S79" s="196">
        <v>0</v>
      </c>
      <c r="T79" s="197">
        <f>S79*H79</f>
        <v>0</v>
      </c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R79" s="198" t="s">
        <v>114</v>
      </c>
      <c r="AT79" s="198" t="s">
        <v>110</v>
      </c>
      <c r="AU79" s="198" t="s">
        <v>81</v>
      </c>
      <c r="AY79" s="15" t="s">
        <v>109</v>
      </c>
      <c r="BE79" s="199">
        <f>IF(N79="základní",J79,0)</f>
        <v>0</v>
      </c>
      <c r="BF79" s="199">
        <f>IF(N79="snížená",J79,0)</f>
        <v>0</v>
      </c>
      <c r="BG79" s="199">
        <f>IF(N79="zákl. přenesená",J79,0)</f>
        <v>0</v>
      </c>
      <c r="BH79" s="199">
        <f>IF(N79="sníž. přenesená",J79,0)</f>
        <v>0</v>
      </c>
      <c r="BI79" s="199">
        <f>IF(N79="nulová",J79,0)</f>
        <v>0</v>
      </c>
      <c r="BJ79" s="15" t="s">
        <v>81</v>
      </c>
      <c r="BK79" s="199">
        <f>ROUND(I79*H79,2)</f>
        <v>0</v>
      </c>
      <c r="BL79" s="15" t="s">
        <v>114</v>
      </c>
      <c r="BM79" s="198" t="s">
        <v>115</v>
      </c>
    </row>
    <row r="80" s="2" customFormat="1" ht="16.5" customHeight="1">
      <c r="A80" s="36"/>
      <c r="B80" s="37"/>
      <c r="C80" s="187" t="s">
        <v>83</v>
      </c>
      <c r="D80" s="187" t="s">
        <v>110</v>
      </c>
      <c r="E80" s="188" t="s">
        <v>116</v>
      </c>
      <c r="F80" s="189" t="s">
        <v>117</v>
      </c>
      <c r="G80" s="190" t="s">
        <v>113</v>
      </c>
      <c r="H80" s="191">
        <v>2</v>
      </c>
      <c r="I80" s="192"/>
      <c r="J80" s="193">
        <f>ROUND(I80*H80,2)</f>
        <v>0</v>
      </c>
      <c r="K80" s="189" t="s">
        <v>19</v>
      </c>
      <c r="L80" s="42"/>
      <c r="M80" s="194" t="s">
        <v>19</v>
      </c>
      <c r="N80" s="195" t="s">
        <v>47</v>
      </c>
      <c r="O80" s="82"/>
      <c r="P80" s="196">
        <f>O80*H80</f>
        <v>0</v>
      </c>
      <c r="Q80" s="196">
        <v>0</v>
      </c>
      <c r="R80" s="196">
        <f>Q80*H80</f>
        <v>0</v>
      </c>
      <c r="S80" s="196">
        <v>0</v>
      </c>
      <c r="T80" s="197">
        <f>S80*H80</f>
        <v>0</v>
      </c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R80" s="198" t="s">
        <v>114</v>
      </c>
      <c r="AT80" s="198" t="s">
        <v>110</v>
      </c>
      <c r="AU80" s="198" t="s">
        <v>81</v>
      </c>
      <c r="AY80" s="15" t="s">
        <v>109</v>
      </c>
      <c r="BE80" s="199">
        <f>IF(N80="základní",J80,0)</f>
        <v>0</v>
      </c>
      <c r="BF80" s="199">
        <f>IF(N80="snížená",J80,0)</f>
        <v>0</v>
      </c>
      <c r="BG80" s="199">
        <f>IF(N80="zákl. přenesená",J80,0)</f>
        <v>0</v>
      </c>
      <c r="BH80" s="199">
        <f>IF(N80="sníž. přenesená",J80,0)</f>
        <v>0</v>
      </c>
      <c r="BI80" s="199">
        <f>IF(N80="nulová",J80,0)</f>
        <v>0</v>
      </c>
      <c r="BJ80" s="15" t="s">
        <v>81</v>
      </c>
      <c r="BK80" s="199">
        <f>ROUND(I80*H80,2)</f>
        <v>0</v>
      </c>
      <c r="BL80" s="15" t="s">
        <v>114</v>
      </c>
      <c r="BM80" s="198" t="s">
        <v>118</v>
      </c>
    </row>
    <row r="81" s="2" customFormat="1" ht="16.5" customHeight="1">
      <c r="A81" s="36"/>
      <c r="B81" s="37"/>
      <c r="C81" s="187" t="s">
        <v>119</v>
      </c>
      <c r="D81" s="187" t="s">
        <v>110</v>
      </c>
      <c r="E81" s="188" t="s">
        <v>120</v>
      </c>
      <c r="F81" s="189" t="s">
        <v>121</v>
      </c>
      <c r="G81" s="190" t="s">
        <v>113</v>
      </c>
      <c r="H81" s="191">
        <v>2</v>
      </c>
      <c r="I81" s="192"/>
      <c r="J81" s="193">
        <f>ROUND(I81*H81,2)</f>
        <v>0</v>
      </c>
      <c r="K81" s="189" t="s">
        <v>19</v>
      </c>
      <c r="L81" s="42"/>
      <c r="M81" s="194" t="s">
        <v>19</v>
      </c>
      <c r="N81" s="195" t="s">
        <v>47</v>
      </c>
      <c r="O81" s="82"/>
      <c r="P81" s="196">
        <f>O81*H81</f>
        <v>0</v>
      </c>
      <c r="Q81" s="196">
        <v>0</v>
      </c>
      <c r="R81" s="196">
        <f>Q81*H81</f>
        <v>0</v>
      </c>
      <c r="S81" s="196">
        <v>0</v>
      </c>
      <c r="T81" s="197">
        <f>S81*H81</f>
        <v>0</v>
      </c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R81" s="198" t="s">
        <v>114</v>
      </c>
      <c r="AT81" s="198" t="s">
        <v>110</v>
      </c>
      <c r="AU81" s="198" t="s">
        <v>81</v>
      </c>
      <c r="AY81" s="15" t="s">
        <v>109</v>
      </c>
      <c r="BE81" s="199">
        <f>IF(N81="základní",J81,0)</f>
        <v>0</v>
      </c>
      <c r="BF81" s="199">
        <f>IF(N81="snížená",J81,0)</f>
        <v>0</v>
      </c>
      <c r="BG81" s="199">
        <f>IF(N81="zákl. přenesená",J81,0)</f>
        <v>0</v>
      </c>
      <c r="BH81" s="199">
        <f>IF(N81="sníž. přenesená",J81,0)</f>
        <v>0</v>
      </c>
      <c r="BI81" s="199">
        <f>IF(N81="nulová",J81,0)</f>
        <v>0</v>
      </c>
      <c r="BJ81" s="15" t="s">
        <v>81</v>
      </c>
      <c r="BK81" s="199">
        <f>ROUND(I81*H81,2)</f>
        <v>0</v>
      </c>
      <c r="BL81" s="15" t="s">
        <v>114</v>
      </c>
      <c r="BM81" s="198" t="s">
        <v>122</v>
      </c>
    </row>
    <row r="82" s="2" customFormat="1" ht="16.5" customHeight="1">
      <c r="A82" s="36"/>
      <c r="B82" s="37"/>
      <c r="C82" s="187" t="s">
        <v>108</v>
      </c>
      <c r="D82" s="187" t="s">
        <v>110</v>
      </c>
      <c r="E82" s="188" t="s">
        <v>123</v>
      </c>
      <c r="F82" s="189" t="s">
        <v>124</v>
      </c>
      <c r="G82" s="190" t="s">
        <v>113</v>
      </c>
      <c r="H82" s="191">
        <v>3</v>
      </c>
      <c r="I82" s="192"/>
      <c r="J82" s="193">
        <f>ROUND(I82*H82,2)</f>
        <v>0</v>
      </c>
      <c r="K82" s="189" t="s">
        <v>19</v>
      </c>
      <c r="L82" s="42"/>
      <c r="M82" s="194" t="s">
        <v>19</v>
      </c>
      <c r="N82" s="195" t="s">
        <v>47</v>
      </c>
      <c r="O82" s="82"/>
      <c r="P82" s="196">
        <f>O82*H82</f>
        <v>0</v>
      </c>
      <c r="Q82" s="196">
        <v>0</v>
      </c>
      <c r="R82" s="196">
        <f>Q82*H82</f>
        <v>0</v>
      </c>
      <c r="S82" s="196">
        <v>0</v>
      </c>
      <c r="T82" s="197">
        <f>S82*H82</f>
        <v>0</v>
      </c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R82" s="198" t="s">
        <v>114</v>
      </c>
      <c r="AT82" s="198" t="s">
        <v>110</v>
      </c>
      <c r="AU82" s="198" t="s">
        <v>81</v>
      </c>
      <c r="AY82" s="15" t="s">
        <v>109</v>
      </c>
      <c r="BE82" s="199">
        <f>IF(N82="základní",J82,0)</f>
        <v>0</v>
      </c>
      <c r="BF82" s="199">
        <f>IF(N82="snížená",J82,0)</f>
        <v>0</v>
      </c>
      <c r="BG82" s="199">
        <f>IF(N82="zákl. přenesená",J82,0)</f>
        <v>0</v>
      </c>
      <c r="BH82" s="199">
        <f>IF(N82="sníž. přenesená",J82,0)</f>
        <v>0</v>
      </c>
      <c r="BI82" s="199">
        <f>IF(N82="nulová",J82,0)</f>
        <v>0</v>
      </c>
      <c r="BJ82" s="15" t="s">
        <v>81</v>
      </c>
      <c r="BK82" s="199">
        <f>ROUND(I82*H82,2)</f>
        <v>0</v>
      </c>
      <c r="BL82" s="15" t="s">
        <v>114</v>
      </c>
      <c r="BM82" s="198" t="s">
        <v>125</v>
      </c>
    </row>
    <row r="83" s="2" customFormat="1" ht="16.5" customHeight="1">
      <c r="A83" s="36"/>
      <c r="B83" s="37"/>
      <c r="C83" s="187" t="s">
        <v>126</v>
      </c>
      <c r="D83" s="187" t="s">
        <v>110</v>
      </c>
      <c r="E83" s="188" t="s">
        <v>127</v>
      </c>
      <c r="F83" s="189" t="s">
        <v>128</v>
      </c>
      <c r="G83" s="190" t="s">
        <v>113</v>
      </c>
      <c r="H83" s="191">
        <v>7</v>
      </c>
      <c r="I83" s="192"/>
      <c r="J83" s="193">
        <f>ROUND(I83*H83,2)</f>
        <v>0</v>
      </c>
      <c r="K83" s="189" t="s">
        <v>19</v>
      </c>
      <c r="L83" s="42"/>
      <c r="M83" s="194" t="s">
        <v>19</v>
      </c>
      <c r="N83" s="195" t="s">
        <v>47</v>
      </c>
      <c r="O83" s="82"/>
      <c r="P83" s="196">
        <f>O83*H83</f>
        <v>0</v>
      </c>
      <c r="Q83" s="196">
        <v>0</v>
      </c>
      <c r="R83" s="196">
        <f>Q83*H83</f>
        <v>0</v>
      </c>
      <c r="S83" s="196">
        <v>0</v>
      </c>
      <c r="T83" s="197">
        <f>S83*H83</f>
        <v>0</v>
      </c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R83" s="198" t="s">
        <v>114</v>
      </c>
      <c r="AT83" s="198" t="s">
        <v>110</v>
      </c>
      <c r="AU83" s="198" t="s">
        <v>81</v>
      </c>
      <c r="AY83" s="15" t="s">
        <v>109</v>
      </c>
      <c r="BE83" s="199">
        <f>IF(N83="základní",J83,0)</f>
        <v>0</v>
      </c>
      <c r="BF83" s="199">
        <f>IF(N83="snížená",J83,0)</f>
        <v>0</v>
      </c>
      <c r="BG83" s="199">
        <f>IF(N83="zákl. přenesená",J83,0)</f>
        <v>0</v>
      </c>
      <c r="BH83" s="199">
        <f>IF(N83="sníž. přenesená",J83,0)</f>
        <v>0</v>
      </c>
      <c r="BI83" s="199">
        <f>IF(N83="nulová",J83,0)</f>
        <v>0</v>
      </c>
      <c r="BJ83" s="15" t="s">
        <v>81</v>
      </c>
      <c r="BK83" s="199">
        <f>ROUND(I83*H83,2)</f>
        <v>0</v>
      </c>
      <c r="BL83" s="15" t="s">
        <v>114</v>
      </c>
      <c r="BM83" s="198" t="s">
        <v>129</v>
      </c>
    </row>
    <row r="84" s="2" customFormat="1" ht="16.5" customHeight="1">
      <c r="A84" s="36"/>
      <c r="B84" s="37"/>
      <c r="C84" s="187" t="s">
        <v>130</v>
      </c>
      <c r="D84" s="187" t="s">
        <v>110</v>
      </c>
      <c r="E84" s="188" t="s">
        <v>131</v>
      </c>
      <c r="F84" s="189" t="s">
        <v>132</v>
      </c>
      <c r="G84" s="190" t="s">
        <v>113</v>
      </c>
      <c r="H84" s="191">
        <v>2</v>
      </c>
      <c r="I84" s="192"/>
      <c r="J84" s="193">
        <f>ROUND(I84*H84,2)</f>
        <v>0</v>
      </c>
      <c r="K84" s="189" t="s">
        <v>19</v>
      </c>
      <c r="L84" s="42"/>
      <c r="M84" s="194" t="s">
        <v>19</v>
      </c>
      <c r="N84" s="195" t="s">
        <v>47</v>
      </c>
      <c r="O84" s="82"/>
      <c r="P84" s="196">
        <f>O84*H84</f>
        <v>0</v>
      </c>
      <c r="Q84" s="196">
        <v>0</v>
      </c>
      <c r="R84" s="196">
        <f>Q84*H84</f>
        <v>0</v>
      </c>
      <c r="S84" s="196">
        <v>0</v>
      </c>
      <c r="T84" s="197">
        <f>S84*H84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R84" s="198" t="s">
        <v>114</v>
      </c>
      <c r="AT84" s="198" t="s">
        <v>110</v>
      </c>
      <c r="AU84" s="198" t="s">
        <v>81</v>
      </c>
      <c r="AY84" s="15" t="s">
        <v>109</v>
      </c>
      <c r="BE84" s="199">
        <f>IF(N84="základní",J84,0)</f>
        <v>0</v>
      </c>
      <c r="BF84" s="199">
        <f>IF(N84="snížená",J84,0)</f>
        <v>0</v>
      </c>
      <c r="BG84" s="199">
        <f>IF(N84="zákl. přenesená",J84,0)</f>
        <v>0</v>
      </c>
      <c r="BH84" s="199">
        <f>IF(N84="sníž. přenesená",J84,0)</f>
        <v>0</v>
      </c>
      <c r="BI84" s="199">
        <f>IF(N84="nulová",J84,0)</f>
        <v>0</v>
      </c>
      <c r="BJ84" s="15" t="s">
        <v>81</v>
      </c>
      <c r="BK84" s="199">
        <f>ROUND(I84*H84,2)</f>
        <v>0</v>
      </c>
      <c r="BL84" s="15" t="s">
        <v>114</v>
      </c>
      <c r="BM84" s="198" t="s">
        <v>133</v>
      </c>
    </row>
    <row r="85" s="2" customFormat="1" ht="16.5" customHeight="1">
      <c r="A85" s="36"/>
      <c r="B85" s="37"/>
      <c r="C85" s="187" t="s">
        <v>134</v>
      </c>
      <c r="D85" s="187" t="s">
        <v>110</v>
      </c>
      <c r="E85" s="188" t="s">
        <v>135</v>
      </c>
      <c r="F85" s="189" t="s">
        <v>136</v>
      </c>
      <c r="G85" s="190" t="s">
        <v>113</v>
      </c>
      <c r="H85" s="191">
        <v>41</v>
      </c>
      <c r="I85" s="192"/>
      <c r="J85" s="193">
        <f>ROUND(I85*H85,2)</f>
        <v>0</v>
      </c>
      <c r="K85" s="189" t="s">
        <v>19</v>
      </c>
      <c r="L85" s="42"/>
      <c r="M85" s="194" t="s">
        <v>19</v>
      </c>
      <c r="N85" s="195" t="s">
        <v>47</v>
      </c>
      <c r="O85" s="82"/>
      <c r="P85" s="196">
        <f>O85*H85</f>
        <v>0</v>
      </c>
      <c r="Q85" s="196">
        <v>0</v>
      </c>
      <c r="R85" s="196">
        <f>Q85*H85</f>
        <v>0</v>
      </c>
      <c r="S85" s="196">
        <v>0</v>
      </c>
      <c r="T85" s="197">
        <f>S85*H85</f>
        <v>0</v>
      </c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R85" s="198" t="s">
        <v>114</v>
      </c>
      <c r="AT85" s="198" t="s">
        <v>110</v>
      </c>
      <c r="AU85" s="198" t="s">
        <v>81</v>
      </c>
      <c r="AY85" s="15" t="s">
        <v>109</v>
      </c>
      <c r="BE85" s="199">
        <f>IF(N85="základní",J85,0)</f>
        <v>0</v>
      </c>
      <c r="BF85" s="199">
        <f>IF(N85="snížená",J85,0)</f>
        <v>0</v>
      </c>
      <c r="BG85" s="199">
        <f>IF(N85="zákl. přenesená",J85,0)</f>
        <v>0</v>
      </c>
      <c r="BH85" s="199">
        <f>IF(N85="sníž. přenesená",J85,0)</f>
        <v>0</v>
      </c>
      <c r="BI85" s="199">
        <f>IF(N85="nulová",J85,0)</f>
        <v>0</v>
      </c>
      <c r="BJ85" s="15" t="s">
        <v>81</v>
      </c>
      <c r="BK85" s="199">
        <f>ROUND(I85*H85,2)</f>
        <v>0</v>
      </c>
      <c r="BL85" s="15" t="s">
        <v>114</v>
      </c>
      <c r="BM85" s="198" t="s">
        <v>137</v>
      </c>
    </row>
    <row r="86" s="2" customFormat="1" ht="16.5" customHeight="1">
      <c r="A86" s="36"/>
      <c r="B86" s="37"/>
      <c r="C86" s="187" t="s">
        <v>138</v>
      </c>
      <c r="D86" s="187" t="s">
        <v>110</v>
      </c>
      <c r="E86" s="188" t="s">
        <v>139</v>
      </c>
      <c r="F86" s="189" t="s">
        <v>140</v>
      </c>
      <c r="G86" s="190" t="s">
        <v>113</v>
      </c>
      <c r="H86" s="191">
        <v>6</v>
      </c>
      <c r="I86" s="192"/>
      <c r="J86" s="193">
        <f>ROUND(I86*H86,2)</f>
        <v>0</v>
      </c>
      <c r="K86" s="189" t="s">
        <v>19</v>
      </c>
      <c r="L86" s="42"/>
      <c r="M86" s="194" t="s">
        <v>19</v>
      </c>
      <c r="N86" s="195" t="s">
        <v>47</v>
      </c>
      <c r="O86" s="82"/>
      <c r="P86" s="196">
        <f>O86*H86</f>
        <v>0</v>
      </c>
      <c r="Q86" s="196">
        <v>0</v>
      </c>
      <c r="R86" s="196">
        <f>Q86*H86</f>
        <v>0</v>
      </c>
      <c r="S86" s="196">
        <v>0</v>
      </c>
      <c r="T86" s="197">
        <f>S86*H86</f>
        <v>0</v>
      </c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R86" s="198" t="s">
        <v>114</v>
      </c>
      <c r="AT86" s="198" t="s">
        <v>110</v>
      </c>
      <c r="AU86" s="198" t="s">
        <v>81</v>
      </c>
      <c r="AY86" s="15" t="s">
        <v>109</v>
      </c>
      <c r="BE86" s="199">
        <f>IF(N86="základní",J86,0)</f>
        <v>0</v>
      </c>
      <c r="BF86" s="199">
        <f>IF(N86="snížená",J86,0)</f>
        <v>0</v>
      </c>
      <c r="BG86" s="199">
        <f>IF(N86="zákl. přenesená",J86,0)</f>
        <v>0</v>
      </c>
      <c r="BH86" s="199">
        <f>IF(N86="sníž. přenesená",J86,0)</f>
        <v>0</v>
      </c>
      <c r="BI86" s="199">
        <f>IF(N86="nulová",J86,0)</f>
        <v>0</v>
      </c>
      <c r="BJ86" s="15" t="s">
        <v>81</v>
      </c>
      <c r="BK86" s="199">
        <f>ROUND(I86*H86,2)</f>
        <v>0</v>
      </c>
      <c r="BL86" s="15" t="s">
        <v>114</v>
      </c>
      <c r="BM86" s="198" t="s">
        <v>141</v>
      </c>
    </row>
    <row r="87" s="2" customFormat="1" ht="16.5" customHeight="1">
      <c r="A87" s="36"/>
      <c r="B87" s="37"/>
      <c r="C87" s="187" t="s">
        <v>142</v>
      </c>
      <c r="D87" s="187" t="s">
        <v>110</v>
      </c>
      <c r="E87" s="188" t="s">
        <v>143</v>
      </c>
      <c r="F87" s="189" t="s">
        <v>144</v>
      </c>
      <c r="G87" s="190" t="s">
        <v>113</v>
      </c>
      <c r="H87" s="191">
        <v>1</v>
      </c>
      <c r="I87" s="192"/>
      <c r="J87" s="193">
        <f>ROUND(I87*H87,2)</f>
        <v>0</v>
      </c>
      <c r="K87" s="189" t="s">
        <v>19</v>
      </c>
      <c r="L87" s="42"/>
      <c r="M87" s="194" t="s">
        <v>19</v>
      </c>
      <c r="N87" s="195" t="s">
        <v>47</v>
      </c>
      <c r="O87" s="82"/>
      <c r="P87" s="196">
        <f>O87*H87</f>
        <v>0</v>
      </c>
      <c r="Q87" s="196">
        <v>0</v>
      </c>
      <c r="R87" s="196">
        <f>Q87*H87</f>
        <v>0</v>
      </c>
      <c r="S87" s="196">
        <v>0</v>
      </c>
      <c r="T87" s="197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8" t="s">
        <v>114</v>
      </c>
      <c r="AT87" s="198" t="s">
        <v>110</v>
      </c>
      <c r="AU87" s="198" t="s">
        <v>81</v>
      </c>
      <c r="AY87" s="15" t="s">
        <v>109</v>
      </c>
      <c r="BE87" s="199">
        <f>IF(N87="základní",J87,0)</f>
        <v>0</v>
      </c>
      <c r="BF87" s="199">
        <f>IF(N87="snížená",J87,0)</f>
        <v>0</v>
      </c>
      <c r="BG87" s="199">
        <f>IF(N87="zákl. přenesená",J87,0)</f>
        <v>0</v>
      </c>
      <c r="BH87" s="199">
        <f>IF(N87="sníž. přenesená",J87,0)</f>
        <v>0</v>
      </c>
      <c r="BI87" s="199">
        <f>IF(N87="nulová",J87,0)</f>
        <v>0</v>
      </c>
      <c r="BJ87" s="15" t="s">
        <v>81</v>
      </c>
      <c r="BK87" s="199">
        <f>ROUND(I87*H87,2)</f>
        <v>0</v>
      </c>
      <c r="BL87" s="15" t="s">
        <v>114</v>
      </c>
      <c r="BM87" s="198" t="s">
        <v>145</v>
      </c>
    </row>
    <row r="88" s="2" customFormat="1" ht="16.5" customHeight="1">
      <c r="A88" s="36"/>
      <c r="B88" s="37"/>
      <c r="C88" s="187" t="s">
        <v>146</v>
      </c>
      <c r="D88" s="187" t="s">
        <v>110</v>
      </c>
      <c r="E88" s="188" t="s">
        <v>147</v>
      </c>
      <c r="F88" s="189" t="s">
        <v>148</v>
      </c>
      <c r="G88" s="190" t="s">
        <v>113</v>
      </c>
      <c r="H88" s="191">
        <v>3</v>
      </c>
      <c r="I88" s="192"/>
      <c r="J88" s="193">
        <f>ROUND(I88*H88,2)</f>
        <v>0</v>
      </c>
      <c r="K88" s="189" t="s">
        <v>19</v>
      </c>
      <c r="L88" s="42"/>
      <c r="M88" s="194" t="s">
        <v>19</v>
      </c>
      <c r="N88" s="195" t="s">
        <v>47</v>
      </c>
      <c r="O88" s="82"/>
      <c r="P88" s="196">
        <f>O88*H88</f>
        <v>0</v>
      </c>
      <c r="Q88" s="196">
        <v>0</v>
      </c>
      <c r="R88" s="196">
        <f>Q88*H88</f>
        <v>0</v>
      </c>
      <c r="S88" s="196">
        <v>0</v>
      </c>
      <c r="T88" s="197">
        <f>S88*H88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R88" s="198" t="s">
        <v>114</v>
      </c>
      <c r="AT88" s="198" t="s">
        <v>110</v>
      </c>
      <c r="AU88" s="198" t="s">
        <v>81</v>
      </c>
      <c r="AY88" s="15" t="s">
        <v>109</v>
      </c>
      <c r="BE88" s="199">
        <f>IF(N88="základní",J88,0)</f>
        <v>0</v>
      </c>
      <c r="BF88" s="199">
        <f>IF(N88="snížená",J88,0)</f>
        <v>0</v>
      </c>
      <c r="BG88" s="199">
        <f>IF(N88="zákl. přenesená",J88,0)</f>
        <v>0</v>
      </c>
      <c r="BH88" s="199">
        <f>IF(N88="sníž. přenesená",J88,0)</f>
        <v>0</v>
      </c>
      <c r="BI88" s="199">
        <f>IF(N88="nulová",J88,0)</f>
        <v>0</v>
      </c>
      <c r="BJ88" s="15" t="s">
        <v>81</v>
      </c>
      <c r="BK88" s="199">
        <f>ROUND(I88*H88,2)</f>
        <v>0</v>
      </c>
      <c r="BL88" s="15" t="s">
        <v>114</v>
      </c>
      <c r="BM88" s="198" t="s">
        <v>149</v>
      </c>
    </row>
    <row r="89" s="2" customFormat="1" ht="16.5" customHeight="1">
      <c r="A89" s="36"/>
      <c r="B89" s="37"/>
      <c r="C89" s="187" t="s">
        <v>150</v>
      </c>
      <c r="D89" s="187" t="s">
        <v>110</v>
      </c>
      <c r="E89" s="188" t="s">
        <v>151</v>
      </c>
      <c r="F89" s="189" t="s">
        <v>152</v>
      </c>
      <c r="G89" s="190" t="s">
        <v>113</v>
      </c>
      <c r="H89" s="191">
        <v>2</v>
      </c>
      <c r="I89" s="192"/>
      <c r="J89" s="193">
        <f>ROUND(I89*H89,2)</f>
        <v>0</v>
      </c>
      <c r="K89" s="189" t="s">
        <v>19</v>
      </c>
      <c r="L89" s="42"/>
      <c r="M89" s="194" t="s">
        <v>19</v>
      </c>
      <c r="N89" s="195" t="s">
        <v>47</v>
      </c>
      <c r="O89" s="82"/>
      <c r="P89" s="196">
        <f>O89*H89</f>
        <v>0</v>
      </c>
      <c r="Q89" s="196">
        <v>0</v>
      </c>
      <c r="R89" s="196">
        <f>Q89*H89</f>
        <v>0</v>
      </c>
      <c r="S89" s="196">
        <v>0</v>
      </c>
      <c r="T89" s="197">
        <f>S89*H89</f>
        <v>0</v>
      </c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R89" s="198" t="s">
        <v>114</v>
      </c>
      <c r="AT89" s="198" t="s">
        <v>110</v>
      </c>
      <c r="AU89" s="198" t="s">
        <v>81</v>
      </c>
      <c r="AY89" s="15" t="s">
        <v>109</v>
      </c>
      <c r="BE89" s="199">
        <f>IF(N89="základní",J89,0)</f>
        <v>0</v>
      </c>
      <c r="BF89" s="199">
        <f>IF(N89="snížená",J89,0)</f>
        <v>0</v>
      </c>
      <c r="BG89" s="199">
        <f>IF(N89="zákl. přenesená",J89,0)</f>
        <v>0</v>
      </c>
      <c r="BH89" s="199">
        <f>IF(N89="sníž. přenesená",J89,0)</f>
        <v>0</v>
      </c>
      <c r="BI89" s="199">
        <f>IF(N89="nulová",J89,0)</f>
        <v>0</v>
      </c>
      <c r="BJ89" s="15" t="s">
        <v>81</v>
      </c>
      <c r="BK89" s="199">
        <f>ROUND(I89*H89,2)</f>
        <v>0</v>
      </c>
      <c r="BL89" s="15" t="s">
        <v>114</v>
      </c>
      <c r="BM89" s="198" t="s">
        <v>153</v>
      </c>
    </row>
    <row r="90" s="2" customFormat="1" ht="16.5" customHeight="1">
      <c r="A90" s="36"/>
      <c r="B90" s="37"/>
      <c r="C90" s="187" t="s">
        <v>154</v>
      </c>
      <c r="D90" s="187" t="s">
        <v>110</v>
      </c>
      <c r="E90" s="188" t="s">
        <v>155</v>
      </c>
      <c r="F90" s="189" t="s">
        <v>156</v>
      </c>
      <c r="G90" s="190" t="s">
        <v>113</v>
      </c>
      <c r="H90" s="191">
        <v>1</v>
      </c>
      <c r="I90" s="192"/>
      <c r="J90" s="193">
        <f>ROUND(I90*H90,2)</f>
        <v>0</v>
      </c>
      <c r="K90" s="189" t="s">
        <v>19</v>
      </c>
      <c r="L90" s="42"/>
      <c r="M90" s="194" t="s">
        <v>19</v>
      </c>
      <c r="N90" s="195" t="s">
        <v>47</v>
      </c>
      <c r="O90" s="82"/>
      <c r="P90" s="196">
        <f>O90*H90</f>
        <v>0</v>
      </c>
      <c r="Q90" s="196">
        <v>0</v>
      </c>
      <c r="R90" s="196">
        <f>Q90*H90</f>
        <v>0</v>
      </c>
      <c r="S90" s="196">
        <v>0</v>
      </c>
      <c r="T90" s="197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198" t="s">
        <v>114</v>
      </c>
      <c r="AT90" s="198" t="s">
        <v>110</v>
      </c>
      <c r="AU90" s="198" t="s">
        <v>81</v>
      </c>
      <c r="AY90" s="15" t="s">
        <v>109</v>
      </c>
      <c r="BE90" s="199">
        <f>IF(N90="základní",J90,0)</f>
        <v>0</v>
      </c>
      <c r="BF90" s="199">
        <f>IF(N90="snížená",J90,0)</f>
        <v>0</v>
      </c>
      <c r="BG90" s="199">
        <f>IF(N90="zákl. přenesená",J90,0)</f>
        <v>0</v>
      </c>
      <c r="BH90" s="199">
        <f>IF(N90="sníž. přenesená",J90,0)</f>
        <v>0</v>
      </c>
      <c r="BI90" s="199">
        <f>IF(N90="nulová",J90,0)</f>
        <v>0</v>
      </c>
      <c r="BJ90" s="15" t="s">
        <v>81</v>
      </c>
      <c r="BK90" s="199">
        <f>ROUND(I90*H90,2)</f>
        <v>0</v>
      </c>
      <c r="BL90" s="15" t="s">
        <v>114</v>
      </c>
      <c r="BM90" s="198" t="s">
        <v>157</v>
      </c>
    </row>
    <row r="91" s="2" customFormat="1" ht="16.5" customHeight="1">
      <c r="A91" s="36"/>
      <c r="B91" s="37"/>
      <c r="C91" s="187" t="s">
        <v>158</v>
      </c>
      <c r="D91" s="187" t="s">
        <v>110</v>
      </c>
      <c r="E91" s="188" t="s">
        <v>159</v>
      </c>
      <c r="F91" s="189" t="s">
        <v>160</v>
      </c>
      <c r="G91" s="190" t="s">
        <v>113</v>
      </c>
      <c r="H91" s="191">
        <v>1</v>
      </c>
      <c r="I91" s="192"/>
      <c r="J91" s="193">
        <f>ROUND(I91*H91,2)</f>
        <v>0</v>
      </c>
      <c r="K91" s="189" t="s">
        <v>19</v>
      </c>
      <c r="L91" s="42"/>
      <c r="M91" s="194" t="s">
        <v>19</v>
      </c>
      <c r="N91" s="195" t="s">
        <v>47</v>
      </c>
      <c r="O91" s="82"/>
      <c r="P91" s="196">
        <f>O91*H91</f>
        <v>0</v>
      </c>
      <c r="Q91" s="196">
        <v>0</v>
      </c>
      <c r="R91" s="196">
        <f>Q91*H91</f>
        <v>0</v>
      </c>
      <c r="S91" s="196">
        <v>0</v>
      </c>
      <c r="T91" s="197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198" t="s">
        <v>114</v>
      </c>
      <c r="AT91" s="198" t="s">
        <v>110</v>
      </c>
      <c r="AU91" s="198" t="s">
        <v>81</v>
      </c>
      <c r="AY91" s="15" t="s">
        <v>109</v>
      </c>
      <c r="BE91" s="199">
        <f>IF(N91="základní",J91,0)</f>
        <v>0</v>
      </c>
      <c r="BF91" s="199">
        <f>IF(N91="snížená",J91,0)</f>
        <v>0</v>
      </c>
      <c r="BG91" s="199">
        <f>IF(N91="zákl. přenesená",J91,0)</f>
        <v>0</v>
      </c>
      <c r="BH91" s="199">
        <f>IF(N91="sníž. přenesená",J91,0)</f>
        <v>0</v>
      </c>
      <c r="BI91" s="199">
        <f>IF(N91="nulová",J91,0)</f>
        <v>0</v>
      </c>
      <c r="BJ91" s="15" t="s">
        <v>81</v>
      </c>
      <c r="BK91" s="199">
        <f>ROUND(I91*H91,2)</f>
        <v>0</v>
      </c>
      <c r="BL91" s="15" t="s">
        <v>114</v>
      </c>
      <c r="BM91" s="198" t="s">
        <v>161</v>
      </c>
    </row>
    <row r="92" s="2" customFormat="1" ht="16.5" customHeight="1">
      <c r="A92" s="36"/>
      <c r="B92" s="37"/>
      <c r="C92" s="187" t="s">
        <v>162</v>
      </c>
      <c r="D92" s="187" t="s">
        <v>110</v>
      </c>
      <c r="E92" s="188" t="s">
        <v>163</v>
      </c>
      <c r="F92" s="189" t="s">
        <v>164</v>
      </c>
      <c r="G92" s="190" t="s">
        <v>113</v>
      </c>
      <c r="H92" s="191">
        <v>2</v>
      </c>
      <c r="I92" s="192"/>
      <c r="J92" s="193">
        <f>ROUND(I92*H92,2)</f>
        <v>0</v>
      </c>
      <c r="K92" s="189" t="s">
        <v>19</v>
      </c>
      <c r="L92" s="42"/>
      <c r="M92" s="194" t="s">
        <v>19</v>
      </c>
      <c r="N92" s="195" t="s">
        <v>47</v>
      </c>
      <c r="O92" s="82"/>
      <c r="P92" s="196">
        <f>O92*H92</f>
        <v>0</v>
      </c>
      <c r="Q92" s="196">
        <v>0</v>
      </c>
      <c r="R92" s="196">
        <f>Q92*H92</f>
        <v>0</v>
      </c>
      <c r="S92" s="196">
        <v>0</v>
      </c>
      <c r="T92" s="197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198" t="s">
        <v>114</v>
      </c>
      <c r="AT92" s="198" t="s">
        <v>110</v>
      </c>
      <c r="AU92" s="198" t="s">
        <v>81</v>
      </c>
      <c r="AY92" s="15" t="s">
        <v>109</v>
      </c>
      <c r="BE92" s="199">
        <f>IF(N92="základní",J92,0)</f>
        <v>0</v>
      </c>
      <c r="BF92" s="199">
        <f>IF(N92="snížená",J92,0)</f>
        <v>0</v>
      </c>
      <c r="BG92" s="199">
        <f>IF(N92="zákl. přenesená",J92,0)</f>
        <v>0</v>
      </c>
      <c r="BH92" s="199">
        <f>IF(N92="sníž. přenesená",J92,0)</f>
        <v>0</v>
      </c>
      <c r="BI92" s="199">
        <f>IF(N92="nulová",J92,0)</f>
        <v>0</v>
      </c>
      <c r="BJ92" s="15" t="s">
        <v>81</v>
      </c>
      <c r="BK92" s="199">
        <f>ROUND(I92*H92,2)</f>
        <v>0</v>
      </c>
      <c r="BL92" s="15" t="s">
        <v>114</v>
      </c>
      <c r="BM92" s="198" t="s">
        <v>165</v>
      </c>
    </row>
    <row r="93" s="2" customFormat="1" ht="16.5" customHeight="1">
      <c r="A93" s="36"/>
      <c r="B93" s="37"/>
      <c r="C93" s="187" t="s">
        <v>8</v>
      </c>
      <c r="D93" s="187" t="s">
        <v>110</v>
      </c>
      <c r="E93" s="188" t="s">
        <v>166</v>
      </c>
      <c r="F93" s="189" t="s">
        <v>167</v>
      </c>
      <c r="G93" s="190" t="s">
        <v>113</v>
      </c>
      <c r="H93" s="191">
        <v>3</v>
      </c>
      <c r="I93" s="192"/>
      <c r="J93" s="193">
        <f>ROUND(I93*H93,2)</f>
        <v>0</v>
      </c>
      <c r="K93" s="189" t="s">
        <v>19</v>
      </c>
      <c r="L93" s="42"/>
      <c r="M93" s="194" t="s">
        <v>19</v>
      </c>
      <c r="N93" s="195" t="s">
        <v>47</v>
      </c>
      <c r="O93" s="82"/>
      <c r="P93" s="196">
        <f>O93*H93</f>
        <v>0</v>
      </c>
      <c r="Q93" s="196">
        <v>0</v>
      </c>
      <c r="R93" s="196">
        <f>Q93*H93</f>
        <v>0</v>
      </c>
      <c r="S93" s="196">
        <v>0</v>
      </c>
      <c r="T93" s="197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8" t="s">
        <v>114</v>
      </c>
      <c r="AT93" s="198" t="s">
        <v>110</v>
      </c>
      <c r="AU93" s="198" t="s">
        <v>81</v>
      </c>
      <c r="AY93" s="15" t="s">
        <v>109</v>
      </c>
      <c r="BE93" s="199">
        <f>IF(N93="základní",J93,0)</f>
        <v>0</v>
      </c>
      <c r="BF93" s="199">
        <f>IF(N93="snížená",J93,0)</f>
        <v>0</v>
      </c>
      <c r="BG93" s="199">
        <f>IF(N93="zákl. přenesená",J93,0)</f>
        <v>0</v>
      </c>
      <c r="BH93" s="199">
        <f>IF(N93="sníž. přenesená",J93,0)</f>
        <v>0</v>
      </c>
      <c r="BI93" s="199">
        <f>IF(N93="nulová",J93,0)</f>
        <v>0</v>
      </c>
      <c r="BJ93" s="15" t="s">
        <v>81</v>
      </c>
      <c r="BK93" s="199">
        <f>ROUND(I93*H93,2)</f>
        <v>0</v>
      </c>
      <c r="BL93" s="15" t="s">
        <v>114</v>
      </c>
      <c r="BM93" s="198" t="s">
        <v>168</v>
      </c>
    </row>
    <row r="94" s="2" customFormat="1" ht="16.5" customHeight="1">
      <c r="A94" s="36"/>
      <c r="B94" s="37"/>
      <c r="C94" s="187" t="s">
        <v>114</v>
      </c>
      <c r="D94" s="187" t="s">
        <v>110</v>
      </c>
      <c r="E94" s="188" t="s">
        <v>169</v>
      </c>
      <c r="F94" s="189" t="s">
        <v>170</v>
      </c>
      <c r="G94" s="190" t="s">
        <v>113</v>
      </c>
      <c r="H94" s="191">
        <v>14</v>
      </c>
      <c r="I94" s="192"/>
      <c r="J94" s="193">
        <f>ROUND(I94*H94,2)</f>
        <v>0</v>
      </c>
      <c r="K94" s="189" t="s">
        <v>19</v>
      </c>
      <c r="L94" s="42"/>
      <c r="M94" s="194" t="s">
        <v>19</v>
      </c>
      <c r="N94" s="195" t="s">
        <v>47</v>
      </c>
      <c r="O94" s="82"/>
      <c r="P94" s="196">
        <f>O94*H94</f>
        <v>0</v>
      </c>
      <c r="Q94" s="196">
        <v>0</v>
      </c>
      <c r="R94" s="196">
        <f>Q94*H94</f>
        <v>0</v>
      </c>
      <c r="S94" s="196">
        <v>0</v>
      </c>
      <c r="T94" s="197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198" t="s">
        <v>114</v>
      </c>
      <c r="AT94" s="198" t="s">
        <v>110</v>
      </c>
      <c r="AU94" s="198" t="s">
        <v>81</v>
      </c>
      <c r="AY94" s="15" t="s">
        <v>109</v>
      </c>
      <c r="BE94" s="199">
        <f>IF(N94="základní",J94,0)</f>
        <v>0</v>
      </c>
      <c r="BF94" s="199">
        <f>IF(N94="snížená",J94,0)</f>
        <v>0</v>
      </c>
      <c r="BG94" s="199">
        <f>IF(N94="zákl. přenesená",J94,0)</f>
        <v>0</v>
      </c>
      <c r="BH94" s="199">
        <f>IF(N94="sníž. přenesená",J94,0)</f>
        <v>0</v>
      </c>
      <c r="BI94" s="199">
        <f>IF(N94="nulová",J94,0)</f>
        <v>0</v>
      </c>
      <c r="BJ94" s="15" t="s">
        <v>81</v>
      </c>
      <c r="BK94" s="199">
        <f>ROUND(I94*H94,2)</f>
        <v>0</v>
      </c>
      <c r="BL94" s="15" t="s">
        <v>114</v>
      </c>
      <c r="BM94" s="198" t="s">
        <v>171</v>
      </c>
    </row>
    <row r="95" s="2" customFormat="1" ht="16.5" customHeight="1">
      <c r="A95" s="36"/>
      <c r="B95" s="37"/>
      <c r="C95" s="187" t="s">
        <v>172</v>
      </c>
      <c r="D95" s="187" t="s">
        <v>110</v>
      </c>
      <c r="E95" s="188" t="s">
        <v>173</v>
      </c>
      <c r="F95" s="189" t="s">
        <v>174</v>
      </c>
      <c r="G95" s="190" t="s">
        <v>113</v>
      </c>
      <c r="H95" s="191">
        <v>2</v>
      </c>
      <c r="I95" s="192"/>
      <c r="J95" s="193">
        <f>ROUND(I95*H95,2)</f>
        <v>0</v>
      </c>
      <c r="K95" s="189" t="s">
        <v>19</v>
      </c>
      <c r="L95" s="42"/>
      <c r="M95" s="194" t="s">
        <v>19</v>
      </c>
      <c r="N95" s="195" t="s">
        <v>47</v>
      </c>
      <c r="O95" s="82"/>
      <c r="P95" s="196">
        <f>O95*H95</f>
        <v>0</v>
      </c>
      <c r="Q95" s="196">
        <v>0</v>
      </c>
      <c r="R95" s="196">
        <f>Q95*H95</f>
        <v>0</v>
      </c>
      <c r="S95" s="196">
        <v>0</v>
      </c>
      <c r="T95" s="197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8" t="s">
        <v>114</v>
      </c>
      <c r="AT95" s="198" t="s">
        <v>110</v>
      </c>
      <c r="AU95" s="198" t="s">
        <v>81</v>
      </c>
      <c r="AY95" s="15" t="s">
        <v>109</v>
      </c>
      <c r="BE95" s="199">
        <f>IF(N95="základní",J95,0)</f>
        <v>0</v>
      </c>
      <c r="BF95" s="199">
        <f>IF(N95="snížená",J95,0)</f>
        <v>0</v>
      </c>
      <c r="BG95" s="199">
        <f>IF(N95="zákl. přenesená",J95,0)</f>
        <v>0</v>
      </c>
      <c r="BH95" s="199">
        <f>IF(N95="sníž. přenesená",J95,0)</f>
        <v>0</v>
      </c>
      <c r="BI95" s="199">
        <f>IF(N95="nulová",J95,0)</f>
        <v>0</v>
      </c>
      <c r="BJ95" s="15" t="s">
        <v>81</v>
      </c>
      <c r="BK95" s="199">
        <f>ROUND(I95*H95,2)</f>
        <v>0</v>
      </c>
      <c r="BL95" s="15" t="s">
        <v>114</v>
      </c>
      <c r="BM95" s="198" t="s">
        <v>175</v>
      </c>
    </row>
    <row r="96" s="2" customFormat="1" ht="16.5" customHeight="1">
      <c r="A96" s="36"/>
      <c r="B96" s="37"/>
      <c r="C96" s="187" t="s">
        <v>176</v>
      </c>
      <c r="D96" s="187" t="s">
        <v>110</v>
      </c>
      <c r="E96" s="188" t="s">
        <v>177</v>
      </c>
      <c r="F96" s="189" t="s">
        <v>178</v>
      </c>
      <c r="G96" s="190" t="s">
        <v>113</v>
      </c>
      <c r="H96" s="191">
        <v>10</v>
      </c>
      <c r="I96" s="192"/>
      <c r="J96" s="193">
        <f>ROUND(I96*H96,2)</f>
        <v>0</v>
      </c>
      <c r="K96" s="189" t="s">
        <v>19</v>
      </c>
      <c r="L96" s="42"/>
      <c r="M96" s="194" t="s">
        <v>19</v>
      </c>
      <c r="N96" s="195" t="s">
        <v>47</v>
      </c>
      <c r="O96" s="82"/>
      <c r="P96" s="196">
        <f>O96*H96</f>
        <v>0</v>
      </c>
      <c r="Q96" s="196">
        <v>0</v>
      </c>
      <c r="R96" s="196">
        <f>Q96*H96</f>
        <v>0</v>
      </c>
      <c r="S96" s="196">
        <v>0</v>
      </c>
      <c r="T96" s="197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8" t="s">
        <v>114</v>
      </c>
      <c r="AT96" s="198" t="s">
        <v>110</v>
      </c>
      <c r="AU96" s="198" t="s">
        <v>81</v>
      </c>
      <c r="AY96" s="15" t="s">
        <v>109</v>
      </c>
      <c r="BE96" s="199">
        <f>IF(N96="základní",J96,0)</f>
        <v>0</v>
      </c>
      <c r="BF96" s="199">
        <f>IF(N96="snížená",J96,0)</f>
        <v>0</v>
      </c>
      <c r="BG96" s="199">
        <f>IF(N96="zákl. přenesená",J96,0)</f>
        <v>0</v>
      </c>
      <c r="BH96" s="199">
        <f>IF(N96="sníž. přenesená",J96,0)</f>
        <v>0</v>
      </c>
      <c r="BI96" s="199">
        <f>IF(N96="nulová",J96,0)</f>
        <v>0</v>
      </c>
      <c r="BJ96" s="15" t="s">
        <v>81</v>
      </c>
      <c r="BK96" s="199">
        <f>ROUND(I96*H96,2)</f>
        <v>0</v>
      </c>
      <c r="BL96" s="15" t="s">
        <v>114</v>
      </c>
      <c r="BM96" s="198" t="s">
        <v>179</v>
      </c>
    </row>
    <row r="97" s="2" customFormat="1" ht="16.5" customHeight="1">
      <c r="A97" s="36"/>
      <c r="B97" s="37"/>
      <c r="C97" s="187" t="s">
        <v>180</v>
      </c>
      <c r="D97" s="187" t="s">
        <v>110</v>
      </c>
      <c r="E97" s="188" t="s">
        <v>181</v>
      </c>
      <c r="F97" s="189" t="s">
        <v>182</v>
      </c>
      <c r="G97" s="190" t="s">
        <v>113</v>
      </c>
      <c r="H97" s="191">
        <v>27</v>
      </c>
      <c r="I97" s="192"/>
      <c r="J97" s="193">
        <f>ROUND(I97*H97,2)</f>
        <v>0</v>
      </c>
      <c r="K97" s="189" t="s">
        <v>19</v>
      </c>
      <c r="L97" s="42"/>
      <c r="M97" s="194" t="s">
        <v>19</v>
      </c>
      <c r="N97" s="195" t="s">
        <v>47</v>
      </c>
      <c r="O97" s="82"/>
      <c r="P97" s="196">
        <f>O97*H97</f>
        <v>0</v>
      </c>
      <c r="Q97" s="196">
        <v>0</v>
      </c>
      <c r="R97" s="196">
        <f>Q97*H97</f>
        <v>0</v>
      </c>
      <c r="S97" s="196">
        <v>0</v>
      </c>
      <c r="T97" s="197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8" t="s">
        <v>114</v>
      </c>
      <c r="AT97" s="198" t="s">
        <v>110</v>
      </c>
      <c r="AU97" s="198" t="s">
        <v>81</v>
      </c>
      <c r="AY97" s="15" t="s">
        <v>109</v>
      </c>
      <c r="BE97" s="199">
        <f>IF(N97="základní",J97,0)</f>
        <v>0</v>
      </c>
      <c r="BF97" s="199">
        <f>IF(N97="snížená",J97,0)</f>
        <v>0</v>
      </c>
      <c r="BG97" s="199">
        <f>IF(N97="zákl. přenesená",J97,0)</f>
        <v>0</v>
      </c>
      <c r="BH97" s="199">
        <f>IF(N97="sníž. přenesená",J97,0)</f>
        <v>0</v>
      </c>
      <c r="BI97" s="199">
        <f>IF(N97="nulová",J97,0)</f>
        <v>0</v>
      </c>
      <c r="BJ97" s="15" t="s">
        <v>81</v>
      </c>
      <c r="BK97" s="199">
        <f>ROUND(I97*H97,2)</f>
        <v>0</v>
      </c>
      <c r="BL97" s="15" t="s">
        <v>114</v>
      </c>
      <c r="BM97" s="198" t="s">
        <v>183</v>
      </c>
    </row>
    <row r="98" s="2" customFormat="1" ht="16.5" customHeight="1">
      <c r="A98" s="36"/>
      <c r="B98" s="37"/>
      <c r="C98" s="187" t="s">
        <v>184</v>
      </c>
      <c r="D98" s="187" t="s">
        <v>110</v>
      </c>
      <c r="E98" s="188" t="s">
        <v>185</v>
      </c>
      <c r="F98" s="189" t="s">
        <v>186</v>
      </c>
      <c r="G98" s="190" t="s">
        <v>113</v>
      </c>
      <c r="H98" s="191">
        <v>13</v>
      </c>
      <c r="I98" s="192"/>
      <c r="J98" s="193">
        <f>ROUND(I98*H98,2)</f>
        <v>0</v>
      </c>
      <c r="K98" s="189" t="s">
        <v>19</v>
      </c>
      <c r="L98" s="42"/>
      <c r="M98" s="194" t="s">
        <v>19</v>
      </c>
      <c r="N98" s="195" t="s">
        <v>47</v>
      </c>
      <c r="O98" s="82"/>
      <c r="P98" s="196">
        <f>O98*H98</f>
        <v>0</v>
      </c>
      <c r="Q98" s="196">
        <v>0</v>
      </c>
      <c r="R98" s="196">
        <f>Q98*H98</f>
        <v>0</v>
      </c>
      <c r="S98" s="196">
        <v>0</v>
      </c>
      <c r="T98" s="197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198" t="s">
        <v>114</v>
      </c>
      <c r="AT98" s="198" t="s">
        <v>110</v>
      </c>
      <c r="AU98" s="198" t="s">
        <v>81</v>
      </c>
      <c r="AY98" s="15" t="s">
        <v>109</v>
      </c>
      <c r="BE98" s="199">
        <f>IF(N98="základní",J98,0)</f>
        <v>0</v>
      </c>
      <c r="BF98" s="199">
        <f>IF(N98="snížená",J98,0)</f>
        <v>0</v>
      </c>
      <c r="BG98" s="199">
        <f>IF(N98="zákl. přenesená",J98,0)</f>
        <v>0</v>
      </c>
      <c r="BH98" s="199">
        <f>IF(N98="sníž. přenesená",J98,0)</f>
        <v>0</v>
      </c>
      <c r="BI98" s="199">
        <f>IF(N98="nulová",J98,0)</f>
        <v>0</v>
      </c>
      <c r="BJ98" s="15" t="s">
        <v>81</v>
      </c>
      <c r="BK98" s="199">
        <f>ROUND(I98*H98,2)</f>
        <v>0</v>
      </c>
      <c r="BL98" s="15" t="s">
        <v>114</v>
      </c>
      <c r="BM98" s="198" t="s">
        <v>187</v>
      </c>
    </row>
    <row r="99" s="2" customFormat="1" ht="16.5" customHeight="1">
      <c r="A99" s="36"/>
      <c r="B99" s="37"/>
      <c r="C99" s="187" t="s">
        <v>7</v>
      </c>
      <c r="D99" s="187" t="s">
        <v>110</v>
      </c>
      <c r="E99" s="188" t="s">
        <v>188</v>
      </c>
      <c r="F99" s="189" t="s">
        <v>189</v>
      </c>
      <c r="G99" s="190" t="s">
        <v>113</v>
      </c>
      <c r="H99" s="191">
        <v>20</v>
      </c>
      <c r="I99" s="192"/>
      <c r="J99" s="193">
        <f>ROUND(I99*H99,2)</f>
        <v>0</v>
      </c>
      <c r="K99" s="189" t="s">
        <v>19</v>
      </c>
      <c r="L99" s="42"/>
      <c r="M99" s="194" t="s">
        <v>19</v>
      </c>
      <c r="N99" s="195" t="s">
        <v>47</v>
      </c>
      <c r="O99" s="82"/>
      <c r="P99" s="196">
        <f>O99*H99</f>
        <v>0</v>
      </c>
      <c r="Q99" s="196">
        <v>0</v>
      </c>
      <c r="R99" s="196">
        <f>Q99*H99</f>
        <v>0</v>
      </c>
      <c r="S99" s="196">
        <v>0</v>
      </c>
      <c r="T99" s="197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8" t="s">
        <v>114</v>
      </c>
      <c r="AT99" s="198" t="s">
        <v>110</v>
      </c>
      <c r="AU99" s="198" t="s">
        <v>81</v>
      </c>
      <c r="AY99" s="15" t="s">
        <v>109</v>
      </c>
      <c r="BE99" s="199">
        <f>IF(N99="základní",J99,0)</f>
        <v>0</v>
      </c>
      <c r="BF99" s="199">
        <f>IF(N99="snížená",J99,0)</f>
        <v>0</v>
      </c>
      <c r="BG99" s="199">
        <f>IF(N99="zákl. přenesená",J99,0)</f>
        <v>0</v>
      </c>
      <c r="BH99" s="199">
        <f>IF(N99="sníž. přenesená",J99,0)</f>
        <v>0</v>
      </c>
      <c r="BI99" s="199">
        <f>IF(N99="nulová",J99,0)</f>
        <v>0</v>
      </c>
      <c r="BJ99" s="15" t="s">
        <v>81</v>
      </c>
      <c r="BK99" s="199">
        <f>ROUND(I99*H99,2)</f>
        <v>0</v>
      </c>
      <c r="BL99" s="15" t="s">
        <v>114</v>
      </c>
      <c r="BM99" s="198" t="s">
        <v>190</v>
      </c>
    </row>
    <row r="100" s="2" customFormat="1" ht="16.5" customHeight="1">
      <c r="A100" s="36"/>
      <c r="B100" s="37"/>
      <c r="C100" s="187" t="s">
        <v>191</v>
      </c>
      <c r="D100" s="187" t="s">
        <v>110</v>
      </c>
      <c r="E100" s="188" t="s">
        <v>192</v>
      </c>
      <c r="F100" s="189" t="s">
        <v>193</v>
      </c>
      <c r="G100" s="190" t="s">
        <v>113</v>
      </c>
      <c r="H100" s="191">
        <v>32</v>
      </c>
      <c r="I100" s="192"/>
      <c r="J100" s="193">
        <f>ROUND(I100*H100,2)</f>
        <v>0</v>
      </c>
      <c r="K100" s="189" t="s">
        <v>19</v>
      </c>
      <c r="L100" s="42"/>
      <c r="M100" s="194" t="s">
        <v>19</v>
      </c>
      <c r="N100" s="195" t="s">
        <v>47</v>
      </c>
      <c r="O100" s="82"/>
      <c r="P100" s="196">
        <f>O100*H100</f>
        <v>0</v>
      </c>
      <c r="Q100" s="196">
        <v>0</v>
      </c>
      <c r="R100" s="196">
        <f>Q100*H100</f>
        <v>0</v>
      </c>
      <c r="S100" s="196">
        <v>0</v>
      </c>
      <c r="T100" s="197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8" t="s">
        <v>114</v>
      </c>
      <c r="AT100" s="198" t="s">
        <v>110</v>
      </c>
      <c r="AU100" s="198" t="s">
        <v>81</v>
      </c>
      <c r="AY100" s="15" t="s">
        <v>109</v>
      </c>
      <c r="BE100" s="199">
        <f>IF(N100="základní",J100,0)</f>
        <v>0</v>
      </c>
      <c r="BF100" s="199">
        <f>IF(N100="snížená",J100,0)</f>
        <v>0</v>
      </c>
      <c r="BG100" s="199">
        <f>IF(N100="zákl. přenesená",J100,0)</f>
        <v>0</v>
      </c>
      <c r="BH100" s="199">
        <f>IF(N100="sníž. přenesená",J100,0)</f>
        <v>0</v>
      </c>
      <c r="BI100" s="199">
        <f>IF(N100="nulová",J100,0)</f>
        <v>0</v>
      </c>
      <c r="BJ100" s="15" t="s">
        <v>81</v>
      </c>
      <c r="BK100" s="199">
        <f>ROUND(I100*H100,2)</f>
        <v>0</v>
      </c>
      <c r="BL100" s="15" t="s">
        <v>114</v>
      </c>
      <c r="BM100" s="198" t="s">
        <v>194</v>
      </c>
    </row>
    <row r="101" s="2" customFormat="1" ht="16.5" customHeight="1">
      <c r="A101" s="36"/>
      <c r="B101" s="37"/>
      <c r="C101" s="187" t="s">
        <v>195</v>
      </c>
      <c r="D101" s="187" t="s">
        <v>110</v>
      </c>
      <c r="E101" s="188" t="s">
        <v>196</v>
      </c>
      <c r="F101" s="189" t="s">
        <v>197</v>
      </c>
      <c r="G101" s="190" t="s">
        <v>113</v>
      </c>
      <c r="H101" s="191">
        <v>31</v>
      </c>
      <c r="I101" s="192"/>
      <c r="J101" s="193">
        <f>ROUND(I101*H101,2)</f>
        <v>0</v>
      </c>
      <c r="K101" s="189" t="s">
        <v>19</v>
      </c>
      <c r="L101" s="42"/>
      <c r="M101" s="194" t="s">
        <v>19</v>
      </c>
      <c r="N101" s="195" t="s">
        <v>47</v>
      </c>
      <c r="O101" s="82"/>
      <c r="P101" s="196">
        <f>O101*H101</f>
        <v>0</v>
      </c>
      <c r="Q101" s="196">
        <v>0</v>
      </c>
      <c r="R101" s="196">
        <f>Q101*H101</f>
        <v>0</v>
      </c>
      <c r="S101" s="196">
        <v>0</v>
      </c>
      <c r="T101" s="197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8" t="s">
        <v>114</v>
      </c>
      <c r="AT101" s="198" t="s">
        <v>110</v>
      </c>
      <c r="AU101" s="198" t="s">
        <v>81</v>
      </c>
      <c r="AY101" s="15" t="s">
        <v>109</v>
      </c>
      <c r="BE101" s="199">
        <f>IF(N101="základní",J101,0)</f>
        <v>0</v>
      </c>
      <c r="BF101" s="199">
        <f>IF(N101="snížená",J101,0)</f>
        <v>0</v>
      </c>
      <c r="BG101" s="199">
        <f>IF(N101="zákl. přenesená",J101,0)</f>
        <v>0</v>
      </c>
      <c r="BH101" s="199">
        <f>IF(N101="sníž. přenesená",J101,0)</f>
        <v>0</v>
      </c>
      <c r="BI101" s="199">
        <f>IF(N101="nulová",J101,0)</f>
        <v>0</v>
      </c>
      <c r="BJ101" s="15" t="s">
        <v>81</v>
      </c>
      <c r="BK101" s="199">
        <f>ROUND(I101*H101,2)</f>
        <v>0</v>
      </c>
      <c r="BL101" s="15" t="s">
        <v>114</v>
      </c>
      <c r="BM101" s="198" t="s">
        <v>198</v>
      </c>
    </row>
    <row r="102" s="2" customFormat="1" ht="16.5" customHeight="1">
      <c r="A102" s="36"/>
      <c r="B102" s="37"/>
      <c r="C102" s="187" t="s">
        <v>199</v>
      </c>
      <c r="D102" s="187" t="s">
        <v>110</v>
      </c>
      <c r="E102" s="188" t="s">
        <v>200</v>
      </c>
      <c r="F102" s="189" t="s">
        <v>201</v>
      </c>
      <c r="G102" s="190" t="s">
        <v>113</v>
      </c>
      <c r="H102" s="191">
        <v>14</v>
      </c>
      <c r="I102" s="192"/>
      <c r="J102" s="193">
        <f>ROUND(I102*H102,2)</f>
        <v>0</v>
      </c>
      <c r="K102" s="189" t="s">
        <v>19</v>
      </c>
      <c r="L102" s="42"/>
      <c r="M102" s="194" t="s">
        <v>19</v>
      </c>
      <c r="N102" s="195" t="s">
        <v>47</v>
      </c>
      <c r="O102" s="82"/>
      <c r="P102" s="196">
        <f>O102*H102</f>
        <v>0</v>
      </c>
      <c r="Q102" s="196">
        <v>0</v>
      </c>
      <c r="R102" s="196">
        <f>Q102*H102</f>
        <v>0</v>
      </c>
      <c r="S102" s="196">
        <v>0</v>
      </c>
      <c r="T102" s="197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198" t="s">
        <v>114</v>
      </c>
      <c r="AT102" s="198" t="s">
        <v>110</v>
      </c>
      <c r="AU102" s="198" t="s">
        <v>81</v>
      </c>
      <c r="AY102" s="15" t="s">
        <v>109</v>
      </c>
      <c r="BE102" s="199">
        <f>IF(N102="základní",J102,0)</f>
        <v>0</v>
      </c>
      <c r="BF102" s="199">
        <f>IF(N102="snížená",J102,0)</f>
        <v>0</v>
      </c>
      <c r="BG102" s="199">
        <f>IF(N102="zákl. přenesená",J102,0)</f>
        <v>0</v>
      </c>
      <c r="BH102" s="199">
        <f>IF(N102="sníž. přenesená",J102,0)</f>
        <v>0</v>
      </c>
      <c r="BI102" s="199">
        <f>IF(N102="nulová",J102,0)</f>
        <v>0</v>
      </c>
      <c r="BJ102" s="15" t="s">
        <v>81</v>
      </c>
      <c r="BK102" s="199">
        <f>ROUND(I102*H102,2)</f>
        <v>0</v>
      </c>
      <c r="BL102" s="15" t="s">
        <v>114</v>
      </c>
      <c r="BM102" s="198" t="s">
        <v>202</v>
      </c>
    </row>
    <row r="103" s="2" customFormat="1" ht="16.5" customHeight="1">
      <c r="A103" s="36"/>
      <c r="B103" s="37"/>
      <c r="C103" s="187" t="s">
        <v>203</v>
      </c>
      <c r="D103" s="187" t="s">
        <v>110</v>
      </c>
      <c r="E103" s="188" t="s">
        <v>204</v>
      </c>
      <c r="F103" s="189" t="s">
        <v>205</v>
      </c>
      <c r="G103" s="190" t="s">
        <v>113</v>
      </c>
      <c r="H103" s="191">
        <v>33</v>
      </c>
      <c r="I103" s="192"/>
      <c r="J103" s="193">
        <f>ROUND(I103*H103,2)</f>
        <v>0</v>
      </c>
      <c r="K103" s="189" t="s">
        <v>19</v>
      </c>
      <c r="L103" s="42"/>
      <c r="M103" s="194" t="s">
        <v>19</v>
      </c>
      <c r="N103" s="195" t="s">
        <v>47</v>
      </c>
      <c r="O103" s="82"/>
      <c r="P103" s="196">
        <f>O103*H103</f>
        <v>0</v>
      </c>
      <c r="Q103" s="196">
        <v>0</v>
      </c>
      <c r="R103" s="196">
        <f>Q103*H103</f>
        <v>0</v>
      </c>
      <c r="S103" s="196">
        <v>0</v>
      </c>
      <c r="T103" s="197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8" t="s">
        <v>114</v>
      </c>
      <c r="AT103" s="198" t="s">
        <v>110</v>
      </c>
      <c r="AU103" s="198" t="s">
        <v>81</v>
      </c>
      <c r="AY103" s="15" t="s">
        <v>109</v>
      </c>
      <c r="BE103" s="199">
        <f>IF(N103="základní",J103,0)</f>
        <v>0</v>
      </c>
      <c r="BF103" s="199">
        <f>IF(N103="snížená",J103,0)</f>
        <v>0</v>
      </c>
      <c r="BG103" s="199">
        <f>IF(N103="zákl. přenesená",J103,0)</f>
        <v>0</v>
      </c>
      <c r="BH103" s="199">
        <f>IF(N103="sníž. přenesená",J103,0)</f>
        <v>0</v>
      </c>
      <c r="BI103" s="199">
        <f>IF(N103="nulová",J103,0)</f>
        <v>0</v>
      </c>
      <c r="BJ103" s="15" t="s">
        <v>81</v>
      </c>
      <c r="BK103" s="199">
        <f>ROUND(I103*H103,2)</f>
        <v>0</v>
      </c>
      <c r="BL103" s="15" t="s">
        <v>114</v>
      </c>
      <c r="BM103" s="198" t="s">
        <v>206</v>
      </c>
    </row>
    <row r="104" s="2" customFormat="1" ht="16.5" customHeight="1">
      <c r="A104" s="36"/>
      <c r="B104" s="37"/>
      <c r="C104" s="187" t="s">
        <v>207</v>
      </c>
      <c r="D104" s="187" t="s">
        <v>110</v>
      </c>
      <c r="E104" s="188" t="s">
        <v>208</v>
      </c>
      <c r="F104" s="189" t="s">
        <v>209</v>
      </c>
      <c r="G104" s="190" t="s">
        <v>113</v>
      </c>
      <c r="H104" s="191">
        <v>1</v>
      </c>
      <c r="I104" s="192"/>
      <c r="J104" s="193">
        <f>ROUND(I104*H104,2)</f>
        <v>0</v>
      </c>
      <c r="K104" s="189" t="s">
        <v>19</v>
      </c>
      <c r="L104" s="42"/>
      <c r="M104" s="194" t="s">
        <v>19</v>
      </c>
      <c r="N104" s="195" t="s">
        <v>47</v>
      </c>
      <c r="O104" s="82"/>
      <c r="P104" s="196">
        <f>O104*H104</f>
        <v>0</v>
      </c>
      <c r="Q104" s="196">
        <v>0</v>
      </c>
      <c r="R104" s="196">
        <f>Q104*H104</f>
        <v>0</v>
      </c>
      <c r="S104" s="196">
        <v>0</v>
      </c>
      <c r="T104" s="197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198" t="s">
        <v>114</v>
      </c>
      <c r="AT104" s="198" t="s">
        <v>110</v>
      </c>
      <c r="AU104" s="198" t="s">
        <v>81</v>
      </c>
      <c r="AY104" s="15" t="s">
        <v>109</v>
      </c>
      <c r="BE104" s="199">
        <f>IF(N104="základní",J104,0)</f>
        <v>0</v>
      </c>
      <c r="BF104" s="199">
        <f>IF(N104="snížená",J104,0)</f>
        <v>0</v>
      </c>
      <c r="BG104" s="199">
        <f>IF(N104="zákl. přenesená",J104,0)</f>
        <v>0</v>
      </c>
      <c r="BH104" s="199">
        <f>IF(N104="sníž. přenesená",J104,0)</f>
        <v>0</v>
      </c>
      <c r="BI104" s="199">
        <f>IF(N104="nulová",J104,0)</f>
        <v>0</v>
      </c>
      <c r="BJ104" s="15" t="s">
        <v>81</v>
      </c>
      <c r="BK104" s="199">
        <f>ROUND(I104*H104,2)</f>
        <v>0</v>
      </c>
      <c r="BL104" s="15" t="s">
        <v>114</v>
      </c>
      <c r="BM104" s="198" t="s">
        <v>210</v>
      </c>
    </row>
    <row r="105" s="2" customFormat="1" ht="16.5" customHeight="1">
      <c r="A105" s="36"/>
      <c r="B105" s="37"/>
      <c r="C105" s="187" t="s">
        <v>211</v>
      </c>
      <c r="D105" s="187" t="s">
        <v>110</v>
      </c>
      <c r="E105" s="188" t="s">
        <v>212</v>
      </c>
      <c r="F105" s="189" t="s">
        <v>213</v>
      </c>
      <c r="G105" s="190" t="s">
        <v>113</v>
      </c>
      <c r="H105" s="191">
        <v>3</v>
      </c>
      <c r="I105" s="192"/>
      <c r="J105" s="193">
        <f>ROUND(I105*H105,2)</f>
        <v>0</v>
      </c>
      <c r="K105" s="189" t="s">
        <v>19</v>
      </c>
      <c r="L105" s="42"/>
      <c r="M105" s="194" t="s">
        <v>19</v>
      </c>
      <c r="N105" s="195" t="s">
        <v>47</v>
      </c>
      <c r="O105" s="82"/>
      <c r="P105" s="196">
        <f>O105*H105</f>
        <v>0</v>
      </c>
      <c r="Q105" s="196">
        <v>0</v>
      </c>
      <c r="R105" s="196">
        <f>Q105*H105</f>
        <v>0</v>
      </c>
      <c r="S105" s="196">
        <v>0</v>
      </c>
      <c r="T105" s="197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8" t="s">
        <v>114</v>
      </c>
      <c r="AT105" s="198" t="s">
        <v>110</v>
      </c>
      <c r="AU105" s="198" t="s">
        <v>81</v>
      </c>
      <c r="AY105" s="15" t="s">
        <v>109</v>
      </c>
      <c r="BE105" s="199">
        <f>IF(N105="základní",J105,0)</f>
        <v>0</v>
      </c>
      <c r="BF105" s="199">
        <f>IF(N105="snížená",J105,0)</f>
        <v>0</v>
      </c>
      <c r="BG105" s="199">
        <f>IF(N105="zákl. přenesená",J105,0)</f>
        <v>0</v>
      </c>
      <c r="BH105" s="199">
        <f>IF(N105="sníž. přenesená",J105,0)</f>
        <v>0</v>
      </c>
      <c r="BI105" s="199">
        <f>IF(N105="nulová",J105,0)</f>
        <v>0</v>
      </c>
      <c r="BJ105" s="15" t="s">
        <v>81</v>
      </c>
      <c r="BK105" s="199">
        <f>ROUND(I105*H105,2)</f>
        <v>0</v>
      </c>
      <c r="BL105" s="15" t="s">
        <v>114</v>
      </c>
      <c r="BM105" s="198" t="s">
        <v>214</v>
      </c>
    </row>
    <row r="106" s="2" customFormat="1" ht="16.5" customHeight="1">
      <c r="A106" s="36"/>
      <c r="B106" s="37"/>
      <c r="C106" s="187" t="s">
        <v>215</v>
      </c>
      <c r="D106" s="187" t="s">
        <v>110</v>
      </c>
      <c r="E106" s="188" t="s">
        <v>216</v>
      </c>
      <c r="F106" s="189" t="s">
        <v>217</v>
      </c>
      <c r="G106" s="190" t="s">
        <v>113</v>
      </c>
      <c r="H106" s="191">
        <v>6</v>
      </c>
      <c r="I106" s="192"/>
      <c r="J106" s="193">
        <f>ROUND(I106*H106,2)</f>
        <v>0</v>
      </c>
      <c r="K106" s="189" t="s">
        <v>19</v>
      </c>
      <c r="L106" s="42"/>
      <c r="M106" s="194" t="s">
        <v>19</v>
      </c>
      <c r="N106" s="195" t="s">
        <v>47</v>
      </c>
      <c r="O106" s="82"/>
      <c r="P106" s="196">
        <f>O106*H106</f>
        <v>0</v>
      </c>
      <c r="Q106" s="196">
        <v>0</v>
      </c>
      <c r="R106" s="196">
        <f>Q106*H106</f>
        <v>0</v>
      </c>
      <c r="S106" s="196">
        <v>0</v>
      </c>
      <c r="T106" s="197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8" t="s">
        <v>114</v>
      </c>
      <c r="AT106" s="198" t="s">
        <v>110</v>
      </c>
      <c r="AU106" s="198" t="s">
        <v>81</v>
      </c>
      <c r="AY106" s="15" t="s">
        <v>109</v>
      </c>
      <c r="BE106" s="199">
        <f>IF(N106="základní",J106,0)</f>
        <v>0</v>
      </c>
      <c r="BF106" s="199">
        <f>IF(N106="snížená",J106,0)</f>
        <v>0</v>
      </c>
      <c r="BG106" s="199">
        <f>IF(N106="zákl. přenesená",J106,0)</f>
        <v>0</v>
      </c>
      <c r="BH106" s="199">
        <f>IF(N106="sníž. přenesená",J106,0)</f>
        <v>0</v>
      </c>
      <c r="BI106" s="199">
        <f>IF(N106="nulová",J106,0)</f>
        <v>0</v>
      </c>
      <c r="BJ106" s="15" t="s">
        <v>81</v>
      </c>
      <c r="BK106" s="199">
        <f>ROUND(I106*H106,2)</f>
        <v>0</v>
      </c>
      <c r="BL106" s="15" t="s">
        <v>114</v>
      </c>
      <c r="BM106" s="198" t="s">
        <v>218</v>
      </c>
    </row>
    <row r="107" s="2" customFormat="1" ht="16.5" customHeight="1">
      <c r="A107" s="36"/>
      <c r="B107" s="37"/>
      <c r="C107" s="187" t="s">
        <v>219</v>
      </c>
      <c r="D107" s="187" t="s">
        <v>110</v>
      </c>
      <c r="E107" s="188" t="s">
        <v>220</v>
      </c>
      <c r="F107" s="189" t="s">
        <v>221</v>
      </c>
      <c r="G107" s="190" t="s">
        <v>113</v>
      </c>
      <c r="H107" s="191">
        <v>2</v>
      </c>
      <c r="I107" s="192"/>
      <c r="J107" s="193">
        <f>ROUND(I107*H107,2)</f>
        <v>0</v>
      </c>
      <c r="K107" s="189" t="s">
        <v>19</v>
      </c>
      <c r="L107" s="42"/>
      <c r="M107" s="194" t="s">
        <v>19</v>
      </c>
      <c r="N107" s="195" t="s">
        <v>47</v>
      </c>
      <c r="O107" s="82"/>
      <c r="P107" s="196">
        <f>O107*H107</f>
        <v>0</v>
      </c>
      <c r="Q107" s="196">
        <v>0</v>
      </c>
      <c r="R107" s="196">
        <f>Q107*H107</f>
        <v>0</v>
      </c>
      <c r="S107" s="196">
        <v>0</v>
      </c>
      <c r="T107" s="197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8" t="s">
        <v>114</v>
      </c>
      <c r="AT107" s="198" t="s">
        <v>110</v>
      </c>
      <c r="AU107" s="198" t="s">
        <v>81</v>
      </c>
      <c r="AY107" s="15" t="s">
        <v>109</v>
      </c>
      <c r="BE107" s="199">
        <f>IF(N107="základní",J107,0)</f>
        <v>0</v>
      </c>
      <c r="BF107" s="199">
        <f>IF(N107="snížená",J107,0)</f>
        <v>0</v>
      </c>
      <c r="BG107" s="199">
        <f>IF(N107="zákl. přenesená",J107,0)</f>
        <v>0</v>
      </c>
      <c r="BH107" s="199">
        <f>IF(N107="sníž. přenesená",J107,0)</f>
        <v>0</v>
      </c>
      <c r="BI107" s="199">
        <f>IF(N107="nulová",J107,0)</f>
        <v>0</v>
      </c>
      <c r="BJ107" s="15" t="s">
        <v>81</v>
      </c>
      <c r="BK107" s="199">
        <f>ROUND(I107*H107,2)</f>
        <v>0</v>
      </c>
      <c r="BL107" s="15" t="s">
        <v>114</v>
      </c>
      <c r="BM107" s="198" t="s">
        <v>222</v>
      </c>
    </row>
    <row r="108" s="2" customFormat="1" ht="16.5" customHeight="1">
      <c r="A108" s="36"/>
      <c r="B108" s="37"/>
      <c r="C108" s="187" t="s">
        <v>223</v>
      </c>
      <c r="D108" s="187" t="s">
        <v>110</v>
      </c>
      <c r="E108" s="188" t="s">
        <v>224</v>
      </c>
      <c r="F108" s="189" t="s">
        <v>225</v>
      </c>
      <c r="G108" s="190" t="s">
        <v>113</v>
      </c>
      <c r="H108" s="191">
        <v>1</v>
      </c>
      <c r="I108" s="192"/>
      <c r="J108" s="193">
        <f>ROUND(I108*H108,2)</f>
        <v>0</v>
      </c>
      <c r="K108" s="189" t="s">
        <v>19</v>
      </c>
      <c r="L108" s="42"/>
      <c r="M108" s="194" t="s">
        <v>19</v>
      </c>
      <c r="N108" s="195" t="s">
        <v>47</v>
      </c>
      <c r="O108" s="82"/>
      <c r="P108" s="196">
        <f>O108*H108</f>
        <v>0</v>
      </c>
      <c r="Q108" s="196">
        <v>0</v>
      </c>
      <c r="R108" s="196">
        <f>Q108*H108</f>
        <v>0</v>
      </c>
      <c r="S108" s="196">
        <v>0</v>
      </c>
      <c r="T108" s="197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8" t="s">
        <v>114</v>
      </c>
      <c r="AT108" s="198" t="s">
        <v>110</v>
      </c>
      <c r="AU108" s="198" t="s">
        <v>81</v>
      </c>
      <c r="AY108" s="15" t="s">
        <v>109</v>
      </c>
      <c r="BE108" s="199">
        <f>IF(N108="základní",J108,0)</f>
        <v>0</v>
      </c>
      <c r="BF108" s="199">
        <f>IF(N108="snížená",J108,0)</f>
        <v>0</v>
      </c>
      <c r="BG108" s="199">
        <f>IF(N108="zákl. přenesená",J108,0)</f>
        <v>0</v>
      </c>
      <c r="BH108" s="199">
        <f>IF(N108="sníž. přenesená",J108,0)</f>
        <v>0</v>
      </c>
      <c r="BI108" s="199">
        <f>IF(N108="nulová",J108,0)</f>
        <v>0</v>
      </c>
      <c r="BJ108" s="15" t="s">
        <v>81</v>
      </c>
      <c r="BK108" s="199">
        <f>ROUND(I108*H108,2)</f>
        <v>0</v>
      </c>
      <c r="BL108" s="15" t="s">
        <v>114</v>
      </c>
      <c r="BM108" s="198" t="s">
        <v>226</v>
      </c>
    </row>
    <row r="109" s="2" customFormat="1" ht="16.5" customHeight="1">
      <c r="A109" s="36"/>
      <c r="B109" s="37"/>
      <c r="C109" s="187" t="s">
        <v>227</v>
      </c>
      <c r="D109" s="187" t="s">
        <v>110</v>
      </c>
      <c r="E109" s="188" t="s">
        <v>228</v>
      </c>
      <c r="F109" s="189" t="s">
        <v>229</v>
      </c>
      <c r="G109" s="190" t="s">
        <v>113</v>
      </c>
      <c r="H109" s="191">
        <v>3</v>
      </c>
      <c r="I109" s="192"/>
      <c r="J109" s="193">
        <f>ROUND(I109*H109,2)</f>
        <v>0</v>
      </c>
      <c r="K109" s="189" t="s">
        <v>19</v>
      </c>
      <c r="L109" s="42"/>
      <c r="M109" s="194" t="s">
        <v>19</v>
      </c>
      <c r="N109" s="195" t="s">
        <v>47</v>
      </c>
      <c r="O109" s="82"/>
      <c r="P109" s="196">
        <f>O109*H109</f>
        <v>0</v>
      </c>
      <c r="Q109" s="196">
        <v>0</v>
      </c>
      <c r="R109" s="196">
        <f>Q109*H109</f>
        <v>0</v>
      </c>
      <c r="S109" s="196">
        <v>0</v>
      </c>
      <c r="T109" s="197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8" t="s">
        <v>114</v>
      </c>
      <c r="AT109" s="198" t="s">
        <v>110</v>
      </c>
      <c r="AU109" s="198" t="s">
        <v>81</v>
      </c>
      <c r="AY109" s="15" t="s">
        <v>109</v>
      </c>
      <c r="BE109" s="199">
        <f>IF(N109="základní",J109,0)</f>
        <v>0</v>
      </c>
      <c r="BF109" s="199">
        <f>IF(N109="snížená",J109,0)</f>
        <v>0</v>
      </c>
      <c r="BG109" s="199">
        <f>IF(N109="zákl. přenesená",J109,0)</f>
        <v>0</v>
      </c>
      <c r="BH109" s="199">
        <f>IF(N109="sníž. přenesená",J109,0)</f>
        <v>0</v>
      </c>
      <c r="BI109" s="199">
        <f>IF(N109="nulová",J109,0)</f>
        <v>0</v>
      </c>
      <c r="BJ109" s="15" t="s">
        <v>81</v>
      </c>
      <c r="BK109" s="199">
        <f>ROUND(I109*H109,2)</f>
        <v>0</v>
      </c>
      <c r="BL109" s="15" t="s">
        <v>114</v>
      </c>
      <c r="BM109" s="198" t="s">
        <v>230</v>
      </c>
    </row>
    <row r="110" s="2" customFormat="1" ht="16.5" customHeight="1">
      <c r="A110" s="36"/>
      <c r="B110" s="37"/>
      <c r="C110" s="187" t="s">
        <v>231</v>
      </c>
      <c r="D110" s="187" t="s">
        <v>110</v>
      </c>
      <c r="E110" s="188" t="s">
        <v>232</v>
      </c>
      <c r="F110" s="189" t="s">
        <v>233</v>
      </c>
      <c r="G110" s="190" t="s">
        <v>113</v>
      </c>
      <c r="H110" s="191">
        <v>3</v>
      </c>
      <c r="I110" s="192"/>
      <c r="J110" s="193">
        <f>ROUND(I110*H110,2)</f>
        <v>0</v>
      </c>
      <c r="K110" s="189" t="s">
        <v>19</v>
      </c>
      <c r="L110" s="42"/>
      <c r="M110" s="194" t="s">
        <v>19</v>
      </c>
      <c r="N110" s="195" t="s">
        <v>47</v>
      </c>
      <c r="O110" s="82"/>
      <c r="P110" s="196">
        <f>O110*H110</f>
        <v>0</v>
      </c>
      <c r="Q110" s="196">
        <v>0</v>
      </c>
      <c r="R110" s="196">
        <f>Q110*H110</f>
        <v>0</v>
      </c>
      <c r="S110" s="196">
        <v>0</v>
      </c>
      <c r="T110" s="197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8" t="s">
        <v>114</v>
      </c>
      <c r="AT110" s="198" t="s">
        <v>110</v>
      </c>
      <c r="AU110" s="198" t="s">
        <v>81</v>
      </c>
      <c r="AY110" s="15" t="s">
        <v>109</v>
      </c>
      <c r="BE110" s="199">
        <f>IF(N110="základní",J110,0)</f>
        <v>0</v>
      </c>
      <c r="BF110" s="199">
        <f>IF(N110="snížená",J110,0)</f>
        <v>0</v>
      </c>
      <c r="BG110" s="199">
        <f>IF(N110="zákl. přenesená",J110,0)</f>
        <v>0</v>
      </c>
      <c r="BH110" s="199">
        <f>IF(N110="sníž. přenesená",J110,0)</f>
        <v>0</v>
      </c>
      <c r="BI110" s="199">
        <f>IF(N110="nulová",J110,0)</f>
        <v>0</v>
      </c>
      <c r="BJ110" s="15" t="s">
        <v>81</v>
      </c>
      <c r="BK110" s="199">
        <f>ROUND(I110*H110,2)</f>
        <v>0</v>
      </c>
      <c r="BL110" s="15" t="s">
        <v>114</v>
      </c>
      <c r="BM110" s="198" t="s">
        <v>234</v>
      </c>
    </row>
    <row r="111" s="2" customFormat="1" ht="16.5" customHeight="1">
      <c r="A111" s="36"/>
      <c r="B111" s="37"/>
      <c r="C111" s="187" t="s">
        <v>235</v>
      </c>
      <c r="D111" s="187" t="s">
        <v>110</v>
      </c>
      <c r="E111" s="188" t="s">
        <v>236</v>
      </c>
      <c r="F111" s="189" t="s">
        <v>237</v>
      </c>
      <c r="G111" s="190" t="s">
        <v>113</v>
      </c>
      <c r="H111" s="191">
        <v>1</v>
      </c>
      <c r="I111" s="192"/>
      <c r="J111" s="193">
        <f>ROUND(I111*H111,2)</f>
        <v>0</v>
      </c>
      <c r="K111" s="189" t="s">
        <v>19</v>
      </c>
      <c r="L111" s="42"/>
      <c r="M111" s="194" t="s">
        <v>19</v>
      </c>
      <c r="N111" s="195" t="s">
        <v>47</v>
      </c>
      <c r="O111" s="82"/>
      <c r="P111" s="196">
        <f>O111*H111</f>
        <v>0</v>
      </c>
      <c r="Q111" s="196">
        <v>0</v>
      </c>
      <c r="R111" s="196">
        <f>Q111*H111</f>
        <v>0</v>
      </c>
      <c r="S111" s="196">
        <v>0</v>
      </c>
      <c r="T111" s="197">
        <f>S111*H111</f>
        <v>0</v>
      </c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R111" s="198" t="s">
        <v>114</v>
      </c>
      <c r="AT111" s="198" t="s">
        <v>110</v>
      </c>
      <c r="AU111" s="198" t="s">
        <v>81</v>
      </c>
      <c r="AY111" s="15" t="s">
        <v>109</v>
      </c>
      <c r="BE111" s="199">
        <f>IF(N111="základní",J111,0)</f>
        <v>0</v>
      </c>
      <c r="BF111" s="199">
        <f>IF(N111="snížená",J111,0)</f>
        <v>0</v>
      </c>
      <c r="BG111" s="199">
        <f>IF(N111="zákl. přenesená",J111,0)</f>
        <v>0</v>
      </c>
      <c r="BH111" s="199">
        <f>IF(N111="sníž. přenesená",J111,0)</f>
        <v>0</v>
      </c>
      <c r="BI111" s="199">
        <f>IF(N111="nulová",J111,0)</f>
        <v>0</v>
      </c>
      <c r="BJ111" s="15" t="s">
        <v>81</v>
      </c>
      <c r="BK111" s="199">
        <f>ROUND(I111*H111,2)</f>
        <v>0</v>
      </c>
      <c r="BL111" s="15" t="s">
        <v>114</v>
      </c>
      <c r="BM111" s="198" t="s">
        <v>238</v>
      </c>
    </row>
    <row r="112" s="2" customFormat="1" ht="16.5" customHeight="1">
      <c r="A112" s="36"/>
      <c r="B112" s="37"/>
      <c r="C112" s="187" t="s">
        <v>239</v>
      </c>
      <c r="D112" s="187" t="s">
        <v>110</v>
      </c>
      <c r="E112" s="188" t="s">
        <v>240</v>
      </c>
      <c r="F112" s="189" t="s">
        <v>241</v>
      </c>
      <c r="G112" s="190" t="s">
        <v>113</v>
      </c>
      <c r="H112" s="191">
        <v>2</v>
      </c>
      <c r="I112" s="192"/>
      <c r="J112" s="193">
        <f>ROUND(I112*H112,2)</f>
        <v>0</v>
      </c>
      <c r="K112" s="189" t="s">
        <v>19</v>
      </c>
      <c r="L112" s="42"/>
      <c r="M112" s="194" t="s">
        <v>19</v>
      </c>
      <c r="N112" s="195" t="s">
        <v>47</v>
      </c>
      <c r="O112" s="82"/>
      <c r="P112" s="196">
        <f>O112*H112</f>
        <v>0</v>
      </c>
      <c r="Q112" s="196">
        <v>0</v>
      </c>
      <c r="R112" s="196">
        <f>Q112*H112</f>
        <v>0</v>
      </c>
      <c r="S112" s="196">
        <v>0</v>
      </c>
      <c r="T112" s="197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8" t="s">
        <v>114</v>
      </c>
      <c r="AT112" s="198" t="s">
        <v>110</v>
      </c>
      <c r="AU112" s="198" t="s">
        <v>81</v>
      </c>
      <c r="AY112" s="15" t="s">
        <v>109</v>
      </c>
      <c r="BE112" s="199">
        <f>IF(N112="základní",J112,0)</f>
        <v>0</v>
      </c>
      <c r="BF112" s="199">
        <f>IF(N112="snížená",J112,0)</f>
        <v>0</v>
      </c>
      <c r="BG112" s="199">
        <f>IF(N112="zákl. přenesená",J112,0)</f>
        <v>0</v>
      </c>
      <c r="BH112" s="199">
        <f>IF(N112="sníž. přenesená",J112,0)</f>
        <v>0</v>
      </c>
      <c r="BI112" s="199">
        <f>IF(N112="nulová",J112,0)</f>
        <v>0</v>
      </c>
      <c r="BJ112" s="15" t="s">
        <v>81</v>
      </c>
      <c r="BK112" s="199">
        <f>ROUND(I112*H112,2)</f>
        <v>0</v>
      </c>
      <c r="BL112" s="15" t="s">
        <v>114</v>
      </c>
      <c r="BM112" s="198" t="s">
        <v>242</v>
      </c>
    </row>
    <row r="113" s="2" customFormat="1" ht="16.5" customHeight="1">
      <c r="A113" s="36"/>
      <c r="B113" s="37"/>
      <c r="C113" s="187" t="s">
        <v>243</v>
      </c>
      <c r="D113" s="187" t="s">
        <v>110</v>
      </c>
      <c r="E113" s="188" t="s">
        <v>244</v>
      </c>
      <c r="F113" s="189" t="s">
        <v>245</v>
      </c>
      <c r="G113" s="190" t="s">
        <v>113</v>
      </c>
      <c r="H113" s="191">
        <v>2</v>
      </c>
      <c r="I113" s="192"/>
      <c r="J113" s="193">
        <f>ROUND(I113*H113,2)</f>
        <v>0</v>
      </c>
      <c r="K113" s="189" t="s">
        <v>19</v>
      </c>
      <c r="L113" s="42"/>
      <c r="M113" s="194" t="s">
        <v>19</v>
      </c>
      <c r="N113" s="195" t="s">
        <v>47</v>
      </c>
      <c r="O113" s="82"/>
      <c r="P113" s="196">
        <f>O113*H113</f>
        <v>0</v>
      </c>
      <c r="Q113" s="196">
        <v>0</v>
      </c>
      <c r="R113" s="196">
        <f>Q113*H113</f>
        <v>0</v>
      </c>
      <c r="S113" s="196">
        <v>0</v>
      </c>
      <c r="T113" s="197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8" t="s">
        <v>114</v>
      </c>
      <c r="AT113" s="198" t="s">
        <v>110</v>
      </c>
      <c r="AU113" s="198" t="s">
        <v>81</v>
      </c>
      <c r="AY113" s="15" t="s">
        <v>109</v>
      </c>
      <c r="BE113" s="199">
        <f>IF(N113="základní",J113,0)</f>
        <v>0</v>
      </c>
      <c r="BF113" s="199">
        <f>IF(N113="snížená",J113,0)</f>
        <v>0</v>
      </c>
      <c r="BG113" s="199">
        <f>IF(N113="zákl. přenesená",J113,0)</f>
        <v>0</v>
      </c>
      <c r="BH113" s="199">
        <f>IF(N113="sníž. přenesená",J113,0)</f>
        <v>0</v>
      </c>
      <c r="BI113" s="199">
        <f>IF(N113="nulová",J113,0)</f>
        <v>0</v>
      </c>
      <c r="BJ113" s="15" t="s">
        <v>81</v>
      </c>
      <c r="BK113" s="199">
        <f>ROUND(I113*H113,2)</f>
        <v>0</v>
      </c>
      <c r="BL113" s="15" t="s">
        <v>114</v>
      </c>
      <c r="BM113" s="198" t="s">
        <v>246</v>
      </c>
    </row>
    <row r="114" s="2" customFormat="1" ht="16.5" customHeight="1">
      <c r="A114" s="36"/>
      <c r="B114" s="37"/>
      <c r="C114" s="187" t="s">
        <v>247</v>
      </c>
      <c r="D114" s="187" t="s">
        <v>110</v>
      </c>
      <c r="E114" s="188" t="s">
        <v>248</v>
      </c>
      <c r="F114" s="189" t="s">
        <v>249</v>
      </c>
      <c r="G114" s="190" t="s">
        <v>113</v>
      </c>
      <c r="H114" s="191">
        <v>1</v>
      </c>
      <c r="I114" s="192"/>
      <c r="J114" s="193">
        <f>ROUND(I114*H114,2)</f>
        <v>0</v>
      </c>
      <c r="K114" s="189" t="s">
        <v>19</v>
      </c>
      <c r="L114" s="42"/>
      <c r="M114" s="194" t="s">
        <v>19</v>
      </c>
      <c r="N114" s="195" t="s">
        <v>47</v>
      </c>
      <c r="O114" s="82"/>
      <c r="P114" s="196">
        <f>O114*H114</f>
        <v>0</v>
      </c>
      <c r="Q114" s="196">
        <v>0</v>
      </c>
      <c r="R114" s="196">
        <f>Q114*H114</f>
        <v>0</v>
      </c>
      <c r="S114" s="196">
        <v>0</v>
      </c>
      <c r="T114" s="197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8" t="s">
        <v>114</v>
      </c>
      <c r="AT114" s="198" t="s">
        <v>110</v>
      </c>
      <c r="AU114" s="198" t="s">
        <v>81</v>
      </c>
      <c r="AY114" s="15" t="s">
        <v>109</v>
      </c>
      <c r="BE114" s="199">
        <f>IF(N114="základní",J114,0)</f>
        <v>0</v>
      </c>
      <c r="BF114" s="199">
        <f>IF(N114="snížená",J114,0)</f>
        <v>0</v>
      </c>
      <c r="BG114" s="199">
        <f>IF(N114="zákl. přenesená",J114,0)</f>
        <v>0</v>
      </c>
      <c r="BH114" s="199">
        <f>IF(N114="sníž. přenesená",J114,0)</f>
        <v>0</v>
      </c>
      <c r="BI114" s="199">
        <f>IF(N114="nulová",J114,0)</f>
        <v>0</v>
      </c>
      <c r="BJ114" s="15" t="s">
        <v>81</v>
      </c>
      <c r="BK114" s="199">
        <f>ROUND(I114*H114,2)</f>
        <v>0</v>
      </c>
      <c r="BL114" s="15" t="s">
        <v>114</v>
      </c>
      <c r="BM114" s="198" t="s">
        <v>250</v>
      </c>
    </row>
    <row r="115" s="2" customFormat="1" ht="16.5" customHeight="1">
      <c r="A115" s="36"/>
      <c r="B115" s="37"/>
      <c r="C115" s="187" t="s">
        <v>251</v>
      </c>
      <c r="D115" s="187" t="s">
        <v>110</v>
      </c>
      <c r="E115" s="188" t="s">
        <v>252</v>
      </c>
      <c r="F115" s="189" t="s">
        <v>253</v>
      </c>
      <c r="G115" s="190" t="s">
        <v>113</v>
      </c>
      <c r="H115" s="191">
        <v>4</v>
      </c>
      <c r="I115" s="192"/>
      <c r="J115" s="193">
        <f>ROUND(I115*H115,2)</f>
        <v>0</v>
      </c>
      <c r="K115" s="189" t="s">
        <v>19</v>
      </c>
      <c r="L115" s="42"/>
      <c r="M115" s="194" t="s">
        <v>19</v>
      </c>
      <c r="N115" s="195" t="s">
        <v>47</v>
      </c>
      <c r="O115" s="82"/>
      <c r="P115" s="196">
        <f>O115*H115</f>
        <v>0</v>
      </c>
      <c r="Q115" s="196">
        <v>0</v>
      </c>
      <c r="R115" s="196">
        <f>Q115*H115</f>
        <v>0</v>
      </c>
      <c r="S115" s="196">
        <v>0</v>
      </c>
      <c r="T115" s="197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8" t="s">
        <v>114</v>
      </c>
      <c r="AT115" s="198" t="s">
        <v>110</v>
      </c>
      <c r="AU115" s="198" t="s">
        <v>81</v>
      </c>
      <c r="AY115" s="15" t="s">
        <v>109</v>
      </c>
      <c r="BE115" s="199">
        <f>IF(N115="základní",J115,0)</f>
        <v>0</v>
      </c>
      <c r="BF115" s="199">
        <f>IF(N115="snížená",J115,0)</f>
        <v>0</v>
      </c>
      <c r="BG115" s="199">
        <f>IF(N115="zákl. přenesená",J115,0)</f>
        <v>0</v>
      </c>
      <c r="BH115" s="199">
        <f>IF(N115="sníž. přenesená",J115,0)</f>
        <v>0</v>
      </c>
      <c r="BI115" s="199">
        <f>IF(N115="nulová",J115,0)</f>
        <v>0</v>
      </c>
      <c r="BJ115" s="15" t="s">
        <v>81</v>
      </c>
      <c r="BK115" s="199">
        <f>ROUND(I115*H115,2)</f>
        <v>0</v>
      </c>
      <c r="BL115" s="15" t="s">
        <v>114</v>
      </c>
      <c r="BM115" s="198" t="s">
        <v>254</v>
      </c>
    </row>
    <row r="116" s="2" customFormat="1" ht="16.5" customHeight="1">
      <c r="A116" s="36"/>
      <c r="B116" s="37"/>
      <c r="C116" s="187" t="s">
        <v>255</v>
      </c>
      <c r="D116" s="187" t="s">
        <v>110</v>
      </c>
      <c r="E116" s="188" t="s">
        <v>256</v>
      </c>
      <c r="F116" s="189" t="s">
        <v>257</v>
      </c>
      <c r="G116" s="190" t="s">
        <v>113</v>
      </c>
      <c r="H116" s="191">
        <v>5</v>
      </c>
      <c r="I116" s="192"/>
      <c r="J116" s="193">
        <f>ROUND(I116*H116,2)</f>
        <v>0</v>
      </c>
      <c r="K116" s="189" t="s">
        <v>19</v>
      </c>
      <c r="L116" s="42"/>
      <c r="M116" s="194" t="s">
        <v>19</v>
      </c>
      <c r="N116" s="195" t="s">
        <v>47</v>
      </c>
      <c r="O116" s="82"/>
      <c r="P116" s="196">
        <f>O116*H116</f>
        <v>0</v>
      </c>
      <c r="Q116" s="196">
        <v>0</v>
      </c>
      <c r="R116" s="196">
        <f>Q116*H116</f>
        <v>0</v>
      </c>
      <c r="S116" s="196">
        <v>0</v>
      </c>
      <c r="T116" s="197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8" t="s">
        <v>114</v>
      </c>
      <c r="AT116" s="198" t="s">
        <v>110</v>
      </c>
      <c r="AU116" s="198" t="s">
        <v>81</v>
      </c>
      <c r="AY116" s="15" t="s">
        <v>109</v>
      </c>
      <c r="BE116" s="199">
        <f>IF(N116="základní",J116,0)</f>
        <v>0</v>
      </c>
      <c r="BF116" s="199">
        <f>IF(N116="snížená",J116,0)</f>
        <v>0</v>
      </c>
      <c r="BG116" s="199">
        <f>IF(N116="zákl. přenesená",J116,0)</f>
        <v>0</v>
      </c>
      <c r="BH116" s="199">
        <f>IF(N116="sníž. přenesená",J116,0)</f>
        <v>0</v>
      </c>
      <c r="BI116" s="199">
        <f>IF(N116="nulová",J116,0)</f>
        <v>0</v>
      </c>
      <c r="BJ116" s="15" t="s">
        <v>81</v>
      </c>
      <c r="BK116" s="199">
        <f>ROUND(I116*H116,2)</f>
        <v>0</v>
      </c>
      <c r="BL116" s="15" t="s">
        <v>114</v>
      </c>
      <c r="BM116" s="198" t="s">
        <v>258</v>
      </c>
    </row>
    <row r="117" s="2" customFormat="1" ht="16.5" customHeight="1">
      <c r="A117" s="36"/>
      <c r="B117" s="37"/>
      <c r="C117" s="187" t="s">
        <v>259</v>
      </c>
      <c r="D117" s="187" t="s">
        <v>110</v>
      </c>
      <c r="E117" s="188" t="s">
        <v>260</v>
      </c>
      <c r="F117" s="189" t="s">
        <v>261</v>
      </c>
      <c r="G117" s="190" t="s">
        <v>113</v>
      </c>
      <c r="H117" s="191">
        <v>1</v>
      </c>
      <c r="I117" s="192"/>
      <c r="J117" s="193">
        <f>ROUND(I117*H117,2)</f>
        <v>0</v>
      </c>
      <c r="K117" s="189" t="s">
        <v>19</v>
      </c>
      <c r="L117" s="42"/>
      <c r="M117" s="194" t="s">
        <v>19</v>
      </c>
      <c r="N117" s="195" t="s">
        <v>47</v>
      </c>
      <c r="O117" s="82"/>
      <c r="P117" s="196">
        <f>O117*H117</f>
        <v>0</v>
      </c>
      <c r="Q117" s="196">
        <v>0</v>
      </c>
      <c r="R117" s="196">
        <f>Q117*H117</f>
        <v>0</v>
      </c>
      <c r="S117" s="196">
        <v>0</v>
      </c>
      <c r="T117" s="197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8" t="s">
        <v>114</v>
      </c>
      <c r="AT117" s="198" t="s">
        <v>110</v>
      </c>
      <c r="AU117" s="198" t="s">
        <v>81</v>
      </c>
      <c r="AY117" s="15" t="s">
        <v>109</v>
      </c>
      <c r="BE117" s="199">
        <f>IF(N117="základní",J117,0)</f>
        <v>0</v>
      </c>
      <c r="BF117" s="199">
        <f>IF(N117="snížená",J117,0)</f>
        <v>0</v>
      </c>
      <c r="BG117" s="199">
        <f>IF(N117="zákl. přenesená",J117,0)</f>
        <v>0</v>
      </c>
      <c r="BH117" s="199">
        <f>IF(N117="sníž. přenesená",J117,0)</f>
        <v>0</v>
      </c>
      <c r="BI117" s="199">
        <f>IF(N117="nulová",J117,0)</f>
        <v>0</v>
      </c>
      <c r="BJ117" s="15" t="s">
        <v>81</v>
      </c>
      <c r="BK117" s="199">
        <f>ROUND(I117*H117,2)</f>
        <v>0</v>
      </c>
      <c r="BL117" s="15" t="s">
        <v>114</v>
      </c>
      <c r="BM117" s="198" t="s">
        <v>262</v>
      </c>
    </row>
    <row r="118" s="2" customFormat="1" ht="16.5" customHeight="1">
      <c r="A118" s="36"/>
      <c r="B118" s="37"/>
      <c r="C118" s="187" t="s">
        <v>263</v>
      </c>
      <c r="D118" s="187" t="s">
        <v>110</v>
      </c>
      <c r="E118" s="188" t="s">
        <v>264</v>
      </c>
      <c r="F118" s="189" t="s">
        <v>265</v>
      </c>
      <c r="G118" s="190" t="s">
        <v>113</v>
      </c>
      <c r="H118" s="191">
        <v>2</v>
      </c>
      <c r="I118" s="192"/>
      <c r="J118" s="193">
        <f>ROUND(I118*H118,2)</f>
        <v>0</v>
      </c>
      <c r="K118" s="189" t="s">
        <v>19</v>
      </c>
      <c r="L118" s="42"/>
      <c r="M118" s="194" t="s">
        <v>19</v>
      </c>
      <c r="N118" s="195" t="s">
        <v>47</v>
      </c>
      <c r="O118" s="82"/>
      <c r="P118" s="196">
        <f>O118*H118</f>
        <v>0</v>
      </c>
      <c r="Q118" s="196">
        <v>0</v>
      </c>
      <c r="R118" s="196">
        <f>Q118*H118</f>
        <v>0</v>
      </c>
      <c r="S118" s="196">
        <v>0</v>
      </c>
      <c r="T118" s="197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8" t="s">
        <v>114</v>
      </c>
      <c r="AT118" s="198" t="s">
        <v>110</v>
      </c>
      <c r="AU118" s="198" t="s">
        <v>81</v>
      </c>
      <c r="AY118" s="15" t="s">
        <v>109</v>
      </c>
      <c r="BE118" s="199">
        <f>IF(N118="základní",J118,0)</f>
        <v>0</v>
      </c>
      <c r="BF118" s="199">
        <f>IF(N118="snížená",J118,0)</f>
        <v>0</v>
      </c>
      <c r="BG118" s="199">
        <f>IF(N118="zákl. přenesená",J118,0)</f>
        <v>0</v>
      </c>
      <c r="BH118" s="199">
        <f>IF(N118="sníž. přenesená",J118,0)</f>
        <v>0</v>
      </c>
      <c r="BI118" s="199">
        <f>IF(N118="nulová",J118,0)</f>
        <v>0</v>
      </c>
      <c r="BJ118" s="15" t="s">
        <v>81</v>
      </c>
      <c r="BK118" s="199">
        <f>ROUND(I118*H118,2)</f>
        <v>0</v>
      </c>
      <c r="BL118" s="15" t="s">
        <v>114</v>
      </c>
      <c r="BM118" s="198" t="s">
        <v>266</v>
      </c>
    </row>
    <row r="119" s="2" customFormat="1" ht="16.5" customHeight="1">
      <c r="A119" s="36"/>
      <c r="B119" s="37"/>
      <c r="C119" s="187" t="s">
        <v>267</v>
      </c>
      <c r="D119" s="187" t="s">
        <v>110</v>
      </c>
      <c r="E119" s="188" t="s">
        <v>268</v>
      </c>
      <c r="F119" s="189" t="s">
        <v>269</v>
      </c>
      <c r="G119" s="190" t="s">
        <v>113</v>
      </c>
      <c r="H119" s="191">
        <v>13</v>
      </c>
      <c r="I119" s="192"/>
      <c r="J119" s="193">
        <f>ROUND(I119*H119,2)</f>
        <v>0</v>
      </c>
      <c r="K119" s="189" t="s">
        <v>19</v>
      </c>
      <c r="L119" s="42"/>
      <c r="M119" s="194" t="s">
        <v>19</v>
      </c>
      <c r="N119" s="195" t="s">
        <v>47</v>
      </c>
      <c r="O119" s="82"/>
      <c r="P119" s="196">
        <f>O119*H119</f>
        <v>0</v>
      </c>
      <c r="Q119" s="196">
        <v>0</v>
      </c>
      <c r="R119" s="196">
        <f>Q119*H119</f>
        <v>0</v>
      </c>
      <c r="S119" s="196">
        <v>0</v>
      </c>
      <c r="T119" s="197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8" t="s">
        <v>114</v>
      </c>
      <c r="AT119" s="198" t="s">
        <v>110</v>
      </c>
      <c r="AU119" s="198" t="s">
        <v>81</v>
      </c>
      <c r="AY119" s="15" t="s">
        <v>109</v>
      </c>
      <c r="BE119" s="199">
        <f>IF(N119="základní",J119,0)</f>
        <v>0</v>
      </c>
      <c r="BF119" s="199">
        <f>IF(N119="snížená",J119,0)</f>
        <v>0</v>
      </c>
      <c r="BG119" s="199">
        <f>IF(N119="zákl. přenesená",J119,0)</f>
        <v>0</v>
      </c>
      <c r="BH119" s="199">
        <f>IF(N119="sníž. přenesená",J119,0)</f>
        <v>0</v>
      </c>
      <c r="BI119" s="199">
        <f>IF(N119="nulová",J119,0)</f>
        <v>0</v>
      </c>
      <c r="BJ119" s="15" t="s">
        <v>81</v>
      </c>
      <c r="BK119" s="199">
        <f>ROUND(I119*H119,2)</f>
        <v>0</v>
      </c>
      <c r="BL119" s="15" t="s">
        <v>114</v>
      </c>
      <c r="BM119" s="198" t="s">
        <v>270</v>
      </c>
    </row>
    <row r="120" s="2" customFormat="1" ht="16.5" customHeight="1">
      <c r="A120" s="36"/>
      <c r="B120" s="37"/>
      <c r="C120" s="187" t="s">
        <v>271</v>
      </c>
      <c r="D120" s="187" t="s">
        <v>110</v>
      </c>
      <c r="E120" s="188" t="s">
        <v>272</v>
      </c>
      <c r="F120" s="189" t="s">
        <v>273</v>
      </c>
      <c r="G120" s="190" t="s">
        <v>113</v>
      </c>
      <c r="H120" s="191">
        <v>7</v>
      </c>
      <c r="I120" s="192"/>
      <c r="J120" s="193">
        <f>ROUND(I120*H120,2)</f>
        <v>0</v>
      </c>
      <c r="K120" s="189" t="s">
        <v>19</v>
      </c>
      <c r="L120" s="42"/>
      <c r="M120" s="194" t="s">
        <v>19</v>
      </c>
      <c r="N120" s="195" t="s">
        <v>47</v>
      </c>
      <c r="O120" s="82"/>
      <c r="P120" s="196">
        <f>O120*H120</f>
        <v>0</v>
      </c>
      <c r="Q120" s="196">
        <v>0</v>
      </c>
      <c r="R120" s="196">
        <f>Q120*H120</f>
        <v>0</v>
      </c>
      <c r="S120" s="196">
        <v>0</v>
      </c>
      <c r="T120" s="197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8" t="s">
        <v>114</v>
      </c>
      <c r="AT120" s="198" t="s">
        <v>110</v>
      </c>
      <c r="AU120" s="198" t="s">
        <v>81</v>
      </c>
      <c r="AY120" s="15" t="s">
        <v>109</v>
      </c>
      <c r="BE120" s="199">
        <f>IF(N120="základní",J120,0)</f>
        <v>0</v>
      </c>
      <c r="BF120" s="199">
        <f>IF(N120="snížená",J120,0)</f>
        <v>0</v>
      </c>
      <c r="BG120" s="199">
        <f>IF(N120="zákl. přenesená",J120,0)</f>
        <v>0</v>
      </c>
      <c r="BH120" s="199">
        <f>IF(N120="sníž. přenesená",J120,0)</f>
        <v>0</v>
      </c>
      <c r="BI120" s="199">
        <f>IF(N120="nulová",J120,0)</f>
        <v>0</v>
      </c>
      <c r="BJ120" s="15" t="s">
        <v>81</v>
      </c>
      <c r="BK120" s="199">
        <f>ROUND(I120*H120,2)</f>
        <v>0</v>
      </c>
      <c r="BL120" s="15" t="s">
        <v>114</v>
      </c>
      <c r="BM120" s="198" t="s">
        <v>274</v>
      </c>
    </row>
    <row r="121" s="2" customFormat="1" ht="16.5" customHeight="1">
      <c r="A121" s="36"/>
      <c r="B121" s="37"/>
      <c r="C121" s="187" t="s">
        <v>275</v>
      </c>
      <c r="D121" s="187" t="s">
        <v>110</v>
      </c>
      <c r="E121" s="188" t="s">
        <v>276</v>
      </c>
      <c r="F121" s="189" t="s">
        <v>277</v>
      </c>
      <c r="G121" s="190" t="s">
        <v>113</v>
      </c>
      <c r="H121" s="191">
        <v>5</v>
      </c>
      <c r="I121" s="192"/>
      <c r="J121" s="193">
        <f>ROUND(I121*H121,2)</f>
        <v>0</v>
      </c>
      <c r="K121" s="189" t="s">
        <v>19</v>
      </c>
      <c r="L121" s="42"/>
      <c r="M121" s="194" t="s">
        <v>19</v>
      </c>
      <c r="N121" s="195" t="s">
        <v>47</v>
      </c>
      <c r="O121" s="82"/>
      <c r="P121" s="196">
        <f>O121*H121</f>
        <v>0</v>
      </c>
      <c r="Q121" s="196">
        <v>0</v>
      </c>
      <c r="R121" s="196">
        <f>Q121*H121</f>
        <v>0</v>
      </c>
      <c r="S121" s="196">
        <v>0</v>
      </c>
      <c r="T121" s="197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8" t="s">
        <v>114</v>
      </c>
      <c r="AT121" s="198" t="s">
        <v>110</v>
      </c>
      <c r="AU121" s="198" t="s">
        <v>81</v>
      </c>
      <c r="AY121" s="15" t="s">
        <v>109</v>
      </c>
      <c r="BE121" s="199">
        <f>IF(N121="základní",J121,0)</f>
        <v>0</v>
      </c>
      <c r="BF121" s="199">
        <f>IF(N121="snížená",J121,0)</f>
        <v>0</v>
      </c>
      <c r="BG121" s="199">
        <f>IF(N121="zákl. přenesená",J121,0)</f>
        <v>0</v>
      </c>
      <c r="BH121" s="199">
        <f>IF(N121="sníž. přenesená",J121,0)</f>
        <v>0</v>
      </c>
      <c r="BI121" s="199">
        <f>IF(N121="nulová",J121,0)</f>
        <v>0</v>
      </c>
      <c r="BJ121" s="15" t="s">
        <v>81</v>
      </c>
      <c r="BK121" s="199">
        <f>ROUND(I121*H121,2)</f>
        <v>0</v>
      </c>
      <c r="BL121" s="15" t="s">
        <v>114</v>
      </c>
      <c r="BM121" s="198" t="s">
        <v>278</v>
      </c>
    </row>
    <row r="122" s="2" customFormat="1" ht="16.5" customHeight="1">
      <c r="A122" s="36"/>
      <c r="B122" s="37"/>
      <c r="C122" s="187" t="s">
        <v>279</v>
      </c>
      <c r="D122" s="187" t="s">
        <v>110</v>
      </c>
      <c r="E122" s="188" t="s">
        <v>280</v>
      </c>
      <c r="F122" s="189" t="s">
        <v>281</v>
      </c>
      <c r="G122" s="190" t="s">
        <v>113</v>
      </c>
      <c r="H122" s="191">
        <v>16</v>
      </c>
      <c r="I122" s="192"/>
      <c r="J122" s="193">
        <f>ROUND(I122*H122,2)</f>
        <v>0</v>
      </c>
      <c r="K122" s="189" t="s">
        <v>19</v>
      </c>
      <c r="L122" s="42"/>
      <c r="M122" s="194" t="s">
        <v>19</v>
      </c>
      <c r="N122" s="195" t="s">
        <v>47</v>
      </c>
      <c r="O122" s="82"/>
      <c r="P122" s="196">
        <f>O122*H122</f>
        <v>0</v>
      </c>
      <c r="Q122" s="196">
        <v>0</v>
      </c>
      <c r="R122" s="196">
        <f>Q122*H122</f>
        <v>0</v>
      </c>
      <c r="S122" s="196">
        <v>0</v>
      </c>
      <c r="T122" s="197">
        <f>S122*H122</f>
        <v>0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8" t="s">
        <v>114</v>
      </c>
      <c r="AT122" s="198" t="s">
        <v>110</v>
      </c>
      <c r="AU122" s="198" t="s">
        <v>81</v>
      </c>
      <c r="AY122" s="15" t="s">
        <v>109</v>
      </c>
      <c r="BE122" s="199">
        <f>IF(N122="základní",J122,0)</f>
        <v>0</v>
      </c>
      <c r="BF122" s="199">
        <f>IF(N122="snížená",J122,0)</f>
        <v>0</v>
      </c>
      <c r="BG122" s="199">
        <f>IF(N122="zákl. přenesená",J122,0)</f>
        <v>0</v>
      </c>
      <c r="BH122" s="199">
        <f>IF(N122="sníž. přenesená",J122,0)</f>
        <v>0</v>
      </c>
      <c r="BI122" s="199">
        <f>IF(N122="nulová",J122,0)</f>
        <v>0</v>
      </c>
      <c r="BJ122" s="15" t="s">
        <v>81</v>
      </c>
      <c r="BK122" s="199">
        <f>ROUND(I122*H122,2)</f>
        <v>0</v>
      </c>
      <c r="BL122" s="15" t="s">
        <v>114</v>
      </c>
      <c r="BM122" s="198" t="s">
        <v>282</v>
      </c>
    </row>
    <row r="123" s="2" customFormat="1" ht="16.5" customHeight="1">
      <c r="A123" s="36"/>
      <c r="B123" s="37"/>
      <c r="C123" s="187" t="s">
        <v>283</v>
      </c>
      <c r="D123" s="187" t="s">
        <v>110</v>
      </c>
      <c r="E123" s="188" t="s">
        <v>284</v>
      </c>
      <c r="F123" s="189" t="s">
        <v>285</v>
      </c>
      <c r="G123" s="190" t="s">
        <v>113</v>
      </c>
      <c r="H123" s="191">
        <v>96</v>
      </c>
      <c r="I123" s="192"/>
      <c r="J123" s="193">
        <f>ROUND(I123*H123,2)</f>
        <v>0</v>
      </c>
      <c r="K123" s="189" t="s">
        <v>19</v>
      </c>
      <c r="L123" s="42"/>
      <c r="M123" s="194" t="s">
        <v>19</v>
      </c>
      <c r="N123" s="195" t="s">
        <v>47</v>
      </c>
      <c r="O123" s="82"/>
      <c r="P123" s="196">
        <f>O123*H123</f>
        <v>0</v>
      </c>
      <c r="Q123" s="196">
        <v>0</v>
      </c>
      <c r="R123" s="196">
        <f>Q123*H123</f>
        <v>0</v>
      </c>
      <c r="S123" s="196">
        <v>0</v>
      </c>
      <c r="T123" s="197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8" t="s">
        <v>114</v>
      </c>
      <c r="AT123" s="198" t="s">
        <v>110</v>
      </c>
      <c r="AU123" s="198" t="s">
        <v>81</v>
      </c>
      <c r="AY123" s="15" t="s">
        <v>109</v>
      </c>
      <c r="BE123" s="199">
        <f>IF(N123="základní",J123,0)</f>
        <v>0</v>
      </c>
      <c r="BF123" s="199">
        <f>IF(N123="snížená",J123,0)</f>
        <v>0</v>
      </c>
      <c r="BG123" s="199">
        <f>IF(N123="zákl. přenesená",J123,0)</f>
        <v>0</v>
      </c>
      <c r="BH123" s="199">
        <f>IF(N123="sníž. přenesená",J123,0)</f>
        <v>0</v>
      </c>
      <c r="BI123" s="199">
        <f>IF(N123="nulová",J123,0)</f>
        <v>0</v>
      </c>
      <c r="BJ123" s="15" t="s">
        <v>81</v>
      </c>
      <c r="BK123" s="199">
        <f>ROUND(I123*H123,2)</f>
        <v>0</v>
      </c>
      <c r="BL123" s="15" t="s">
        <v>114</v>
      </c>
      <c r="BM123" s="198" t="s">
        <v>286</v>
      </c>
    </row>
    <row r="124" s="2" customFormat="1" ht="16.5" customHeight="1">
      <c r="A124" s="36"/>
      <c r="B124" s="37"/>
      <c r="C124" s="187" t="s">
        <v>287</v>
      </c>
      <c r="D124" s="187" t="s">
        <v>110</v>
      </c>
      <c r="E124" s="188" t="s">
        <v>288</v>
      </c>
      <c r="F124" s="189" t="s">
        <v>289</v>
      </c>
      <c r="G124" s="190" t="s">
        <v>113</v>
      </c>
      <c r="H124" s="191">
        <v>121</v>
      </c>
      <c r="I124" s="192"/>
      <c r="J124" s="193">
        <f>ROUND(I124*H124,2)</f>
        <v>0</v>
      </c>
      <c r="K124" s="189" t="s">
        <v>19</v>
      </c>
      <c r="L124" s="42"/>
      <c r="M124" s="194" t="s">
        <v>19</v>
      </c>
      <c r="N124" s="195" t="s">
        <v>47</v>
      </c>
      <c r="O124" s="82"/>
      <c r="P124" s="196">
        <f>O124*H124</f>
        <v>0</v>
      </c>
      <c r="Q124" s="196">
        <v>0</v>
      </c>
      <c r="R124" s="196">
        <f>Q124*H124</f>
        <v>0</v>
      </c>
      <c r="S124" s="196">
        <v>0</v>
      </c>
      <c r="T124" s="197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8" t="s">
        <v>114</v>
      </c>
      <c r="AT124" s="198" t="s">
        <v>110</v>
      </c>
      <c r="AU124" s="198" t="s">
        <v>81</v>
      </c>
      <c r="AY124" s="15" t="s">
        <v>109</v>
      </c>
      <c r="BE124" s="199">
        <f>IF(N124="základní",J124,0)</f>
        <v>0</v>
      </c>
      <c r="BF124" s="199">
        <f>IF(N124="snížená",J124,0)</f>
        <v>0</v>
      </c>
      <c r="BG124" s="199">
        <f>IF(N124="zákl. přenesená",J124,0)</f>
        <v>0</v>
      </c>
      <c r="BH124" s="199">
        <f>IF(N124="sníž. přenesená",J124,0)</f>
        <v>0</v>
      </c>
      <c r="BI124" s="199">
        <f>IF(N124="nulová",J124,0)</f>
        <v>0</v>
      </c>
      <c r="BJ124" s="15" t="s">
        <v>81</v>
      </c>
      <c r="BK124" s="199">
        <f>ROUND(I124*H124,2)</f>
        <v>0</v>
      </c>
      <c r="BL124" s="15" t="s">
        <v>114</v>
      </c>
      <c r="BM124" s="198" t="s">
        <v>290</v>
      </c>
    </row>
    <row r="125" s="2" customFormat="1" ht="16.5" customHeight="1">
      <c r="A125" s="36"/>
      <c r="B125" s="37"/>
      <c r="C125" s="187" t="s">
        <v>291</v>
      </c>
      <c r="D125" s="187" t="s">
        <v>110</v>
      </c>
      <c r="E125" s="188" t="s">
        <v>292</v>
      </c>
      <c r="F125" s="189" t="s">
        <v>293</v>
      </c>
      <c r="G125" s="190" t="s">
        <v>113</v>
      </c>
      <c r="H125" s="191">
        <v>42</v>
      </c>
      <c r="I125" s="192"/>
      <c r="J125" s="193">
        <f>ROUND(I125*H125,2)</f>
        <v>0</v>
      </c>
      <c r="K125" s="189" t="s">
        <v>19</v>
      </c>
      <c r="L125" s="42"/>
      <c r="M125" s="194" t="s">
        <v>19</v>
      </c>
      <c r="N125" s="195" t="s">
        <v>47</v>
      </c>
      <c r="O125" s="82"/>
      <c r="P125" s="196">
        <f>O125*H125</f>
        <v>0</v>
      </c>
      <c r="Q125" s="196">
        <v>0</v>
      </c>
      <c r="R125" s="196">
        <f>Q125*H125</f>
        <v>0</v>
      </c>
      <c r="S125" s="196">
        <v>0</v>
      </c>
      <c r="T125" s="197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8" t="s">
        <v>114</v>
      </c>
      <c r="AT125" s="198" t="s">
        <v>110</v>
      </c>
      <c r="AU125" s="198" t="s">
        <v>81</v>
      </c>
      <c r="AY125" s="15" t="s">
        <v>109</v>
      </c>
      <c r="BE125" s="199">
        <f>IF(N125="základní",J125,0)</f>
        <v>0</v>
      </c>
      <c r="BF125" s="199">
        <f>IF(N125="snížená",J125,0)</f>
        <v>0</v>
      </c>
      <c r="BG125" s="199">
        <f>IF(N125="zákl. přenesená",J125,0)</f>
        <v>0</v>
      </c>
      <c r="BH125" s="199">
        <f>IF(N125="sníž. přenesená",J125,0)</f>
        <v>0</v>
      </c>
      <c r="BI125" s="199">
        <f>IF(N125="nulová",J125,0)</f>
        <v>0</v>
      </c>
      <c r="BJ125" s="15" t="s">
        <v>81</v>
      </c>
      <c r="BK125" s="199">
        <f>ROUND(I125*H125,2)</f>
        <v>0</v>
      </c>
      <c r="BL125" s="15" t="s">
        <v>114</v>
      </c>
      <c r="BM125" s="198" t="s">
        <v>294</v>
      </c>
    </row>
    <row r="126" s="2" customFormat="1" ht="16.5" customHeight="1">
      <c r="A126" s="36"/>
      <c r="B126" s="37"/>
      <c r="C126" s="187" t="s">
        <v>295</v>
      </c>
      <c r="D126" s="187" t="s">
        <v>110</v>
      </c>
      <c r="E126" s="188" t="s">
        <v>296</v>
      </c>
      <c r="F126" s="189" t="s">
        <v>297</v>
      </c>
      <c r="G126" s="190" t="s">
        <v>113</v>
      </c>
      <c r="H126" s="191">
        <v>9</v>
      </c>
      <c r="I126" s="192"/>
      <c r="J126" s="193">
        <f>ROUND(I126*H126,2)</f>
        <v>0</v>
      </c>
      <c r="K126" s="189" t="s">
        <v>19</v>
      </c>
      <c r="L126" s="42"/>
      <c r="M126" s="194" t="s">
        <v>19</v>
      </c>
      <c r="N126" s="195" t="s">
        <v>47</v>
      </c>
      <c r="O126" s="82"/>
      <c r="P126" s="196">
        <f>O126*H126</f>
        <v>0</v>
      </c>
      <c r="Q126" s="196">
        <v>0</v>
      </c>
      <c r="R126" s="196">
        <f>Q126*H126</f>
        <v>0</v>
      </c>
      <c r="S126" s="196">
        <v>0</v>
      </c>
      <c r="T126" s="197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8" t="s">
        <v>114</v>
      </c>
      <c r="AT126" s="198" t="s">
        <v>110</v>
      </c>
      <c r="AU126" s="198" t="s">
        <v>81</v>
      </c>
      <c r="AY126" s="15" t="s">
        <v>109</v>
      </c>
      <c r="BE126" s="199">
        <f>IF(N126="základní",J126,0)</f>
        <v>0</v>
      </c>
      <c r="BF126" s="199">
        <f>IF(N126="snížená",J126,0)</f>
        <v>0</v>
      </c>
      <c r="BG126" s="199">
        <f>IF(N126="zákl. přenesená",J126,0)</f>
        <v>0</v>
      </c>
      <c r="BH126" s="199">
        <f>IF(N126="sníž. přenesená",J126,0)</f>
        <v>0</v>
      </c>
      <c r="BI126" s="199">
        <f>IF(N126="nulová",J126,0)</f>
        <v>0</v>
      </c>
      <c r="BJ126" s="15" t="s">
        <v>81</v>
      </c>
      <c r="BK126" s="199">
        <f>ROUND(I126*H126,2)</f>
        <v>0</v>
      </c>
      <c r="BL126" s="15" t="s">
        <v>114</v>
      </c>
      <c r="BM126" s="198" t="s">
        <v>298</v>
      </c>
    </row>
    <row r="127" s="2" customFormat="1" ht="16.5" customHeight="1">
      <c r="A127" s="36"/>
      <c r="B127" s="37"/>
      <c r="C127" s="187" t="s">
        <v>299</v>
      </c>
      <c r="D127" s="187" t="s">
        <v>110</v>
      </c>
      <c r="E127" s="188" t="s">
        <v>300</v>
      </c>
      <c r="F127" s="189" t="s">
        <v>301</v>
      </c>
      <c r="G127" s="190" t="s">
        <v>113</v>
      </c>
      <c r="H127" s="191">
        <v>2</v>
      </c>
      <c r="I127" s="192"/>
      <c r="J127" s="193">
        <f>ROUND(I127*H127,2)</f>
        <v>0</v>
      </c>
      <c r="K127" s="189" t="s">
        <v>19</v>
      </c>
      <c r="L127" s="42"/>
      <c r="M127" s="194" t="s">
        <v>19</v>
      </c>
      <c r="N127" s="195" t="s">
        <v>47</v>
      </c>
      <c r="O127" s="82"/>
      <c r="P127" s="196">
        <f>O127*H127</f>
        <v>0</v>
      </c>
      <c r="Q127" s="196">
        <v>0</v>
      </c>
      <c r="R127" s="196">
        <f>Q127*H127</f>
        <v>0</v>
      </c>
      <c r="S127" s="196">
        <v>0</v>
      </c>
      <c r="T127" s="197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8" t="s">
        <v>114</v>
      </c>
      <c r="AT127" s="198" t="s">
        <v>110</v>
      </c>
      <c r="AU127" s="198" t="s">
        <v>81</v>
      </c>
      <c r="AY127" s="15" t="s">
        <v>109</v>
      </c>
      <c r="BE127" s="199">
        <f>IF(N127="základní",J127,0)</f>
        <v>0</v>
      </c>
      <c r="BF127" s="199">
        <f>IF(N127="snížená",J127,0)</f>
        <v>0</v>
      </c>
      <c r="BG127" s="199">
        <f>IF(N127="zákl. přenesená",J127,0)</f>
        <v>0</v>
      </c>
      <c r="BH127" s="199">
        <f>IF(N127="sníž. přenesená",J127,0)</f>
        <v>0</v>
      </c>
      <c r="BI127" s="199">
        <f>IF(N127="nulová",J127,0)</f>
        <v>0</v>
      </c>
      <c r="BJ127" s="15" t="s">
        <v>81</v>
      </c>
      <c r="BK127" s="199">
        <f>ROUND(I127*H127,2)</f>
        <v>0</v>
      </c>
      <c r="BL127" s="15" t="s">
        <v>114</v>
      </c>
      <c r="BM127" s="198" t="s">
        <v>302</v>
      </c>
    </row>
    <row r="128" s="2" customFormat="1" ht="16.5" customHeight="1">
      <c r="A128" s="36"/>
      <c r="B128" s="37"/>
      <c r="C128" s="187" t="s">
        <v>303</v>
      </c>
      <c r="D128" s="187" t="s">
        <v>110</v>
      </c>
      <c r="E128" s="188" t="s">
        <v>304</v>
      </c>
      <c r="F128" s="189" t="s">
        <v>305</v>
      </c>
      <c r="G128" s="190" t="s">
        <v>113</v>
      </c>
      <c r="H128" s="191">
        <v>2</v>
      </c>
      <c r="I128" s="192"/>
      <c r="J128" s="193">
        <f>ROUND(I128*H128,2)</f>
        <v>0</v>
      </c>
      <c r="K128" s="189" t="s">
        <v>19</v>
      </c>
      <c r="L128" s="42"/>
      <c r="M128" s="194" t="s">
        <v>19</v>
      </c>
      <c r="N128" s="195" t="s">
        <v>47</v>
      </c>
      <c r="O128" s="82"/>
      <c r="P128" s="196">
        <f>O128*H128</f>
        <v>0</v>
      </c>
      <c r="Q128" s="196">
        <v>0</v>
      </c>
      <c r="R128" s="196">
        <f>Q128*H128</f>
        <v>0</v>
      </c>
      <c r="S128" s="196">
        <v>0</v>
      </c>
      <c r="T128" s="197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8" t="s">
        <v>114</v>
      </c>
      <c r="AT128" s="198" t="s">
        <v>110</v>
      </c>
      <c r="AU128" s="198" t="s">
        <v>81</v>
      </c>
      <c r="AY128" s="15" t="s">
        <v>109</v>
      </c>
      <c r="BE128" s="199">
        <f>IF(N128="základní",J128,0)</f>
        <v>0</v>
      </c>
      <c r="BF128" s="199">
        <f>IF(N128="snížená",J128,0)</f>
        <v>0</v>
      </c>
      <c r="BG128" s="199">
        <f>IF(N128="zákl. přenesená",J128,0)</f>
        <v>0</v>
      </c>
      <c r="BH128" s="199">
        <f>IF(N128="sníž. přenesená",J128,0)</f>
        <v>0</v>
      </c>
      <c r="BI128" s="199">
        <f>IF(N128="nulová",J128,0)</f>
        <v>0</v>
      </c>
      <c r="BJ128" s="15" t="s">
        <v>81</v>
      </c>
      <c r="BK128" s="199">
        <f>ROUND(I128*H128,2)</f>
        <v>0</v>
      </c>
      <c r="BL128" s="15" t="s">
        <v>114</v>
      </c>
      <c r="BM128" s="198" t="s">
        <v>306</v>
      </c>
    </row>
    <row r="129" s="2" customFormat="1" ht="16.5" customHeight="1">
      <c r="A129" s="36"/>
      <c r="B129" s="37"/>
      <c r="C129" s="187" t="s">
        <v>307</v>
      </c>
      <c r="D129" s="187" t="s">
        <v>110</v>
      </c>
      <c r="E129" s="188" t="s">
        <v>308</v>
      </c>
      <c r="F129" s="189" t="s">
        <v>309</v>
      </c>
      <c r="G129" s="190" t="s">
        <v>113</v>
      </c>
      <c r="H129" s="191">
        <v>2</v>
      </c>
      <c r="I129" s="192"/>
      <c r="J129" s="193">
        <f>ROUND(I129*H129,2)</f>
        <v>0</v>
      </c>
      <c r="K129" s="189" t="s">
        <v>19</v>
      </c>
      <c r="L129" s="42"/>
      <c r="M129" s="194" t="s">
        <v>19</v>
      </c>
      <c r="N129" s="195" t="s">
        <v>47</v>
      </c>
      <c r="O129" s="82"/>
      <c r="P129" s="196">
        <f>O129*H129</f>
        <v>0</v>
      </c>
      <c r="Q129" s="196">
        <v>0</v>
      </c>
      <c r="R129" s="196">
        <f>Q129*H129</f>
        <v>0</v>
      </c>
      <c r="S129" s="196">
        <v>0</v>
      </c>
      <c r="T129" s="197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8" t="s">
        <v>114</v>
      </c>
      <c r="AT129" s="198" t="s">
        <v>110</v>
      </c>
      <c r="AU129" s="198" t="s">
        <v>81</v>
      </c>
      <c r="AY129" s="15" t="s">
        <v>109</v>
      </c>
      <c r="BE129" s="199">
        <f>IF(N129="základní",J129,0)</f>
        <v>0</v>
      </c>
      <c r="BF129" s="199">
        <f>IF(N129="snížená",J129,0)</f>
        <v>0</v>
      </c>
      <c r="BG129" s="199">
        <f>IF(N129="zákl. přenesená",J129,0)</f>
        <v>0</v>
      </c>
      <c r="BH129" s="199">
        <f>IF(N129="sníž. přenesená",J129,0)</f>
        <v>0</v>
      </c>
      <c r="BI129" s="199">
        <f>IF(N129="nulová",J129,0)</f>
        <v>0</v>
      </c>
      <c r="BJ129" s="15" t="s">
        <v>81</v>
      </c>
      <c r="BK129" s="199">
        <f>ROUND(I129*H129,2)</f>
        <v>0</v>
      </c>
      <c r="BL129" s="15" t="s">
        <v>114</v>
      </c>
      <c r="BM129" s="198" t="s">
        <v>310</v>
      </c>
    </row>
    <row r="130" s="2" customFormat="1" ht="16.5" customHeight="1">
      <c r="A130" s="36"/>
      <c r="B130" s="37"/>
      <c r="C130" s="187" t="s">
        <v>311</v>
      </c>
      <c r="D130" s="187" t="s">
        <v>110</v>
      </c>
      <c r="E130" s="188" t="s">
        <v>312</v>
      </c>
      <c r="F130" s="189" t="s">
        <v>313</v>
      </c>
      <c r="G130" s="190" t="s">
        <v>113</v>
      </c>
      <c r="H130" s="191">
        <v>1</v>
      </c>
      <c r="I130" s="192"/>
      <c r="J130" s="193">
        <f>ROUND(I130*H130,2)</f>
        <v>0</v>
      </c>
      <c r="K130" s="189" t="s">
        <v>19</v>
      </c>
      <c r="L130" s="42"/>
      <c r="M130" s="194" t="s">
        <v>19</v>
      </c>
      <c r="N130" s="195" t="s">
        <v>47</v>
      </c>
      <c r="O130" s="82"/>
      <c r="P130" s="196">
        <f>O130*H130</f>
        <v>0</v>
      </c>
      <c r="Q130" s="196">
        <v>0</v>
      </c>
      <c r="R130" s="196">
        <f>Q130*H130</f>
        <v>0</v>
      </c>
      <c r="S130" s="196">
        <v>0</v>
      </c>
      <c r="T130" s="197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8" t="s">
        <v>114</v>
      </c>
      <c r="AT130" s="198" t="s">
        <v>110</v>
      </c>
      <c r="AU130" s="198" t="s">
        <v>81</v>
      </c>
      <c r="AY130" s="15" t="s">
        <v>109</v>
      </c>
      <c r="BE130" s="199">
        <f>IF(N130="základní",J130,0)</f>
        <v>0</v>
      </c>
      <c r="BF130" s="199">
        <f>IF(N130="snížená",J130,0)</f>
        <v>0</v>
      </c>
      <c r="BG130" s="199">
        <f>IF(N130="zákl. přenesená",J130,0)</f>
        <v>0</v>
      </c>
      <c r="BH130" s="199">
        <f>IF(N130="sníž. přenesená",J130,0)</f>
        <v>0</v>
      </c>
      <c r="BI130" s="199">
        <f>IF(N130="nulová",J130,0)</f>
        <v>0</v>
      </c>
      <c r="BJ130" s="15" t="s">
        <v>81</v>
      </c>
      <c r="BK130" s="199">
        <f>ROUND(I130*H130,2)</f>
        <v>0</v>
      </c>
      <c r="BL130" s="15" t="s">
        <v>114</v>
      </c>
      <c r="BM130" s="198" t="s">
        <v>314</v>
      </c>
    </row>
    <row r="131" s="2" customFormat="1" ht="16.5" customHeight="1">
      <c r="A131" s="36"/>
      <c r="B131" s="37"/>
      <c r="C131" s="187" t="s">
        <v>315</v>
      </c>
      <c r="D131" s="187" t="s">
        <v>110</v>
      </c>
      <c r="E131" s="188" t="s">
        <v>316</v>
      </c>
      <c r="F131" s="189" t="s">
        <v>317</v>
      </c>
      <c r="G131" s="190" t="s">
        <v>113</v>
      </c>
      <c r="H131" s="191">
        <v>63</v>
      </c>
      <c r="I131" s="192"/>
      <c r="J131" s="193">
        <f>ROUND(I131*H131,2)</f>
        <v>0</v>
      </c>
      <c r="K131" s="189" t="s">
        <v>19</v>
      </c>
      <c r="L131" s="42"/>
      <c r="M131" s="194" t="s">
        <v>19</v>
      </c>
      <c r="N131" s="195" t="s">
        <v>47</v>
      </c>
      <c r="O131" s="82"/>
      <c r="P131" s="196">
        <f>O131*H131</f>
        <v>0</v>
      </c>
      <c r="Q131" s="196">
        <v>0</v>
      </c>
      <c r="R131" s="196">
        <f>Q131*H131</f>
        <v>0</v>
      </c>
      <c r="S131" s="196">
        <v>0</v>
      </c>
      <c r="T131" s="197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8" t="s">
        <v>114</v>
      </c>
      <c r="AT131" s="198" t="s">
        <v>110</v>
      </c>
      <c r="AU131" s="198" t="s">
        <v>81</v>
      </c>
      <c r="AY131" s="15" t="s">
        <v>109</v>
      </c>
      <c r="BE131" s="199">
        <f>IF(N131="základní",J131,0)</f>
        <v>0</v>
      </c>
      <c r="BF131" s="199">
        <f>IF(N131="snížená",J131,0)</f>
        <v>0</v>
      </c>
      <c r="BG131" s="199">
        <f>IF(N131="zákl. přenesená",J131,0)</f>
        <v>0</v>
      </c>
      <c r="BH131" s="199">
        <f>IF(N131="sníž. přenesená",J131,0)</f>
        <v>0</v>
      </c>
      <c r="BI131" s="199">
        <f>IF(N131="nulová",J131,0)</f>
        <v>0</v>
      </c>
      <c r="BJ131" s="15" t="s">
        <v>81</v>
      </c>
      <c r="BK131" s="199">
        <f>ROUND(I131*H131,2)</f>
        <v>0</v>
      </c>
      <c r="BL131" s="15" t="s">
        <v>114</v>
      </c>
      <c r="BM131" s="198" t="s">
        <v>318</v>
      </c>
    </row>
    <row r="132" s="2" customFormat="1" ht="16.5" customHeight="1">
      <c r="A132" s="36"/>
      <c r="B132" s="37"/>
      <c r="C132" s="187" t="s">
        <v>319</v>
      </c>
      <c r="D132" s="187" t="s">
        <v>110</v>
      </c>
      <c r="E132" s="188" t="s">
        <v>320</v>
      </c>
      <c r="F132" s="189" t="s">
        <v>321</v>
      </c>
      <c r="G132" s="190" t="s">
        <v>113</v>
      </c>
      <c r="H132" s="191">
        <v>2</v>
      </c>
      <c r="I132" s="192"/>
      <c r="J132" s="193">
        <f>ROUND(I132*H132,2)</f>
        <v>0</v>
      </c>
      <c r="K132" s="189" t="s">
        <v>19</v>
      </c>
      <c r="L132" s="42"/>
      <c r="M132" s="194" t="s">
        <v>19</v>
      </c>
      <c r="N132" s="195" t="s">
        <v>47</v>
      </c>
      <c r="O132" s="82"/>
      <c r="P132" s="196">
        <f>O132*H132</f>
        <v>0</v>
      </c>
      <c r="Q132" s="196">
        <v>0</v>
      </c>
      <c r="R132" s="196">
        <f>Q132*H132</f>
        <v>0</v>
      </c>
      <c r="S132" s="196">
        <v>0</v>
      </c>
      <c r="T132" s="197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8" t="s">
        <v>114</v>
      </c>
      <c r="AT132" s="198" t="s">
        <v>110</v>
      </c>
      <c r="AU132" s="198" t="s">
        <v>81</v>
      </c>
      <c r="AY132" s="15" t="s">
        <v>109</v>
      </c>
      <c r="BE132" s="199">
        <f>IF(N132="základní",J132,0)</f>
        <v>0</v>
      </c>
      <c r="BF132" s="199">
        <f>IF(N132="snížená",J132,0)</f>
        <v>0</v>
      </c>
      <c r="BG132" s="199">
        <f>IF(N132="zákl. přenesená",J132,0)</f>
        <v>0</v>
      </c>
      <c r="BH132" s="199">
        <f>IF(N132="sníž. přenesená",J132,0)</f>
        <v>0</v>
      </c>
      <c r="BI132" s="199">
        <f>IF(N132="nulová",J132,0)</f>
        <v>0</v>
      </c>
      <c r="BJ132" s="15" t="s">
        <v>81</v>
      </c>
      <c r="BK132" s="199">
        <f>ROUND(I132*H132,2)</f>
        <v>0</v>
      </c>
      <c r="BL132" s="15" t="s">
        <v>114</v>
      </c>
      <c r="BM132" s="198" t="s">
        <v>322</v>
      </c>
    </row>
    <row r="133" s="2" customFormat="1" ht="16.5" customHeight="1">
      <c r="A133" s="36"/>
      <c r="B133" s="37"/>
      <c r="C133" s="187" t="s">
        <v>323</v>
      </c>
      <c r="D133" s="187" t="s">
        <v>110</v>
      </c>
      <c r="E133" s="188" t="s">
        <v>324</v>
      </c>
      <c r="F133" s="189" t="s">
        <v>325</v>
      </c>
      <c r="G133" s="190" t="s">
        <v>113</v>
      </c>
      <c r="H133" s="191">
        <v>10</v>
      </c>
      <c r="I133" s="192"/>
      <c r="J133" s="193">
        <f>ROUND(I133*H133,2)</f>
        <v>0</v>
      </c>
      <c r="K133" s="189" t="s">
        <v>19</v>
      </c>
      <c r="L133" s="42"/>
      <c r="M133" s="194" t="s">
        <v>19</v>
      </c>
      <c r="N133" s="195" t="s">
        <v>47</v>
      </c>
      <c r="O133" s="82"/>
      <c r="P133" s="196">
        <f>O133*H133</f>
        <v>0</v>
      </c>
      <c r="Q133" s="196">
        <v>0</v>
      </c>
      <c r="R133" s="196">
        <f>Q133*H133</f>
        <v>0</v>
      </c>
      <c r="S133" s="196">
        <v>0</v>
      </c>
      <c r="T133" s="197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8" t="s">
        <v>114</v>
      </c>
      <c r="AT133" s="198" t="s">
        <v>110</v>
      </c>
      <c r="AU133" s="198" t="s">
        <v>81</v>
      </c>
      <c r="AY133" s="15" t="s">
        <v>109</v>
      </c>
      <c r="BE133" s="199">
        <f>IF(N133="základní",J133,0)</f>
        <v>0</v>
      </c>
      <c r="BF133" s="199">
        <f>IF(N133="snížená",J133,0)</f>
        <v>0</v>
      </c>
      <c r="BG133" s="199">
        <f>IF(N133="zákl. přenesená",J133,0)</f>
        <v>0</v>
      </c>
      <c r="BH133" s="199">
        <f>IF(N133="sníž. přenesená",J133,0)</f>
        <v>0</v>
      </c>
      <c r="BI133" s="199">
        <f>IF(N133="nulová",J133,0)</f>
        <v>0</v>
      </c>
      <c r="BJ133" s="15" t="s">
        <v>81</v>
      </c>
      <c r="BK133" s="199">
        <f>ROUND(I133*H133,2)</f>
        <v>0</v>
      </c>
      <c r="BL133" s="15" t="s">
        <v>114</v>
      </c>
      <c r="BM133" s="198" t="s">
        <v>326</v>
      </c>
    </row>
    <row r="134" s="2" customFormat="1" ht="16.5" customHeight="1">
      <c r="A134" s="36"/>
      <c r="B134" s="37"/>
      <c r="C134" s="187" t="s">
        <v>327</v>
      </c>
      <c r="D134" s="187" t="s">
        <v>110</v>
      </c>
      <c r="E134" s="188" t="s">
        <v>328</v>
      </c>
      <c r="F134" s="189" t="s">
        <v>329</v>
      </c>
      <c r="G134" s="190" t="s">
        <v>113</v>
      </c>
      <c r="H134" s="191">
        <v>43</v>
      </c>
      <c r="I134" s="192"/>
      <c r="J134" s="193">
        <f>ROUND(I134*H134,2)</f>
        <v>0</v>
      </c>
      <c r="K134" s="189" t="s">
        <v>19</v>
      </c>
      <c r="L134" s="42"/>
      <c r="M134" s="194" t="s">
        <v>19</v>
      </c>
      <c r="N134" s="195" t="s">
        <v>47</v>
      </c>
      <c r="O134" s="82"/>
      <c r="P134" s="196">
        <f>O134*H134</f>
        <v>0</v>
      </c>
      <c r="Q134" s="196">
        <v>0</v>
      </c>
      <c r="R134" s="196">
        <f>Q134*H134</f>
        <v>0</v>
      </c>
      <c r="S134" s="196">
        <v>0</v>
      </c>
      <c r="T134" s="197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8" t="s">
        <v>114</v>
      </c>
      <c r="AT134" s="198" t="s">
        <v>110</v>
      </c>
      <c r="AU134" s="198" t="s">
        <v>81</v>
      </c>
      <c r="AY134" s="15" t="s">
        <v>109</v>
      </c>
      <c r="BE134" s="199">
        <f>IF(N134="základní",J134,0)</f>
        <v>0</v>
      </c>
      <c r="BF134" s="199">
        <f>IF(N134="snížená",J134,0)</f>
        <v>0</v>
      </c>
      <c r="BG134" s="199">
        <f>IF(N134="zákl. přenesená",J134,0)</f>
        <v>0</v>
      </c>
      <c r="BH134" s="199">
        <f>IF(N134="sníž. přenesená",J134,0)</f>
        <v>0</v>
      </c>
      <c r="BI134" s="199">
        <f>IF(N134="nulová",J134,0)</f>
        <v>0</v>
      </c>
      <c r="BJ134" s="15" t="s">
        <v>81</v>
      </c>
      <c r="BK134" s="199">
        <f>ROUND(I134*H134,2)</f>
        <v>0</v>
      </c>
      <c r="BL134" s="15" t="s">
        <v>114</v>
      </c>
      <c r="BM134" s="198" t="s">
        <v>330</v>
      </c>
    </row>
    <row r="135" s="2" customFormat="1" ht="16.5" customHeight="1">
      <c r="A135" s="36"/>
      <c r="B135" s="37"/>
      <c r="C135" s="187" t="s">
        <v>331</v>
      </c>
      <c r="D135" s="187" t="s">
        <v>110</v>
      </c>
      <c r="E135" s="188" t="s">
        <v>332</v>
      </c>
      <c r="F135" s="189" t="s">
        <v>333</v>
      </c>
      <c r="G135" s="190" t="s">
        <v>113</v>
      </c>
      <c r="H135" s="191">
        <v>11</v>
      </c>
      <c r="I135" s="192"/>
      <c r="J135" s="193">
        <f>ROUND(I135*H135,2)</f>
        <v>0</v>
      </c>
      <c r="K135" s="189" t="s">
        <v>19</v>
      </c>
      <c r="L135" s="42"/>
      <c r="M135" s="194" t="s">
        <v>19</v>
      </c>
      <c r="N135" s="195" t="s">
        <v>47</v>
      </c>
      <c r="O135" s="82"/>
      <c r="P135" s="196">
        <f>O135*H135</f>
        <v>0</v>
      </c>
      <c r="Q135" s="196">
        <v>0</v>
      </c>
      <c r="R135" s="196">
        <f>Q135*H135</f>
        <v>0</v>
      </c>
      <c r="S135" s="196">
        <v>0</v>
      </c>
      <c r="T135" s="197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8" t="s">
        <v>114</v>
      </c>
      <c r="AT135" s="198" t="s">
        <v>110</v>
      </c>
      <c r="AU135" s="198" t="s">
        <v>81</v>
      </c>
      <c r="AY135" s="15" t="s">
        <v>109</v>
      </c>
      <c r="BE135" s="199">
        <f>IF(N135="základní",J135,0)</f>
        <v>0</v>
      </c>
      <c r="BF135" s="199">
        <f>IF(N135="snížená",J135,0)</f>
        <v>0</v>
      </c>
      <c r="BG135" s="199">
        <f>IF(N135="zákl. přenesená",J135,0)</f>
        <v>0</v>
      </c>
      <c r="BH135" s="199">
        <f>IF(N135="sníž. přenesená",J135,0)</f>
        <v>0</v>
      </c>
      <c r="BI135" s="199">
        <f>IF(N135="nulová",J135,0)</f>
        <v>0</v>
      </c>
      <c r="BJ135" s="15" t="s">
        <v>81</v>
      </c>
      <c r="BK135" s="199">
        <f>ROUND(I135*H135,2)</f>
        <v>0</v>
      </c>
      <c r="BL135" s="15" t="s">
        <v>114</v>
      </c>
      <c r="BM135" s="198" t="s">
        <v>334</v>
      </c>
    </row>
    <row r="136" s="2" customFormat="1" ht="16.5" customHeight="1">
      <c r="A136" s="36"/>
      <c r="B136" s="37"/>
      <c r="C136" s="187" t="s">
        <v>335</v>
      </c>
      <c r="D136" s="187" t="s">
        <v>110</v>
      </c>
      <c r="E136" s="188" t="s">
        <v>336</v>
      </c>
      <c r="F136" s="189" t="s">
        <v>337</v>
      </c>
      <c r="G136" s="190" t="s">
        <v>113</v>
      </c>
      <c r="H136" s="191">
        <v>2</v>
      </c>
      <c r="I136" s="192"/>
      <c r="J136" s="193">
        <f>ROUND(I136*H136,2)</f>
        <v>0</v>
      </c>
      <c r="K136" s="189" t="s">
        <v>19</v>
      </c>
      <c r="L136" s="42"/>
      <c r="M136" s="194" t="s">
        <v>19</v>
      </c>
      <c r="N136" s="195" t="s">
        <v>47</v>
      </c>
      <c r="O136" s="82"/>
      <c r="P136" s="196">
        <f>O136*H136</f>
        <v>0</v>
      </c>
      <c r="Q136" s="196">
        <v>0</v>
      </c>
      <c r="R136" s="196">
        <f>Q136*H136</f>
        <v>0</v>
      </c>
      <c r="S136" s="196">
        <v>0</v>
      </c>
      <c r="T136" s="197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8" t="s">
        <v>114</v>
      </c>
      <c r="AT136" s="198" t="s">
        <v>110</v>
      </c>
      <c r="AU136" s="198" t="s">
        <v>81</v>
      </c>
      <c r="AY136" s="15" t="s">
        <v>109</v>
      </c>
      <c r="BE136" s="199">
        <f>IF(N136="základní",J136,0)</f>
        <v>0</v>
      </c>
      <c r="BF136" s="199">
        <f>IF(N136="snížená",J136,0)</f>
        <v>0</v>
      </c>
      <c r="BG136" s="199">
        <f>IF(N136="zákl. přenesená",J136,0)</f>
        <v>0</v>
      </c>
      <c r="BH136" s="199">
        <f>IF(N136="sníž. přenesená",J136,0)</f>
        <v>0</v>
      </c>
      <c r="BI136" s="199">
        <f>IF(N136="nulová",J136,0)</f>
        <v>0</v>
      </c>
      <c r="BJ136" s="15" t="s">
        <v>81</v>
      </c>
      <c r="BK136" s="199">
        <f>ROUND(I136*H136,2)</f>
        <v>0</v>
      </c>
      <c r="BL136" s="15" t="s">
        <v>114</v>
      </c>
      <c r="BM136" s="198" t="s">
        <v>338</v>
      </c>
    </row>
    <row r="137" s="2" customFormat="1" ht="16.5" customHeight="1">
      <c r="A137" s="36"/>
      <c r="B137" s="37"/>
      <c r="C137" s="187" t="s">
        <v>339</v>
      </c>
      <c r="D137" s="187" t="s">
        <v>110</v>
      </c>
      <c r="E137" s="188" t="s">
        <v>340</v>
      </c>
      <c r="F137" s="189" t="s">
        <v>341</v>
      </c>
      <c r="G137" s="190" t="s">
        <v>113</v>
      </c>
      <c r="H137" s="191">
        <v>2</v>
      </c>
      <c r="I137" s="192"/>
      <c r="J137" s="193">
        <f>ROUND(I137*H137,2)</f>
        <v>0</v>
      </c>
      <c r="K137" s="189" t="s">
        <v>19</v>
      </c>
      <c r="L137" s="42"/>
      <c r="M137" s="194" t="s">
        <v>19</v>
      </c>
      <c r="N137" s="195" t="s">
        <v>47</v>
      </c>
      <c r="O137" s="82"/>
      <c r="P137" s="196">
        <f>O137*H137</f>
        <v>0</v>
      </c>
      <c r="Q137" s="196">
        <v>0</v>
      </c>
      <c r="R137" s="196">
        <f>Q137*H137</f>
        <v>0</v>
      </c>
      <c r="S137" s="196">
        <v>0</v>
      </c>
      <c r="T137" s="197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8" t="s">
        <v>114</v>
      </c>
      <c r="AT137" s="198" t="s">
        <v>110</v>
      </c>
      <c r="AU137" s="198" t="s">
        <v>81</v>
      </c>
      <c r="AY137" s="15" t="s">
        <v>109</v>
      </c>
      <c r="BE137" s="199">
        <f>IF(N137="základní",J137,0)</f>
        <v>0</v>
      </c>
      <c r="BF137" s="199">
        <f>IF(N137="snížená",J137,0)</f>
        <v>0</v>
      </c>
      <c r="BG137" s="199">
        <f>IF(N137="zákl. přenesená",J137,0)</f>
        <v>0</v>
      </c>
      <c r="BH137" s="199">
        <f>IF(N137="sníž. přenesená",J137,0)</f>
        <v>0</v>
      </c>
      <c r="BI137" s="199">
        <f>IF(N137="nulová",J137,0)</f>
        <v>0</v>
      </c>
      <c r="BJ137" s="15" t="s">
        <v>81</v>
      </c>
      <c r="BK137" s="199">
        <f>ROUND(I137*H137,2)</f>
        <v>0</v>
      </c>
      <c r="BL137" s="15" t="s">
        <v>114</v>
      </c>
      <c r="BM137" s="198" t="s">
        <v>342</v>
      </c>
    </row>
    <row r="138" s="2" customFormat="1" ht="16.5" customHeight="1">
      <c r="A138" s="36"/>
      <c r="B138" s="37"/>
      <c r="C138" s="187" t="s">
        <v>343</v>
      </c>
      <c r="D138" s="187" t="s">
        <v>110</v>
      </c>
      <c r="E138" s="188" t="s">
        <v>344</v>
      </c>
      <c r="F138" s="189" t="s">
        <v>345</v>
      </c>
      <c r="G138" s="190" t="s">
        <v>113</v>
      </c>
      <c r="H138" s="191">
        <v>1</v>
      </c>
      <c r="I138" s="192"/>
      <c r="J138" s="193">
        <f>ROUND(I138*H138,2)</f>
        <v>0</v>
      </c>
      <c r="K138" s="189" t="s">
        <v>19</v>
      </c>
      <c r="L138" s="42"/>
      <c r="M138" s="194" t="s">
        <v>19</v>
      </c>
      <c r="N138" s="195" t="s">
        <v>47</v>
      </c>
      <c r="O138" s="82"/>
      <c r="P138" s="196">
        <f>O138*H138</f>
        <v>0</v>
      </c>
      <c r="Q138" s="196">
        <v>0</v>
      </c>
      <c r="R138" s="196">
        <f>Q138*H138</f>
        <v>0</v>
      </c>
      <c r="S138" s="196">
        <v>0</v>
      </c>
      <c r="T138" s="197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8" t="s">
        <v>114</v>
      </c>
      <c r="AT138" s="198" t="s">
        <v>110</v>
      </c>
      <c r="AU138" s="198" t="s">
        <v>81</v>
      </c>
      <c r="AY138" s="15" t="s">
        <v>109</v>
      </c>
      <c r="BE138" s="199">
        <f>IF(N138="základní",J138,0)</f>
        <v>0</v>
      </c>
      <c r="BF138" s="199">
        <f>IF(N138="snížená",J138,0)</f>
        <v>0</v>
      </c>
      <c r="BG138" s="199">
        <f>IF(N138="zákl. přenesená",J138,0)</f>
        <v>0</v>
      </c>
      <c r="BH138" s="199">
        <f>IF(N138="sníž. přenesená",J138,0)</f>
        <v>0</v>
      </c>
      <c r="BI138" s="199">
        <f>IF(N138="nulová",J138,0)</f>
        <v>0</v>
      </c>
      <c r="BJ138" s="15" t="s">
        <v>81</v>
      </c>
      <c r="BK138" s="199">
        <f>ROUND(I138*H138,2)</f>
        <v>0</v>
      </c>
      <c r="BL138" s="15" t="s">
        <v>114</v>
      </c>
      <c r="BM138" s="198" t="s">
        <v>346</v>
      </c>
    </row>
    <row r="139" s="2" customFormat="1" ht="16.5" customHeight="1">
      <c r="A139" s="36"/>
      <c r="B139" s="37"/>
      <c r="C139" s="187" t="s">
        <v>347</v>
      </c>
      <c r="D139" s="187" t="s">
        <v>110</v>
      </c>
      <c r="E139" s="188" t="s">
        <v>348</v>
      </c>
      <c r="F139" s="189" t="s">
        <v>349</v>
      </c>
      <c r="G139" s="190" t="s">
        <v>113</v>
      </c>
      <c r="H139" s="191">
        <v>5</v>
      </c>
      <c r="I139" s="192"/>
      <c r="J139" s="193">
        <f>ROUND(I139*H139,2)</f>
        <v>0</v>
      </c>
      <c r="K139" s="189" t="s">
        <v>19</v>
      </c>
      <c r="L139" s="42"/>
      <c r="M139" s="194" t="s">
        <v>19</v>
      </c>
      <c r="N139" s="195" t="s">
        <v>47</v>
      </c>
      <c r="O139" s="82"/>
      <c r="P139" s="196">
        <f>O139*H139</f>
        <v>0</v>
      </c>
      <c r="Q139" s="196">
        <v>0</v>
      </c>
      <c r="R139" s="196">
        <f>Q139*H139</f>
        <v>0</v>
      </c>
      <c r="S139" s="196">
        <v>0</v>
      </c>
      <c r="T139" s="197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8" t="s">
        <v>114</v>
      </c>
      <c r="AT139" s="198" t="s">
        <v>110</v>
      </c>
      <c r="AU139" s="198" t="s">
        <v>81</v>
      </c>
      <c r="AY139" s="15" t="s">
        <v>109</v>
      </c>
      <c r="BE139" s="199">
        <f>IF(N139="základní",J139,0)</f>
        <v>0</v>
      </c>
      <c r="BF139" s="199">
        <f>IF(N139="snížená",J139,0)</f>
        <v>0</v>
      </c>
      <c r="BG139" s="199">
        <f>IF(N139="zákl. přenesená",J139,0)</f>
        <v>0</v>
      </c>
      <c r="BH139" s="199">
        <f>IF(N139="sníž. přenesená",J139,0)</f>
        <v>0</v>
      </c>
      <c r="BI139" s="199">
        <f>IF(N139="nulová",J139,0)</f>
        <v>0</v>
      </c>
      <c r="BJ139" s="15" t="s">
        <v>81</v>
      </c>
      <c r="BK139" s="199">
        <f>ROUND(I139*H139,2)</f>
        <v>0</v>
      </c>
      <c r="BL139" s="15" t="s">
        <v>114</v>
      </c>
      <c r="BM139" s="198" t="s">
        <v>350</v>
      </c>
    </row>
    <row r="140" s="2" customFormat="1" ht="16.5" customHeight="1">
      <c r="A140" s="36"/>
      <c r="B140" s="37"/>
      <c r="C140" s="187" t="s">
        <v>351</v>
      </c>
      <c r="D140" s="187" t="s">
        <v>110</v>
      </c>
      <c r="E140" s="188" t="s">
        <v>352</v>
      </c>
      <c r="F140" s="189" t="s">
        <v>353</v>
      </c>
      <c r="G140" s="190" t="s">
        <v>113</v>
      </c>
      <c r="H140" s="191">
        <v>2</v>
      </c>
      <c r="I140" s="192"/>
      <c r="J140" s="193">
        <f>ROUND(I140*H140,2)</f>
        <v>0</v>
      </c>
      <c r="K140" s="189" t="s">
        <v>19</v>
      </c>
      <c r="L140" s="42"/>
      <c r="M140" s="194" t="s">
        <v>19</v>
      </c>
      <c r="N140" s="195" t="s">
        <v>47</v>
      </c>
      <c r="O140" s="82"/>
      <c r="P140" s="196">
        <f>O140*H140</f>
        <v>0</v>
      </c>
      <c r="Q140" s="196">
        <v>0</v>
      </c>
      <c r="R140" s="196">
        <f>Q140*H140</f>
        <v>0</v>
      </c>
      <c r="S140" s="196">
        <v>0</v>
      </c>
      <c r="T140" s="197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198" t="s">
        <v>114</v>
      </c>
      <c r="AT140" s="198" t="s">
        <v>110</v>
      </c>
      <c r="AU140" s="198" t="s">
        <v>81</v>
      </c>
      <c r="AY140" s="15" t="s">
        <v>109</v>
      </c>
      <c r="BE140" s="199">
        <f>IF(N140="základní",J140,0)</f>
        <v>0</v>
      </c>
      <c r="BF140" s="199">
        <f>IF(N140="snížená",J140,0)</f>
        <v>0</v>
      </c>
      <c r="BG140" s="199">
        <f>IF(N140="zákl. přenesená",J140,0)</f>
        <v>0</v>
      </c>
      <c r="BH140" s="199">
        <f>IF(N140="sníž. přenesená",J140,0)</f>
        <v>0</v>
      </c>
      <c r="BI140" s="199">
        <f>IF(N140="nulová",J140,0)</f>
        <v>0</v>
      </c>
      <c r="BJ140" s="15" t="s">
        <v>81</v>
      </c>
      <c r="BK140" s="199">
        <f>ROUND(I140*H140,2)</f>
        <v>0</v>
      </c>
      <c r="BL140" s="15" t="s">
        <v>114</v>
      </c>
      <c r="BM140" s="198" t="s">
        <v>354</v>
      </c>
    </row>
    <row r="141" s="2" customFormat="1" ht="16.5" customHeight="1">
      <c r="A141" s="36"/>
      <c r="B141" s="37"/>
      <c r="C141" s="187" t="s">
        <v>355</v>
      </c>
      <c r="D141" s="187" t="s">
        <v>110</v>
      </c>
      <c r="E141" s="188" t="s">
        <v>356</v>
      </c>
      <c r="F141" s="189" t="s">
        <v>357</v>
      </c>
      <c r="G141" s="190" t="s">
        <v>113</v>
      </c>
      <c r="H141" s="191">
        <v>7</v>
      </c>
      <c r="I141" s="192"/>
      <c r="J141" s="193">
        <f>ROUND(I141*H141,2)</f>
        <v>0</v>
      </c>
      <c r="K141" s="189" t="s">
        <v>19</v>
      </c>
      <c r="L141" s="42"/>
      <c r="M141" s="194" t="s">
        <v>19</v>
      </c>
      <c r="N141" s="195" t="s">
        <v>47</v>
      </c>
      <c r="O141" s="82"/>
      <c r="P141" s="196">
        <f>O141*H141</f>
        <v>0</v>
      </c>
      <c r="Q141" s="196">
        <v>0</v>
      </c>
      <c r="R141" s="196">
        <f>Q141*H141</f>
        <v>0</v>
      </c>
      <c r="S141" s="196">
        <v>0</v>
      </c>
      <c r="T141" s="197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8" t="s">
        <v>114</v>
      </c>
      <c r="AT141" s="198" t="s">
        <v>110</v>
      </c>
      <c r="AU141" s="198" t="s">
        <v>81</v>
      </c>
      <c r="AY141" s="15" t="s">
        <v>109</v>
      </c>
      <c r="BE141" s="199">
        <f>IF(N141="základní",J141,0)</f>
        <v>0</v>
      </c>
      <c r="BF141" s="199">
        <f>IF(N141="snížená",J141,0)</f>
        <v>0</v>
      </c>
      <c r="BG141" s="199">
        <f>IF(N141="zákl. přenesená",J141,0)</f>
        <v>0</v>
      </c>
      <c r="BH141" s="199">
        <f>IF(N141="sníž. přenesená",J141,0)</f>
        <v>0</v>
      </c>
      <c r="BI141" s="199">
        <f>IF(N141="nulová",J141,0)</f>
        <v>0</v>
      </c>
      <c r="BJ141" s="15" t="s">
        <v>81</v>
      </c>
      <c r="BK141" s="199">
        <f>ROUND(I141*H141,2)</f>
        <v>0</v>
      </c>
      <c r="BL141" s="15" t="s">
        <v>114</v>
      </c>
      <c r="BM141" s="198" t="s">
        <v>358</v>
      </c>
    </row>
    <row r="142" s="2" customFormat="1" ht="16.5" customHeight="1">
      <c r="A142" s="36"/>
      <c r="B142" s="37"/>
      <c r="C142" s="187" t="s">
        <v>359</v>
      </c>
      <c r="D142" s="187" t="s">
        <v>110</v>
      </c>
      <c r="E142" s="188" t="s">
        <v>360</v>
      </c>
      <c r="F142" s="189" t="s">
        <v>361</v>
      </c>
      <c r="G142" s="190" t="s">
        <v>113</v>
      </c>
      <c r="H142" s="191">
        <v>10</v>
      </c>
      <c r="I142" s="192"/>
      <c r="J142" s="193">
        <f>ROUND(I142*H142,2)</f>
        <v>0</v>
      </c>
      <c r="K142" s="189" t="s">
        <v>19</v>
      </c>
      <c r="L142" s="42"/>
      <c r="M142" s="194" t="s">
        <v>19</v>
      </c>
      <c r="N142" s="195" t="s">
        <v>47</v>
      </c>
      <c r="O142" s="82"/>
      <c r="P142" s="196">
        <f>O142*H142</f>
        <v>0</v>
      </c>
      <c r="Q142" s="196">
        <v>0</v>
      </c>
      <c r="R142" s="196">
        <f>Q142*H142</f>
        <v>0</v>
      </c>
      <c r="S142" s="196">
        <v>0</v>
      </c>
      <c r="T142" s="197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8" t="s">
        <v>114</v>
      </c>
      <c r="AT142" s="198" t="s">
        <v>110</v>
      </c>
      <c r="AU142" s="198" t="s">
        <v>81</v>
      </c>
      <c r="AY142" s="15" t="s">
        <v>109</v>
      </c>
      <c r="BE142" s="199">
        <f>IF(N142="základní",J142,0)</f>
        <v>0</v>
      </c>
      <c r="BF142" s="199">
        <f>IF(N142="snížená",J142,0)</f>
        <v>0</v>
      </c>
      <c r="BG142" s="199">
        <f>IF(N142="zákl. přenesená",J142,0)</f>
        <v>0</v>
      </c>
      <c r="BH142" s="199">
        <f>IF(N142="sníž. přenesená",J142,0)</f>
        <v>0</v>
      </c>
      <c r="BI142" s="199">
        <f>IF(N142="nulová",J142,0)</f>
        <v>0</v>
      </c>
      <c r="BJ142" s="15" t="s">
        <v>81</v>
      </c>
      <c r="BK142" s="199">
        <f>ROUND(I142*H142,2)</f>
        <v>0</v>
      </c>
      <c r="BL142" s="15" t="s">
        <v>114</v>
      </c>
      <c r="BM142" s="198" t="s">
        <v>362</v>
      </c>
    </row>
    <row r="143" s="2" customFormat="1" ht="16.5" customHeight="1">
      <c r="A143" s="36"/>
      <c r="B143" s="37"/>
      <c r="C143" s="187" t="s">
        <v>363</v>
      </c>
      <c r="D143" s="187" t="s">
        <v>110</v>
      </c>
      <c r="E143" s="188" t="s">
        <v>364</v>
      </c>
      <c r="F143" s="189" t="s">
        <v>365</v>
      </c>
      <c r="G143" s="190" t="s">
        <v>113</v>
      </c>
      <c r="H143" s="191">
        <v>3</v>
      </c>
      <c r="I143" s="192"/>
      <c r="J143" s="193">
        <f>ROUND(I143*H143,2)</f>
        <v>0</v>
      </c>
      <c r="K143" s="189" t="s">
        <v>19</v>
      </c>
      <c r="L143" s="42"/>
      <c r="M143" s="194" t="s">
        <v>19</v>
      </c>
      <c r="N143" s="195" t="s">
        <v>47</v>
      </c>
      <c r="O143" s="82"/>
      <c r="P143" s="196">
        <f>O143*H143</f>
        <v>0</v>
      </c>
      <c r="Q143" s="196">
        <v>0</v>
      </c>
      <c r="R143" s="196">
        <f>Q143*H143</f>
        <v>0</v>
      </c>
      <c r="S143" s="196">
        <v>0</v>
      </c>
      <c r="T143" s="197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8" t="s">
        <v>114</v>
      </c>
      <c r="AT143" s="198" t="s">
        <v>110</v>
      </c>
      <c r="AU143" s="198" t="s">
        <v>81</v>
      </c>
      <c r="AY143" s="15" t="s">
        <v>109</v>
      </c>
      <c r="BE143" s="199">
        <f>IF(N143="základní",J143,0)</f>
        <v>0</v>
      </c>
      <c r="BF143" s="199">
        <f>IF(N143="snížená",J143,0)</f>
        <v>0</v>
      </c>
      <c r="BG143" s="199">
        <f>IF(N143="zákl. přenesená",J143,0)</f>
        <v>0</v>
      </c>
      <c r="BH143" s="199">
        <f>IF(N143="sníž. přenesená",J143,0)</f>
        <v>0</v>
      </c>
      <c r="BI143" s="199">
        <f>IF(N143="nulová",J143,0)</f>
        <v>0</v>
      </c>
      <c r="BJ143" s="15" t="s">
        <v>81</v>
      </c>
      <c r="BK143" s="199">
        <f>ROUND(I143*H143,2)</f>
        <v>0</v>
      </c>
      <c r="BL143" s="15" t="s">
        <v>114</v>
      </c>
      <c r="BM143" s="198" t="s">
        <v>366</v>
      </c>
    </row>
    <row r="144" s="2" customFormat="1" ht="16.5" customHeight="1">
      <c r="A144" s="36"/>
      <c r="B144" s="37"/>
      <c r="C144" s="187" t="s">
        <v>367</v>
      </c>
      <c r="D144" s="187" t="s">
        <v>110</v>
      </c>
      <c r="E144" s="188" t="s">
        <v>368</v>
      </c>
      <c r="F144" s="189" t="s">
        <v>369</v>
      </c>
      <c r="G144" s="190" t="s">
        <v>113</v>
      </c>
      <c r="H144" s="191">
        <v>1</v>
      </c>
      <c r="I144" s="192"/>
      <c r="J144" s="193">
        <f>ROUND(I144*H144,2)</f>
        <v>0</v>
      </c>
      <c r="K144" s="189" t="s">
        <v>19</v>
      </c>
      <c r="L144" s="42"/>
      <c r="M144" s="194" t="s">
        <v>19</v>
      </c>
      <c r="N144" s="195" t="s">
        <v>47</v>
      </c>
      <c r="O144" s="82"/>
      <c r="P144" s="196">
        <f>O144*H144</f>
        <v>0</v>
      </c>
      <c r="Q144" s="196">
        <v>0</v>
      </c>
      <c r="R144" s="196">
        <f>Q144*H144</f>
        <v>0</v>
      </c>
      <c r="S144" s="196">
        <v>0</v>
      </c>
      <c r="T144" s="197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8" t="s">
        <v>114</v>
      </c>
      <c r="AT144" s="198" t="s">
        <v>110</v>
      </c>
      <c r="AU144" s="198" t="s">
        <v>81</v>
      </c>
      <c r="AY144" s="15" t="s">
        <v>109</v>
      </c>
      <c r="BE144" s="199">
        <f>IF(N144="základní",J144,0)</f>
        <v>0</v>
      </c>
      <c r="BF144" s="199">
        <f>IF(N144="snížená",J144,0)</f>
        <v>0</v>
      </c>
      <c r="BG144" s="199">
        <f>IF(N144="zákl. přenesená",J144,0)</f>
        <v>0</v>
      </c>
      <c r="BH144" s="199">
        <f>IF(N144="sníž. přenesená",J144,0)</f>
        <v>0</v>
      </c>
      <c r="BI144" s="199">
        <f>IF(N144="nulová",J144,0)</f>
        <v>0</v>
      </c>
      <c r="BJ144" s="15" t="s">
        <v>81</v>
      </c>
      <c r="BK144" s="199">
        <f>ROUND(I144*H144,2)</f>
        <v>0</v>
      </c>
      <c r="BL144" s="15" t="s">
        <v>114</v>
      </c>
      <c r="BM144" s="198" t="s">
        <v>370</v>
      </c>
    </row>
    <row r="145" s="2" customFormat="1" ht="16.5" customHeight="1">
      <c r="A145" s="36"/>
      <c r="B145" s="37"/>
      <c r="C145" s="187" t="s">
        <v>371</v>
      </c>
      <c r="D145" s="187" t="s">
        <v>110</v>
      </c>
      <c r="E145" s="188" t="s">
        <v>372</v>
      </c>
      <c r="F145" s="189" t="s">
        <v>373</v>
      </c>
      <c r="G145" s="190" t="s">
        <v>113</v>
      </c>
      <c r="H145" s="191">
        <v>3</v>
      </c>
      <c r="I145" s="192"/>
      <c r="J145" s="193">
        <f>ROUND(I145*H145,2)</f>
        <v>0</v>
      </c>
      <c r="K145" s="189" t="s">
        <v>19</v>
      </c>
      <c r="L145" s="42"/>
      <c r="M145" s="194" t="s">
        <v>19</v>
      </c>
      <c r="N145" s="195" t="s">
        <v>47</v>
      </c>
      <c r="O145" s="82"/>
      <c r="P145" s="196">
        <f>O145*H145</f>
        <v>0</v>
      </c>
      <c r="Q145" s="196">
        <v>0</v>
      </c>
      <c r="R145" s="196">
        <f>Q145*H145</f>
        <v>0</v>
      </c>
      <c r="S145" s="196">
        <v>0</v>
      </c>
      <c r="T145" s="197">
        <f>S145*H145</f>
        <v>0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8" t="s">
        <v>114</v>
      </c>
      <c r="AT145" s="198" t="s">
        <v>110</v>
      </c>
      <c r="AU145" s="198" t="s">
        <v>81</v>
      </c>
      <c r="AY145" s="15" t="s">
        <v>109</v>
      </c>
      <c r="BE145" s="199">
        <f>IF(N145="základní",J145,0)</f>
        <v>0</v>
      </c>
      <c r="BF145" s="199">
        <f>IF(N145="snížená",J145,0)</f>
        <v>0</v>
      </c>
      <c r="BG145" s="199">
        <f>IF(N145="zákl. přenesená",J145,0)</f>
        <v>0</v>
      </c>
      <c r="BH145" s="199">
        <f>IF(N145="sníž. přenesená",J145,0)</f>
        <v>0</v>
      </c>
      <c r="BI145" s="199">
        <f>IF(N145="nulová",J145,0)</f>
        <v>0</v>
      </c>
      <c r="BJ145" s="15" t="s">
        <v>81</v>
      </c>
      <c r="BK145" s="199">
        <f>ROUND(I145*H145,2)</f>
        <v>0</v>
      </c>
      <c r="BL145" s="15" t="s">
        <v>114</v>
      </c>
      <c r="BM145" s="198" t="s">
        <v>374</v>
      </c>
    </row>
    <row r="146" s="2" customFormat="1" ht="16.5" customHeight="1">
      <c r="A146" s="36"/>
      <c r="B146" s="37"/>
      <c r="C146" s="187" t="s">
        <v>375</v>
      </c>
      <c r="D146" s="187" t="s">
        <v>110</v>
      </c>
      <c r="E146" s="188" t="s">
        <v>376</v>
      </c>
      <c r="F146" s="189" t="s">
        <v>377</v>
      </c>
      <c r="G146" s="190" t="s">
        <v>113</v>
      </c>
      <c r="H146" s="191">
        <v>3</v>
      </c>
      <c r="I146" s="192"/>
      <c r="J146" s="193">
        <f>ROUND(I146*H146,2)</f>
        <v>0</v>
      </c>
      <c r="K146" s="189" t="s">
        <v>19</v>
      </c>
      <c r="L146" s="42"/>
      <c r="M146" s="194" t="s">
        <v>19</v>
      </c>
      <c r="N146" s="195" t="s">
        <v>47</v>
      </c>
      <c r="O146" s="82"/>
      <c r="P146" s="196">
        <f>O146*H146</f>
        <v>0</v>
      </c>
      <c r="Q146" s="196">
        <v>0</v>
      </c>
      <c r="R146" s="196">
        <f>Q146*H146</f>
        <v>0</v>
      </c>
      <c r="S146" s="196">
        <v>0</v>
      </c>
      <c r="T146" s="197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198" t="s">
        <v>114</v>
      </c>
      <c r="AT146" s="198" t="s">
        <v>110</v>
      </c>
      <c r="AU146" s="198" t="s">
        <v>81</v>
      </c>
      <c r="AY146" s="15" t="s">
        <v>109</v>
      </c>
      <c r="BE146" s="199">
        <f>IF(N146="základní",J146,0)</f>
        <v>0</v>
      </c>
      <c r="BF146" s="199">
        <f>IF(N146="snížená",J146,0)</f>
        <v>0</v>
      </c>
      <c r="BG146" s="199">
        <f>IF(N146="zákl. přenesená",J146,0)</f>
        <v>0</v>
      </c>
      <c r="BH146" s="199">
        <f>IF(N146="sníž. přenesená",J146,0)</f>
        <v>0</v>
      </c>
      <c r="BI146" s="199">
        <f>IF(N146="nulová",J146,0)</f>
        <v>0</v>
      </c>
      <c r="BJ146" s="15" t="s">
        <v>81</v>
      </c>
      <c r="BK146" s="199">
        <f>ROUND(I146*H146,2)</f>
        <v>0</v>
      </c>
      <c r="BL146" s="15" t="s">
        <v>114</v>
      </c>
      <c r="BM146" s="198" t="s">
        <v>378</v>
      </c>
    </row>
    <row r="147" s="2" customFormat="1" ht="16.5" customHeight="1">
      <c r="A147" s="36"/>
      <c r="B147" s="37"/>
      <c r="C147" s="187" t="s">
        <v>379</v>
      </c>
      <c r="D147" s="187" t="s">
        <v>110</v>
      </c>
      <c r="E147" s="188" t="s">
        <v>380</v>
      </c>
      <c r="F147" s="189" t="s">
        <v>381</v>
      </c>
      <c r="G147" s="190" t="s">
        <v>113</v>
      </c>
      <c r="H147" s="191">
        <v>7</v>
      </c>
      <c r="I147" s="192"/>
      <c r="J147" s="193">
        <f>ROUND(I147*H147,2)</f>
        <v>0</v>
      </c>
      <c r="K147" s="189" t="s">
        <v>19</v>
      </c>
      <c r="L147" s="42"/>
      <c r="M147" s="194" t="s">
        <v>19</v>
      </c>
      <c r="N147" s="195" t="s">
        <v>47</v>
      </c>
      <c r="O147" s="82"/>
      <c r="P147" s="196">
        <f>O147*H147</f>
        <v>0</v>
      </c>
      <c r="Q147" s="196">
        <v>0</v>
      </c>
      <c r="R147" s="196">
        <f>Q147*H147</f>
        <v>0</v>
      </c>
      <c r="S147" s="196">
        <v>0</v>
      </c>
      <c r="T147" s="197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8" t="s">
        <v>114</v>
      </c>
      <c r="AT147" s="198" t="s">
        <v>110</v>
      </c>
      <c r="AU147" s="198" t="s">
        <v>81</v>
      </c>
      <c r="AY147" s="15" t="s">
        <v>109</v>
      </c>
      <c r="BE147" s="199">
        <f>IF(N147="základní",J147,0)</f>
        <v>0</v>
      </c>
      <c r="BF147" s="199">
        <f>IF(N147="snížená",J147,0)</f>
        <v>0</v>
      </c>
      <c r="BG147" s="199">
        <f>IF(N147="zákl. přenesená",J147,0)</f>
        <v>0</v>
      </c>
      <c r="BH147" s="199">
        <f>IF(N147="sníž. přenesená",J147,0)</f>
        <v>0</v>
      </c>
      <c r="BI147" s="199">
        <f>IF(N147="nulová",J147,0)</f>
        <v>0</v>
      </c>
      <c r="BJ147" s="15" t="s">
        <v>81</v>
      </c>
      <c r="BK147" s="199">
        <f>ROUND(I147*H147,2)</f>
        <v>0</v>
      </c>
      <c r="BL147" s="15" t="s">
        <v>114</v>
      </c>
      <c r="BM147" s="198" t="s">
        <v>382</v>
      </c>
    </row>
    <row r="148" s="2" customFormat="1" ht="16.5" customHeight="1">
      <c r="A148" s="36"/>
      <c r="B148" s="37"/>
      <c r="C148" s="187" t="s">
        <v>383</v>
      </c>
      <c r="D148" s="187" t="s">
        <v>110</v>
      </c>
      <c r="E148" s="188" t="s">
        <v>384</v>
      </c>
      <c r="F148" s="189" t="s">
        <v>385</v>
      </c>
      <c r="G148" s="190" t="s">
        <v>113</v>
      </c>
      <c r="H148" s="191">
        <v>5</v>
      </c>
      <c r="I148" s="192"/>
      <c r="J148" s="193">
        <f>ROUND(I148*H148,2)</f>
        <v>0</v>
      </c>
      <c r="K148" s="189" t="s">
        <v>19</v>
      </c>
      <c r="L148" s="42"/>
      <c r="M148" s="194" t="s">
        <v>19</v>
      </c>
      <c r="N148" s="195" t="s">
        <v>47</v>
      </c>
      <c r="O148" s="82"/>
      <c r="P148" s="196">
        <f>O148*H148</f>
        <v>0</v>
      </c>
      <c r="Q148" s="196">
        <v>0</v>
      </c>
      <c r="R148" s="196">
        <f>Q148*H148</f>
        <v>0</v>
      </c>
      <c r="S148" s="196">
        <v>0</v>
      </c>
      <c r="T148" s="197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8" t="s">
        <v>114</v>
      </c>
      <c r="AT148" s="198" t="s">
        <v>110</v>
      </c>
      <c r="AU148" s="198" t="s">
        <v>81</v>
      </c>
      <c r="AY148" s="15" t="s">
        <v>109</v>
      </c>
      <c r="BE148" s="199">
        <f>IF(N148="základní",J148,0)</f>
        <v>0</v>
      </c>
      <c r="BF148" s="199">
        <f>IF(N148="snížená",J148,0)</f>
        <v>0</v>
      </c>
      <c r="BG148" s="199">
        <f>IF(N148="zákl. přenesená",J148,0)</f>
        <v>0</v>
      </c>
      <c r="BH148" s="199">
        <f>IF(N148="sníž. přenesená",J148,0)</f>
        <v>0</v>
      </c>
      <c r="BI148" s="199">
        <f>IF(N148="nulová",J148,0)</f>
        <v>0</v>
      </c>
      <c r="BJ148" s="15" t="s">
        <v>81</v>
      </c>
      <c r="BK148" s="199">
        <f>ROUND(I148*H148,2)</f>
        <v>0</v>
      </c>
      <c r="BL148" s="15" t="s">
        <v>114</v>
      </c>
      <c r="BM148" s="198" t="s">
        <v>386</v>
      </c>
    </row>
    <row r="149" s="2" customFormat="1" ht="16.5" customHeight="1">
      <c r="A149" s="36"/>
      <c r="B149" s="37"/>
      <c r="C149" s="187" t="s">
        <v>387</v>
      </c>
      <c r="D149" s="187" t="s">
        <v>110</v>
      </c>
      <c r="E149" s="188" t="s">
        <v>388</v>
      </c>
      <c r="F149" s="189" t="s">
        <v>389</v>
      </c>
      <c r="G149" s="190" t="s">
        <v>113</v>
      </c>
      <c r="H149" s="191">
        <v>1</v>
      </c>
      <c r="I149" s="192"/>
      <c r="J149" s="193">
        <f>ROUND(I149*H149,2)</f>
        <v>0</v>
      </c>
      <c r="K149" s="189" t="s">
        <v>19</v>
      </c>
      <c r="L149" s="42"/>
      <c r="M149" s="194" t="s">
        <v>19</v>
      </c>
      <c r="N149" s="195" t="s">
        <v>47</v>
      </c>
      <c r="O149" s="82"/>
      <c r="P149" s="196">
        <f>O149*H149</f>
        <v>0</v>
      </c>
      <c r="Q149" s="196">
        <v>0</v>
      </c>
      <c r="R149" s="196">
        <f>Q149*H149</f>
        <v>0</v>
      </c>
      <c r="S149" s="196">
        <v>0</v>
      </c>
      <c r="T149" s="197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198" t="s">
        <v>114</v>
      </c>
      <c r="AT149" s="198" t="s">
        <v>110</v>
      </c>
      <c r="AU149" s="198" t="s">
        <v>81</v>
      </c>
      <c r="AY149" s="15" t="s">
        <v>109</v>
      </c>
      <c r="BE149" s="199">
        <f>IF(N149="základní",J149,0)</f>
        <v>0</v>
      </c>
      <c r="BF149" s="199">
        <f>IF(N149="snížená",J149,0)</f>
        <v>0</v>
      </c>
      <c r="BG149" s="199">
        <f>IF(N149="zákl. přenesená",J149,0)</f>
        <v>0</v>
      </c>
      <c r="BH149" s="199">
        <f>IF(N149="sníž. přenesená",J149,0)</f>
        <v>0</v>
      </c>
      <c r="BI149" s="199">
        <f>IF(N149="nulová",J149,0)</f>
        <v>0</v>
      </c>
      <c r="BJ149" s="15" t="s">
        <v>81</v>
      </c>
      <c r="BK149" s="199">
        <f>ROUND(I149*H149,2)</f>
        <v>0</v>
      </c>
      <c r="BL149" s="15" t="s">
        <v>114</v>
      </c>
      <c r="BM149" s="198" t="s">
        <v>390</v>
      </c>
    </row>
    <row r="150" s="2" customFormat="1" ht="16.5" customHeight="1">
      <c r="A150" s="36"/>
      <c r="B150" s="37"/>
      <c r="C150" s="187" t="s">
        <v>391</v>
      </c>
      <c r="D150" s="187" t="s">
        <v>110</v>
      </c>
      <c r="E150" s="188" t="s">
        <v>392</v>
      </c>
      <c r="F150" s="189" t="s">
        <v>393</v>
      </c>
      <c r="G150" s="190" t="s">
        <v>113</v>
      </c>
      <c r="H150" s="191">
        <v>1</v>
      </c>
      <c r="I150" s="192"/>
      <c r="J150" s="193">
        <f>ROUND(I150*H150,2)</f>
        <v>0</v>
      </c>
      <c r="K150" s="189" t="s">
        <v>19</v>
      </c>
      <c r="L150" s="42"/>
      <c r="M150" s="194" t="s">
        <v>19</v>
      </c>
      <c r="N150" s="195" t="s">
        <v>47</v>
      </c>
      <c r="O150" s="82"/>
      <c r="P150" s="196">
        <f>O150*H150</f>
        <v>0</v>
      </c>
      <c r="Q150" s="196">
        <v>0</v>
      </c>
      <c r="R150" s="196">
        <f>Q150*H150</f>
        <v>0</v>
      </c>
      <c r="S150" s="196">
        <v>0</v>
      </c>
      <c r="T150" s="197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8" t="s">
        <v>114</v>
      </c>
      <c r="AT150" s="198" t="s">
        <v>110</v>
      </c>
      <c r="AU150" s="198" t="s">
        <v>81</v>
      </c>
      <c r="AY150" s="15" t="s">
        <v>109</v>
      </c>
      <c r="BE150" s="199">
        <f>IF(N150="základní",J150,0)</f>
        <v>0</v>
      </c>
      <c r="BF150" s="199">
        <f>IF(N150="snížená",J150,0)</f>
        <v>0</v>
      </c>
      <c r="BG150" s="199">
        <f>IF(N150="zákl. přenesená",J150,0)</f>
        <v>0</v>
      </c>
      <c r="BH150" s="199">
        <f>IF(N150="sníž. přenesená",J150,0)</f>
        <v>0</v>
      </c>
      <c r="BI150" s="199">
        <f>IF(N150="nulová",J150,0)</f>
        <v>0</v>
      </c>
      <c r="BJ150" s="15" t="s">
        <v>81</v>
      </c>
      <c r="BK150" s="199">
        <f>ROUND(I150*H150,2)</f>
        <v>0</v>
      </c>
      <c r="BL150" s="15" t="s">
        <v>114</v>
      </c>
      <c r="BM150" s="198" t="s">
        <v>394</v>
      </c>
    </row>
    <row r="151" s="2" customFormat="1" ht="16.5" customHeight="1">
      <c r="A151" s="36"/>
      <c r="B151" s="37"/>
      <c r="C151" s="187" t="s">
        <v>395</v>
      </c>
      <c r="D151" s="187" t="s">
        <v>110</v>
      </c>
      <c r="E151" s="188" t="s">
        <v>396</v>
      </c>
      <c r="F151" s="189" t="s">
        <v>397</v>
      </c>
      <c r="G151" s="190" t="s">
        <v>113</v>
      </c>
      <c r="H151" s="191">
        <v>2</v>
      </c>
      <c r="I151" s="192"/>
      <c r="J151" s="193">
        <f>ROUND(I151*H151,2)</f>
        <v>0</v>
      </c>
      <c r="K151" s="189" t="s">
        <v>19</v>
      </c>
      <c r="L151" s="42"/>
      <c r="M151" s="194" t="s">
        <v>19</v>
      </c>
      <c r="N151" s="195" t="s">
        <v>47</v>
      </c>
      <c r="O151" s="82"/>
      <c r="P151" s="196">
        <f>O151*H151</f>
        <v>0</v>
      </c>
      <c r="Q151" s="196">
        <v>0</v>
      </c>
      <c r="R151" s="196">
        <f>Q151*H151</f>
        <v>0</v>
      </c>
      <c r="S151" s="196">
        <v>0</v>
      </c>
      <c r="T151" s="197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8" t="s">
        <v>114</v>
      </c>
      <c r="AT151" s="198" t="s">
        <v>110</v>
      </c>
      <c r="AU151" s="198" t="s">
        <v>81</v>
      </c>
      <c r="AY151" s="15" t="s">
        <v>109</v>
      </c>
      <c r="BE151" s="199">
        <f>IF(N151="základní",J151,0)</f>
        <v>0</v>
      </c>
      <c r="BF151" s="199">
        <f>IF(N151="snížená",J151,0)</f>
        <v>0</v>
      </c>
      <c r="BG151" s="199">
        <f>IF(N151="zákl. přenesená",J151,0)</f>
        <v>0</v>
      </c>
      <c r="BH151" s="199">
        <f>IF(N151="sníž. přenesená",J151,0)</f>
        <v>0</v>
      </c>
      <c r="BI151" s="199">
        <f>IF(N151="nulová",J151,0)</f>
        <v>0</v>
      </c>
      <c r="BJ151" s="15" t="s">
        <v>81</v>
      </c>
      <c r="BK151" s="199">
        <f>ROUND(I151*H151,2)</f>
        <v>0</v>
      </c>
      <c r="BL151" s="15" t="s">
        <v>114</v>
      </c>
      <c r="BM151" s="198" t="s">
        <v>398</v>
      </c>
    </row>
    <row r="152" s="2" customFormat="1" ht="16.5" customHeight="1">
      <c r="A152" s="36"/>
      <c r="B152" s="37"/>
      <c r="C152" s="187" t="s">
        <v>399</v>
      </c>
      <c r="D152" s="187" t="s">
        <v>110</v>
      </c>
      <c r="E152" s="188" t="s">
        <v>400</v>
      </c>
      <c r="F152" s="189" t="s">
        <v>401</v>
      </c>
      <c r="G152" s="190" t="s">
        <v>113</v>
      </c>
      <c r="H152" s="191">
        <v>2</v>
      </c>
      <c r="I152" s="192"/>
      <c r="J152" s="193">
        <f>ROUND(I152*H152,2)</f>
        <v>0</v>
      </c>
      <c r="K152" s="189" t="s">
        <v>19</v>
      </c>
      <c r="L152" s="42"/>
      <c r="M152" s="194" t="s">
        <v>19</v>
      </c>
      <c r="N152" s="195" t="s">
        <v>47</v>
      </c>
      <c r="O152" s="82"/>
      <c r="P152" s="196">
        <f>O152*H152</f>
        <v>0</v>
      </c>
      <c r="Q152" s="196">
        <v>0</v>
      </c>
      <c r="R152" s="196">
        <f>Q152*H152</f>
        <v>0</v>
      </c>
      <c r="S152" s="196">
        <v>0</v>
      </c>
      <c r="T152" s="197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198" t="s">
        <v>114</v>
      </c>
      <c r="AT152" s="198" t="s">
        <v>110</v>
      </c>
      <c r="AU152" s="198" t="s">
        <v>81</v>
      </c>
      <c r="AY152" s="15" t="s">
        <v>109</v>
      </c>
      <c r="BE152" s="199">
        <f>IF(N152="základní",J152,0)</f>
        <v>0</v>
      </c>
      <c r="BF152" s="199">
        <f>IF(N152="snížená",J152,0)</f>
        <v>0</v>
      </c>
      <c r="BG152" s="199">
        <f>IF(N152="zákl. přenesená",J152,0)</f>
        <v>0</v>
      </c>
      <c r="BH152" s="199">
        <f>IF(N152="sníž. přenesená",J152,0)</f>
        <v>0</v>
      </c>
      <c r="BI152" s="199">
        <f>IF(N152="nulová",J152,0)</f>
        <v>0</v>
      </c>
      <c r="BJ152" s="15" t="s">
        <v>81</v>
      </c>
      <c r="BK152" s="199">
        <f>ROUND(I152*H152,2)</f>
        <v>0</v>
      </c>
      <c r="BL152" s="15" t="s">
        <v>114</v>
      </c>
      <c r="BM152" s="198" t="s">
        <v>402</v>
      </c>
    </row>
    <row r="153" s="2" customFormat="1" ht="16.5" customHeight="1">
      <c r="A153" s="36"/>
      <c r="B153" s="37"/>
      <c r="C153" s="187" t="s">
        <v>403</v>
      </c>
      <c r="D153" s="187" t="s">
        <v>110</v>
      </c>
      <c r="E153" s="188" t="s">
        <v>404</v>
      </c>
      <c r="F153" s="189" t="s">
        <v>405</v>
      </c>
      <c r="G153" s="190" t="s">
        <v>113</v>
      </c>
      <c r="H153" s="191">
        <v>1</v>
      </c>
      <c r="I153" s="192"/>
      <c r="J153" s="193">
        <f>ROUND(I153*H153,2)</f>
        <v>0</v>
      </c>
      <c r="K153" s="189" t="s">
        <v>19</v>
      </c>
      <c r="L153" s="42"/>
      <c r="M153" s="194" t="s">
        <v>19</v>
      </c>
      <c r="N153" s="195" t="s">
        <v>47</v>
      </c>
      <c r="O153" s="82"/>
      <c r="P153" s="196">
        <f>O153*H153</f>
        <v>0</v>
      </c>
      <c r="Q153" s="196">
        <v>0</v>
      </c>
      <c r="R153" s="196">
        <f>Q153*H153</f>
        <v>0</v>
      </c>
      <c r="S153" s="196">
        <v>0</v>
      </c>
      <c r="T153" s="197">
        <f>S153*H153</f>
        <v>0</v>
      </c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R153" s="198" t="s">
        <v>114</v>
      </c>
      <c r="AT153" s="198" t="s">
        <v>110</v>
      </c>
      <c r="AU153" s="198" t="s">
        <v>81</v>
      </c>
      <c r="AY153" s="15" t="s">
        <v>109</v>
      </c>
      <c r="BE153" s="199">
        <f>IF(N153="základní",J153,0)</f>
        <v>0</v>
      </c>
      <c r="BF153" s="199">
        <f>IF(N153="snížená",J153,0)</f>
        <v>0</v>
      </c>
      <c r="BG153" s="199">
        <f>IF(N153="zákl. přenesená",J153,0)</f>
        <v>0</v>
      </c>
      <c r="BH153" s="199">
        <f>IF(N153="sníž. přenesená",J153,0)</f>
        <v>0</v>
      </c>
      <c r="BI153" s="199">
        <f>IF(N153="nulová",J153,0)</f>
        <v>0</v>
      </c>
      <c r="BJ153" s="15" t="s">
        <v>81</v>
      </c>
      <c r="BK153" s="199">
        <f>ROUND(I153*H153,2)</f>
        <v>0</v>
      </c>
      <c r="BL153" s="15" t="s">
        <v>114</v>
      </c>
      <c r="BM153" s="198" t="s">
        <v>406</v>
      </c>
    </row>
    <row r="154" s="2" customFormat="1" ht="16.5" customHeight="1">
      <c r="A154" s="36"/>
      <c r="B154" s="37"/>
      <c r="C154" s="187" t="s">
        <v>407</v>
      </c>
      <c r="D154" s="187" t="s">
        <v>110</v>
      </c>
      <c r="E154" s="188" t="s">
        <v>408</v>
      </c>
      <c r="F154" s="189" t="s">
        <v>409</v>
      </c>
      <c r="G154" s="190" t="s">
        <v>113</v>
      </c>
      <c r="H154" s="191">
        <v>1</v>
      </c>
      <c r="I154" s="192"/>
      <c r="J154" s="193">
        <f>ROUND(I154*H154,2)</f>
        <v>0</v>
      </c>
      <c r="K154" s="189" t="s">
        <v>19</v>
      </c>
      <c r="L154" s="42"/>
      <c r="M154" s="194" t="s">
        <v>19</v>
      </c>
      <c r="N154" s="195" t="s">
        <v>47</v>
      </c>
      <c r="O154" s="82"/>
      <c r="P154" s="196">
        <f>O154*H154</f>
        <v>0</v>
      </c>
      <c r="Q154" s="196">
        <v>0</v>
      </c>
      <c r="R154" s="196">
        <f>Q154*H154</f>
        <v>0</v>
      </c>
      <c r="S154" s="196">
        <v>0</v>
      </c>
      <c r="T154" s="197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8" t="s">
        <v>114</v>
      </c>
      <c r="AT154" s="198" t="s">
        <v>110</v>
      </c>
      <c r="AU154" s="198" t="s">
        <v>81</v>
      </c>
      <c r="AY154" s="15" t="s">
        <v>109</v>
      </c>
      <c r="BE154" s="199">
        <f>IF(N154="základní",J154,0)</f>
        <v>0</v>
      </c>
      <c r="BF154" s="199">
        <f>IF(N154="snížená",J154,0)</f>
        <v>0</v>
      </c>
      <c r="BG154" s="199">
        <f>IF(N154="zákl. přenesená",J154,0)</f>
        <v>0</v>
      </c>
      <c r="BH154" s="199">
        <f>IF(N154="sníž. přenesená",J154,0)</f>
        <v>0</v>
      </c>
      <c r="BI154" s="199">
        <f>IF(N154="nulová",J154,0)</f>
        <v>0</v>
      </c>
      <c r="BJ154" s="15" t="s">
        <v>81</v>
      </c>
      <c r="BK154" s="199">
        <f>ROUND(I154*H154,2)</f>
        <v>0</v>
      </c>
      <c r="BL154" s="15" t="s">
        <v>114</v>
      </c>
      <c r="BM154" s="198" t="s">
        <v>410</v>
      </c>
    </row>
    <row r="155" s="2" customFormat="1" ht="16.5" customHeight="1">
      <c r="A155" s="36"/>
      <c r="B155" s="37"/>
      <c r="C155" s="187" t="s">
        <v>411</v>
      </c>
      <c r="D155" s="187" t="s">
        <v>110</v>
      </c>
      <c r="E155" s="188" t="s">
        <v>412</v>
      </c>
      <c r="F155" s="189" t="s">
        <v>413</v>
      </c>
      <c r="G155" s="190" t="s">
        <v>113</v>
      </c>
      <c r="H155" s="191">
        <v>4</v>
      </c>
      <c r="I155" s="192"/>
      <c r="J155" s="193">
        <f>ROUND(I155*H155,2)</f>
        <v>0</v>
      </c>
      <c r="K155" s="189" t="s">
        <v>19</v>
      </c>
      <c r="L155" s="42"/>
      <c r="M155" s="194" t="s">
        <v>19</v>
      </c>
      <c r="N155" s="195" t="s">
        <v>47</v>
      </c>
      <c r="O155" s="82"/>
      <c r="P155" s="196">
        <f>O155*H155</f>
        <v>0</v>
      </c>
      <c r="Q155" s="196">
        <v>0</v>
      </c>
      <c r="R155" s="196">
        <f>Q155*H155</f>
        <v>0</v>
      </c>
      <c r="S155" s="196">
        <v>0</v>
      </c>
      <c r="T155" s="197">
        <f>S155*H155</f>
        <v>0</v>
      </c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R155" s="198" t="s">
        <v>114</v>
      </c>
      <c r="AT155" s="198" t="s">
        <v>110</v>
      </c>
      <c r="AU155" s="198" t="s">
        <v>81</v>
      </c>
      <c r="AY155" s="15" t="s">
        <v>109</v>
      </c>
      <c r="BE155" s="199">
        <f>IF(N155="základní",J155,0)</f>
        <v>0</v>
      </c>
      <c r="BF155" s="199">
        <f>IF(N155="snížená",J155,0)</f>
        <v>0</v>
      </c>
      <c r="BG155" s="199">
        <f>IF(N155="zákl. přenesená",J155,0)</f>
        <v>0</v>
      </c>
      <c r="BH155" s="199">
        <f>IF(N155="sníž. přenesená",J155,0)</f>
        <v>0</v>
      </c>
      <c r="BI155" s="199">
        <f>IF(N155="nulová",J155,0)</f>
        <v>0</v>
      </c>
      <c r="BJ155" s="15" t="s">
        <v>81</v>
      </c>
      <c r="BK155" s="199">
        <f>ROUND(I155*H155,2)</f>
        <v>0</v>
      </c>
      <c r="BL155" s="15" t="s">
        <v>114</v>
      </c>
      <c r="BM155" s="198" t="s">
        <v>414</v>
      </c>
    </row>
    <row r="156" s="2" customFormat="1" ht="16.5" customHeight="1">
      <c r="A156" s="36"/>
      <c r="B156" s="37"/>
      <c r="C156" s="187" t="s">
        <v>415</v>
      </c>
      <c r="D156" s="187" t="s">
        <v>110</v>
      </c>
      <c r="E156" s="188" t="s">
        <v>416</v>
      </c>
      <c r="F156" s="189" t="s">
        <v>417</v>
      </c>
      <c r="G156" s="190" t="s">
        <v>113</v>
      </c>
      <c r="H156" s="191">
        <v>2</v>
      </c>
      <c r="I156" s="192"/>
      <c r="J156" s="193">
        <f>ROUND(I156*H156,2)</f>
        <v>0</v>
      </c>
      <c r="K156" s="189" t="s">
        <v>19</v>
      </c>
      <c r="L156" s="42"/>
      <c r="M156" s="194" t="s">
        <v>19</v>
      </c>
      <c r="N156" s="195" t="s">
        <v>47</v>
      </c>
      <c r="O156" s="82"/>
      <c r="P156" s="196">
        <f>O156*H156</f>
        <v>0</v>
      </c>
      <c r="Q156" s="196">
        <v>0</v>
      </c>
      <c r="R156" s="196">
        <f>Q156*H156</f>
        <v>0</v>
      </c>
      <c r="S156" s="196">
        <v>0</v>
      </c>
      <c r="T156" s="197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8" t="s">
        <v>114</v>
      </c>
      <c r="AT156" s="198" t="s">
        <v>110</v>
      </c>
      <c r="AU156" s="198" t="s">
        <v>81</v>
      </c>
      <c r="AY156" s="15" t="s">
        <v>109</v>
      </c>
      <c r="BE156" s="199">
        <f>IF(N156="základní",J156,0)</f>
        <v>0</v>
      </c>
      <c r="BF156" s="199">
        <f>IF(N156="snížená",J156,0)</f>
        <v>0</v>
      </c>
      <c r="BG156" s="199">
        <f>IF(N156="zákl. přenesená",J156,0)</f>
        <v>0</v>
      </c>
      <c r="BH156" s="199">
        <f>IF(N156="sníž. přenesená",J156,0)</f>
        <v>0</v>
      </c>
      <c r="BI156" s="199">
        <f>IF(N156="nulová",J156,0)</f>
        <v>0</v>
      </c>
      <c r="BJ156" s="15" t="s">
        <v>81</v>
      </c>
      <c r="BK156" s="199">
        <f>ROUND(I156*H156,2)</f>
        <v>0</v>
      </c>
      <c r="BL156" s="15" t="s">
        <v>114</v>
      </c>
      <c r="BM156" s="198" t="s">
        <v>418</v>
      </c>
    </row>
    <row r="157" s="2" customFormat="1" ht="16.5" customHeight="1">
      <c r="A157" s="36"/>
      <c r="B157" s="37"/>
      <c r="C157" s="187" t="s">
        <v>419</v>
      </c>
      <c r="D157" s="187" t="s">
        <v>110</v>
      </c>
      <c r="E157" s="188" t="s">
        <v>420</v>
      </c>
      <c r="F157" s="189" t="s">
        <v>421</v>
      </c>
      <c r="G157" s="190" t="s">
        <v>113</v>
      </c>
      <c r="H157" s="191">
        <v>7</v>
      </c>
      <c r="I157" s="192"/>
      <c r="J157" s="193">
        <f>ROUND(I157*H157,2)</f>
        <v>0</v>
      </c>
      <c r="K157" s="189" t="s">
        <v>19</v>
      </c>
      <c r="L157" s="42"/>
      <c r="M157" s="194" t="s">
        <v>19</v>
      </c>
      <c r="N157" s="195" t="s">
        <v>47</v>
      </c>
      <c r="O157" s="82"/>
      <c r="P157" s="196">
        <f>O157*H157</f>
        <v>0</v>
      </c>
      <c r="Q157" s="196">
        <v>0</v>
      </c>
      <c r="R157" s="196">
        <f>Q157*H157</f>
        <v>0</v>
      </c>
      <c r="S157" s="196">
        <v>0</v>
      </c>
      <c r="T157" s="197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8" t="s">
        <v>114</v>
      </c>
      <c r="AT157" s="198" t="s">
        <v>110</v>
      </c>
      <c r="AU157" s="198" t="s">
        <v>81</v>
      </c>
      <c r="AY157" s="15" t="s">
        <v>109</v>
      </c>
      <c r="BE157" s="199">
        <f>IF(N157="základní",J157,0)</f>
        <v>0</v>
      </c>
      <c r="BF157" s="199">
        <f>IF(N157="snížená",J157,0)</f>
        <v>0</v>
      </c>
      <c r="BG157" s="199">
        <f>IF(N157="zákl. přenesená",J157,0)</f>
        <v>0</v>
      </c>
      <c r="BH157" s="199">
        <f>IF(N157="sníž. přenesená",J157,0)</f>
        <v>0</v>
      </c>
      <c r="BI157" s="199">
        <f>IF(N157="nulová",J157,0)</f>
        <v>0</v>
      </c>
      <c r="BJ157" s="15" t="s">
        <v>81</v>
      </c>
      <c r="BK157" s="199">
        <f>ROUND(I157*H157,2)</f>
        <v>0</v>
      </c>
      <c r="BL157" s="15" t="s">
        <v>114</v>
      </c>
      <c r="BM157" s="198" t="s">
        <v>422</v>
      </c>
    </row>
    <row r="158" s="2" customFormat="1" ht="16.5" customHeight="1">
      <c r="A158" s="36"/>
      <c r="B158" s="37"/>
      <c r="C158" s="187" t="s">
        <v>423</v>
      </c>
      <c r="D158" s="187" t="s">
        <v>110</v>
      </c>
      <c r="E158" s="188" t="s">
        <v>424</v>
      </c>
      <c r="F158" s="189" t="s">
        <v>425</v>
      </c>
      <c r="G158" s="190" t="s">
        <v>113</v>
      </c>
      <c r="H158" s="191">
        <v>4</v>
      </c>
      <c r="I158" s="192"/>
      <c r="J158" s="193">
        <f>ROUND(I158*H158,2)</f>
        <v>0</v>
      </c>
      <c r="K158" s="189" t="s">
        <v>19</v>
      </c>
      <c r="L158" s="42"/>
      <c r="M158" s="194" t="s">
        <v>19</v>
      </c>
      <c r="N158" s="195" t="s">
        <v>47</v>
      </c>
      <c r="O158" s="82"/>
      <c r="P158" s="196">
        <f>O158*H158</f>
        <v>0</v>
      </c>
      <c r="Q158" s="196">
        <v>0</v>
      </c>
      <c r="R158" s="196">
        <f>Q158*H158</f>
        <v>0</v>
      </c>
      <c r="S158" s="196">
        <v>0</v>
      </c>
      <c r="T158" s="197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8" t="s">
        <v>114</v>
      </c>
      <c r="AT158" s="198" t="s">
        <v>110</v>
      </c>
      <c r="AU158" s="198" t="s">
        <v>81</v>
      </c>
      <c r="AY158" s="15" t="s">
        <v>109</v>
      </c>
      <c r="BE158" s="199">
        <f>IF(N158="základní",J158,0)</f>
        <v>0</v>
      </c>
      <c r="BF158" s="199">
        <f>IF(N158="snížená",J158,0)</f>
        <v>0</v>
      </c>
      <c r="BG158" s="199">
        <f>IF(N158="zákl. přenesená",J158,0)</f>
        <v>0</v>
      </c>
      <c r="BH158" s="199">
        <f>IF(N158="sníž. přenesená",J158,0)</f>
        <v>0</v>
      </c>
      <c r="BI158" s="199">
        <f>IF(N158="nulová",J158,0)</f>
        <v>0</v>
      </c>
      <c r="BJ158" s="15" t="s">
        <v>81</v>
      </c>
      <c r="BK158" s="199">
        <f>ROUND(I158*H158,2)</f>
        <v>0</v>
      </c>
      <c r="BL158" s="15" t="s">
        <v>114</v>
      </c>
      <c r="BM158" s="198" t="s">
        <v>426</v>
      </c>
    </row>
    <row r="159" s="2" customFormat="1" ht="16.5" customHeight="1">
      <c r="A159" s="36"/>
      <c r="B159" s="37"/>
      <c r="C159" s="187" t="s">
        <v>427</v>
      </c>
      <c r="D159" s="187" t="s">
        <v>110</v>
      </c>
      <c r="E159" s="188" t="s">
        <v>428</v>
      </c>
      <c r="F159" s="189" t="s">
        <v>429</v>
      </c>
      <c r="G159" s="190" t="s">
        <v>113</v>
      </c>
      <c r="H159" s="191">
        <v>1</v>
      </c>
      <c r="I159" s="192"/>
      <c r="J159" s="193">
        <f>ROUND(I159*H159,2)</f>
        <v>0</v>
      </c>
      <c r="K159" s="189" t="s">
        <v>19</v>
      </c>
      <c r="L159" s="42"/>
      <c r="M159" s="194" t="s">
        <v>19</v>
      </c>
      <c r="N159" s="195" t="s">
        <v>47</v>
      </c>
      <c r="O159" s="82"/>
      <c r="P159" s="196">
        <f>O159*H159</f>
        <v>0</v>
      </c>
      <c r="Q159" s="196">
        <v>0</v>
      </c>
      <c r="R159" s="196">
        <f>Q159*H159</f>
        <v>0</v>
      </c>
      <c r="S159" s="196">
        <v>0</v>
      </c>
      <c r="T159" s="197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8" t="s">
        <v>114</v>
      </c>
      <c r="AT159" s="198" t="s">
        <v>110</v>
      </c>
      <c r="AU159" s="198" t="s">
        <v>81</v>
      </c>
      <c r="AY159" s="15" t="s">
        <v>109</v>
      </c>
      <c r="BE159" s="199">
        <f>IF(N159="základní",J159,0)</f>
        <v>0</v>
      </c>
      <c r="BF159" s="199">
        <f>IF(N159="snížená",J159,0)</f>
        <v>0</v>
      </c>
      <c r="BG159" s="199">
        <f>IF(N159="zákl. přenesená",J159,0)</f>
        <v>0</v>
      </c>
      <c r="BH159" s="199">
        <f>IF(N159="sníž. přenesená",J159,0)</f>
        <v>0</v>
      </c>
      <c r="BI159" s="199">
        <f>IF(N159="nulová",J159,0)</f>
        <v>0</v>
      </c>
      <c r="BJ159" s="15" t="s">
        <v>81</v>
      </c>
      <c r="BK159" s="199">
        <f>ROUND(I159*H159,2)</f>
        <v>0</v>
      </c>
      <c r="BL159" s="15" t="s">
        <v>114</v>
      </c>
      <c r="BM159" s="198" t="s">
        <v>430</v>
      </c>
    </row>
    <row r="160" s="2" customFormat="1" ht="16.5" customHeight="1">
      <c r="A160" s="36"/>
      <c r="B160" s="37"/>
      <c r="C160" s="187" t="s">
        <v>431</v>
      </c>
      <c r="D160" s="187" t="s">
        <v>110</v>
      </c>
      <c r="E160" s="188" t="s">
        <v>432</v>
      </c>
      <c r="F160" s="189" t="s">
        <v>433</v>
      </c>
      <c r="G160" s="190" t="s">
        <v>113</v>
      </c>
      <c r="H160" s="191">
        <v>9</v>
      </c>
      <c r="I160" s="192"/>
      <c r="J160" s="193">
        <f>ROUND(I160*H160,2)</f>
        <v>0</v>
      </c>
      <c r="K160" s="189" t="s">
        <v>19</v>
      </c>
      <c r="L160" s="42"/>
      <c r="M160" s="194" t="s">
        <v>19</v>
      </c>
      <c r="N160" s="195" t="s">
        <v>47</v>
      </c>
      <c r="O160" s="82"/>
      <c r="P160" s="196">
        <f>O160*H160</f>
        <v>0</v>
      </c>
      <c r="Q160" s="196">
        <v>0</v>
      </c>
      <c r="R160" s="196">
        <f>Q160*H160</f>
        <v>0</v>
      </c>
      <c r="S160" s="196">
        <v>0</v>
      </c>
      <c r="T160" s="197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198" t="s">
        <v>114</v>
      </c>
      <c r="AT160" s="198" t="s">
        <v>110</v>
      </c>
      <c r="AU160" s="198" t="s">
        <v>81</v>
      </c>
      <c r="AY160" s="15" t="s">
        <v>109</v>
      </c>
      <c r="BE160" s="199">
        <f>IF(N160="základní",J160,0)</f>
        <v>0</v>
      </c>
      <c r="BF160" s="199">
        <f>IF(N160="snížená",J160,0)</f>
        <v>0</v>
      </c>
      <c r="BG160" s="199">
        <f>IF(N160="zákl. přenesená",J160,0)</f>
        <v>0</v>
      </c>
      <c r="BH160" s="199">
        <f>IF(N160="sníž. přenesená",J160,0)</f>
        <v>0</v>
      </c>
      <c r="BI160" s="199">
        <f>IF(N160="nulová",J160,0)</f>
        <v>0</v>
      </c>
      <c r="BJ160" s="15" t="s">
        <v>81</v>
      </c>
      <c r="BK160" s="199">
        <f>ROUND(I160*H160,2)</f>
        <v>0</v>
      </c>
      <c r="BL160" s="15" t="s">
        <v>114</v>
      </c>
      <c r="BM160" s="198" t="s">
        <v>434</v>
      </c>
    </row>
    <row r="161" s="2" customFormat="1" ht="16.5" customHeight="1">
      <c r="A161" s="36"/>
      <c r="B161" s="37"/>
      <c r="C161" s="187" t="s">
        <v>435</v>
      </c>
      <c r="D161" s="187" t="s">
        <v>110</v>
      </c>
      <c r="E161" s="188" t="s">
        <v>436</v>
      </c>
      <c r="F161" s="189" t="s">
        <v>437</v>
      </c>
      <c r="G161" s="190" t="s">
        <v>113</v>
      </c>
      <c r="H161" s="191">
        <v>1</v>
      </c>
      <c r="I161" s="192"/>
      <c r="J161" s="193">
        <f>ROUND(I161*H161,2)</f>
        <v>0</v>
      </c>
      <c r="K161" s="189" t="s">
        <v>19</v>
      </c>
      <c r="L161" s="42"/>
      <c r="M161" s="194" t="s">
        <v>19</v>
      </c>
      <c r="N161" s="195" t="s">
        <v>47</v>
      </c>
      <c r="O161" s="82"/>
      <c r="P161" s="196">
        <f>O161*H161</f>
        <v>0</v>
      </c>
      <c r="Q161" s="196">
        <v>0</v>
      </c>
      <c r="R161" s="196">
        <f>Q161*H161</f>
        <v>0</v>
      </c>
      <c r="S161" s="196">
        <v>0</v>
      </c>
      <c r="T161" s="197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198" t="s">
        <v>114</v>
      </c>
      <c r="AT161" s="198" t="s">
        <v>110</v>
      </c>
      <c r="AU161" s="198" t="s">
        <v>81</v>
      </c>
      <c r="AY161" s="15" t="s">
        <v>109</v>
      </c>
      <c r="BE161" s="199">
        <f>IF(N161="základní",J161,0)</f>
        <v>0</v>
      </c>
      <c r="BF161" s="199">
        <f>IF(N161="snížená",J161,0)</f>
        <v>0</v>
      </c>
      <c r="BG161" s="199">
        <f>IF(N161="zákl. přenesená",J161,0)</f>
        <v>0</v>
      </c>
      <c r="BH161" s="199">
        <f>IF(N161="sníž. přenesená",J161,0)</f>
        <v>0</v>
      </c>
      <c r="BI161" s="199">
        <f>IF(N161="nulová",J161,0)</f>
        <v>0</v>
      </c>
      <c r="BJ161" s="15" t="s">
        <v>81</v>
      </c>
      <c r="BK161" s="199">
        <f>ROUND(I161*H161,2)</f>
        <v>0</v>
      </c>
      <c r="BL161" s="15" t="s">
        <v>114</v>
      </c>
      <c r="BM161" s="198" t="s">
        <v>438</v>
      </c>
    </row>
    <row r="162" s="2" customFormat="1" ht="16.5" customHeight="1">
      <c r="A162" s="36"/>
      <c r="B162" s="37"/>
      <c r="C162" s="187" t="s">
        <v>439</v>
      </c>
      <c r="D162" s="187" t="s">
        <v>110</v>
      </c>
      <c r="E162" s="188" t="s">
        <v>440</v>
      </c>
      <c r="F162" s="189" t="s">
        <v>441</v>
      </c>
      <c r="G162" s="190" t="s">
        <v>113</v>
      </c>
      <c r="H162" s="191">
        <v>2</v>
      </c>
      <c r="I162" s="192"/>
      <c r="J162" s="193">
        <f>ROUND(I162*H162,2)</f>
        <v>0</v>
      </c>
      <c r="K162" s="189" t="s">
        <v>19</v>
      </c>
      <c r="L162" s="42"/>
      <c r="M162" s="194" t="s">
        <v>19</v>
      </c>
      <c r="N162" s="195" t="s">
        <v>47</v>
      </c>
      <c r="O162" s="82"/>
      <c r="P162" s="196">
        <f>O162*H162</f>
        <v>0</v>
      </c>
      <c r="Q162" s="196">
        <v>0</v>
      </c>
      <c r="R162" s="196">
        <f>Q162*H162</f>
        <v>0</v>
      </c>
      <c r="S162" s="196">
        <v>0</v>
      </c>
      <c r="T162" s="197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8" t="s">
        <v>114</v>
      </c>
      <c r="AT162" s="198" t="s">
        <v>110</v>
      </c>
      <c r="AU162" s="198" t="s">
        <v>81</v>
      </c>
      <c r="AY162" s="15" t="s">
        <v>109</v>
      </c>
      <c r="BE162" s="199">
        <f>IF(N162="základní",J162,0)</f>
        <v>0</v>
      </c>
      <c r="BF162" s="199">
        <f>IF(N162="snížená",J162,0)</f>
        <v>0</v>
      </c>
      <c r="BG162" s="199">
        <f>IF(N162="zákl. přenesená",J162,0)</f>
        <v>0</v>
      </c>
      <c r="BH162" s="199">
        <f>IF(N162="sníž. přenesená",J162,0)</f>
        <v>0</v>
      </c>
      <c r="BI162" s="199">
        <f>IF(N162="nulová",J162,0)</f>
        <v>0</v>
      </c>
      <c r="BJ162" s="15" t="s">
        <v>81</v>
      </c>
      <c r="BK162" s="199">
        <f>ROUND(I162*H162,2)</f>
        <v>0</v>
      </c>
      <c r="BL162" s="15" t="s">
        <v>114</v>
      </c>
      <c r="BM162" s="198" t="s">
        <v>442</v>
      </c>
    </row>
    <row r="163" s="2" customFormat="1" ht="16.5" customHeight="1">
      <c r="A163" s="36"/>
      <c r="B163" s="37"/>
      <c r="C163" s="187" t="s">
        <v>443</v>
      </c>
      <c r="D163" s="187" t="s">
        <v>110</v>
      </c>
      <c r="E163" s="188" t="s">
        <v>444</v>
      </c>
      <c r="F163" s="189" t="s">
        <v>445</v>
      </c>
      <c r="G163" s="190" t="s">
        <v>113</v>
      </c>
      <c r="H163" s="191">
        <v>2</v>
      </c>
      <c r="I163" s="192"/>
      <c r="J163" s="193">
        <f>ROUND(I163*H163,2)</f>
        <v>0</v>
      </c>
      <c r="K163" s="189" t="s">
        <v>19</v>
      </c>
      <c r="L163" s="42"/>
      <c r="M163" s="194" t="s">
        <v>19</v>
      </c>
      <c r="N163" s="195" t="s">
        <v>47</v>
      </c>
      <c r="O163" s="82"/>
      <c r="P163" s="196">
        <f>O163*H163</f>
        <v>0</v>
      </c>
      <c r="Q163" s="196">
        <v>0</v>
      </c>
      <c r="R163" s="196">
        <f>Q163*H163</f>
        <v>0</v>
      </c>
      <c r="S163" s="196">
        <v>0</v>
      </c>
      <c r="T163" s="197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8" t="s">
        <v>114</v>
      </c>
      <c r="AT163" s="198" t="s">
        <v>110</v>
      </c>
      <c r="AU163" s="198" t="s">
        <v>81</v>
      </c>
      <c r="AY163" s="15" t="s">
        <v>109</v>
      </c>
      <c r="BE163" s="199">
        <f>IF(N163="základní",J163,0)</f>
        <v>0</v>
      </c>
      <c r="BF163" s="199">
        <f>IF(N163="snížená",J163,0)</f>
        <v>0</v>
      </c>
      <c r="BG163" s="199">
        <f>IF(N163="zákl. přenesená",J163,0)</f>
        <v>0</v>
      </c>
      <c r="BH163" s="199">
        <f>IF(N163="sníž. přenesená",J163,0)</f>
        <v>0</v>
      </c>
      <c r="BI163" s="199">
        <f>IF(N163="nulová",J163,0)</f>
        <v>0</v>
      </c>
      <c r="BJ163" s="15" t="s">
        <v>81</v>
      </c>
      <c r="BK163" s="199">
        <f>ROUND(I163*H163,2)</f>
        <v>0</v>
      </c>
      <c r="BL163" s="15" t="s">
        <v>114</v>
      </c>
      <c r="BM163" s="198" t="s">
        <v>446</v>
      </c>
    </row>
    <row r="164" s="2" customFormat="1" ht="16.5" customHeight="1">
      <c r="A164" s="36"/>
      <c r="B164" s="37"/>
      <c r="C164" s="187" t="s">
        <v>447</v>
      </c>
      <c r="D164" s="187" t="s">
        <v>110</v>
      </c>
      <c r="E164" s="188" t="s">
        <v>448</v>
      </c>
      <c r="F164" s="189" t="s">
        <v>449</v>
      </c>
      <c r="G164" s="190" t="s">
        <v>113</v>
      </c>
      <c r="H164" s="191">
        <v>1</v>
      </c>
      <c r="I164" s="192"/>
      <c r="J164" s="193">
        <f>ROUND(I164*H164,2)</f>
        <v>0</v>
      </c>
      <c r="K164" s="189" t="s">
        <v>19</v>
      </c>
      <c r="L164" s="42"/>
      <c r="M164" s="194" t="s">
        <v>19</v>
      </c>
      <c r="N164" s="195" t="s">
        <v>47</v>
      </c>
      <c r="O164" s="82"/>
      <c r="P164" s="196">
        <f>O164*H164</f>
        <v>0</v>
      </c>
      <c r="Q164" s="196">
        <v>0</v>
      </c>
      <c r="R164" s="196">
        <f>Q164*H164</f>
        <v>0</v>
      </c>
      <c r="S164" s="196">
        <v>0</v>
      </c>
      <c r="T164" s="197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8" t="s">
        <v>114</v>
      </c>
      <c r="AT164" s="198" t="s">
        <v>110</v>
      </c>
      <c r="AU164" s="198" t="s">
        <v>81</v>
      </c>
      <c r="AY164" s="15" t="s">
        <v>109</v>
      </c>
      <c r="BE164" s="199">
        <f>IF(N164="základní",J164,0)</f>
        <v>0</v>
      </c>
      <c r="BF164" s="199">
        <f>IF(N164="snížená",J164,0)</f>
        <v>0</v>
      </c>
      <c r="BG164" s="199">
        <f>IF(N164="zákl. přenesená",J164,0)</f>
        <v>0</v>
      </c>
      <c r="BH164" s="199">
        <f>IF(N164="sníž. přenesená",J164,0)</f>
        <v>0</v>
      </c>
      <c r="BI164" s="199">
        <f>IF(N164="nulová",J164,0)</f>
        <v>0</v>
      </c>
      <c r="BJ164" s="15" t="s">
        <v>81</v>
      </c>
      <c r="BK164" s="199">
        <f>ROUND(I164*H164,2)</f>
        <v>0</v>
      </c>
      <c r="BL164" s="15" t="s">
        <v>114</v>
      </c>
      <c r="BM164" s="198" t="s">
        <v>450</v>
      </c>
    </row>
    <row r="165" s="2" customFormat="1" ht="16.5" customHeight="1">
      <c r="A165" s="36"/>
      <c r="B165" s="37"/>
      <c r="C165" s="187" t="s">
        <v>451</v>
      </c>
      <c r="D165" s="187" t="s">
        <v>110</v>
      </c>
      <c r="E165" s="188" t="s">
        <v>452</v>
      </c>
      <c r="F165" s="189" t="s">
        <v>453</v>
      </c>
      <c r="G165" s="190" t="s">
        <v>113</v>
      </c>
      <c r="H165" s="191">
        <v>2</v>
      </c>
      <c r="I165" s="192"/>
      <c r="J165" s="193">
        <f>ROUND(I165*H165,2)</f>
        <v>0</v>
      </c>
      <c r="K165" s="189" t="s">
        <v>19</v>
      </c>
      <c r="L165" s="42"/>
      <c r="M165" s="194" t="s">
        <v>19</v>
      </c>
      <c r="N165" s="195" t="s">
        <v>47</v>
      </c>
      <c r="O165" s="82"/>
      <c r="P165" s="196">
        <f>O165*H165</f>
        <v>0</v>
      </c>
      <c r="Q165" s="196">
        <v>0</v>
      </c>
      <c r="R165" s="196">
        <f>Q165*H165</f>
        <v>0</v>
      </c>
      <c r="S165" s="196">
        <v>0</v>
      </c>
      <c r="T165" s="197">
        <f>S165*H165</f>
        <v>0</v>
      </c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R165" s="198" t="s">
        <v>114</v>
      </c>
      <c r="AT165" s="198" t="s">
        <v>110</v>
      </c>
      <c r="AU165" s="198" t="s">
        <v>81</v>
      </c>
      <c r="AY165" s="15" t="s">
        <v>109</v>
      </c>
      <c r="BE165" s="199">
        <f>IF(N165="základní",J165,0)</f>
        <v>0</v>
      </c>
      <c r="BF165" s="199">
        <f>IF(N165="snížená",J165,0)</f>
        <v>0</v>
      </c>
      <c r="BG165" s="199">
        <f>IF(N165="zákl. přenesená",J165,0)</f>
        <v>0</v>
      </c>
      <c r="BH165" s="199">
        <f>IF(N165="sníž. přenesená",J165,0)</f>
        <v>0</v>
      </c>
      <c r="BI165" s="199">
        <f>IF(N165="nulová",J165,0)</f>
        <v>0</v>
      </c>
      <c r="BJ165" s="15" t="s">
        <v>81</v>
      </c>
      <c r="BK165" s="199">
        <f>ROUND(I165*H165,2)</f>
        <v>0</v>
      </c>
      <c r="BL165" s="15" t="s">
        <v>114</v>
      </c>
      <c r="BM165" s="198" t="s">
        <v>454</v>
      </c>
    </row>
    <row r="166" s="2" customFormat="1" ht="16.5" customHeight="1">
      <c r="A166" s="36"/>
      <c r="B166" s="37"/>
      <c r="C166" s="187" t="s">
        <v>455</v>
      </c>
      <c r="D166" s="187" t="s">
        <v>110</v>
      </c>
      <c r="E166" s="188" t="s">
        <v>456</v>
      </c>
      <c r="F166" s="189" t="s">
        <v>457</v>
      </c>
      <c r="G166" s="190" t="s">
        <v>113</v>
      </c>
      <c r="H166" s="191">
        <v>1</v>
      </c>
      <c r="I166" s="192"/>
      <c r="J166" s="193">
        <f>ROUND(I166*H166,2)</f>
        <v>0</v>
      </c>
      <c r="K166" s="189" t="s">
        <v>19</v>
      </c>
      <c r="L166" s="42"/>
      <c r="M166" s="194" t="s">
        <v>19</v>
      </c>
      <c r="N166" s="195" t="s">
        <v>47</v>
      </c>
      <c r="O166" s="82"/>
      <c r="P166" s="196">
        <f>O166*H166</f>
        <v>0</v>
      </c>
      <c r="Q166" s="196">
        <v>0</v>
      </c>
      <c r="R166" s="196">
        <f>Q166*H166</f>
        <v>0</v>
      </c>
      <c r="S166" s="196">
        <v>0</v>
      </c>
      <c r="T166" s="197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8" t="s">
        <v>114</v>
      </c>
      <c r="AT166" s="198" t="s">
        <v>110</v>
      </c>
      <c r="AU166" s="198" t="s">
        <v>81</v>
      </c>
      <c r="AY166" s="15" t="s">
        <v>109</v>
      </c>
      <c r="BE166" s="199">
        <f>IF(N166="základní",J166,0)</f>
        <v>0</v>
      </c>
      <c r="BF166" s="199">
        <f>IF(N166="snížená",J166,0)</f>
        <v>0</v>
      </c>
      <c r="BG166" s="199">
        <f>IF(N166="zákl. přenesená",J166,0)</f>
        <v>0</v>
      </c>
      <c r="BH166" s="199">
        <f>IF(N166="sníž. přenesená",J166,0)</f>
        <v>0</v>
      </c>
      <c r="BI166" s="199">
        <f>IF(N166="nulová",J166,0)</f>
        <v>0</v>
      </c>
      <c r="BJ166" s="15" t="s">
        <v>81</v>
      </c>
      <c r="BK166" s="199">
        <f>ROUND(I166*H166,2)</f>
        <v>0</v>
      </c>
      <c r="BL166" s="15" t="s">
        <v>114</v>
      </c>
      <c r="BM166" s="198" t="s">
        <v>458</v>
      </c>
    </row>
    <row r="167" s="2" customFormat="1" ht="16.5" customHeight="1">
      <c r="A167" s="36"/>
      <c r="B167" s="37"/>
      <c r="C167" s="187" t="s">
        <v>459</v>
      </c>
      <c r="D167" s="187" t="s">
        <v>110</v>
      </c>
      <c r="E167" s="188" t="s">
        <v>460</v>
      </c>
      <c r="F167" s="189" t="s">
        <v>461</v>
      </c>
      <c r="G167" s="190" t="s">
        <v>113</v>
      </c>
      <c r="H167" s="191">
        <v>1</v>
      </c>
      <c r="I167" s="192"/>
      <c r="J167" s="193">
        <f>ROUND(I167*H167,2)</f>
        <v>0</v>
      </c>
      <c r="K167" s="189" t="s">
        <v>19</v>
      </c>
      <c r="L167" s="42"/>
      <c r="M167" s="194" t="s">
        <v>19</v>
      </c>
      <c r="N167" s="195" t="s">
        <v>47</v>
      </c>
      <c r="O167" s="82"/>
      <c r="P167" s="196">
        <f>O167*H167</f>
        <v>0</v>
      </c>
      <c r="Q167" s="196">
        <v>0</v>
      </c>
      <c r="R167" s="196">
        <f>Q167*H167</f>
        <v>0</v>
      </c>
      <c r="S167" s="196">
        <v>0</v>
      </c>
      <c r="T167" s="197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8" t="s">
        <v>114</v>
      </c>
      <c r="AT167" s="198" t="s">
        <v>110</v>
      </c>
      <c r="AU167" s="198" t="s">
        <v>81</v>
      </c>
      <c r="AY167" s="15" t="s">
        <v>109</v>
      </c>
      <c r="BE167" s="199">
        <f>IF(N167="základní",J167,0)</f>
        <v>0</v>
      </c>
      <c r="BF167" s="199">
        <f>IF(N167="snížená",J167,0)</f>
        <v>0</v>
      </c>
      <c r="BG167" s="199">
        <f>IF(N167="zákl. přenesená",J167,0)</f>
        <v>0</v>
      </c>
      <c r="BH167" s="199">
        <f>IF(N167="sníž. přenesená",J167,0)</f>
        <v>0</v>
      </c>
      <c r="BI167" s="199">
        <f>IF(N167="nulová",J167,0)</f>
        <v>0</v>
      </c>
      <c r="BJ167" s="15" t="s">
        <v>81</v>
      </c>
      <c r="BK167" s="199">
        <f>ROUND(I167*H167,2)</f>
        <v>0</v>
      </c>
      <c r="BL167" s="15" t="s">
        <v>114</v>
      </c>
      <c r="BM167" s="198" t="s">
        <v>462</v>
      </c>
    </row>
    <row r="168" s="2" customFormat="1" ht="16.5" customHeight="1">
      <c r="A168" s="36"/>
      <c r="B168" s="37"/>
      <c r="C168" s="187" t="s">
        <v>463</v>
      </c>
      <c r="D168" s="187" t="s">
        <v>110</v>
      </c>
      <c r="E168" s="188" t="s">
        <v>464</v>
      </c>
      <c r="F168" s="189" t="s">
        <v>465</v>
      </c>
      <c r="G168" s="190" t="s">
        <v>113</v>
      </c>
      <c r="H168" s="191">
        <v>2</v>
      </c>
      <c r="I168" s="192"/>
      <c r="J168" s="193">
        <f>ROUND(I168*H168,2)</f>
        <v>0</v>
      </c>
      <c r="K168" s="189" t="s">
        <v>19</v>
      </c>
      <c r="L168" s="42"/>
      <c r="M168" s="194" t="s">
        <v>19</v>
      </c>
      <c r="N168" s="195" t="s">
        <v>47</v>
      </c>
      <c r="O168" s="82"/>
      <c r="P168" s="196">
        <f>O168*H168</f>
        <v>0</v>
      </c>
      <c r="Q168" s="196">
        <v>0</v>
      </c>
      <c r="R168" s="196">
        <f>Q168*H168</f>
        <v>0</v>
      </c>
      <c r="S168" s="196">
        <v>0</v>
      </c>
      <c r="T168" s="197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8" t="s">
        <v>114</v>
      </c>
      <c r="AT168" s="198" t="s">
        <v>110</v>
      </c>
      <c r="AU168" s="198" t="s">
        <v>81</v>
      </c>
      <c r="AY168" s="15" t="s">
        <v>109</v>
      </c>
      <c r="BE168" s="199">
        <f>IF(N168="základní",J168,0)</f>
        <v>0</v>
      </c>
      <c r="BF168" s="199">
        <f>IF(N168="snížená",J168,0)</f>
        <v>0</v>
      </c>
      <c r="BG168" s="199">
        <f>IF(N168="zákl. přenesená",J168,0)</f>
        <v>0</v>
      </c>
      <c r="BH168" s="199">
        <f>IF(N168="sníž. přenesená",J168,0)</f>
        <v>0</v>
      </c>
      <c r="BI168" s="199">
        <f>IF(N168="nulová",J168,0)</f>
        <v>0</v>
      </c>
      <c r="BJ168" s="15" t="s">
        <v>81</v>
      </c>
      <c r="BK168" s="199">
        <f>ROUND(I168*H168,2)</f>
        <v>0</v>
      </c>
      <c r="BL168" s="15" t="s">
        <v>114</v>
      </c>
      <c r="BM168" s="198" t="s">
        <v>466</v>
      </c>
    </row>
    <row r="169" s="2" customFormat="1" ht="16.5" customHeight="1">
      <c r="A169" s="36"/>
      <c r="B169" s="37"/>
      <c r="C169" s="187" t="s">
        <v>467</v>
      </c>
      <c r="D169" s="187" t="s">
        <v>110</v>
      </c>
      <c r="E169" s="188" t="s">
        <v>468</v>
      </c>
      <c r="F169" s="189" t="s">
        <v>469</v>
      </c>
      <c r="G169" s="190" t="s">
        <v>113</v>
      </c>
      <c r="H169" s="191">
        <v>1</v>
      </c>
      <c r="I169" s="192"/>
      <c r="J169" s="193">
        <f>ROUND(I169*H169,2)</f>
        <v>0</v>
      </c>
      <c r="K169" s="189" t="s">
        <v>19</v>
      </c>
      <c r="L169" s="42"/>
      <c r="M169" s="194" t="s">
        <v>19</v>
      </c>
      <c r="N169" s="195" t="s">
        <v>47</v>
      </c>
      <c r="O169" s="82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198" t="s">
        <v>114</v>
      </c>
      <c r="AT169" s="198" t="s">
        <v>110</v>
      </c>
      <c r="AU169" s="198" t="s">
        <v>81</v>
      </c>
      <c r="AY169" s="15" t="s">
        <v>109</v>
      </c>
      <c r="BE169" s="199">
        <f>IF(N169="základní",J169,0)</f>
        <v>0</v>
      </c>
      <c r="BF169" s="199">
        <f>IF(N169="snížená",J169,0)</f>
        <v>0</v>
      </c>
      <c r="BG169" s="199">
        <f>IF(N169="zákl. přenesená",J169,0)</f>
        <v>0</v>
      </c>
      <c r="BH169" s="199">
        <f>IF(N169="sníž. přenesená",J169,0)</f>
        <v>0</v>
      </c>
      <c r="BI169" s="199">
        <f>IF(N169="nulová",J169,0)</f>
        <v>0</v>
      </c>
      <c r="BJ169" s="15" t="s">
        <v>81</v>
      </c>
      <c r="BK169" s="199">
        <f>ROUND(I169*H169,2)</f>
        <v>0</v>
      </c>
      <c r="BL169" s="15" t="s">
        <v>114</v>
      </c>
      <c r="BM169" s="198" t="s">
        <v>470</v>
      </c>
    </row>
    <row r="170" s="2" customFormat="1" ht="16.5" customHeight="1">
      <c r="A170" s="36"/>
      <c r="B170" s="37"/>
      <c r="C170" s="187" t="s">
        <v>471</v>
      </c>
      <c r="D170" s="187" t="s">
        <v>110</v>
      </c>
      <c r="E170" s="188" t="s">
        <v>472</v>
      </c>
      <c r="F170" s="189" t="s">
        <v>473</v>
      </c>
      <c r="G170" s="190" t="s">
        <v>113</v>
      </c>
      <c r="H170" s="191">
        <v>12</v>
      </c>
      <c r="I170" s="192"/>
      <c r="J170" s="193">
        <f>ROUND(I170*H170,2)</f>
        <v>0</v>
      </c>
      <c r="K170" s="189" t="s">
        <v>19</v>
      </c>
      <c r="L170" s="42"/>
      <c r="M170" s="194" t="s">
        <v>19</v>
      </c>
      <c r="N170" s="195" t="s">
        <v>47</v>
      </c>
      <c r="O170" s="82"/>
      <c r="P170" s="196">
        <f>O170*H170</f>
        <v>0</v>
      </c>
      <c r="Q170" s="196">
        <v>0</v>
      </c>
      <c r="R170" s="196">
        <f>Q170*H170</f>
        <v>0</v>
      </c>
      <c r="S170" s="196">
        <v>0</v>
      </c>
      <c r="T170" s="197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8" t="s">
        <v>114</v>
      </c>
      <c r="AT170" s="198" t="s">
        <v>110</v>
      </c>
      <c r="AU170" s="198" t="s">
        <v>81</v>
      </c>
      <c r="AY170" s="15" t="s">
        <v>109</v>
      </c>
      <c r="BE170" s="199">
        <f>IF(N170="základní",J170,0)</f>
        <v>0</v>
      </c>
      <c r="BF170" s="199">
        <f>IF(N170="snížená",J170,0)</f>
        <v>0</v>
      </c>
      <c r="BG170" s="199">
        <f>IF(N170="zákl. přenesená",J170,0)</f>
        <v>0</v>
      </c>
      <c r="BH170" s="199">
        <f>IF(N170="sníž. přenesená",J170,0)</f>
        <v>0</v>
      </c>
      <c r="BI170" s="199">
        <f>IF(N170="nulová",J170,0)</f>
        <v>0</v>
      </c>
      <c r="BJ170" s="15" t="s">
        <v>81</v>
      </c>
      <c r="BK170" s="199">
        <f>ROUND(I170*H170,2)</f>
        <v>0</v>
      </c>
      <c r="BL170" s="15" t="s">
        <v>114</v>
      </c>
      <c r="BM170" s="198" t="s">
        <v>474</v>
      </c>
    </row>
    <row r="171" s="2" customFormat="1" ht="16.5" customHeight="1">
      <c r="A171" s="36"/>
      <c r="B171" s="37"/>
      <c r="C171" s="187" t="s">
        <v>475</v>
      </c>
      <c r="D171" s="187" t="s">
        <v>110</v>
      </c>
      <c r="E171" s="188" t="s">
        <v>476</v>
      </c>
      <c r="F171" s="189" t="s">
        <v>477</v>
      </c>
      <c r="G171" s="190" t="s">
        <v>113</v>
      </c>
      <c r="H171" s="191">
        <v>12</v>
      </c>
      <c r="I171" s="192"/>
      <c r="J171" s="193">
        <f>ROUND(I171*H171,2)</f>
        <v>0</v>
      </c>
      <c r="K171" s="189" t="s">
        <v>19</v>
      </c>
      <c r="L171" s="42"/>
      <c r="M171" s="194" t="s">
        <v>19</v>
      </c>
      <c r="N171" s="195" t="s">
        <v>47</v>
      </c>
      <c r="O171" s="82"/>
      <c r="P171" s="196">
        <f>O171*H171</f>
        <v>0</v>
      </c>
      <c r="Q171" s="196">
        <v>0</v>
      </c>
      <c r="R171" s="196">
        <f>Q171*H171</f>
        <v>0</v>
      </c>
      <c r="S171" s="196">
        <v>0</v>
      </c>
      <c r="T171" s="197">
        <f>S171*H171</f>
        <v>0</v>
      </c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R171" s="198" t="s">
        <v>114</v>
      </c>
      <c r="AT171" s="198" t="s">
        <v>110</v>
      </c>
      <c r="AU171" s="198" t="s">
        <v>81</v>
      </c>
      <c r="AY171" s="15" t="s">
        <v>109</v>
      </c>
      <c r="BE171" s="199">
        <f>IF(N171="základní",J171,0)</f>
        <v>0</v>
      </c>
      <c r="BF171" s="199">
        <f>IF(N171="snížená",J171,0)</f>
        <v>0</v>
      </c>
      <c r="BG171" s="199">
        <f>IF(N171="zákl. přenesená",J171,0)</f>
        <v>0</v>
      </c>
      <c r="BH171" s="199">
        <f>IF(N171="sníž. přenesená",J171,0)</f>
        <v>0</v>
      </c>
      <c r="BI171" s="199">
        <f>IF(N171="nulová",J171,0)</f>
        <v>0</v>
      </c>
      <c r="BJ171" s="15" t="s">
        <v>81</v>
      </c>
      <c r="BK171" s="199">
        <f>ROUND(I171*H171,2)</f>
        <v>0</v>
      </c>
      <c r="BL171" s="15" t="s">
        <v>114</v>
      </c>
      <c r="BM171" s="198" t="s">
        <v>478</v>
      </c>
    </row>
    <row r="172" s="2" customFormat="1" ht="16.5" customHeight="1">
      <c r="A172" s="36"/>
      <c r="B172" s="37"/>
      <c r="C172" s="187" t="s">
        <v>479</v>
      </c>
      <c r="D172" s="187" t="s">
        <v>110</v>
      </c>
      <c r="E172" s="188" t="s">
        <v>480</v>
      </c>
      <c r="F172" s="189" t="s">
        <v>481</v>
      </c>
      <c r="G172" s="190" t="s">
        <v>113</v>
      </c>
      <c r="H172" s="191">
        <v>4</v>
      </c>
      <c r="I172" s="192"/>
      <c r="J172" s="193">
        <f>ROUND(I172*H172,2)</f>
        <v>0</v>
      </c>
      <c r="K172" s="189" t="s">
        <v>19</v>
      </c>
      <c r="L172" s="42"/>
      <c r="M172" s="194" t="s">
        <v>19</v>
      </c>
      <c r="N172" s="195" t="s">
        <v>47</v>
      </c>
      <c r="O172" s="82"/>
      <c r="P172" s="196">
        <f>O172*H172</f>
        <v>0</v>
      </c>
      <c r="Q172" s="196">
        <v>0</v>
      </c>
      <c r="R172" s="196">
        <f>Q172*H172</f>
        <v>0</v>
      </c>
      <c r="S172" s="196">
        <v>0</v>
      </c>
      <c r="T172" s="197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8" t="s">
        <v>114</v>
      </c>
      <c r="AT172" s="198" t="s">
        <v>110</v>
      </c>
      <c r="AU172" s="198" t="s">
        <v>81</v>
      </c>
      <c r="AY172" s="15" t="s">
        <v>109</v>
      </c>
      <c r="BE172" s="199">
        <f>IF(N172="základní",J172,0)</f>
        <v>0</v>
      </c>
      <c r="BF172" s="199">
        <f>IF(N172="snížená",J172,0)</f>
        <v>0</v>
      </c>
      <c r="BG172" s="199">
        <f>IF(N172="zákl. přenesená",J172,0)</f>
        <v>0</v>
      </c>
      <c r="BH172" s="199">
        <f>IF(N172="sníž. přenesená",J172,0)</f>
        <v>0</v>
      </c>
      <c r="BI172" s="199">
        <f>IF(N172="nulová",J172,0)</f>
        <v>0</v>
      </c>
      <c r="BJ172" s="15" t="s">
        <v>81</v>
      </c>
      <c r="BK172" s="199">
        <f>ROUND(I172*H172,2)</f>
        <v>0</v>
      </c>
      <c r="BL172" s="15" t="s">
        <v>114</v>
      </c>
      <c r="BM172" s="198" t="s">
        <v>482</v>
      </c>
    </row>
    <row r="173" s="2" customFormat="1" ht="16.5" customHeight="1">
      <c r="A173" s="36"/>
      <c r="B173" s="37"/>
      <c r="C173" s="187" t="s">
        <v>483</v>
      </c>
      <c r="D173" s="187" t="s">
        <v>110</v>
      </c>
      <c r="E173" s="188" t="s">
        <v>484</v>
      </c>
      <c r="F173" s="189" t="s">
        <v>485</v>
      </c>
      <c r="G173" s="190" t="s">
        <v>113</v>
      </c>
      <c r="H173" s="191">
        <v>6</v>
      </c>
      <c r="I173" s="192"/>
      <c r="J173" s="193">
        <f>ROUND(I173*H173,2)</f>
        <v>0</v>
      </c>
      <c r="K173" s="189" t="s">
        <v>19</v>
      </c>
      <c r="L173" s="42"/>
      <c r="M173" s="194" t="s">
        <v>19</v>
      </c>
      <c r="N173" s="195" t="s">
        <v>47</v>
      </c>
      <c r="O173" s="82"/>
      <c r="P173" s="196">
        <f>O173*H173</f>
        <v>0</v>
      </c>
      <c r="Q173" s="196">
        <v>0</v>
      </c>
      <c r="R173" s="196">
        <f>Q173*H173</f>
        <v>0</v>
      </c>
      <c r="S173" s="196">
        <v>0</v>
      </c>
      <c r="T173" s="197">
        <f>S173*H173</f>
        <v>0</v>
      </c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R173" s="198" t="s">
        <v>114</v>
      </c>
      <c r="AT173" s="198" t="s">
        <v>110</v>
      </c>
      <c r="AU173" s="198" t="s">
        <v>81</v>
      </c>
      <c r="AY173" s="15" t="s">
        <v>109</v>
      </c>
      <c r="BE173" s="199">
        <f>IF(N173="základní",J173,0)</f>
        <v>0</v>
      </c>
      <c r="BF173" s="199">
        <f>IF(N173="snížená",J173,0)</f>
        <v>0</v>
      </c>
      <c r="BG173" s="199">
        <f>IF(N173="zákl. přenesená",J173,0)</f>
        <v>0</v>
      </c>
      <c r="BH173" s="199">
        <f>IF(N173="sníž. přenesená",J173,0)</f>
        <v>0</v>
      </c>
      <c r="BI173" s="199">
        <f>IF(N173="nulová",J173,0)</f>
        <v>0</v>
      </c>
      <c r="BJ173" s="15" t="s">
        <v>81</v>
      </c>
      <c r="BK173" s="199">
        <f>ROUND(I173*H173,2)</f>
        <v>0</v>
      </c>
      <c r="BL173" s="15" t="s">
        <v>114</v>
      </c>
      <c r="BM173" s="198" t="s">
        <v>486</v>
      </c>
    </row>
    <row r="174" s="2" customFormat="1" ht="16.5" customHeight="1">
      <c r="A174" s="36"/>
      <c r="B174" s="37"/>
      <c r="C174" s="187" t="s">
        <v>487</v>
      </c>
      <c r="D174" s="187" t="s">
        <v>110</v>
      </c>
      <c r="E174" s="188" t="s">
        <v>488</v>
      </c>
      <c r="F174" s="189" t="s">
        <v>489</v>
      </c>
      <c r="G174" s="190" t="s">
        <v>113</v>
      </c>
      <c r="H174" s="191">
        <v>1</v>
      </c>
      <c r="I174" s="192"/>
      <c r="J174" s="193">
        <f>ROUND(I174*H174,2)</f>
        <v>0</v>
      </c>
      <c r="K174" s="189" t="s">
        <v>19</v>
      </c>
      <c r="L174" s="42"/>
      <c r="M174" s="194" t="s">
        <v>19</v>
      </c>
      <c r="N174" s="195" t="s">
        <v>47</v>
      </c>
      <c r="O174" s="82"/>
      <c r="P174" s="196">
        <f>O174*H174</f>
        <v>0</v>
      </c>
      <c r="Q174" s="196">
        <v>0</v>
      </c>
      <c r="R174" s="196">
        <f>Q174*H174</f>
        <v>0</v>
      </c>
      <c r="S174" s="196">
        <v>0</v>
      </c>
      <c r="T174" s="197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8" t="s">
        <v>114</v>
      </c>
      <c r="AT174" s="198" t="s">
        <v>110</v>
      </c>
      <c r="AU174" s="198" t="s">
        <v>81</v>
      </c>
      <c r="AY174" s="15" t="s">
        <v>109</v>
      </c>
      <c r="BE174" s="199">
        <f>IF(N174="základní",J174,0)</f>
        <v>0</v>
      </c>
      <c r="BF174" s="199">
        <f>IF(N174="snížená",J174,0)</f>
        <v>0</v>
      </c>
      <c r="BG174" s="199">
        <f>IF(N174="zákl. přenesená",J174,0)</f>
        <v>0</v>
      </c>
      <c r="BH174" s="199">
        <f>IF(N174="sníž. přenesená",J174,0)</f>
        <v>0</v>
      </c>
      <c r="BI174" s="199">
        <f>IF(N174="nulová",J174,0)</f>
        <v>0</v>
      </c>
      <c r="BJ174" s="15" t="s">
        <v>81</v>
      </c>
      <c r="BK174" s="199">
        <f>ROUND(I174*H174,2)</f>
        <v>0</v>
      </c>
      <c r="BL174" s="15" t="s">
        <v>114</v>
      </c>
      <c r="BM174" s="198" t="s">
        <v>490</v>
      </c>
    </row>
    <row r="175" s="2" customFormat="1" ht="16.5" customHeight="1">
      <c r="A175" s="36"/>
      <c r="B175" s="37"/>
      <c r="C175" s="187" t="s">
        <v>491</v>
      </c>
      <c r="D175" s="187" t="s">
        <v>110</v>
      </c>
      <c r="E175" s="188" t="s">
        <v>492</v>
      </c>
      <c r="F175" s="189" t="s">
        <v>493</v>
      </c>
      <c r="G175" s="190" t="s">
        <v>113</v>
      </c>
      <c r="H175" s="191">
        <v>1</v>
      </c>
      <c r="I175" s="192"/>
      <c r="J175" s="193">
        <f>ROUND(I175*H175,2)</f>
        <v>0</v>
      </c>
      <c r="K175" s="189" t="s">
        <v>19</v>
      </c>
      <c r="L175" s="42"/>
      <c r="M175" s="194" t="s">
        <v>19</v>
      </c>
      <c r="N175" s="195" t="s">
        <v>47</v>
      </c>
      <c r="O175" s="82"/>
      <c r="P175" s="196">
        <f>O175*H175</f>
        <v>0</v>
      </c>
      <c r="Q175" s="196">
        <v>0</v>
      </c>
      <c r="R175" s="196">
        <f>Q175*H175</f>
        <v>0</v>
      </c>
      <c r="S175" s="196">
        <v>0</v>
      </c>
      <c r="T175" s="197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8" t="s">
        <v>114</v>
      </c>
      <c r="AT175" s="198" t="s">
        <v>110</v>
      </c>
      <c r="AU175" s="198" t="s">
        <v>81</v>
      </c>
      <c r="AY175" s="15" t="s">
        <v>109</v>
      </c>
      <c r="BE175" s="199">
        <f>IF(N175="základní",J175,0)</f>
        <v>0</v>
      </c>
      <c r="BF175" s="199">
        <f>IF(N175="snížená",J175,0)</f>
        <v>0</v>
      </c>
      <c r="BG175" s="199">
        <f>IF(N175="zákl. přenesená",J175,0)</f>
        <v>0</v>
      </c>
      <c r="BH175" s="199">
        <f>IF(N175="sníž. přenesená",J175,0)</f>
        <v>0</v>
      </c>
      <c r="BI175" s="199">
        <f>IF(N175="nulová",J175,0)</f>
        <v>0</v>
      </c>
      <c r="BJ175" s="15" t="s">
        <v>81</v>
      </c>
      <c r="BK175" s="199">
        <f>ROUND(I175*H175,2)</f>
        <v>0</v>
      </c>
      <c r="BL175" s="15" t="s">
        <v>114</v>
      </c>
      <c r="BM175" s="198" t="s">
        <v>494</v>
      </c>
    </row>
    <row r="176" s="2" customFormat="1" ht="16.5" customHeight="1">
      <c r="A176" s="36"/>
      <c r="B176" s="37"/>
      <c r="C176" s="187" t="s">
        <v>495</v>
      </c>
      <c r="D176" s="187" t="s">
        <v>110</v>
      </c>
      <c r="E176" s="188" t="s">
        <v>496</v>
      </c>
      <c r="F176" s="189" t="s">
        <v>497</v>
      </c>
      <c r="G176" s="190" t="s">
        <v>113</v>
      </c>
      <c r="H176" s="191">
        <v>1</v>
      </c>
      <c r="I176" s="192"/>
      <c r="J176" s="193">
        <f>ROUND(I176*H176,2)</f>
        <v>0</v>
      </c>
      <c r="K176" s="189" t="s">
        <v>19</v>
      </c>
      <c r="L176" s="42"/>
      <c r="M176" s="194" t="s">
        <v>19</v>
      </c>
      <c r="N176" s="195" t="s">
        <v>47</v>
      </c>
      <c r="O176" s="82"/>
      <c r="P176" s="196">
        <f>O176*H176</f>
        <v>0</v>
      </c>
      <c r="Q176" s="196">
        <v>0</v>
      </c>
      <c r="R176" s="196">
        <f>Q176*H176</f>
        <v>0</v>
      </c>
      <c r="S176" s="196">
        <v>0</v>
      </c>
      <c r="T176" s="197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8" t="s">
        <v>114</v>
      </c>
      <c r="AT176" s="198" t="s">
        <v>110</v>
      </c>
      <c r="AU176" s="198" t="s">
        <v>81</v>
      </c>
      <c r="AY176" s="15" t="s">
        <v>109</v>
      </c>
      <c r="BE176" s="199">
        <f>IF(N176="základní",J176,0)</f>
        <v>0</v>
      </c>
      <c r="BF176" s="199">
        <f>IF(N176="snížená",J176,0)</f>
        <v>0</v>
      </c>
      <c r="BG176" s="199">
        <f>IF(N176="zákl. přenesená",J176,0)</f>
        <v>0</v>
      </c>
      <c r="BH176" s="199">
        <f>IF(N176="sníž. přenesená",J176,0)</f>
        <v>0</v>
      </c>
      <c r="BI176" s="199">
        <f>IF(N176="nulová",J176,0)</f>
        <v>0</v>
      </c>
      <c r="BJ176" s="15" t="s">
        <v>81</v>
      </c>
      <c r="BK176" s="199">
        <f>ROUND(I176*H176,2)</f>
        <v>0</v>
      </c>
      <c r="BL176" s="15" t="s">
        <v>114</v>
      </c>
      <c r="BM176" s="198" t="s">
        <v>498</v>
      </c>
    </row>
    <row r="177" s="11" customFormat="1" ht="25.92" customHeight="1">
      <c r="A177" s="11"/>
      <c r="B177" s="173"/>
      <c r="C177" s="174"/>
      <c r="D177" s="175" t="s">
        <v>75</v>
      </c>
      <c r="E177" s="176" t="s">
        <v>499</v>
      </c>
      <c r="F177" s="176" t="s">
        <v>500</v>
      </c>
      <c r="G177" s="174"/>
      <c r="H177" s="174"/>
      <c r="I177" s="177"/>
      <c r="J177" s="178">
        <f>BK177</f>
        <v>0</v>
      </c>
      <c r="K177" s="174"/>
      <c r="L177" s="179"/>
      <c r="M177" s="180"/>
      <c r="N177" s="181"/>
      <c r="O177" s="181"/>
      <c r="P177" s="182">
        <f>SUM(P178:P199)</f>
        <v>0</v>
      </c>
      <c r="Q177" s="181"/>
      <c r="R177" s="182">
        <f>SUM(R178:R199)</f>
        <v>0</v>
      </c>
      <c r="S177" s="181"/>
      <c r="T177" s="183">
        <f>SUM(T178:T199)</f>
        <v>0</v>
      </c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R177" s="184" t="s">
        <v>108</v>
      </c>
      <c r="AT177" s="185" t="s">
        <v>75</v>
      </c>
      <c r="AU177" s="185" t="s">
        <v>76</v>
      </c>
      <c r="AY177" s="184" t="s">
        <v>109</v>
      </c>
      <c r="BK177" s="186">
        <f>SUM(BK178:BK199)</f>
        <v>0</v>
      </c>
    </row>
    <row r="178" s="2" customFormat="1" ht="16.5" customHeight="1">
      <c r="A178" s="36"/>
      <c r="B178" s="37"/>
      <c r="C178" s="187" t="s">
        <v>501</v>
      </c>
      <c r="D178" s="187" t="s">
        <v>110</v>
      </c>
      <c r="E178" s="188" t="s">
        <v>502</v>
      </c>
      <c r="F178" s="189" t="s">
        <v>503</v>
      </c>
      <c r="G178" s="190" t="s">
        <v>113</v>
      </c>
      <c r="H178" s="191">
        <v>8</v>
      </c>
      <c r="I178" s="192"/>
      <c r="J178" s="193">
        <f>ROUND(I178*H178,2)</f>
        <v>0</v>
      </c>
      <c r="K178" s="189" t="s">
        <v>19</v>
      </c>
      <c r="L178" s="42"/>
      <c r="M178" s="194" t="s">
        <v>19</v>
      </c>
      <c r="N178" s="195" t="s">
        <v>47</v>
      </c>
      <c r="O178" s="82"/>
      <c r="P178" s="196">
        <f>O178*H178</f>
        <v>0</v>
      </c>
      <c r="Q178" s="196">
        <v>0</v>
      </c>
      <c r="R178" s="196">
        <f>Q178*H178</f>
        <v>0</v>
      </c>
      <c r="S178" s="196">
        <v>0</v>
      </c>
      <c r="T178" s="197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198" t="s">
        <v>114</v>
      </c>
      <c r="AT178" s="198" t="s">
        <v>110</v>
      </c>
      <c r="AU178" s="198" t="s">
        <v>81</v>
      </c>
      <c r="AY178" s="15" t="s">
        <v>109</v>
      </c>
      <c r="BE178" s="199">
        <f>IF(N178="základní",J178,0)</f>
        <v>0</v>
      </c>
      <c r="BF178" s="199">
        <f>IF(N178="snížená",J178,0)</f>
        <v>0</v>
      </c>
      <c r="BG178" s="199">
        <f>IF(N178="zákl. přenesená",J178,0)</f>
        <v>0</v>
      </c>
      <c r="BH178" s="199">
        <f>IF(N178="sníž. přenesená",J178,0)</f>
        <v>0</v>
      </c>
      <c r="BI178" s="199">
        <f>IF(N178="nulová",J178,0)</f>
        <v>0</v>
      </c>
      <c r="BJ178" s="15" t="s">
        <v>81</v>
      </c>
      <c r="BK178" s="199">
        <f>ROUND(I178*H178,2)</f>
        <v>0</v>
      </c>
      <c r="BL178" s="15" t="s">
        <v>114</v>
      </c>
      <c r="BM178" s="198" t="s">
        <v>504</v>
      </c>
    </row>
    <row r="179" s="2" customFormat="1" ht="16.5" customHeight="1">
      <c r="A179" s="36"/>
      <c r="B179" s="37"/>
      <c r="C179" s="187" t="s">
        <v>505</v>
      </c>
      <c r="D179" s="187" t="s">
        <v>110</v>
      </c>
      <c r="E179" s="188" t="s">
        <v>506</v>
      </c>
      <c r="F179" s="189" t="s">
        <v>507</v>
      </c>
      <c r="G179" s="190" t="s">
        <v>113</v>
      </c>
      <c r="H179" s="191">
        <v>39</v>
      </c>
      <c r="I179" s="192"/>
      <c r="J179" s="193">
        <f>ROUND(I179*H179,2)</f>
        <v>0</v>
      </c>
      <c r="K179" s="189" t="s">
        <v>19</v>
      </c>
      <c r="L179" s="42"/>
      <c r="M179" s="194" t="s">
        <v>19</v>
      </c>
      <c r="N179" s="195" t="s">
        <v>47</v>
      </c>
      <c r="O179" s="82"/>
      <c r="P179" s="196">
        <f>O179*H179</f>
        <v>0</v>
      </c>
      <c r="Q179" s="196">
        <v>0</v>
      </c>
      <c r="R179" s="196">
        <f>Q179*H179</f>
        <v>0</v>
      </c>
      <c r="S179" s="196">
        <v>0</v>
      </c>
      <c r="T179" s="197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8" t="s">
        <v>114</v>
      </c>
      <c r="AT179" s="198" t="s">
        <v>110</v>
      </c>
      <c r="AU179" s="198" t="s">
        <v>81</v>
      </c>
      <c r="AY179" s="15" t="s">
        <v>109</v>
      </c>
      <c r="BE179" s="199">
        <f>IF(N179="základní",J179,0)</f>
        <v>0</v>
      </c>
      <c r="BF179" s="199">
        <f>IF(N179="snížená",J179,0)</f>
        <v>0</v>
      </c>
      <c r="BG179" s="199">
        <f>IF(N179="zákl. přenesená",J179,0)</f>
        <v>0</v>
      </c>
      <c r="BH179" s="199">
        <f>IF(N179="sníž. přenesená",J179,0)</f>
        <v>0</v>
      </c>
      <c r="BI179" s="199">
        <f>IF(N179="nulová",J179,0)</f>
        <v>0</v>
      </c>
      <c r="BJ179" s="15" t="s">
        <v>81</v>
      </c>
      <c r="BK179" s="199">
        <f>ROUND(I179*H179,2)</f>
        <v>0</v>
      </c>
      <c r="BL179" s="15" t="s">
        <v>114</v>
      </c>
      <c r="BM179" s="198" t="s">
        <v>508</v>
      </c>
    </row>
    <row r="180" s="2" customFormat="1" ht="16.5" customHeight="1">
      <c r="A180" s="36"/>
      <c r="B180" s="37"/>
      <c r="C180" s="187" t="s">
        <v>509</v>
      </c>
      <c r="D180" s="187" t="s">
        <v>110</v>
      </c>
      <c r="E180" s="188" t="s">
        <v>510</v>
      </c>
      <c r="F180" s="189" t="s">
        <v>511</v>
      </c>
      <c r="G180" s="190" t="s">
        <v>113</v>
      </c>
      <c r="H180" s="191">
        <v>24</v>
      </c>
      <c r="I180" s="192"/>
      <c r="J180" s="193">
        <f>ROUND(I180*H180,2)</f>
        <v>0</v>
      </c>
      <c r="K180" s="189" t="s">
        <v>19</v>
      </c>
      <c r="L180" s="42"/>
      <c r="M180" s="194" t="s">
        <v>19</v>
      </c>
      <c r="N180" s="195" t="s">
        <v>47</v>
      </c>
      <c r="O180" s="82"/>
      <c r="P180" s="196">
        <f>O180*H180</f>
        <v>0</v>
      </c>
      <c r="Q180" s="196">
        <v>0</v>
      </c>
      <c r="R180" s="196">
        <f>Q180*H180</f>
        <v>0</v>
      </c>
      <c r="S180" s="196">
        <v>0</v>
      </c>
      <c r="T180" s="197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8" t="s">
        <v>114</v>
      </c>
      <c r="AT180" s="198" t="s">
        <v>110</v>
      </c>
      <c r="AU180" s="198" t="s">
        <v>81</v>
      </c>
      <c r="AY180" s="15" t="s">
        <v>109</v>
      </c>
      <c r="BE180" s="199">
        <f>IF(N180="základní",J180,0)</f>
        <v>0</v>
      </c>
      <c r="BF180" s="199">
        <f>IF(N180="snížená",J180,0)</f>
        <v>0</v>
      </c>
      <c r="BG180" s="199">
        <f>IF(N180="zákl. přenesená",J180,0)</f>
        <v>0</v>
      </c>
      <c r="BH180" s="199">
        <f>IF(N180="sníž. přenesená",J180,0)</f>
        <v>0</v>
      </c>
      <c r="BI180" s="199">
        <f>IF(N180="nulová",J180,0)</f>
        <v>0</v>
      </c>
      <c r="BJ180" s="15" t="s">
        <v>81</v>
      </c>
      <c r="BK180" s="199">
        <f>ROUND(I180*H180,2)</f>
        <v>0</v>
      </c>
      <c r="BL180" s="15" t="s">
        <v>114</v>
      </c>
      <c r="BM180" s="198" t="s">
        <v>512</v>
      </c>
    </row>
    <row r="181" s="2" customFormat="1" ht="16.5" customHeight="1">
      <c r="A181" s="36"/>
      <c r="B181" s="37"/>
      <c r="C181" s="187" t="s">
        <v>513</v>
      </c>
      <c r="D181" s="187" t="s">
        <v>110</v>
      </c>
      <c r="E181" s="188" t="s">
        <v>514</v>
      </c>
      <c r="F181" s="189" t="s">
        <v>515</v>
      </c>
      <c r="G181" s="190" t="s">
        <v>113</v>
      </c>
      <c r="H181" s="191">
        <v>3</v>
      </c>
      <c r="I181" s="192"/>
      <c r="J181" s="193">
        <f>ROUND(I181*H181,2)</f>
        <v>0</v>
      </c>
      <c r="K181" s="189" t="s">
        <v>19</v>
      </c>
      <c r="L181" s="42"/>
      <c r="M181" s="194" t="s">
        <v>19</v>
      </c>
      <c r="N181" s="195" t="s">
        <v>47</v>
      </c>
      <c r="O181" s="82"/>
      <c r="P181" s="196">
        <f>O181*H181</f>
        <v>0</v>
      </c>
      <c r="Q181" s="196">
        <v>0</v>
      </c>
      <c r="R181" s="196">
        <f>Q181*H181</f>
        <v>0</v>
      </c>
      <c r="S181" s="196">
        <v>0</v>
      </c>
      <c r="T181" s="197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8" t="s">
        <v>114</v>
      </c>
      <c r="AT181" s="198" t="s">
        <v>110</v>
      </c>
      <c r="AU181" s="198" t="s">
        <v>81</v>
      </c>
      <c r="AY181" s="15" t="s">
        <v>109</v>
      </c>
      <c r="BE181" s="199">
        <f>IF(N181="základní",J181,0)</f>
        <v>0</v>
      </c>
      <c r="BF181" s="199">
        <f>IF(N181="snížená",J181,0)</f>
        <v>0</v>
      </c>
      <c r="BG181" s="199">
        <f>IF(N181="zákl. přenesená",J181,0)</f>
        <v>0</v>
      </c>
      <c r="BH181" s="199">
        <f>IF(N181="sníž. přenesená",J181,0)</f>
        <v>0</v>
      </c>
      <c r="BI181" s="199">
        <f>IF(N181="nulová",J181,0)</f>
        <v>0</v>
      </c>
      <c r="BJ181" s="15" t="s">
        <v>81</v>
      </c>
      <c r="BK181" s="199">
        <f>ROUND(I181*H181,2)</f>
        <v>0</v>
      </c>
      <c r="BL181" s="15" t="s">
        <v>114</v>
      </c>
      <c r="BM181" s="198" t="s">
        <v>516</v>
      </c>
    </row>
    <row r="182" s="2" customFormat="1" ht="16.5" customHeight="1">
      <c r="A182" s="36"/>
      <c r="B182" s="37"/>
      <c r="C182" s="187" t="s">
        <v>517</v>
      </c>
      <c r="D182" s="187" t="s">
        <v>110</v>
      </c>
      <c r="E182" s="188" t="s">
        <v>518</v>
      </c>
      <c r="F182" s="189" t="s">
        <v>519</v>
      </c>
      <c r="G182" s="190" t="s">
        <v>113</v>
      </c>
      <c r="H182" s="191">
        <v>13</v>
      </c>
      <c r="I182" s="192"/>
      <c r="J182" s="193">
        <f>ROUND(I182*H182,2)</f>
        <v>0</v>
      </c>
      <c r="K182" s="189" t="s">
        <v>19</v>
      </c>
      <c r="L182" s="42"/>
      <c r="M182" s="194" t="s">
        <v>19</v>
      </c>
      <c r="N182" s="195" t="s">
        <v>47</v>
      </c>
      <c r="O182" s="82"/>
      <c r="P182" s="196">
        <f>O182*H182</f>
        <v>0</v>
      </c>
      <c r="Q182" s="196">
        <v>0</v>
      </c>
      <c r="R182" s="196">
        <f>Q182*H182</f>
        <v>0</v>
      </c>
      <c r="S182" s="196">
        <v>0</v>
      </c>
      <c r="T182" s="197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8" t="s">
        <v>114</v>
      </c>
      <c r="AT182" s="198" t="s">
        <v>110</v>
      </c>
      <c r="AU182" s="198" t="s">
        <v>81</v>
      </c>
      <c r="AY182" s="15" t="s">
        <v>109</v>
      </c>
      <c r="BE182" s="199">
        <f>IF(N182="základní",J182,0)</f>
        <v>0</v>
      </c>
      <c r="BF182" s="199">
        <f>IF(N182="snížená",J182,0)</f>
        <v>0</v>
      </c>
      <c r="BG182" s="199">
        <f>IF(N182="zákl. přenesená",J182,0)</f>
        <v>0</v>
      </c>
      <c r="BH182" s="199">
        <f>IF(N182="sníž. přenesená",J182,0)</f>
        <v>0</v>
      </c>
      <c r="BI182" s="199">
        <f>IF(N182="nulová",J182,0)</f>
        <v>0</v>
      </c>
      <c r="BJ182" s="15" t="s">
        <v>81</v>
      </c>
      <c r="BK182" s="199">
        <f>ROUND(I182*H182,2)</f>
        <v>0</v>
      </c>
      <c r="BL182" s="15" t="s">
        <v>114</v>
      </c>
      <c r="BM182" s="198" t="s">
        <v>520</v>
      </c>
    </row>
    <row r="183" s="2" customFormat="1" ht="16.5" customHeight="1">
      <c r="A183" s="36"/>
      <c r="B183" s="37"/>
      <c r="C183" s="187" t="s">
        <v>521</v>
      </c>
      <c r="D183" s="187" t="s">
        <v>110</v>
      </c>
      <c r="E183" s="188" t="s">
        <v>522</v>
      </c>
      <c r="F183" s="189" t="s">
        <v>523</v>
      </c>
      <c r="G183" s="190" t="s">
        <v>113</v>
      </c>
      <c r="H183" s="191">
        <v>7</v>
      </c>
      <c r="I183" s="192"/>
      <c r="J183" s="193">
        <f>ROUND(I183*H183,2)</f>
        <v>0</v>
      </c>
      <c r="K183" s="189" t="s">
        <v>19</v>
      </c>
      <c r="L183" s="42"/>
      <c r="M183" s="194" t="s">
        <v>19</v>
      </c>
      <c r="N183" s="195" t="s">
        <v>47</v>
      </c>
      <c r="O183" s="82"/>
      <c r="P183" s="196">
        <f>O183*H183</f>
        <v>0</v>
      </c>
      <c r="Q183" s="196">
        <v>0</v>
      </c>
      <c r="R183" s="196">
        <f>Q183*H183</f>
        <v>0</v>
      </c>
      <c r="S183" s="196">
        <v>0</v>
      </c>
      <c r="T183" s="197">
        <f>S183*H183</f>
        <v>0</v>
      </c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R183" s="198" t="s">
        <v>114</v>
      </c>
      <c r="AT183" s="198" t="s">
        <v>110</v>
      </c>
      <c r="AU183" s="198" t="s">
        <v>81</v>
      </c>
      <c r="AY183" s="15" t="s">
        <v>109</v>
      </c>
      <c r="BE183" s="199">
        <f>IF(N183="základní",J183,0)</f>
        <v>0</v>
      </c>
      <c r="BF183" s="199">
        <f>IF(N183="snížená",J183,0)</f>
        <v>0</v>
      </c>
      <c r="BG183" s="199">
        <f>IF(N183="zákl. přenesená",J183,0)</f>
        <v>0</v>
      </c>
      <c r="BH183" s="199">
        <f>IF(N183="sníž. přenesená",J183,0)</f>
        <v>0</v>
      </c>
      <c r="BI183" s="199">
        <f>IF(N183="nulová",J183,0)</f>
        <v>0</v>
      </c>
      <c r="BJ183" s="15" t="s">
        <v>81</v>
      </c>
      <c r="BK183" s="199">
        <f>ROUND(I183*H183,2)</f>
        <v>0</v>
      </c>
      <c r="BL183" s="15" t="s">
        <v>114</v>
      </c>
      <c r="BM183" s="198" t="s">
        <v>524</v>
      </c>
    </row>
    <row r="184" s="2" customFormat="1" ht="16.5" customHeight="1">
      <c r="A184" s="36"/>
      <c r="B184" s="37"/>
      <c r="C184" s="187" t="s">
        <v>525</v>
      </c>
      <c r="D184" s="187" t="s">
        <v>110</v>
      </c>
      <c r="E184" s="188" t="s">
        <v>526</v>
      </c>
      <c r="F184" s="189" t="s">
        <v>527</v>
      </c>
      <c r="G184" s="190" t="s">
        <v>113</v>
      </c>
      <c r="H184" s="191">
        <v>138</v>
      </c>
      <c r="I184" s="192"/>
      <c r="J184" s="193">
        <f>ROUND(I184*H184,2)</f>
        <v>0</v>
      </c>
      <c r="K184" s="189" t="s">
        <v>19</v>
      </c>
      <c r="L184" s="42"/>
      <c r="M184" s="194" t="s">
        <v>19</v>
      </c>
      <c r="N184" s="195" t="s">
        <v>47</v>
      </c>
      <c r="O184" s="82"/>
      <c r="P184" s="196">
        <f>O184*H184</f>
        <v>0</v>
      </c>
      <c r="Q184" s="196">
        <v>0</v>
      </c>
      <c r="R184" s="196">
        <f>Q184*H184</f>
        <v>0</v>
      </c>
      <c r="S184" s="196">
        <v>0</v>
      </c>
      <c r="T184" s="197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198" t="s">
        <v>114</v>
      </c>
      <c r="AT184" s="198" t="s">
        <v>110</v>
      </c>
      <c r="AU184" s="198" t="s">
        <v>81</v>
      </c>
      <c r="AY184" s="15" t="s">
        <v>109</v>
      </c>
      <c r="BE184" s="199">
        <f>IF(N184="základní",J184,0)</f>
        <v>0</v>
      </c>
      <c r="BF184" s="199">
        <f>IF(N184="snížená",J184,0)</f>
        <v>0</v>
      </c>
      <c r="BG184" s="199">
        <f>IF(N184="zákl. přenesená",J184,0)</f>
        <v>0</v>
      </c>
      <c r="BH184" s="199">
        <f>IF(N184="sníž. přenesená",J184,0)</f>
        <v>0</v>
      </c>
      <c r="BI184" s="199">
        <f>IF(N184="nulová",J184,0)</f>
        <v>0</v>
      </c>
      <c r="BJ184" s="15" t="s">
        <v>81</v>
      </c>
      <c r="BK184" s="199">
        <f>ROUND(I184*H184,2)</f>
        <v>0</v>
      </c>
      <c r="BL184" s="15" t="s">
        <v>114</v>
      </c>
      <c r="BM184" s="198" t="s">
        <v>528</v>
      </c>
    </row>
    <row r="185" s="2" customFormat="1" ht="16.5" customHeight="1">
      <c r="A185" s="36"/>
      <c r="B185" s="37"/>
      <c r="C185" s="187" t="s">
        <v>529</v>
      </c>
      <c r="D185" s="187" t="s">
        <v>110</v>
      </c>
      <c r="E185" s="188" t="s">
        <v>530</v>
      </c>
      <c r="F185" s="189" t="s">
        <v>531</v>
      </c>
      <c r="G185" s="190" t="s">
        <v>113</v>
      </c>
      <c r="H185" s="191">
        <v>44</v>
      </c>
      <c r="I185" s="192"/>
      <c r="J185" s="193">
        <f>ROUND(I185*H185,2)</f>
        <v>0</v>
      </c>
      <c r="K185" s="189" t="s">
        <v>19</v>
      </c>
      <c r="L185" s="42"/>
      <c r="M185" s="194" t="s">
        <v>19</v>
      </c>
      <c r="N185" s="195" t="s">
        <v>47</v>
      </c>
      <c r="O185" s="82"/>
      <c r="P185" s="196">
        <f>O185*H185</f>
        <v>0</v>
      </c>
      <c r="Q185" s="196">
        <v>0</v>
      </c>
      <c r="R185" s="196">
        <f>Q185*H185</f>
        <v>0</v>
      </c>
      <c r="S185" s="196">
        <v>0</v>
      </c>
      <c r="T185" s="197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8" t="s">
        <v>114</v>
      </c>
      <c r="AT185" s="198" t="s">
        <v>110</v>
      </c>
      <c r="AU185" s="198" t="s">
        <v>81</v>
      </c>
      <c r="AY185" s="15" t="s">
        <v>109</v>
      </c>
      <c r="BE185" s="199">
        <f>IF(N185="základní",J185,0)</f>
        <v>0</v>
      </c>
      <c r="BF185" s="199">
        <f>IF(N185="snížená",J185,0)</f>
        <v>0</v>
      </c>
      <c r="BG185" s="199">
        <f>IF(N185="zákl. přenesená",J185,0)</f>
        <v>0</v>
      </c>
      <c r="BH185" s="199">
        <f>IF(N185="sníž. přenesená",J185,0)</f>
        <v>0</v>
      </c>
      <c r="BI185" s="199">
        <f>IF(N185="nulová",J185,0)</f>
        <v>0</v>
      </c>
      <c r="BJ185" s="15" t="s">
        <v>81</v>
      </c>
      <c r="BK185" s="199">
        <f>ROUND(I185*H185,2)</f>
        <v>0</v>
      </c>
      <c r="BL185" s="15" t="s">
        <v>114</v>
      </c>
      <c r="BM185" s="198" t="s">
        <v>532</v>
      </c>
    </row>
    <row r="186" s="2" customFormat="1" ht="16.5" customHeight="1">
      <c r="A186" s="36"/>
      <c r="B186" s="37"/>
      <c r="C186" s="187" t="s">
        <v>533</v>
      </c>
      <c r="D186" s="187" t="s">
        <v>110</v>
      </c>
      <c r="E186" s="188" t="s">
        <v>534</v>
      </c>
      <c r="F186" s="189" t="s">
        <v>531</v>
      </c>
      <c r="G186" s="190" t="s">
        <v>113</v>
      </c>
      <c r="H186" s="191">
        <v>17</v>
      </c>
      <c r="I186" s="192"/>
      <c r="J186" s="193">
        <f>ROUND(I186*H186,2)</f>
        <v>0</v>
      </c>
      <c r="K186" s="189" t="s">
        <v>19</v>
      </c>
      <c r="L186" s="42"/>
      <c r="M186" s="194" t="s">
        <v>19</v>
      </c>
      <c r="N186" s="195" t="s">
        <v>47</v>
      </c>
      <c r="O186" s="82"/>
      <c r="P186" s="196">
        <f>O186*H186</f>
        <v>0</v>
      </c>
      <c r="Q186" s="196">
        <v>0</v>
      </c>
      <c r="R186" s="196">
        <f>Q186*H186</f>
        <v>0</v>
      </c>
      <c r="S186" s="196">
        <v>0</v>
      </c>
      <c r="T186" s="197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8" t="s">
        <v>114</v>
      </c>
      <c r="AT186" s="198" t="s">
        <v>110</v>
      </c>
      <c r="AU186" s="198" t="s">
        <v>81</v>
      </c>
      <c r="AY186" s="15" t="s">
        <v>109</v>
      </c>
      <c r="BE186" s="199">
        <f>IF(N186="základní",J186,0)</f>
        <v>0</v>
      </c>
      <c r="BF186" s="199">
        <f>IF(N186="snížená",J186,0)</f>
        <v>0</v>
      </c>
      <c r="BG186" s="199">
        <f>IF(N186="zákl. přenesená",J186,0)</f>
        <v>0</v>
      </c>
      <c r="BH186" s="199">
        <f>IF(N186="sníž. přenesená",J186,0)</f>
        <v>0</v>
      </c>
      <c r="BI186" s="199">
        <f>IF(N186="nulová",J186,0)</f>
        <v>0</v>
      </c>
      <c r="BJ186" s="15" t="s">
        <v>81</v>
      </c>
      <c r="BK186" s="199">
        <f>ROUND(I186*H186,2)</f>
        <v>0</v>
      </c>
      <c r="BL186" s="15" t="s">
        <v>114</v>
      </c>
      <c r="BM186" s="198" t="s">
        <v>535</v>
      </c>
    </row>
    <row r="187" s="2" customFormat="1" ht="16.5" customHeight="1">
      <c r="A187" s="36"/>
      <c r="B187" s="37"/>
      <c r="C187" s="187" t="s">
        <v>536</v>
      </c>
      <c r="D187" s="187" t="s">
        <v>110</v>
      </c>
      <c r="E187" s="188" t="s">
        <v>537</v>
      </c>
      <c r="F187" s="189" t="s">
        <v>538</v>
      </c>
      <c r="G187" s="190" t="s">
        <v>113</v>
      </c>
      <c r="H187" s="191">
        <v>3</v>
      </c>
      <c r="I187" s="192"/>
      <c r="J187" s="193">
        <f>ROUND(I187*H187,2)</f>
        <v>0</v>
      </c>
      <c r="K187" s="189" t="s">
        <v>19</v>
      </c>
      <c r="L187" s="42"/>
      <c r="M187" s="194" t="s">
        <v>19</v>
      </c>
      <c r="N187" s="195" t="s">
        <v>47</v>
      </c>
      <c r="O187" s="82"/>
      <c r="P187" s="196">
        <f>O187*H187</f>
        <v>0</v>
      </c>
      <c r="Q187" s="196">
        <v>0</v>
      </c>
      <c r="R187" s="196">
        <f>Q187*H187</f>
        <v>0</v>
      </c>
      <c r="S187" s="196">
        <v>0</v>
      </c>
      <c r="T187" s="197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198" t="s">
        <v>114</v>
      </c>
      <c r="AT187" s="198" t="s">
        <v>110</v>
      </c>
      <c r="AU187" s="198" t="s">
        <v>81</v>
      </c>
      <c r="AY187" s="15" t="s">
        <v>109</v>
      </c>
      <c r="BE187" s="199">
        <f>IF(N187="základní",J187,0)</f>
        <v>0</v>
      </c>
      <c r="BF187" s="199">
        <f>IF(N187="snížená",J187,0)</f>
        <v>0</v>
      </c>
      <c r="BG187" s="199">
        <f>IF(N187="zákl. přenesená",J187,0)</f>
        <v>0</v>
      </c>
      <c r="BH187" s="199">
        <f>IF(N187="sníž. přenesená",J187,0)</f>
        <v>0</v>
      </c>
      <c r="BI187" s="199">
        <f>IF(N187="nulová",J187,0)</f>
        <v>0</v>
      </c>
      <c r="BJ187" s="15" t="s">
        <v>81</v>
      </c>
      <c r="BK187" s="199">
        <f>ROUND(I187*H187,2)</f>
        <v>0</v>
      </c>
      <c r="BL187" s="15" t="s">
        <v>114</v>
      </c>
      <c r="BM187" s="198" t="s">
        <v>539</v>
      </c>
    </row>
    <row r="188" s="2" customFormat="1" ht="16.5" customHeight="1">
      <c r="A188" s="36"/>
      <c r="B188" s="37"/>
      <c r="C188" s="187" t="s">
        <v>540</v>
      </c>
      <c r="D188" s="187" t="s">
        <v>110</v>
      </c>
      <c r="E188" s="188" t="s">
        <v>541</v>
      </c>
      <c r="F188" s="189" t="s">
        <v>542</v>
      </c>
      <c r="G188" s="190" t="s">
        <v>113</v>
      </c>
      <c r="H188" s="191">
        <v>87</v>
      </c>
      <c r="I188" s="192"/>
      <c r="J188" s="193">
        <f>ROUND(I188*H188,2)</f>
        <v>0</v>
      </c>
      <c r="K188" s="189" t="s">
        <v>19</v>
      </c>
      <c r="L188" s="42"/>
      <c r="M188" s="194" t="s">
        <v>19</v>
      </c>
      <c r="N188" s="195" t="s">
        <v>47</v>
      </c>
      <c r="O188" s="82"/>
      <c r="P188" s="196">
        <f>O188*H188</f>
        <v>0</v>
      </c>
      <c r="Q188" s="196">
        <v>0</v>
      </c>
      <c r="R188" s="196">
        <f>Q188*H188</f>
        <v>0</v>
      </c>
      <c r="S188" s="196">
        <v>0</v>
      </c>
      <c r="T188" s="197">
        <f>S188*H188</f>
        <v>0</v>
      </c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R188" s="198" t="s">
        <v>114</v>
      </c>
      <c r="AT188" s="198" t="s">
        <v>110</v>
      </c>
      <c r="AU188" s="198" t="s">
        <v>81</v>
      </c>
      <c r="AY188" s="15" t="s">
        <v>109</v>
      </c>
      <c r="BE188" s="199">
        <f>IF(N188="základní",J188,0)</f>
        <v>0</v>
      </c>
      <c r="BF188" s="199">
        <f>IF(N188="snížená",J188,0)</f>
        <v>0</v>
      </c>
      <c r="BG188" s="199">
        <f>IF(N188="zákl. přenesená",J188,0)</f>
        <v>0</v>
      </c>
      <c r="BH188" s="199">
        <f>IF(N188="sníž. přenesená",J188,0)</f>
        <v>0</v>
      </c>
      <c r="BI188" s="199">
        <f>IF(N188="nulová",J188,0)</f>
        <v>0</v>
      </c>
      <c r="BJ188" s="15" t="s">
        <v>81</v>
      </c>
      <c r="BK188" s="199">
        <f>ROUND(I188*H188,2)</f>
        <v>0</v>
      </c>
      <c r="BL188" s="15" t="s">
        <v>114</v>
      </c>
      <c r="BM188" s="198" t="s">
        <v>543</v>
      </c>
    </row>
    <row r="189" s="2" customFormat="1" ht="16.5" customHeight="1">
      <c r="A189" s="36"/>
      <c r="B189" s="37"/>
      <c r="C189" s="187" t="s">
        <v>544</v>
      </c>
      <c r="D189" s="187" t="s">
        <v>110</v>
      </c>
      <c r="E189" s="188" t="s">
        <v>545</v>
      </c>
      <c r="F189" s="189" t="s">
        <v>546</v>
      </c>
      <c r="G189" s="190" t="s">
        <v>113</v>
      </c>
      <c r="H189" s="191">
        <v>12</v>
      </c>
      <c r="I189" s="192"/>
      <c r="J189" s="193">
        <f>ROUND(I189*H189,2)</f>
        <v>0</v>
      </c>
      <c r="K189" s="189" t="s">
        <v>19</v>
      </c>
      <c r="L189" s="42"/>
      <c r="M189" s="194" t="s">
        <v>19</v>
      </c>
      <c r="N189" s="195" t="s">
        <v>47</v>
      </c>
      <c r="O189" s="82"/>
      <c r="P189" s="196">
        <f>O189*H189</f>
        <v>0</v>
      </c>
      <c r="Q189" s="196">
        <v>0</v>
      </c>
      <c r="R189" s="196">
        <f>Q189*H189</f>
        <v>0</v>
      </c>
      <c r="S189" s="196">
        <v>0</v>
      </c>
      <c r="T189" s="197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8" t="s">
        <v>114</v>
      </c>
      <c r="AT189" s="198" t="s">
        <v>110</v>
      </c>
      <c r="AU189" s="198" t="s">
        <v>81</v>
      </c>
      <c r="AY189" s="15" t="s">
        <v>109</v>
      </c>
      <c r="BE189" s="199">
        <f>IF(N189="základní",J189,0)</f>
        <v>0</v>
      </c>
      <c r="BF189" s="199">
        <f>IF(N189="snížená",J189,0)</f>
        <v>0</v>
      </c>
      <c r="BG189" s="199">
        <f>IF(N189="zákl. přenesená",J189,0)</f>
        <v>0</v>
      </c>
      <c r="BH189" s="199">
        <f>IF(N189="sníž. přenesená",J189,0)</f>
        <v>0</v>
      </c>
      <c r="BI189" s="199">
        <f>IF(N189="nulová",J189,0)</f>
        <v>0</v>
      </c>
      <c r="BJ189" s="15" t="s">
        <v>81</v>
      </c>
      <c r="BK189" s="199">
        <f>ROUND(I189*H189,2)</f>
        <v>0</v>
      </c>
      <c r="BL189" s="15" t="s">
        <v>114</v>
      </c>
      <c r="BM189" s="198" t="s">
        <v>547</v>
      </c>
    </row>
    <row r="190" s="2" customFormat="1" ht="16.5" customHeight="1">
      <c r="A190" s="36"/>
      <c r="B190" s="37"/>
      <c r="C190" s="187" t="s">
        <v>548</v>
      </c>
      <c r="D190" s="187" t="s">
        <v>110</v>
      </c>
      <c r="E190" s="188" t="s">
        <v>549</v>
      </c>
      <c r="F190" s="189" t="s">
        <v>550</v>
      </c>
      <c r="G190" s="190" t="s">
        <v>113</v>
      </c>
      <c r="H190" s="191">
        <v>4</v>
      </c>
      <c r="I190" s="192"/>
      <c r="J190" s="193">
        <f>ROUND(I190*H190,2)</f>
        <v>0</v>
      </c>
      <c r="K190" s="189" t="s">
        <v>19</v>
      </c>
      <c r="L190" s="42"/>
      <c r="M190" s="194" t="s">
        <v>19</v>
      </c>
      <c r="N190" s="195" t="s">
        <v>47</v>
      </c>
      <c r="O190" s="82"/>
      <c r="P190" s="196">
        <f>O190*H190</f>
        <v>0</v>
      </c>
      <c r="Q190" s="196">
        <v>0</v>
      </c>
      <c r="R190" s="196">
        <f>Q190*H190</f>
        <v>0</v>
      </c>
      <c r="S190" s="196">
        <v>0</v>
      </c>
      <c r="T190" s="197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8" t="s">
        <v>114</v>
      </c>
      <c r="AT190" s="198" t="s">
        <v>110</v>
      </c>
      <c r="AU190" s="198" t="s">
        <v>81</v>
      </c>
      <c r="AY190" s="15" t="s">
        <v>109</v>
      </c>
      <c r="BE190" s="199">
        <f>IF(N190="základní",J190,0)</f>
        <v>0</v>
      </c>
      <c r="BF190" s="199">
        <f>IF(N190="snížená",J190,0)</f>
        <v>0</v>
      </c>
      <c r="BG190" s="199">
        <f>IF(N190="zákl. přenesená",J190,0)</f>
        <v>0</v>
      </c>
      <c r="BH190" s="199">
        <f>IF(N190="sníž. přenesená",J190,0)</f>
        <v>0</v>
      </c>
      <c r="BI190" s="199">
        <f>IF(N190="nulová",J190,0)</f>
        <v>0</v>
      </c>
      <c r="BJ190" s="15" t="s">
        <v>81</v>
      </c>
      <c r="BK190" s="199">
        <f>ROUND(I190*H190,2)</f>
        <v>0</v>
      </c>
      <c r="BL190" s="15" t="s">
        <v>114</v>
      </c>
      <c r="BM190" s="198" t="s">
        <v>551</v>
      </c>
    </row>
    <row r="191" s="2" customFormat="1" ht="16.5" customHeight="1">
      <c r="A191" s="36"/>
      <c r="B191" s="37"/>
      <c r="C191" s="187" t="s">
        <v>552</v>
      </c>
      <c r="D191" s="187" t="s">
        <v>110</v>
      </c>
      <c r="E191" s="188" t="s">
        <v>553</v>
      </c>
      <c r="F191" s="189" t="s">
        <v>554</v>
      </c>
      <c r="G191" s="190" t="s">
        <v>113</v>
      </c>
      <c r="H191" s="191">
        <v>1</v>
      </c>
      <c r="I191" s="192"/>
      <c r="J191" s="193">
        <f>ROUND(I191*H191,2)</f>
        <v>0</v>
      </c>
      <c r="K191" s="189" t="s">
        <v>19</v>
      </c>
      <c r="L191" s="42"/>
      <c r="M191" s="194" t="s">
        <v>19</v>
      </c>
      <c r="N191" s="195" t="s">
        <v>47</v>
      </c>
      <c r="O191" s="82"/>
      <c r="P191" s="196">
        <f>O191*H191</f>
        <v>0</v>
      </c>
      <c r="Q191" s="196">
        <v>0</v>
      </c>
      <c r="R191" s="196">
        <f>Q191*H191</f>
        <v>0</v>
      </c>
      <c r="S191" s="196">
        <v>0</v>
      </c>
      <c r="T191" s="197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8" t="s">
        <v>114</v>
      </c>
      <c r="AT191" s="198" t="s">
        <v>110</v>
      </c>
      <c r="AU191" s="198" t="s">
        <v>81</v>
      </c>
      <c r="AY191" s="15" t="s">
        <v>109</v>
      </c>
      <c r="BE191" s="199">
        <f>IF(N191="základní",J191,0)</f>
        <v>0</v>
      </c>
      <c r="BF191" s="199">
        <f>IF(N191="snížená",J191,0)</f>
        <v>0</v>
      </c>
      <c r="BG191" s="199">
        <f>IF(N191="zákl. přenesená",J191,0)</f>
        <v>0</v>
      </c>
      <c r="BH191" s="199">
        <f>IF(N191="sníž. přenesená",J191,0)</f>
        <v>0</v>
      </c>
      <c r="BI191" s="199">
        <f>IF(N191="nulová",J191,0)</f>
        <v>0</v>
      </c>
      <c r="BJ191" s="15" t="s">
        <v>81</v>
      </c>
      <c r="BK191" s="199">
        <f>ROUND(I191*H191,2)</f>
        <v>0</v>
      </c>
      <c r="BL191" s="15" t="s">
        <v>114</v>
      </c>
      <c r="BM191" s="198" t="s">
        <v>555</v>
      </c>
    </row>
    <row r="192" s="2" customFormat="1" ht="16.5" customHeight="1">
      <c r="A192" s="36"/>
      <c r="B192" s="37"/>
      <c r="C192" s="187" t="s">
        <v>556</v>
      </c>
      <c r="D192" s="187" t="s">
        <v>110</v>
      </c>
      <c r="E192" s="188" t="s">
        <v>557</v>
      </c>
      <c r="F192" s="189" t="s">
        <v>558</v>
      </c>
      <c r="G192" s="190" t="s">
        <v>113</v>
      </c>
      <c r="H192" s="191">
        <v>2</v>
      </c>
      <c r="I192" s="192"/>
      <c r="J192" s="193">
        <f>ROUND(I192*H192,2)</f>
        <v>0</v>
      </c>
      <c r="K192" s="189" t="s">
        <v>19</v>
      </c>
      <c r="L192" s="42"/>
      <c r="M192" s="194" t="s">
        <v>19</v>
      </c>
      <c r="N192" s="195" t="s">
        <v>47</v>
      </c>
      <c r="O192" s="82"/>
      <c r="P192" s="196">
        <f>O192*H192</f>
        <v>0</v>
      </c>
      <c r="Q192" s="196">
        <v>0</v>
      </c>
      <c r="R192" s="196">
        <f>Q192*H192</f>
        <v>0</v>
      </c>
      <c r="S192" s="196">
        <v>0</v>
      </c>
      <c r="T192" s="197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8" t="s">
        <v>114</v>
      </c>
      <c r="AT192" s="198" t="s">
        <v>110</v>
      </c>
      <c r="AU192" s="198" t="s">
        <v>81</v>
      </c>
      <c r="AY192" s="15" t="s">
        <v>109</v>
      </c>
      <c r="BE192" s="199">
        <f>IF(N192="základní",J192,0)</f>
        <v>0</v>
      </c>
      <c r="BF192" s="199">
        <f>IF(N192="snížená",J192,0)</f>
        <v>0</v>
      </c>
      <c r="BG192" s="199">
        <f>IF(N192="zákl. přenesená",J192,0)</f>
        <v>0</v>
      </c>
      <c r="BH192" s="199">
        <f>IF(N192="sníž. přenesená",J192,0)</f>
        <v>0</v>
      </c>
      <c r="BI192" s="199">
        <f>IF(N192="nulová",J192,0)</f>
        <v>0</v>
      </c>
      <c r="BJ192" s="15" t="s">
        <v>81</v>
      </c>
      <c r="BK192" s="199">
        <f>ROUND(I192*H192,2)</f>
        <v>0</v>
      </c>
      <c r="BL192" s="15" t="s">
        <v>114</v>
      </c>
      <c r="BM192" s="198" t="s">
        <v>559</v>
      </c>
    </row>
    <row r="193" s="2" customFormat="1" ht="16.5" customHeight="1">
      <c r="A193" s="36"/>
      <c r="B193" s="37"/>
      <c r="C193" s="187" t="s">
        <v>560</v>
      </c>
      <c r="D193" s="187" t="s">
        <v>110</v>
      </c>
      <c r="E193" s="188" t="s">
        <v>561</v>
      </c>
      <c r="F193" s="189" t="s">
        <v>485</v>
      </c>
      <c r="G193" s="190" t="s">
        <v>113</v>
      </c>
      <c r="H193" s="191">
        <v>43</v>
      </c>
      <c r="I193" s="192"/>
      <c r="J193" s="193">
        <f>ROUND(I193*H193,2)</f>
        <v>0</v>
      </c>
      <c r="K193" s="189" t="s">
        <v>19</v>
      </c>
      <c r="L193" s="42"/>
      <c r="M193" s="194" t="s">
        <v>19</v>
      </c>
      <c r="N193" s="195" t="s">
        <v>47</v>
      </c>
      <c r="O193" s="82"/>
      <c r="P193" s="196">
        <f>O193*H193</f>
        <v>0</v>
      </c>
      <c r="Q193" s="196">
        <v>0</v>
      </c>
      <c r="R193" s="196">
        <f>Q193*H193</f>
        <v>0</v>
      </c>
      <c r="S193" s="196">
        <v>0</v>
      </c>
      <c r="T193" s="197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8" t="s">
        <v>114</v>
      </c>
      <c r="AT193" s="198" t="s">
        <v>110</v>
      </c>
      <c r="AU193" s="198" t="s">
        <v>81</v>
      </c>
      <c r="AY193" s="15" t="s">
        <v>109</v>
      </c>
      <c r="BE193" s="199">
        <f>IF(N193="základní",J193,0)</f>
        <v>0</v>
      </c>
      <c r="BF193" s="199">
        <f>IF(N193="snížená",J193,0)</f>
        <v>0</v>
      </c>
      <c r="BG193" s="199">
        <f>IF(N193="zákl. přenesená",J193,0)</f>
        <v>0</v>
      </c>
      <c r="BH193" s="199">
        <f>IF(N193="sníž. přenesená",J193,0)</f>
        <v>0</v>
      </c>
      <c r="BI193" s="199">
        <f>IF(N193="nulová",J193,0)</f>
        <v>0</v>
      </c>
      <c r="BJ193" s="15" t="s">
        <v>81</v>
      </c>
      <c r="BK193" s="199">
        <f>ROUND(I193*H193,2)</f>
        <v>0</v>
      </c>
      <c r="BL193" s="15" t="s">
        <v>114</v>
      </c>
      <c r="BM193" s="198" t="s">
        <v>562</v>
      </c>
    </row>
    <row r="194" s="2" customFormat="1" ht="16.5" customHeight="1">
      <c r="A194" s="36"/>
      <c r="B194" s="37"/>
      <c r="C194" s="187" t="s">
        <v>563</v>
      </c>
      <c r="D194" s="187" t="s">
        <v>110</v>
      </c>
      <c r="E194" s="188" t="s">
        <v>564</v>
      </c>
      <c r="F194" s="189" t="s">
        <v>565</v>
      </c>
      <c r="G194" s="190" t="s">
        <v>113</v>
      </c>
      <c r="H194" s="191">
        <v>21</v>
      </c>
      <c r="I194" s="192"/>
      <c r="J194" s="193">
        <f>ROUND(I194*H194,2)</f>
        <v>0</v>
      </c>
      <c r="K194" s="189" t="s">
        <v>19</v>
      </c>
      <c r="L194" s="42"/>
      <c r="M194" s="194" t="s">
        <v>19</v>
      </c>
      <c r="N194" s="195" t="s">
        <v>47</v>
      </c>
      <c r="O194" s="82"/>
      <c r="P194" s="196">
        <f>O194*H194</f>
        <v>0</v>
      </c>
      <c r="Q194" s="196">
        <v>0</v>
      </c>
      <c r="R194" s="196">
        <f>Q194*H194</f>
        <v>0</v>
      </c>
      <c r="S194" s="196">
        <v>0</v>
      </c>
      <c r="T194" s="197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8" t="s">
        <v>114</v>
      </c>
      <c r="AT194" s="198" t="s">
        <v>110</v>
      </c>
      <c r="AU194" s="198" t="s">
        <v>81</v>
      </c>
      <c r="AY194" s="15" t="s">
        <v>109</v>
      </c>
      <c r="BE194" s="199">
        <f>IF(N194="základní",J194,0)</f>
        <v>0</v>
      </c>
      <c r="BF194" s="199">
        <f>IF(N194="snížená",J194,0)</f>
        <v>0</v>
      </c>
      <c r="BG194" s="199">
        <f>IF(N194="zákl. přenesená",J194,0)</f>
        <v>0</v>
      </c>
      <c r="BH194" s="199">
        <f>IF(N194="sníž. přenesená",J194,0)</f>
        <v>0</v>
      </c>
      <c r="BI194" s="199">
        <f>IF(N194="nulová",J194,0)</f>
        <v>0</v>
      </c>
      <c r="BJ194" s="15" t="s">
        <v>81</v>
      </c>
      <c r="BK194" s="199">
        <f>ROUND(I194*H194,2)</f>
        <v>0</v>
      </c>
      <c r="BL194" s="15" t="s">
        <v>114</v>
      </c>
      <c r="BM194" s="198" t="s">
        <v>566</v>
      </c>
    </row>
    <row r="195" s="2" customFormat="1" ht="16.5" customHeight="1">
      <c r="A195" s="36"/>
      <c r="B195" s="37"/>
      <c r="C195" s="187" t="s">
        <v>567</v>
      </c>
      <c r="D195" s="187" t="s">
        <v>110</v>
      </c>
      <c r="E195" s="188" t="s">
        <v>568</v>
      </c>
      <c r="F195" s="189" t="s">
        <v>569</v>
      </c>
      <c r="G195" s="190" t="s">
        <v>113</v>
      </c>
      <c r="H195" s="191">
        <v>17</v>
      </c>
      <c r="I195" s="192"/>
      <c r="J195" s="193">
        <f>ROUND(I195*H195,2)</f>
        <v>0</v>
      </c>
      <c r="K195" s="189" t="s">
        <v>19</v>
      </c>
      <c r="L195" s="42"/>
      <c r="M195" s="194" t="s">
        <v>19</v>
      </c>
      <c r="N195" s="195" t="s">
        <v>47</v>
      </c>
      <c r="O195" s="82"/>
      <c r="P195" s="196">
        <f>O195*H195</f>
        <v>0</v>
      </c>
      <c r="Q195" s="196">
        <v>0</v>
      </c>
      <c r="R195" s="196">
        <f>Q195*H195</f>
        <v>0</v>
      </c>
      <c r="S195" s="196">
        <v>0</v>
      </c>
      <c r="T195" s="197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8" t="s">
        <v>114</v>
      </c>
      <c r="AT195" s="198" t="s">
        <v>110</v>
      </c>
      <c r="AU195" s="198" t="s">
        <v>81</v>
      </c>
      <c r="AY195" s="15" t="s">
        <v>109</v>
      </c>
      <c r="BE195" s="199">
        <f>IF(N195="základní",J195,0)</f>
        <v>0</v>
      </c>
      <c r="BF195" s="199">
        <f>IF(N195="snížená",J195,0)</f>
        <v>0</v>
      </c>
      <c r="BG195" s="199">
        <f>IF(N195="zákl. přenesená",J195,0)</f>
        <v>0</v>
      </c>
      <c r="BH195" s="199">
        <f>IF(N195="sníž. přenesená",J195,0)</f>
        <v>0</v>
      </c>
      <c r="BI195" s="199">
        <f>IF(N195="nulová",J195,0)</f>
        <v>0</v>
      </c>
      <c r="BJ195" s="15" t="s">
        <v>81</v>
      </c>
      <c r="BK195" s="199">
        <f>ROUND(I195*H195,2)</f>
        <v>0</v>
      </c>
      <c r="BL195" s="15" t="s">
        <v>114</v>
      </c>
      <c r="BM195" s="198" t="s">
        <v>570</v>
      </c>
    </row>
    <row r="196" s="2" customFormat="1" ht="16.5" customHeight="1">
      <c r="A196" s="36"/>
      <c r="B196" s="37"/>
      <c r="C196" s="187" t="s">
        <v>571</v>
      </c>
      <c r="D196" s="187" t="s">
        <v>110</v>
      </c>
      <c r="E196" s="188" t="s">
        <v>572</v>
      </c>
      <c r="F196" s="189" t="s">
        <v>573</v>
      </c>
      <c r="G196" s="190" t="s">
        <v>113</v>
      </c>
      <c r="H196" s="191">
        <v>9</v>
      </c>
      <c r="I196" s="192"/>
      <c r="J196" s="193">
        <f>ROUND(I196*H196,2)</f>
        <v>0</v>
      </c>
      <c r="K196" s="189" t="s">
        <v>19</v>
      </c>
      <c r="L196" s="42"/>
      <c r="M196" s="194" t="s">
        <v>19</v>
      </c>
      <c r="N196" s="195" t="s">
        <v>47</v>
      </c>
      <c r="O196" s="82"/>
      <c r="P196" s="196">
        <f>O196*H196</f>
        <v>0</v>
      </c>
      <c r="Q196" s="196">
        <v>0</v>
      </c>
      <c r="R196" s="196">
        <f>Q196*H196</f>
        <v>0</v>
      </c>
      <c r="S196" s="196">
        <v>0</v>
      </c>
      <c r="T196" s="197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198" t="s">
        <v>114</v>
      </c>
      <c r="AT196" s="198" t="s">
        <v>110</v>
      </c>
      <c r="AU196" s="198" t="s">
        <v>81</v>
      </c>
      <c r="AY196" s="15" t="s">
        <v>109</v>
      </c>
      <c r="BE196" s="199">
        <f>IF(N196="základní",J196,0)</f>
        <v>0</v>
      </c>
      <c r="BF196" s="199">
        <f>IF(N196="snížená",J196,0)</f>
        <v>0</v>
      </c>
      <c r="BG196" s="199">
        <f>IF(N196="zákl. přenesená",J196,0)</f>
        <v>0</v>
      </c>
      <c r="BH196" s="199">
        <f>IF(N196="sníž. přenesená",J196,0)</f>
        <v>0</v>
      </c>
      <c r="BI196" s="199">
        <f>IF(N196="nulová",J196,0)</f>
        <v>0</v>
      </c>
      <c r="BJ196" s="15" t="s">
        <v>81</v>
      </c>
      <c r="BK196" s="199">
        <f>ROUND(I196*H196,2)</f>
        <v>0</v>
      </c>
      <c r="BL196" s="15" t="s">
        <v>114</v>
      </c>
      <c r="BM196" s="198" t="s">
        <v>574</v>
      </c>
    </row>
    <row r="197" s="2" customFormat="1" ht="16.5" customHeight="1">
      <c r="A197" s="36"/>
      <c r="B197" s="37"/>
      <c r="C197" s="187" t="s">
        <v>575</v>
      </c>
      <c r="D197" s="187" t="s">
        <v>110</v>
      </c>
      <c r="E197" s="188" t="s">
        <v>576</v>
      </c>
      <c r="F197" s="189" t="s">
        <v>577</v>
      </c>
      <c r="G197" s="190" t="s">
        <v>113</v>
      </c>
      <c r="H197" s="191">
        <v>9</v>
      </c>
      <c r="I197" s="192"/>
      <c r="J197" s="193">
        <f>ROUND(I197*H197,2)</f>
        <v>0</v>
      </c>
      <c r="K197" s="189" t="s">
        <v>19</v>
      </c>
      <c r="L197" s="42"/>
      <c r="M197" s="194" t="s">
        <v>19</v>
      </c>
      <c r="N197" s="195" t="s">
        <v>47</v>
      </c>
      <c r="O197" s="82"/>
      <c r="P197" s="196">
        <f>O197*H197</f>
        <v>0</v>
      </c>
      <c r="Q197" s="196">
        <v>0</v>
      </c>
      <c r="R197" s="196">
        <f>Q197*H197</f>
        <v>0</v>
      </c>
      <c r="S197" s="196">
        <v>0</v>
      </c>
      <c r="T197" s="197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198" t="s">
        <v>114</v>
      </c>
      <c r="AT197" s="198" t="s">
        <v>110</v>
      </c>
      <c r="AU197" s="198" t="s">
        <v>81</v>
      </c>
      <c r="AY197" s="15" t="s">
        <v>109</v>
      </c>
      <c r="BE197" s="199">
        <f>IF(N197="základní",J197,0)</f>
        <v>0</v>
      </c>
      <c r="BF197" s="199">
        <f>IF(N197="snížená",J197,0)</f>
        <v>0</v>
      </c>
      <c r="BG197" s="199">
        <f>IF(N197="zákl. přenesená",J197,0)</f>
        <v>0</v>
      </c>
      <c r="BH197" s="199">
        <f>IF(N197="sníž. přenesená",J197,0)</f>
        <v>0</v>
      </c>
      <c r="BI197" s="199">
        <f>IF(N197="nulová",J197,0)</f>
        <v>0</v>
      </c>
      <c r="BJ197" s="15" t="s">
        <v>81</v>
      </c>
      <c r="BK197" s="199">
        <f>ROUND(I197*H197,2)</f>
        <v>0</v>
      </c>
      <c r="BL197" s="15" t="s">
        <v>114</v>
      </c>
      <c r="BM197" s="198" t="s">
        <v>578</v>
      </c>
    </row>
    <row r="198" s="2" customFormat="1" ht="16.5" customHeight="1">
      <c r="A198" s="36"/>
      <c r="B198" s="37"/>
      <c r="C198" s="187" t="s">
        <v>579</v>
      </c>
      <c r="D198" s="187" t="s">
        <v>110</v>
      </c>
      <c r="E198" s="188" t="s">
        <v>580</v>
      </c>
      <c r="F198" s="189" t="s">
        <v>581</v>
      </c>
      <c r="G198" s="190" t="s">
        <v>113</v>
      </c>
      <c r="H198" s="191">
        <v>61</v>
      </c>
      <c r="I198" s="192"/>
      <c r="J198" s="193">
        <f>ROUND(I198*H198,2)</f>
        <v>0</v>
      </c>
      <c r="K198" s="189" t="s">
        <v>19</v>
      </c>
      <c r="L198" s="42"/>
      <c r="M198" s="194" t="s">
        <v>19</v>
      </c>
      <c r="N198" s="195" t="s">
        <v>47</v>
      </c>
      <c r="O198" s="82"/>
      <c r="P198" s="196">
        <f>O198*H198</f>
        <v>0</v>
      </c>
      <c r="Q198" s="196">
        <v>0</v>
      </c>
      <c r="R198" s="196">
        <f>Q198*H198</f>
        <v>0</v>
      </c>
      <c r="S198" s="196">
        <v>0</v>
      </c>
      <c r="T198" s="197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198" t="s">
        <v>114</v>
      </c>
      <c r="AT198" s="198" t="s">
        <v>110</v>
      </c>
      <c r="AU198" s="198" t="s">
        <v>81</v>
      </c>
      <c r="AY198" s="15" t="s">
        <v>109</v>
      </c>
      <c r="BE198" s="199">
        <f>IF(N198="základní",J198,0)</f>
        <v>0</v>
      </c>
      <c r="BF198" s="199">
        <f>IF(N198="snížená",J198,0)</f>
        <v>0</v>
      </c>
      <c r="BG198" s="199">
        <f>IF(N198="zákl. přenesená",J198,0)</f>
        <v>0</v>
      </c>
      <c r="BH198" s="199">
        <f>IF(N198="sníž. přenesená",J198,0)</f>
        <v>0</v>
      </c>
      <c r="BI198" s="199">
        <f>IF(N198="nulová",J198,0)</f>
        <v>0</v>
      </c>
      <c r="BJ198" s="15" t="s">
        <v>81</v>
      </c>
      <c r="BK198" s="199">
        <f>ROUND(I198*H198,2)</f>
        <v>0</v>
      </c>
      <c r="BL198" s="15" t="s">
        <v>114</v>
      </c>
      <c r="BM198" s="198" t="s">
        <v>582</v>
      </c>
    </row>
    <row r="199" s="2" customFormat="1" ht="16.5" customHeight="1">
      <c r="A199" s="36"/>
      <c r="B199" s="37"/>
      <c r="C199" s="187" t="s">
        <v>583</v>
      </c>
      <c r="D199" s="187" t="s">
        <v>110</v>
      </c>
      <c r="E199" s="188" t="s">
        <v>584</v>
      </c>
      <c r="F199" s="189" t="s">
        <v>585</v>
      </c>
      <c r="G199" s="190" t="s">
        <v>113</v>
      </c>
      <c r="H199" s="191">
        <v>10</v>
      </c>
      <c r="I199" s="192"/>
      <c r="J199" s="193">
        <f>ROUND(I199*H199,2)</f>
        <v>0</v>
      </c>
      <c r="K199" s="189" t="s">
        <v>19</v>
      </c>
      <c r="L199" s="42"/>
      <c r="M199" s="194" t="s">
        <v>19</v>
      </c>
      <c r="N199" s="195" t="s">
        <v>47</v>
      </c>
      <c r="O199" s="82"/>
      <c r="P199" s="196">
        <f>O199*H199</f>
        <v>0</v>
      </c>
      <c r="Q199" s="196">
        <v>0</v>
      </c>
      <c r="R199" s="196">
        <f>Q199*H199</f>
        <v>0</v>
      </c>
      <c r="S199" s="196">
        <v>0</v>
      </c>
      <c r="T199" s="197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198" t="s">
        <v>114</v>
      </c>
      <c r="AT199" s="198" t="s">
        <v>110</v>
      </c>
      <c r="AU199" s="198" t="s">
        <v>81</v>
      </c>
      <c r="AY199" s="15" t="s">
        <v>109</v>
      </c>
      <c r="BE199" s="199">
        <f>IF(N199="základní",J199,0)</f>
        <v>0</v>
      </c>
      <c r="BF199" s="199">
        <f>IF(N199="snížená",J199,0)</f>
        <v>0</v>
      </c>
      <c r="BG199" s="199">
        <f>IF(N199="zákl. přenesená",J199,0)</f>
        <v>0</v>
      </c>
      <c r="BH199" s="199">
        <f>IF(N199="sníž. přenesená",J199,0)</f>
        <v>0</v>
      </c>
      <c r="BI199" s="199">
        <f>IF(N199="nulová",J199,0)</f>
        <v>0</v>
      </c>
      <c r="BJ199" s="15" t="s">
        <v>81</v>
      </c>
      <c r="BK199" s="199">
        <f>ROUND(I199*H199,2)</f>
        <v>0</v>
      </c>
      <c r="BL199" s="15" t="s">
        <v>114</v>
      </c>
      <c r="BM199" s="198" t="s">
        <v>586</v>
      </c>
    </row>
    <row r="200" s="11" customFormat="1" ht="25.92" customHeight="1">
      <c r="A200" s="11"/>
      <c r="B200" s="173"/>
      <c r="C200" s="174"/>
      <c r="D200" s="175" t="s">
        <v>75</v>
      </c>
      <c r="E200" s="176" t="s">
        <v>587</v>
      </c>
      <c r="F200" s="176" t="s">
        <v>588</v>
      </c>
      <c r="G200" s="174"/>
      <c r="H200" s="174"/>
      <c r="I200" s="177"/>
      <c r="J200" s="178">
        <f>BK200</f>
        <v>0</v>
      </c>
      <c r="K200" s="174"/>
      <c r="L200" s="179"/>
      <c r="M200" s="180"/>
      <c r="N200" s="181"/>
      <c r="O200" s="181"/>
      <c r="P200" s="182">
        <f>SUM(P201:P206)</f>
        <v>0</v>
      </c>
      <c r="Q200" s="181"/>
      <c r="R200" s="182">
        <f>SUM(R201:R206)</f>
        <v>0</v>
      </c>
      <c r="S200" s="181"/>
      <c r="T200" s="183">
        <f>SUM(T201:T206)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184" t="s">
        <v>81</v>
      </c>
      <c r="AT200" s="185" t="s">
        <v>75</v>
      </c>
      <c r="AU200" s="185" t="s">
        <v>76</v>
      </c>
      <c r="AY200" s="184" t="s">
        <v>109</v>
      </c>
      <c r="BK200" s="186">
        <f>SUM(BK201:BK206)</f>
        <v>0</v>
      </c>
    </row>
    <row r="201" s="2" customFormat="1" ht="16.5" customHeight="1">
      <c r="A201" s="36"/>
      <c r="B201" s="37"/>
      <c r="C201" s="187" t="s">
        <v>589</v>
      </c>
      <c r="D201" s="187" t="s">
        <v>110</v>
      </c>
      <c r="E201" s="188" t="s">
        <v>590</v>
      </c>
      <c r="F201" s="189" t="s">
        <v>591</v>
      </c>
      <c r="G201" s="190" t="s">
        <v>113</v>
      </c>
      <c r="H201" s="191">
        <v>60</v>
      </c>
      <c r="I201" s="192"/>
      <c r="J201" s="193">
        <f>ROUND(I201*H201,2)</f>
        <v>0</v>
      </c>
      <c r="K201" s="189" t="s">
        <v>19</v>
      </c>
      <c r="L201" s="42"/>
      <c r="M201" s="194" t="s">
        <v>19</v>
      </c>
      <c r="N201" s="195" t="s">
        <v>47</v>
      </c>
      <c r="O201" s="82"/>
      <c r="P201" s="196">
        <f>O201*H201</f>
        <v>0</v>
      </c>
      <c r="Q201" s="196">
        <v>0</v>
      </c>
      <c r="R201" s="196">
        <f>Q201*H201</f>
        <v>0</v>
      </c>
      <c r="S201" s="196">
        <v>0</v>
      </c>
      <c r="T201" s="197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8" t="s">
        <v>114</v>
      </c>
      <c r="AT201" s="198" t="s">
        <v>110</v>
      </c>
      <c r="AU201" s="198" t="s">
        <v>81</v>
      </c>
      <c r="AY201" s="15" t="s">
        <v>109</v>
      </c>
      <c r="BE201" s="199">
        <f>IF(N201="základní",J201,0)</f>
        <v>0</v>
      </c>
      <c r="BF201" s="199">
        <f>IF(N201="snížená",J201,0)</f>
        <v>0</v>
      </c>
      <c r="BG201" s="199">
        <f>IF(N201="zákl. přenesená",J201,0)</f>
        <v>0</v>
      </c>
      <c r="BH201" s="199">
        <f>IF(N201="sníž. přenesená",J201,0)</f>
        <v>0</v>
      </c>
      <c r="BI201" s="199">
        <f>IF(N201="nulová",J201,0)</f>
        <v>0</v>
      </c>
      <c r="BJ201" s="15" t="s">
        <v>81</v>
      </c>
      <c r="BK201" s="199">
        <f>ROUND(I201*H201,2)</f>
        <v>0</v>
      </c>
      <c r="BL201" s="15" t="s">
        <v>114</v>
      </c>
      <c r="BM201" s="198" t="s">
        <v>592</v>
      </c>
    </row>
    <row r="202" s="2" customFormat="1" ht="16.5" customHeight="1">
      <c r="A202" s="36"/>
      <c r="B202" s="37"/>
      <c r="C202" s="187" t="s">
        <v>593</v>
      </c>
      <c r="D202" s="187" t="s">
        <v>110</v>
      </c>
      <c r="E202" s="188" t="s">
        <v>594</v>
      </c>
      <c r="F202" s="189" t="s">
        <v>595</v>
      </c>
      <c r="G202" s="190" t="s">
        <v>113</v>
      </c>
      <c r="H202" s="191">
        <v>155</v>
      </c>
      <c r="I202" s="192"/>
      <c r="J202" s="193">
        <f>ROUND(I202*H202,2)</f>
        <v>0</v>
      </c>
      <c r="K202" s="189" t="s">
        <v>19</v>
      </c>
      <c r="L202" s="42"/>
      <c r="M202" s="194" t="s">
        <v>19</v>
      </c>
      <c r="N202" s="195" t="s">
        <v>47</v>
      </c>
      <c r="O202" s="82"/>
      <c r="P202" s="196">
        <f>O202*H202</f>
        <v>0</v>
      </c>
      <c r="Q202" s="196">
        <v>0</v>
      </c>
      <c r="R202" s="196">
        <f>Q202*H202</f>
        <v>0</v>
      </c>
      <c r="S202" s="196">
        <v>0</v>
      </c>
      <c r="T202" s="197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8" t="s">
        <v>114</v>
      </c>
      <c r="AT202" s="198" t="s">
        <v>110</v>
      </c>
      <c r="AU202" s="198" t="s">
        <v>81</v>
      </c>
      <c r="AY202" s="15" t="s">
        <v>109</v>
      </c>
      <c r="BE202" s="199">
        <f>IF(N202="základní",J202,0)</f>
        <v>0</v>
      </c>
      <c r="BF202" s="199">
        <f>IF(N202="snížená",J202,0)</f>
        <v>0</v>
      </c>
      <c r="BG202" s="199">
        <f>IF(N202="zákl. přenesená",J202,0)</f>
        <v>0</v>
      </c>
      <c r="BH202" s="199">
        <f>IF(N202="sníž. přenesená",J202,0)</f>
        <v>0</v>
      </c>
      <c r="BI202" s="199">
        <f>IF(N202="nulová",J202,0)</f>
        <v>0</v>
      </c>
      <c r="BJ202" s="15" t="s">
        <v>81</v>
      </c>
      <c r="BK202" s="199">
        <f>ROUND(I202*H202,2)</f>
        <v>0</v>
      </c>
      <c r="BL202" s="15" t="s">
        <v>114</v>
      </c>
      <c r="BM202" s="198" t="s">
        <v>596</v>
      </c>
    </row>
    <row r="203" s="2" customFormat="1" ht="16.5" customHeight="1">
      <c r="A203" s="36"/>
      <c r="B203" s="37"/>
      <c r="C203" s="187" t="s">
        <v>597</v>
      </c>
      <c r="D203" s="187" t="s">
        <v>110</v>
      </c>
      <c r="E203" s="188" t="s">
        <v>598</v>
      </c>
      <c r="F203" s="189" t="s">
        <v>599</v>
      </c>
      <c r="G203" s="190" t="s">
        <v>113</v>
      </c>
      <c r="H203" s="191">
        <v>8</v>
      </c>
      <c r="I203" s="192"/>
      <c r="J203" s="193">
        <f>ROUND(I203*H203,2)</f>
        <v>0</v>
      </c>
      <c r="K203" s="189" t="s">
        <v>19</v>
      </c>
      <c r="L203" s="42"/>
      <c r="M203" s="194" t="s">
        <v>19</v>
      </c>
      <c r="N203" s="195" t="s">
        <v>47</v>
      </c>
      <c r="O203" s="82"/>
      <c r="P203" s="196">
        <f>O203*H203</f>
        <v>0</v>
      </c>
      <c r="Q203" s="196">
        <v>0</v>
      </c>
      <c r="R203" s="196">
        <f>Q203*H203</f>
        <v>0</v>
      </c>
      <c r="S203" s="196">
        <v>0</v>
      </c>
      <c r="T203" s="197">
        <f>S203*H203</f>
        <v>0</v>
      </c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R203" s="198" t="s">
        <v>114</v>
      </c>
      <c r="AT203" s="198" t="s">
        <v>110</v>
      </c>
      <c r="AU203" s="198" t="s">
        <v>81</v>
      </c>
      <c r="AY203" s="15" t="s">
        <v>109</v>
      </c>
      <c r="BE203" s="199">
        <f>IF(N203="základní",J203,0)</f>
        <v>0</v>
      </c>
      <c r="BF203" s="199">
        <f>IF(N203="snížená",J203,0)</f>
        <v>0</v>
      </c>
      <c r="BG203" s="199">
        <f>IF(N203="zákl. přenesená",J203,0)</f>
        <v>0</v>
      </c>
      <c r="BH203" s="199">
        <f>IF(N203="sníž. přenesená",J203,0)</f>
        <v>0</v>
      </c>
      <c r="BI203" s="199">
        <f>IF(N203="nulová",J203,0)</f>
        <v>0</v>
      </c>
      <c r="BJ203" s="15" t="s">
        <v>81</v>
      </c>
      <c r="BK203" s="199">
        <f>ROUND(I203*H203,2)</f>
        <v>0</v>
      </c>
      <c r="BL203" s="15" t="s">
        <v>114</v>
      </c>
      <c r="BM203" s="198" t="s">
        <v>600</v>
      </c>
    </row>
    <row r="204" s="2" customFormat="1" ht="16.5" customHeight="1">
      <c r="A204" s="36"/>
      <c r="B204" s="37"/>
      <c r="C204" s="187" t="s">
        <v>601</v>
      </c>
      <c r="D204" s="187" t="s">
        <v>110</v>
      </c>
      <c r="E204" s="188" t="s">
        <v>602</v>
      </c>
      <c r="F204" s="189" t="s">
        <v>603</v>
      </c>
      <c r="G204" s="190" t="s">
        <v>113</v>
      </c>
      <c r="H204" s="191">
        <v>113</v>
      </c>
      <c r="I204" s="192"/>
      <c r="J204" s="193">
        <f>ROUND(I204*H204,2)</f>
        <v>0</v>
      </c>
      <c r="K204" s="189" t="s">
        <v>19</v>
      </c>
      <c r="L204" s="42"/>
      <c r="M204" s="194" t="s">
        <v>19</v>
      </c>
      <c r="N204" s="195" t="s">
        <v>47</v>
      </c>
      <c r="O204" s="82"/>
      <c r="P204" s="196">
        <f>O204*H204</f>
        <v>0</v>
      </c>
      <c r="Q204" s="196">
        <v>0</v>
      </c>
      <c r="R204" s="196">
        <f>Q204*H204</f>
        <v>0</v>
      </c>
      <c r="S204" s="196">
        <v>0</v>
      </c>
      <c r="T204" s="197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198" t="s">
        <v>114</v>
      </c>
      <c r="AT204" s="198" t="s">
        <v>110</v>
      </c>
      <c r="AU204" s="198" t="s">
        <v>81</v>
      </c>
      <c r="AY204" s="15" t="s">
        <v>109</v>
      </c>
      <c r="BE204" s="199">
        <f>IF(N204="základní",J204,0)</f>
        <v>0</v>
      </c>
      <c r="BF204" s="199">
        <f>IF(N204="snížená",J204,0)</f>
        <v>0</v>
      </c>
      <c r="BG204" s="199">
        <f>IF(N204="zákl. přenesená",J204,0)</f>
        <v>0</v>
      </c>
      <c r="BH204" s="199">
        <f>IF(N204="sníž. přenesená",J204,0)</f>
        <v>0</v>
      </c>
      <c r="BI204" s="199">
        <f>IF(N204="nulová",J204,0)</f>
        <v>0</v>
      </c>
      <c r="BJ204" s="15" t="s">
        <v>81</v>
      </c>
      <c r="BK204" s="199">
        <f>ROUND(I204*H204,2)</f>
        <v>0</v>
      </c>
      <c r="BL204" s="15" t="s">
        <v>114</v>
      </c>
      <c r="BM204" s="198" t="s">
        <v>604</v>
      </c>
    </row>
    <row r="205" s="2" customFormat="1" ht="16.5" customHeight="1">
      <c r="A205" s="36"/>
      <c r="B205" s="37"/>
      <c r="C205" s="187" t="s">
        <v>605</v>
      </c>
      <c r="D205" s="187" t="s">
        <v>110</v>
      </c>
      <c r="E205" s="188" t="s">
        <v>606</v>
      </c>
      <c r="F205" s="189" t="s">
        <v>607</v>
      </c>
      <c r="G205" s="190" t="s">
        <v>113</v>
      </c>
      <c r="H205" s="191">
        <v>1</v>
      </c>
      <c r="I205" s="192"/>
      <c r="J205" s="193">
        <f>ROUND(I205*H205,2)</f>
        <v>0</v>
      </c>
      <c r="K205" s="189" t="s">
        <v>19</v>
      </c>
      <c r="L205" s="42"/>
      <c r="M205" s="194" t="s">
        <v>19</v>
      </c>
      <c r="N205" s="195" t="s">
        <v>47</v>
      </c>
      <c r="O205" s="82"/>
      <c r="P205" s="196">
        <f>O205*H205</f>
        <v>0</v>
      </c>
      <c r="Q205" s="196">
        <v>0</v>
      </c>
      <c r="R205" s="196">
        <f>Q205*H205</f>
        <v>0</v>
      </c>
      <c r="S205" s="196">
        <v>0</v>
      </c>
      <c r="T205" s="197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8" t="s">
        <v>114</v>
      </c>
      <c r="AT205" s="198" t="s">
        <v>110</v>
      </c>
      <c r="AU205" s="198" t="s">
        <v>81</v>
      </c>
      <c r="AY205" s="15" t="s">
        <v>109</v>
      </c>
      <c r="BE205" s="199">
        <f>IF(N205="základní",J205,0)</f>
        <v>0</v>
      </c>
      <c r="BF205" s="199">
        <f>IF(N205="snížená",J205,0)</f>
        <v>0</v>
      </c>
      <c r="BG205" s="199">
        <f>IF(N205="zákl. přenesená",J205,0)</f>
        <v>0</v>
      </c>
      <c r="BH205" s="199">
        <f>IF(N205="sníž. přenesená",J205,0)</f>
        <v>0</v>
      </c>
      <c r="BI205" s="199">
        <f>IF(N205="nulová",J205,0)</f>
        <v>0</v>
      </c>
      <c r="BJ205" s="15" t="s">
        <v>81</v>
      </c>
      <c r="BK205" s="199">
        <f>ROUND(I205*H205,2)</f>
        <v>0</v>
      </c>
      <c r="BL205" s="15" t="s">
        <v>114</v>
      </c>
      <c r="BM205" s="198" t="s">
        <v>608</v>
      </c>
    </row>
    <row r="206" s="2" customFormat="1" ht="16.5" customHeight="1">
      <c r="A206" s="36"/>
      <c r="B206" s="37"/>
      <c r="C206" s="187" t="s">
        <v>609</v>
      </c>
      <c r="D206" s="187" t="s">
        <v>110</v>
      </c>
      <c r="E206" s="188" t="s">
        <v>610</v>
      </c>
      <c r="F206" s="189" t="s">
        <v>611</v>
      </c>
      <c r="G206" s="190" t="s">
        <v>113</v>
      </c>
      <c r="H206" s="191">
        <v>41</v>
      </c>
      <c r="I206" s="192"/>
      <c r="J206" s="193">
        <f>ROUND(I206*H206,2)</f>
        <v>0</v>
      </c>
      <c r="K206" s="189" t="s">
        <v>19</v>
      </c>
      <c r="L206" s="42"/>
      <c r="M206" s="194" t="s">
        <v>19</v>
      </c>
      <c r="N206" s="195" t="s">
        <v>47</v>
      </c>
      <c r="O206" s="82"/>
      <c r="P206" s="196">
        <f>O206*H206</f>
        <v>0</v>
      </c>
      <c r="Q206" s="196">
        <v>0</v>
      </c>
      <c r="R206" s="196">
        <f>Q206*H206</f>
        <v>0</v>
      </c>
      <c r="S206" s="196">
        <v>0</v>
      </c>
      <c r="T206" s="197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8" t="s">
        <v>114</v>
      </c>
      <c r="AT206" s="198" t="s">
        <v>110</v>
      </c>
      <c r="AU206" s="198" t="s">
        <v>81</v>
      </c>
      <c r="AY206" s="15" t="s">
        <v>109</v>
      </c>
      <c r="BE206" s="199">
        <f>IF(N206="základní",J206,0)</f>
        <v>0</v>
      </c>
      <c r="BF206" s="199">
        <f>IF(N206="snížená",J206,0)</f>
        <v>0</v>
      </c>
      <c r="BG206" s="199">
        <f>IF(N206="zákl. přenesená",J206,0)</f>
        <v>0</v>
      </c>
      <c r="BH206" s="199">
        <f>IF(N206="sníž. přenesená",J206,0)</f>
        <v>0</v>
      </c>
      <c r="BI206" s="199">
        <f>IF(N206="nulová",J206,0)</f>
        <v>0</v>
      </c>
      <c r="BJ206" s="15" t="s">
        <v>81</v>
      </c>
      <c r="BK206" s="199">
        <f>ROUND(I206*H206,2)</f>
        <v>0</v>
      </c>
      <c r="BL206" s="15" t="s">
        <v>114</v>
      </c>
      <c r="BM206" s="198" t="s">
        <v>612</v>
      </c>
    </row>
    <row r="207" s="11" customFormat="1" ht="25.92" customHeight="1">
      <c r="A207" s="11"/>
      <c r="B207" s="173"/>
      <c r="C207" s="174"/>
      <c r="D207" s="175" t="s">
        <v>75</v>
      </c>
      <c r="E207" s="176" t="s">
        <v>613</v>
      </c>
      <c r="F207" s="176" t="s">
        <v>614</v>
      </c>
      <c r="G207" s="174"/>
      <c r="H207" s="174"/>
      <c r="I207" s="177"/>
      <c r="J207" s="178">
        <f>BK207</f>
        <v>0</v>
      </c>
      <c r="K207" s="174"/>
      <c r="L207" s="179"/>
      <c r="M207" s="180"/>
      <c r="N207" s="181"/>
      <c r="O207" s="181"/>
      <c r="P207" s="182">
        <f>SUM(P208:P231)</f>
        <v>0</v>
      </c>
      <c r="Q207" s="181"/>
      <c r="R207" s="182">
        <f>SUM(R208:R231)</f>
        <v>0</v>
      </c>
      <c r="S207" s="181"/>
      <c r="T207" s="183">
        <f>SUM(T208:T231)</f>
        <v>0</v>
      </c>
      <c r="U207" s="11"/>
      <c r="V207" s="11"/>
      <c r="W207" s="11"/>
      <c r="X207" s="11"/>
      <c r="Y207" s="11"/>
      <c r="Z207" s="11"/>
      <c r="AA207" s="11"/>
      <c r="AB207" s="11"/>
      <c r="AC207" s="11"/>
      <c r="AD207" s="11"/>
      <c r="AE207" s="11"/>
      <c r="AR207" s="184" t="s">
        <v>126</v>
      </c>
      <c r="AT207" s="185" t="s">
        <v>75</v>
      </c>
      <c r="AU207" s="185" t="s">
        <v>76</v>
      </c>
      <c r="AY207" s="184" t="s">
        <v>109</v>
      </c>
      <c r="BK207" s="186">
        <f>SUM(BK208:BK231)</f>
        <v>0</v>
      </c>
    </row>
    <row r="208" s="2" customFormat="1" ht="16.5" customHeight="1">
      <c r="A208" s="36"/>
      <c r="B208" s="37"/>
      <c r="C208" s="187" t="s">
        <v>615</v>
      </c>
      <c r="D208" s="187" t="s">
        <v>110</v>
      </c>
      <c r="E208" s="188" t="s">
        <v>616</v>
      </c>
      <c r="F208" s="189" t="s">
        <v>617</v>
      </c>
      <c r="G208" s="190" t="s">
        <v>113</v>
      </c>
      <c r="H208" s="191">
        <v>1</v>
      </c>
      <c r="I208" s="192"/>
      <c r="J208" s="193">
        <f>ROUND(I208*H208,2)</f>
        <v>0</v>
      </c>
      <c r="K208" s="189" t="s">
        <v>19</v>
      </c>
      <c r="L208" s="42"/>
      <c r="M208" s="194" t="s">
        <v>19</v>
      </c>
      <c r="N208" s="195" t="s">
        <v>47</v>
      </c>
      <c r="O208" s="82"/>
      <c r="P208" s="196">
        <f>O208*H208</f>
        <v>0</v>
      </c>
      <c r="Q208" s="196">
        <v>0</v>
      </c>
      <c r="R208" s="196">
        <f>Q208*H208</f>
        <v>0</v>
      </c>
      <c r="S208" s="196">
        <v>0</v>
      </c>
      <c r="T208" s="197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8" t="s">
        <v>618</v>
      </c>
      <c r="AT208" s="198" t="s">
        <v>110</v>
      </c>
      <c r="AU208" s="198" t="s">
        <v>81</v>
      </c>
      <c r="AY208" s="15" t="s">
        <v>109</v>
      </c>
      <c r="BE208" s="199">
        <f>IF(N208="základní",J208,0)</f>
        <v>0</v>
      </c>
      <c r="BF208" s="199">
        <f>IF(N208="snížená",J208,0)</f>
        <v>0</v>
      </c>
      <c r="BG208" s="199">
        <f>IF(N208="zákl. přenesená",J208,0)</f>
        <v>0</v>
      </c>
      <c r="BH208" s="199">
        <f>IF(N208="sníž. přenesená",J208,0)</f>
        <v>0</v>
      </c>
      <c r="BI208" s="199">
        <f>IF(N208="nulová",J208,0)</f>
        <v>0</v>
      </c>
      <c r="BJ208" s="15" t="s">
        <v>81</v>
      </c>
      <c r="BK208" s="199">
        <f>ROUND(I208*H208,2)</f>
        <v>0</v>
      </c>
      <c r="BL208" s="15" t="s">
        <v>618</v>
      </c>
      <c r="BM208" s="198" t="s">
        <v>619</v>
      </c>
    </row>
    <row r="209" s="2" customFormat="1">
      <c r="A209" s="36"/>
      <c r="B209" s="37"/>
      <c r="C209" s="38"/>
      <c r="D209" s="200" t="s">
        <v>620</v>
      </c>
      <c r="E209" s="38"/>
      <c r="F209" s="201" t="s">
        <v>621</v>
      </c>
      <c r="G209" s="38"/>
      <c r="H209" s="38"/>
      <c r="I209" s="202"/>
      <c r="J209" s="38"/>
      <c r="K209" s="38"/>
      <c r="L209" s="42"/>
      <c r="M209" s="203"/>
      <c r="N209" s="204"/>
      <c r="O209" s="82"/>
      <c r="P209" s="82"/>
      <c r="Q209" s="82"/>
      <c r="R209" s="82"/>
      <c r="S209" s="82"/>
      <c r="T209" s="83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5" t="s">
        <v>620</v>
      </c>
      <c r="AU209" s="15" t="s">
        <v>81</v>
      </c>
    </row>
    <row r="210" s="2" customFormat="1" ht="16.5" customHeight="1">
      <c r="A210" s="36"/>
      <c r="B210" s="37"/>
      <c r="C210" s="187" t="s">
        <v>622</v>
      </c>
      <c r="D210" s="187" t="s">
        <v>110</v>
      </c>
      <c r="E210" s="188" t="s">
        <v>623</v>
      </c>
      <c r="F210" s="189" t="s">
        <v>624</v>
      </c>
      <c r="G210" s="190" t="s">
        <v>113</v>
      </c>
      <c r="H210" s="191">
        <v>1</v>
      </c>
      <c r="I210" s="192"/>
      <c r="J210" s="193">
        <f>ROUND(I210*H210,2)</f>
        <v>0</v>
      </c>
      <c r="K210" s="189" t="s">
        <v>19</v>
      </c>
      <c r="L210" s="42"/>
      <c r="M210" s="194" t="s">
        <v>19</v>
      </c>
      <c r="N210" s="195" t="s">
        <v>47</v>
      </c>
      <c r="O210" s="82"/>
      <c r="P210" s="196">
        <f>O210*H210</f>
        <v>0</v>
      </c>
      <c r="Q210" s="196">
        <v>0</v>
      </c>
      <c r="R210" s="196">
        <f>Q210*H210</f>
        <v>0</v>
      </c>
      <c r="S210" s="196">
        <v>0</v>
      </c>
      <c r="T210" s="197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8" t="s">
        <v>618</v>
      </c>
      <c r="AT210" s="198" t="s">
        <v>110</v>
      </c>
      <c r="AU210" s="198" t="s">
        <v>81</v>
      </c>
      <c r="AY210" s="15" t="s">
        <v>109</v>
      </c>
      <c r="BE210" s="199">
        <f>IF(N210="základní",J210,0)</f>
        <v>0</v>
      </c>
      <c r="BF210" s="199">
        <f>IF(N210="snížená",J210,0)</f>
        <v>0</v>
      </c>
      <c r="BG210" s="199">
        <f>IF(N210="zákl. přenesená",J210,0)</f>
        <v>0</v>
      </c>
      <c r="BH210" s="199">
        <f>IF(N210="sníž. přenesená",J210,0)</f>
        <v>0</v>
      </c>
      <c r="BI210" s="199">
        <f>IF(N210="nulová",J210,0)</f>
        <v>0</v>
      </c>
      <c r="BJ210" s="15" t="s">
        <v>81</v>
      </c>
      <c r="BK210" s="199">
        <f>ROUND(I210*H210,2)</f>
        <v>0</v>
      </c>
      <c r="BL210" s="15" t="s">
        <v>618</v>
      </c>
      <c r="BM210" s="198" t="s">
        <v>625</v>
      </c>
    </row>
    <row r="211" s="2" customFormat="1">
      <c r="A211" s="36"/>
      <c r="B211" s="37"/>
      <c r="C211" s="38"/>
      <c r="D211" s="200" t="s">
        <v>620</v>
      </c>
      <c r="E211" s="38"/>
      <c r="F211" s="201" t="s">
        <v>626</v>
      </c>
      <c r="G211" s="38"/>
      <c r="H211" s="38"/>
      <c r="I211" s="202"/>
      <c r="J211" s="38"/>
      <c r="K211" s="38"/>
      <c r="L211" s="42"/>
      <c r="M211" s="203"/>
      <c r="N211" s="204"/>
      <c r="O211" s="82"/>
      <c r="P211" s="82"/>
      <c r="Q211" s="82"/>
      <c r="R211" s="82"/>
      <c r="S211" s="82"/>
      <c r="T211" s="83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5" t="s">
        <v>620</v>
      </c>
      <c r="AU211" s="15" t="s">
        <v>81</v>
      </c>
    </row>
    <row r="212" s="2" customFormat="1" ht="16.5" customHeight="1">
      <c r="A212" s="36"/>
      <c r="B212" s="37"/>
      <c r="C212" s="187" t="s">
        <v>627</v>
      </c>
      <c r="D212" s="187" t="s">
        <v>110</v>
      </c>
      <c r="E212" s="188" t="s">
        <v>628</v>
      </c>
      <c r="F212" s="189" t="s">
        <v>629</v>
      </c>
      <c r="G212" s="190" t="s">
        <v>113</v>
      </c>
      <c r="H212" s="191">
        <v>1</v>
      </c>
      <c r="I212" s="192"/>
      <c r="J212" s="193">
        <f>ROUND(I212*H212,2)</f>
        <v>0</v>
      </c>
      <c r="K212" s="189" t="s">
        <v>19</v>
      </c>
      <c r="L212" s="42"/>
      <c r="M212" s="194" t="s">
        <v>19</v>
      </c>
      <c r="N212" s="195" t="s">
        <v>47</v>
      </c>
      <c r="O212" s="82"/>
      <c r="P212" s="196">
        <f>O212*H212</f>
        <v>0</v>
      </c>
      <c r="Q212" s="196">
        <v>0</v>
      </c>
      <c r="R212" s="196">
        <f>Q212*H212</f>
        <v>0</v>
      </c>
      <c r="S212" s="196">
        <v>0</v>
      </c>
      <c r="T212" s="197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8" t="s">
        <v>618</v>
      </c>
      <c r="AT212" s="198" t="s">
        <v>110</v>
      </c>
      <c r="AU212" s="198" t="s">
        <v>81</v>
      </c>
      <c r="AY212" s="15" t="s">
        <v>109</v>
      </c>
      <c r="BE212" s="199">
        <f>IF(N212="základní",J212,0)</f>
        <v>0</v>
      </c>
      <c r="BF212" s="199">
        <f>IF(N212="snížená",J212,0)</f>
        <v>0</v>
      </c>
      <c r="BG212" s="199">
        <f>IF(N212="zákl. přenesená",J212,0)</f>
        <v>0</v>
      </c>
      <c r="BH212" s="199">
        <f>IF(N212="sníž. přenesená",J212,0)</f>
        <v>0</v>
      </c>
      <c r="BI212" s="199">
        <f>IF(N212="nulová",J212,0)</f>
        <v>0</v>
      </c>
      <c r="BJ212" s="15" t="s">
        <v>81</v>
      </c>
      <c r="BK212" s="199">
        <f>ROUND(I212*H212,2)</f>
        <v>0</v>
      </c>
      <c r="BL212" s="15" t="s">
        <v>618</v>
      </c>
      <c r="BM212" s="198" t="s">
        <v>630</v>
      </c>
    </row>
    <row r="213" s="2" customFormat="1">
      <c r="A213" s="36"/>
      <c r="B213" s="37"/>
      <c r="C213" s="38"/>
      <c r="D213" s="200" t="s">
        <v>620</v>
      </c>
      <c r="E213" s="38"/>
      <c r="F213" s="201" t="s">
        <v>631</v>
      </c>
      <c r="G213" s="38"/>
      <c r="H213" s="38"/>
      <c r="I213" s="202"/>
      <c r="J213" s="38"/>
      <c r="K213" s="38"/>
      <c r="L213" s="42"/>
      <c r="M213" s="203"/>
      <c r="N213" s="204"/>
      <c r="O213" s="82"/>
      <c r="P213" s="82"/>
      <c r="Q213" s="82"/>
      <c r="R213" s="82"/>
      <c r="S213" s="82"/>
      <c r="T213" s="83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5" t="s">
        <v>620</v>
      </c>
      <c r="AU213" s="15" t="s">
        <v>81</v>
      </c>
    </row>
    <row r="214" s="2" customFormat="1" ht="16.5" customHeight="1">
      <c r="A214" s="36"/>
      <c r="B214" s="37"/>
      <c r="C214" s="187" t="s">
        <v>632</v>
      </c>
      <c r="D214" s="187" t="s">
        <v>110</v>
      </c>
      <c r="E214" s="188" t="s">
        <v>633</v>
      </c>
      <c r="F214" s="189" t="s">
        <v>634</v>
      </c>
      <c r="G214" s="190" t="s">
        <v>113</v>
      </c>
      <c r="H214" s="191">
        <v>1</v>
      </c>
      <c r="I214" s="192"/>
      <c r="J214" s="193">
        <f>ROUND(I214*H214,2)</f>
        <v>0</v>
      </c>
      <c r="K214" s="189" t="s">
        <v>19</v>
      </c>
      <c r="L214" s="42"/>
      <c r="M214" s="194" t="s">
        <v>19</v>
      </c>
      <c r="N214" s="195" t="s">
        <v>47</v>
      </c>
      <c r="O214" s="82"/>
      <c r="P214" s="196">
        <f>O214*H214</f>
        <v>0</v>
      </c>
      <c r="Q214" s="196">
        <v>0</v>
      </c>
      <c r="R214" s="196">
        <f>Q214*H214</f>
        <v>0</v>
      </c>
      <c r="S214" s="196">
        <v>0</v>
      </c>
      <c r="T214" s="197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198" t="s">
        <v>618</v>
      </c>
      <c r="AT214" s="198" t="s">
        <v>110</v>
      </c>
      <c r="AU214" s="198" t="s">
        <v>81</v>
      </c>
      <c r="AY214" s="15" t="s">
        <v>109</v>
      </c>
      <c r="BE214" s="199">
        <f>IF(N214="základní",J214,0)</f>
        <v>0</v>
      </c>
      <c r="BF214" s="199">
        <f>IF(N214="snížená",J214,0)</f>
        <v>0</v>
      </c>
      <c r="BG214" s="199">
        <f>IF(N214="zákl. přenesená",J214,0)</f>
        <v>0</v>
      </c>
      <c r="BH214" s="199">
        <f>IF(N214="sníž. přenesená",J214,0)</f>
        <v>0</v>
      </c>
      <c r="BI214" s="199">
        <f>IF(N214="nulová",J214,0)</f>
        <v>0</v>
      </c>
      <c r="BJ214" s="15" t="s">
        <v>81</v>
      </c>
      <c r="BK214" s="199">
        <f>ROUND(I214*H214,2)</f>
        <v>0</v>
      </c>
      <c r="BL214" s="15" t="s">
        <v>618</v>
      </c>
      <c r="BM214" s="198" t="s">
        <v>635</v>
      </c>
    </row>
    <row r="215" s="2" customFormat="1">
      <c r="A215" s="36"/>
      <c r="B215" s="37"/>
      <c r="C215" s="38"/>
      <c r="D215" s="200" t="s">
        <v>620</v>
      </c>
      <c r="E215" s="38"/>
      <c r="F215" s="201" t="s">
        <v>636</v>
      </c>
      <c r="G215" s="38"/>
      <c r="H215" s="38"/>
      <c r="I215" s="202"/>
      <c r="J215" s="38"/>
      <c r="K215" s="38"/>
      <c r="L215" s="42"/>
      <c r="M215" s="203"/>
      <c r="N215" s="204"/>
      <c r="O215" s="82"/>
      <c r="P215" s="82"/>
      <c r="Q215" s="82"/>
      <c r="R215" s="82"/>
      <c r="S215" s="82"/>
      <c r="T215" s="83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5" t="s">
        <v>620</v>
      </c>
      <c r="AU215" s="15" t="s">
        <v>81</v>
      </c>
    </row>
    <row r="216" s="2" customFormat="1" ht="16.5" customHeight="1">
      <c r="A216" s="36"/>
      <c r="B216" s="37"/>
      <c r="C216" s="187" t="s">
        <v>637</v>
      </c>
      <c r="D216" s="187" t="s">
        <v>110</v>
      </c>
      <c r="E216" s="188" t="s">
        <v>638</v>
      </c>
      <c r="F216" s="189" t="s">
        <v>639</v>
      </c>
      <c r="G216" s="190" t="s">
        <v>113</v>
      </c>
      <c r="H216" s="191">
        <v>1</v>
      </c>
      <c r="I216" s="192"/>
      <c r="J216" s="193">
        <f>ROUND(I216*H216,2)</f>
        <v>0</v>
      </c>
      <c r="K216" s="189" t="s">
        <v>19</v>
      </c>
      <c r="L216" s="42"/>
      <c r="M216" s="194" t="s">
        <v>19</v>
      </c>
      <c r="N216" s="195" t="s">
        <v>47</v>
      </c>
      <c r="O216" s="82"/>
      <c r="P216" s="196">
        <f>O216*H216</f>
        <v>0</v>
      </c>
      <c r="Q216" s="196">
        <v>0</v>
      </c>
      <c r="R216" s="196">
        <f>Q216*H216</f>
        <v>0</v>
      </c>
      <c r="S216" s="196">
        <v>0</v>
      </c>
      <c r="T216" s="197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8" t="s">
        <v>618</v>
      </c>
      <c r="AT216" s="198" t="s">
        <v>110</v>
      </c>
      <c r="AU216" s="198" t="s">
        <v>81</v>
      </c>
      <c r="AY216" s="15" t="s">
        <v>109</v>
      </c>
      <c r="BE216" s="199">
        <f>IF(N216="základní",J216,0)</f>
        <v>0</v>
      </c>
      <c r="BF216" s="199">
        <f>IF(N216="snížená",J216,0)</f>
        <v>0</v>
      </c>
      <c r="BG216" s="199">
        <f>IF(N216="zákl. přenesená",J216,0)</f>
        <v>0</v>
      </c>
      <c r="BH216" s="199">
        <f>IF(N216="sníž. přenesená",J216,0)</f>
        <v>0</v>
      </c>
      <c r="BI216" s="199">
        <f>IF(N216="nulová",J216,0)</f>
        <v>0</v>
      </c>
      <c r="BJ216" s="15" t="s">
        <v>81</v>
      </c>
      <c r="BK216" s="199">
        <f>ROUND(I216*H216,2)</f>
        <v>0</v>
      </c>
      <c r="BL216" s="15" t="s">
        <v>618</v>
      </c>
      <c r="BM216" s="198" t="s">
        <v>640</v>
      </c>
    </row>
    <row r="217" s="2" customFormat="1">
      <c r="A217" s="36"/>
      <c r="B217" s="37"/>
      <c r="C217" s="38"/>
      <c r="D217" s="200" t="s">
        <v>620</v>
      </c>
      <c r="E217" s="38"/>
      <c r="F217" s="201" t="s">
        <v>641</v>
      </c>
      <c r="G217" s="38"/>
      <c r="H217" s="38"/>
      <c r="I217" s="202"/>
      <c r="J217" s="38"/>
      <c r="K217" s="38"/>
      <c r="L217" s="42"/>
      <c r="M217" s="203"/>
      <c r="N217" s="204"/>
      <c r="O217" s="82"/>
      <c r="P217" s="82"/>
      <c r="Q217" s="82"/>
      <c r="R217" s="82"/>
      <c r="S217" s="82"/>
      <c r="T217" s="83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5" t="s">
        <v>620</v>
      </c>
      <c r="AU217" s="15" t="s">
        <v>81</v>
      </c>
    </row>
    <row r="218" s="2" customFormat="1" ht="16.5" customHeight="1">
      <c r="A218" s="36"/>
      <c r="B218" s="37"/>
      <c r="C218" s="187" t="s">
        <v>642</v>
      </c>
      <c r="D218" s="187" t="s">
        <v>110</v>
      </c>
      <c r="E218" s="188" t="s">
        <v>643</v>
      </c>
      <c r="F218" s="189" t="s">
        <v>644</v>
      </c>
      <c r="G218" s="190" t="s">
        <v>113</v>
      </c>
      <c r="H218" s="191">
        <v>1</v>
      </c>
      <c r="I218" s="192"/>
      <c r="J218" s="193">
        <f>ROUND(I218*H218,2)</f>
        <v>0</v>
      </c>
      <c r="K218" s="189" t="s">
        <v>19</v>
      </c>
      <c r="L218" s="42"/>
      <c r="M218" s="194" t="s">
        <v>19</v>
      </c>
      <c r="N218" s="195" t="s">
        <v>47</v>
      </c>
      <c r="O218" s="82"/>
      <c r="P218" s="196">
        <f>O218*H218</f>
        <v>0</v>
      </c>
      <c r="Q218" s="196">
        <v>0</v>
      </c>
      <c r="R218" s="196">
        <f>Q218*H218</f>
        <v>0</v>
      </c>
      <c r="S218" s="196">
        <v>0</v>
      </c>
      <c r="T218" s="197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8" t="s">
        <v>618</v>
      </c>
      <c r="AT218" s="198" t="s">
        <v>110</v>
      </c>
      <c r="AU218" s="198" t="s">
        <v>81</v>
      </c>
      <c r="AY218" s="15" t="s">
        <v>109</v>
      </c>
      <c r="BE218" s="199">
        <f>IF(N218="základní",J218,0)</f>
        <v>0</v>
      </c>
      <c r="BF218" s="199">
        <f>IF(N218="snížená",J218,0)</f>
        <v>0</v>
      </c>
      <c r="BG218" s="199">
        <f>IF(N218="zákl. přenesená",J218,0)</f>
        <v>0</v>
      </c>
      <c r="BH218" s="199">
        <f>IF(N218="sníž. přenesená",J218,0)</f>
        <v>0</v>
      </c>
      <c r="BI218" s="199">
        <f>IF(N218="nulová",J218,0)</f>
        <v>0</v>
      </c>
      <c r="BJ218" s="15" t="s">
        <v>81</v>
      </c>
      <c r="BK218" s="199">
        <f>ROUND(I218*H218,2)</f>
        <v>0</v>
      </c>
      <c r="BL218" s="15" t="s">
        <v>618</v>
      </c>
      <c r="BM218" s="198" t="s">
        <v>645</v>
      </c>
    </row>
    <row r="219" s="2" customFormat="1">
      <c r="A219" s="36"/>
      <c r="B219" s="37"/>
      <c r="C219" s="38"/>
      <c r="D219" s="200" t="s">
        <v>620</v>
      </c>
      <c r="E219" s="38"/>
      <c r="F219" s="201" t="s">
        <v>646</v>
      </c>
      <c r="G219" s="38"/>
      <c r="H219" s="38"/>
      <c r="I219" s="202"/>
      <c r="J219" s="38"/>
      <c r="K219" s="38"/>
      <c r="L219" s="42"/>
      <c r="M219" s="203"/>
      <c r="N219" s="204"/>
      <c r="O219" s="82"/>
      <c r="P219" s="82"/>
      <c r="Q219" s="82"/>
      <c r="R219" s="82"/>
      <c r="S219" s="82"/>
      <c r="T219" s="83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5" t="s">
        <v>620</v>
      </c>
      <c r="AU219" s="15" t="s">
        <v>81</v>
      </c>
    </row>
    <row r="220" s="2" customFormat="1" ht="16.5" customHeight="1">
      <c r="A220" s="36"/>
      <c r="B220" s="37"/>
      <c r="C220" s="187" t="s">
        <v>647</v>
      </c>
      <c r="D220" s="187" t="s">
        <v>110</v>
      </c>
      <c r="E220" s="188" t="s">
        <v>648</v>
      </c>
      <c r="F220" s="189" t="s">
        <v>649</v>
      </c>
      <c r="G220" s="190" t="s">
        <v>113</v>
      </c>
      <c r="H220" s="191">
        <v>1</v>
      </c>
      <c r="I220" s="192"/>
      <c r="J220" s="193">
        <f>ROUND(I220*H220,2)</f>
        <v>0</v>
      </c>
      <c r="K220" s="189" t="s">
        <v>19</v>
      </c>
      <c r="L220" s="42"/>
      <c r="M220" s="194" t="s">
        <v>19</v>
      </c>
      <c r="N220" s="195" t="s">
        <v>47</v>
      </c>
      <c r="O220" s="82"/>
      <c r="P220" s="196">
        <f>O220*H220</f>
        <v>0</v>
      </c>
      <c r="Q220" s="196">
        <v>0</v>
      </c>
      <c r="R220" s="196">
        <f>Q220*H220</f>
        <v>0</v>
      </c>
      <c r="S220" s="196">
        <v>0</v>
      </c>
      <c r="T220" s="197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198" t="s">
        <v>618</v>
      </c>
      <c r="AT220" s="198" t="s">
        <v>110</v>
      </c>
      <c r="AU220" s="198" t="s">
        <v>81</v>
      </c>
      <c r="AY220" s="15" t="s">
        <v>109</v>
      </c>
      <c r="BE220" s="199">
        <f>IF(N220="základní",J220,0)</f>
        <v>0</v>
      </c>
      <c r="BF220" s="199">
        <f>IF(N220="snížená",J220,0)</f>
        <v>0</v>
      </c>
      <c r="BG220" s="199">
        <f>IF(N220="zákl. přenesená",J220,0)</f>
        <v>0</v>
      </c>
      <c r="BH220" s="199">
        <f>IF(N220="sníž. přenesená",J220,0)</f>
        <v>0</v>
      </c>
      <c r="BI220" s="199">
        <f>IF(N220="nulová",J220,0)</f>
        <v>0</v>
      </c>
      <c r="BJ220" s="15" t="s">
        <v>81</v>
      </c>
      <c r="BK220" s="199">
        <f>ROUND(I220*H220,2)</f>
        <v>0</v>
      </c>
      <c r="BL220" s="15" t="s">
        <v>618</v>
      </c>
      <c r="BM220" s="198" t="s">
        <v>650</v>
      </c>
    </row>
    <row r="221" s="2" customFormat="1">
      <c r="A221" s="36"/>
      <c r="B221" s="37"/>
      <c r="C221" s="38"/>
      <c r="D221" s="200" t="s">
        <v>620</v>
      </c>
      <c r="E221" s="38"/>
      <c r="F221" s="201" t="s">
        <v>651</v>
      </c>
      <c r="G221" s="38"/>
      <c r="H221" s="38"/>
      <c r="I221" s="202"/>
      <c r="J221" s="38"/>
      <c r="K221" s="38"/>
      <c r="L221" s="42"/>
      <c r="M221" s="203"/>
      <c r="N221" s="204"/>
      <c r="O221" s="82"/>
      <c r="P221" s="82"/>
      <c r="Q221" s="82"/>
      <c r="R221" s="82"/>
      <c r="S221" s="82"/>
      <c r="T221" s="83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5" t="s">
        <v>620</v>
      </c>
      <c r="AU221" s="15" t="s">
        <v>81</v>
      </c>
    </row>
    <row r="222" s="2" customFormat="1" ht="16.5" customHeight="1">
      <c r="A222" s="36"/>
      <c r="B222" s="37"/>
      <c r="C222" s="187" t="s">
        <v>652</v>
      </c>
      <c r="D222" s="187" t="s">
        <v>110</v>
      </c>
      <c r="E222" s="188" t="s">
        <v>653</v>
      </c>
      <c r="F222" s="189" t="s">
        <v>654</v>
      </c>
      <c r="G222" s="190" t="s">
        <v>113</v>
      </c>
      <c r="H222" s="191">
        <v>1</v>
      </c>
      <c r="I222" s="192"/>
      <c r="J222" s="193">
        <f>ROUND(I222*H222,2)</f>
        <v>0</v>
      </c>
      <c r="K222" s="189" t="s">
        <v>19</v>
      </c>
      <c r="L222" s="42"/>
      <c r="M222" s="194" t="s">
        <v>19</v>
      </c>
      <c r="N222" s="195" t="s">
        <v>47</v>
      </c>
      <c r="O222" s="82"/>
      <c r="P222" s="196">
        <f>O222*H222</f>
        <v>0</v>
      </c>
      <c r="Q222" s="196">
        <v>0</v>
      </c>
      <c r="R222" s="196">
        <f>Q222*H222</f>
        <v>0</v>
      </c>
      <c r="S222" s="196">
        <v>0</v>
      </c>
      <c r="T222" s="197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8" t="s">
        <v>618</v>
      </c>
      <c r="AT222" s="198" t="s">
        <v>110</v>
      </c>
      <c r="AU222" s="198" t="s">
        <v>81</v>
      </c>
      <c r="AY222" s="15" t="s">
        <v>109</v>
      </c>
      <c r="BE222" s="199">
        <f>IF(N222="základní",J222,0)</f>
        <v>0</v>
      </c>
      <c r="BF222" s="199">
        <f>IF(N222="snížená",J222,0)</f>
        <v>0</v>
      </c>
      <c r="BG222" s="199">
        <f>IF(N222="zákl. přenesená",J222,0)</f>
        <v>0</v>
      </c>
      <c r="BH222" s="199">
        <f>IF(N222="sníž. přenesená",J222,0)</f>
        <v>0</v>
      </c>
      <c r="BI222" s="199">
        <f>IF(N222="nulová",J222,0)</f>
        <v>0</v>
      </c>
      <c r="BJ222" s="15" t="s">
        <v>81</v>
      </c>
      <c r="BK222" s="199">
        <f>ROUND(I222*H222,2)</f>
        <v>0</v>
      </c>
      <c r="BL222" s="15" t="s">
        <v>618</v>
      </c>
      <c r="BM222" s="198" t="s">
        <v>655</v>
      </c>
    </row>
    <row r="223" s="2" customFormat="1">
      <c r="A223" s="36"/>
      <c r="B223" s="37"/>
      <c r="C223" s="38"/>
      <c r="D223" s="200" t="s">
        <v>620</v>
      </c>
      <c r="E223" s="38"/>
      <c r="F223" s="201" t="s">
        <v>656</v>
      </c>
      <c r="G223" s="38"/>
      <c r="H223" s="38"/>
      <c r="I223" s="202"/>
      <c r="J223" s="38"/>
      <c r="K223" s="38"/>
      <c r="L223" s="42"/>
      <c r="M223" s="203"/>
      <c r="N223" s="204"/>
      <c r="O223" s="82"/>
      <c r="P223" s="82"/>
      <c r="Q223" s="82"/>
      <c r="R223" s="82"/>
      <c r="S223" s="82"/>
      <c r="T223" s="83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5" t="s">
        <v>620</v>
      </c>
      <c r="AU223" s="15" t="s">
        <v>81</v>
      </c>
    </row>
    <row r="224" s="2" customFormat="1" ht="16.5" customHeight="1">
      <c r="A224" s="36"/>
      <c r="B224" s="37"/>
      <c r="C224" s="187" t="s">
        <v>657</v>
      </c>
      <c r="D224" s="187" t="s">
        <v>110</v>
      </c>
      <c r="E224" s="188" t="s">
        <v>658</v>
      </c>
      <c r="F224" s="189" t="s">
        <v>659</v>
      </c>
      <c r="G224" s="190" t="s">
        <v>113</v>
      </c>
      <c r="H224" s="191">
        <v>1</v>
      </c>
      <c r="I224" s="192"/>
      <c r="J224" s="193">
        <f>ROUND(I224*H224,2)</f>
        <v>0</v>
      </c>
      <c r="K224" s="189" t="s">
        <v>19</v>
      </c>
      <c r="L224" s="42"/>
      <c r="M224" s="194" t="s">
        <v>19</v>
      </c>
      <c r="N224" s="195" t="s">
        <v>47</v>
      </c>
      <c r="O224" s="82"/>
      <c r="P224" s="196">
        <f>O224*H224</f>
        <v>0</v>
      </c>
      <c r="Q224" s="196">
        <v>0</v>
      </c>
      <c r="R224" s="196">
        <f>Q224*H224</f>
        <v>0</v>
      </c>
      <c r="S224" s="196">
        <v>0</v>
      </c>
      <c r="T224" s="197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198" t="s">
        <v>618</v>
      </c>
      <c r="AT224" s="198" t="s">
        <v>110</v>
      </c>
      <c r="AU224" s="198" t="s">
        <v>81</v>
      </c>
      <c r="AY224" s="15" t="s">
        <v>109</v>
      </c>
      <c r="BE224" s="199">
        <f>IF(N224="základní",J224,0)</f>
        <v>0</v>
      </c>
      <c r="BF224" s="199">
        <f>IF(N224="snížená",J224,0)</f>
        <v>0</v>
      </c>
      <c r="BG224" s="199">
        <f>IF(N224="zákl. přenesená",J224,0)</f>
        <v>0</v>
      </c>
      <c r="BH224" s="199">
        <f>IF(N224="sníž. přenesená",J224,0)</f>
        <v>0</v>
      </c>
      <c r="BI224" s="199">
        <f>IF(N224="nulová",J224,0)</f>
        <v>0</v>
      </c>
      <c r="BJ224" s="15" t="s">
        <v>81</v>
      </c>
      <c r="BK224" s="199">
        <f>ROUND(I224*H224,2)</f>
        <v>0</v>
      </c>
      <c r="BL224" s="15" t="s">
        <v>618</v>
      </c>
      <c r="BM224" s="198" t="s">
        <v>660</v>
      </c>
    </row>
    <row r="225" s="2" customFormat="1">
      <c r="A225" s="36"/>
      <c r="B225" s="37"/>
      <c r="C225" s="38"/>
      <c r="D225" s="200" t="s">
        <v>620</v>
      </c>
      <c r="E225" s="38"/>
      <c r="F225" s="201" t="s">
        <v>661</v>
      </c>
      <c r="G225" s="38"/>
      <c r="H225" s="38"/>
      <c r="I225" s="202"/>
      <c r="J225" s="38"/>
      <c r="K225" s="38"/>
      <c r="L225" s="42"/>
      <c r="M225" s="203"/>
      <c r="N225" s="204"/>
      <c r="O225" s="82"/>
      <c r="P225" s="82"/>
      <c r="Q225" s="82"/>
      <c r="R225" s="82"/>
      <c r="S225" s="82"/>
      <c r="T225" s="83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5" t="s">
        <v>620</v>
      </c>
      <c r="AU225" s="15" t="s">
        <v>81</v>
      </c>
    </row>
    <row r="226" s="2" customFormat="1" ht="16.5" customHeight="1">
      <c r="A226" s="36"/>
      <c r="B226" s="37"/>
      <c r="C226" s="187" t="s">
        <v>662</v>
      </c>
      <c r="D226" s="187" t="s">
        <v>110</v>
      </c>
      <c r="E226" s="188" t="s">
        <v>663</v>
      </c>
      <c r="F226" s="189" t="s">
        <v>664</v>
      </c>
      <c r="G226" s="190" t="s">
        <v>113</v>
      </c>
      <c r="H226" s="191">
        <v>1</v>
      </c>
      <c r="I226" s="192"/>
      <c r="J226" s="193">
        <f>ROUND(I226*H226,2)</f>
        <v>0</v>
      </c>
      <c r="K226" s="189" t="s">
        <v>19</v>
      </c>
      <c r="L226" s="42"/>
      <c r="M226" s="194" t="s">
        <v>19</v>
      </c>
      <c r="N226" s="195" t="s">
        <v>47</v>
      </c>
      <c r="O226" s="82"/>
      <c r="P226" s="196">
        <f>O226*H226</f>
        <v>0</v>
      </c>
      <c r="Q226" s="196">
        <v>0</v>
      </c>
      <c r="R226" s="196">
        <f>Q226*H226</f>
        <v>0</v>
      </c>
      <c r="S226" s="196">
        <v>0</v>
      </c>
      <c r="T226" s="197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8" t="s">
        <v>618</v>
      </c>
      <c r="AT226" s="198" t="s">
        <v>110</v>
      </c>
      <c r="AU226" s="198" t="s">
        <v>81</v>
      </c>
      <c r="AY226" s="15" t="s">
        <v>109</v>
      </c>
      <c r="BE226" s="199">
        <f>IF(N226="základní",J226,0)</f>
        <v>0</v>
      </c>
      <c r="BF226" s="199">
        <f>IF(N226="snížená",J226,0)</f>
        <v>0</v>
      </c>
      <c r="BG226" s="199">
        <f>IF(N226="zákl. přenesená",J226,0)</f>
        <v>0</v>
      </c>
      <c r="BH226" s="199">
        <f>IF(N226="sníž. přenesená",J226,0)</f>
        <v>0</v>
      </c>
      <c r="BI226" s="199">
        <f>IF(N226="nulová",J226,0)</f>
        <v>0</v>
      </c>
      <c r="BJ226" s="15" t="s">
        <v>81</v>
      </c>
      <c r="BK226" s="199">
        <f>ROUND(I226*H226,2)</f>
        <v>0</v>
      </c>
      <c r="BL226" s="15" t="s">
        <v>618</v>
      </c>
      <c r="BM226" s="198" t="s">
        <v>665</v>
      </c>
    </row>
    <row r="227" s="2" customFormat="1">
      <c r="A227" s="36"/>
      <c r="B227" s="37"/>
      <c r="C227" s="38"/>
      <c r="D227" s="200" t="s">
        <v>620</v>
      </c>
      <c r="E227" s="38"/>
      <c r="F227" s="201" t="s">
        <v>666</v>
      </c>
      <c r="G227" s="38"/>
      <c r="H227" s="38"/>
      <c r="I227" s="202"/>
      <c r="J227" s="38"/>
      <c r="K227" s="38"/>
      <c r="L227" s="42"/>
      <c r="M227" s="203"/>
      <c r="N227" s="204"/>
      <c r="O227" s="82"/>
      <c r="P227" s="82"/>
      <c r="Q227" s="82"/>
      <c r="R227" s="82"/>
      <c r="S227" s="82"/>
      <c r="T227" s="83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5" t="s">
        <v>620</v>
      </c>
      <c r="AU227" s="15" t="s">
        <v>81</v>
      </c>
    </row>
    <row r="228" s="2" customFormat="1" ht="16.5" customHeight="1">
      <c r="A228" s="36"/>
      <c r="B228" s="37"/>
      <c r="C228" s="187" t="s">
        <v>667</v>
      </c>
      <c r="D228" s="187" t="s">
        <v>110</v>
      </c>
      <c r="E228" s="188" t="s">
        <v>668</v>
      </c>
      <c r="F228" s="189" t="s">
        <v>669</v>
      </c>
      <c r="G228" s="190" t="s">
        <v>113</v>
      </c>
      <c r="H228" s="191">
        <v>1</v>
      </c>
      <c r="I228" s="192"/>
      <c r="J228" s="193">
        <f>ROUND(I228*H228,2)</f>
        <v>0</v>
      </c>
      <c r="K228" s="189" t="s">
        <v>19</v>
      </c>
      <c r="L228" s="42"/>
      <c r="M228" s="194" t="s">
        <v>19</v>
      </c>
      <c r="N228" s="195" t="s">
        <v>47</v>
      </c>
      <c r="O228" s="82"/>
      <c r="P228" s="196">
        <f>O228*H228</f>
        <v>0</v>
      </c>
      <c r="Q228" s="196">
        <v>0</v>
      </c>
      <c r="R228" s="196">
        <f>Q228*H228</f>
        <v>0</v>
      </c>
      <c r="S228" s="196">
        <v>0</v>
      </c>
      <c r="T228" s="197">
        <f>S228*H228</f>
        <v>0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198" t="s">
        <v>618</v>
      </c>
      <c r="AT228" s="198" t="s">
        <v>110</v>
      </c>
      <c r="AU228" s="198" t="s">
        <v>81</v>
      </c>
      <c r="AY228" s="15" t="s">
        <v>109</v>
      </c>
      <c r="BE228" s="199">
        <f>IF(N228="základní",J228,0)</f>
        <v>0</v>
      </c>
      <c r="BF228" s="199">
        <f>IF(N228="snížená",J228,0)</f>
        <v>0</v>
      </c>
      <c r="BG228" s="199">
        <f>IF(N228="zákl. přenesená",J228,0)</f>
        <v>0</v>
      </c>
      <c r="BH228" s="199">
        <f>IF(N228="sníž. přenesená",J228,0)</f>
        <v>0</v>
      </c>
      <c r="BI228" s="199">
        <f>IF(N228="nulová",J228,0)</f>
        <v>0</v>
      </c>
      <c r="BJ228" s="15" t="s">
        <v>81</v>
      </c>
      <c r="BK228" s="199">
        <f>ROUND(I228*H228,2)</f>
        <v>0</v>
      </c>
      <c r="BL228" s="15" t="s">
        <v>618</v>
      </c>
      <c r="BM228" s="198" t="s">
        <v>670</v>
      </c>
    </row>
    <row r="229" s="2" customFormat="1">
      <c r="A229" s="36"/>
      <c r="B229" s="37"/>
      <c r="C229" s="38"/>
      <c r="D229" s="200" t="s">
        <v>620</v>
      </c>
      <c r="E229" s="38"/>
      <c r="F229" s="201" t="s">
        <v>671</v>
      </c>
      <c r="G229" s="38"/>
      <c r="H229" s="38"/>
      <c r="I229" s="202"/>
      <c r="J229" s="38"/>
      <c r="K229" s="38"/>
      <c r="L229" s="42"/>
      <c r="M229" s="203"/>
      <c r="N229" s="204"/>
      <c r="O229" s="82"/>
      <c r="P229" s="82"/>
      <c r="Q229" s="82"/>
      <c r="R229" s="82"/>
      <c r="S229" s="82"/>
      <c r="T229" s="83"/>
      <c r="U229" s="36"/>
      <c r="V229" s="36"/>
      <c r="W229" s="36"/>
      <c r="X229" s="36"/>
      <c r="Y229" s="36"/>
      <c r="Z229" s="36"/>
      <c r="AA229" s="36"/>
      <c r="AB229" s="36"/>
      <c r="AC229" s="36"/>
      <c r="AD229" s="36"/>
      <c r="AE229" s="36"/>
      <c r="AT229" s="15" t="s">
        <v>620</v>
      </c>
      <c r="AU229" s="15" t="s">
        <v>81</v>
      </c>
    </row>
    <row r="230" s="2" customFormat="1" ht="16.5" customHeight="1">
      <c r="A230" s="36"/>
      <c r="B230" s="37"/>
      <c r="C230" s="187" t="s">
        <v>672</v>
      </c>
      <c r="D230" s="187" t="s">
        <v>110</v>
      </c>
      <c r="E230" s="188" t="s">
        <v>673</v>
      </c>
      <c r="F230" s="189" t="s">
        <v>674</v>
      </c>
      <c r="G230" s="190" t="s">
        <v>113</v>
      </c>
      <c r="H230" s="191">
        <v>1</v>
      </c>
      <c r="I230" s="192"/>
      <c r="J230" s="193">
        <f>ROUND(I230*H230,2)</f>
        <v>0</v>
      </c>
      <c r="K230" s="189" t="s">
        <v>19</v>
      </c>
      <c r="L230" s="42"/>
      <c r="M230" s="194" t="s">
        <v>19</v>
      </c>
      <c r="N230" s="195" t="s">
        <v>47</v>
      </c>
      <c r="O230" s="82"/>
      <c r="P230" s="196">
        <f>O230*H230</f>
        <v>0</v>
      </c>
      <c r="Q230" s="196">
        <v>0</v>
      </c>
      <c r="R230" s="196">
        <f>Q230*H230</f>
        <v>0</v>
      </c>
      <c r="S230" s="196">
        <v>0</v>
      </c>
      <c r="T230" s="197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198" t="s">
        <v>618</v>
      </c>
      <c r="AT230" s="198" t="s">
        <v>110</v>
      </c>
      <c r="AU230" s="198" t="s">
        <v>81</v>
      </c>
      <c r="AY230" s="15" t="s">
        <v>109</v>
      </c>
      <c r="BE230" s="199">
        <f>IF(N230="základní",J230,0)</f>
        <v>0</v>
      </c>
      <c r="BF230" s="199">
        <f>IF(N230="snížená",J230,0)</f>
        <v>0</v>
      </c>
      <c r="BG230" s="199">
        <f>IF(N230="zákl. přenesená",J230,0)</f>
        <v>0</v>
      </c>
      <c r="BH230" s="199">
        <f>IF(N230="sníž. přenesená",J230,0)</f>
        <v>0</v>
      </c>
      <c r="BI230" s="199">
        <f>IF(N230="nulová",J230,0)</f>
        <v>0</v>
      </c>
      <c r="BJ230" s="15" t="s">
        <v>81</v>
      </c>
      <c r="BK230" s="199">
        <f>ROUND(I230*H230,2)</f>
        <v>0</v>
      </c>
      <c r="BL230" s="15" t="s">
        <v>618</v>
      </c>
      <c r="BM230" s="198" t="s">
        <v>675</v>
      </c>
    </row>
    <row r="231" s="2" customFormat="1" ht="24.15" customHeight="1">
      <c r="A231" s="36"/>
      <c r="B231" s="37"/>
      <c r="C231" s="187" t="s">
        <v>676</v>
      </c>
      <c r="D231" s="187" t="s">
        <v>110</v>
      </c>
      <c r="E231" s="188" t="s">
        <v>677</v>
      </c>
      <c r="F231" s="189" t="s">
        <v>678</v>
      </c>
      <c r="G231" s="190" t="s">
        <v>113</v>
      </c>
      <c r="H231" s="191">
        <v>1</v>
      </c>
      <c r="I231" s="192"/>
      <c r="J231" s="193">
        <f>ROUND(I231*H231,2)</f>
        <v>0</v>
      </c>
      <c r="K231" s="189" t="s">
        <v>19</v>
      </c>
      <c r="L231" s="42"/>
      <c r="M231" s="205" t="s">
        <v>19</v>
      </c>
      <c r="N231" s="206" t="s">
        <v>47</v>
      </c>
      <c r="O231" s="207"/>
      <c r="P231" s="208">
        <f>O231*H231</f>
        <v>0</v>
      </c>
      <c r="Q231" s="208">
        <v>0</v>
      </c>
      <c r="R231" s="208">
        <f>Q231*H231</f>
        <v>0</v>
      </c>
      <c r="S231" s="208">
        <v>0</v>
      </c>
      <c r="T231" s="209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8" t="s">
        <v>618</v>
      </c>
      <c r="AT231" s="198" t="s">
        <v>110</v>
      </c>
      <c r="AU231" s="198" t="s">
        <v>81</v>
      </c>
      <c r="AY231" s="15" t="s">
        <v>109</v>
      </c>
      <c r="BE231" s="199">
        <f>IF(N231="základní",J231,0)</f>
        <v>0</v>
      </c>
      <c r="BF231" s="199">
        <f>IF(N231="snížená",J231,0)</f>
        <v>0</v>
      </c>
      <c r="BG231" s="199">
        <f>IF(N231="zákl. přenesená",J231,0)</f>
        <v>0</v>
      </c>
      <c r="BH231" s="199">
        <f>IF(N231="sníž. přenesená",J231,0)</f>
        <v>0</v>
      </c>
      <c r="BI231" s="199">
        <f>IF(N231="nulová",J231,0)</f>
        <v>0</v>
      </c>
      <c r="BJ231" s="15" t="s">
        <v>81</v>
      </c>
      <c r="BK231" s="199">
        <f>ROUND(I231*H231,2)</f>
        <v>0</v>
      </c>
      <c r="BL231" s="15" t="s">
        <v>618</v>
      </c>
      <c r="BM231" s="198" t="s">
        <v>679</v>
      </c>
    </row>
    <row r="232" s="2" customFormat="1" ht="6.96" customHeight="1">
      <c r="A232" s="36"/>
      <c r="B232" s="57"/>
      <c r="C232" s="58"/>
      <c r="D232" s="58"/>
      <c r="E232" s="58"/>
      <c r="F232" s="58"/>
      <c r="G232" s="58"/>
      <c r="H232" s="58"/>
      <c r="I232" s="58"/>
      <c r="J232" s="58"/>
      <c r="K232" s="58"/>
      <c r="L232" s="42"/>
      <c r="M232" s="36"/>
      <c r="O232" s="36"/>
      <c r="P232" s="36"/>
      <c r="Q232" s="36"/>
      <c r="R232" s="36"/>
      <c r="S232" s="36"/>
      <c r="T232" s="36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</row>
  </sheetData>
  <sheetProtection sheet="1" autoFilter="0" formatColumns="0" formatRows="0" objects="1" scenarios="1" spinCount="100000" saltValue="cVPp/yKxnKO+cQIxR+cDqeRAhPoeZ1J9MNKDYjnOpspJFD9Gql7st7EteoYjs/dJ2UBRASa1z7qLQ6pH35rVIA==" hashValue="pMZib5LAVpxhNOHNowspyVX966AGlPmNSB60Ewp9cgu92NOm4w70WT7bKijXgbm8WpIgUSMXEzG+gAuEQFC0VA==" algorithmName="SHA-512" password="CC35"/>
  <autoFilter ref="C76:K231"/>
  <mergeCells count="6">
    <mergeCell ref="E7:H7"/>
    <mergeCell ref="E16:H16"/>
    <mergeCell ref="E25:H25"/>
    <mergeCell ref="E46:H46"/>
    <mergeCell ref="E69:H6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0" customWidth="1"/>
    <col min="2" max="2" width="1.667969" style="210" customWidth="1"/>
    <col min="3" max="4" width="5" style="210" customWidth="1"/>
    <col min="5" max="5" width="11.66016" style="210" customWidth="1"/>
    <col min="6" max="6" width="9.160156" style="210" customWidth="1"/>
    <col min="7" max="7" width="5" style="210" customWidth="1"/>
    <col min="8" max="8" width="77.83203" style="210" customWidth="1"/>
    <col min="9" max="10" width="20" style="210" customWidth="1"/>
    <col min="11" max="11" width="1.667969" style="210" customWidth="1"/>
  </cols>
  <sheetData>
    <row r="1" s="1" customFormat="1" ht="37.5" customHeight="1"/>
    <row r="2" s="1" customFormat="1" ht="7.5" customHeight="1">
      <c r="B2" s="211"/>
      <c r="C2" s="212"/>
      <c r="D2" s="212"/>
      <c r="E2" s="212"/>
      <c r="F2" s="212"/>
      <c r="G2" s="212"/>
      <c r="H2" s="212"/>
      <c r="I2" s="212"/>
      <c r="J2" s="212"/>
      <c r="K2" s="213"/>
    </row>
    <row r="3" s="12" customFormat="1" ht="45" customHeight="1">
      <c r="B3" s="214"/>
      <c r="C3" s="215" t="s">
        <v>680</v>
      </c>
      <c r="D3" s="215"/>
      <c r="E3" s="215"/>
      <c r="F3" s="215"/>
      <c r="G3" s="215"/>
      <c r="H3" s="215"/>
      <c r="I3" s="215"/>
      <c r="J3" s="215"/>
      <c r="K3" s="216"/>
    </row>
    <row r="4" s="1" customFormat="1" ht="25.5" customHeight="1">
      <c r="B4" s="217"/>
      <c r="C4" s="218" t="s">
        <v>681</v>
      </c>
      <c r="D4" s="218"/>
      <c r="E4" s="218"/>
      <c r="F4" s="218"/>
      <c r="G4" s="218"/>
      <c r="H4" s="218"/>
      <c r="I4" s="218"/>
      <c r="J4" s="218"/>
      <c r="K4" s="219"/>
    </row>
    <row r="5" s="1" customFormat="1" ht="5.25" customHeight="1">
      <c r="B5" s="217"/>
      <c r="C5" s="220"/>
      <c r="D5" s="220"/>
      <c r="E5" s="220"/>
      <c r="F5" s="220"/>
      <c r="G5" s="220"/>
      <c r="H5" s="220"/>
      <c r="I5" s="220"/>
      <c r="J5" s="220"/>
      <c r="K5" s="219"/>
    </row>
    <row r="6" s="1" customFormat="1" ht="15" customHeight="1">
      <c r="B6" s="217"/>
      <c r="C6" s="221" t="s">
        <v>682</v>
      </c>
      <c r="D6" s="221"/>
      <c r="E6" s="221"/>
      <c r="F6" s="221"/>
      <c r="G6" s="221"/>
      <c r="H6" s="221"/>
      <c r="I6" s="221"/>
      <c r="J6" s="221"/>
      <c r="K6" s="219"/>
    </row>
    <row r="7" s="1" customFormat="1" ht="15" customHeight="1">
      <c r="B7" s="222"/>
      <c r="C7" s="221" t="s">
        <v>683</v>
      </c>
      <c r="D7" s="221"/>
      <c r="E7" s="221"/>
      <c r="F7" s="221"/>
      <c r="G7" s="221"/>
      <c r="H7" s="221"/>
      <c r="I7" s="221"/>
      <c r="J7" s="221"/>
      <c r="K7" s="219"/>
    </row>
    <row r="8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="1" customFormat="1" ht="15" customHeight="1">
      <c r="B9" s="222"/>
      <c r="C9" s="221" t="s">
        <v>684</v>
      </c>
      <c r="D9" s="221"/>
      <c r="E9" s="221"/>
      <c r="F9" s="221"/>
      <c r="G9" s="221"/>
      <c r="H9" s="221"/>
      <c r="I9" s="221"/>
      <c r="J9" s="221"/>
      <c r="K9" s="219"/>
    </row>
    <row r="10" s="1" customFormat="1" ht="15" customHeight="1">
      <c r="B10" s="222"/>
      <c r="C10" s="221"/>
      <c r="D10" s="221" t="s">
        <v>685</v>
      </c>
      <c r="E10" s="221"/>
      <c r="F10" s="221"/>
      <c r="G10" s="221"/>
      <c r="H10" s="221"/>
      <c r="I10" s="221"/>
      <c r="J10" s="221"/>
      <c r="K10" s="219"/>
    </row>
    <row r="11" s="1" customFormat="1" ht="15" customHeight="1">
      <c r="B11" s="222"/>
      <c r="C11" s="223"/>
      <c r="D11" s="221" t="s">
        <v>686</v>
      </c>
      <c r="E11" s="221"/>
      <c r="F11" s="221"/>
      <c r="G11" s="221"/>
      <c r="H11" s="221"/>
      <c r="I11" s="221"/>
      <c r="J11" s="221"/>
      <c r="K11" s="219"/>
    </row>
    <row r="12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="1" customFormat="1" ht="15" customHeight="1">
      <c r="B13" s="222"/>
      <c r="C13" s="223"/>
      <c r="D13" s="224" t="s">
        <v>687</v>
      </c>
      <c r="E13" s="221"/>
      <c r="F13" s="221"/>
      <c r="G13" s="221"/>
      <c r="H13" s="221"/>
      <c r="I13" s="221"/>
      <c r="J13" s="221"/>
      <c r="K13" s="219"/>
    </row>
    <row r="14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="1" customFormat="1" ht="15" customHeight="1">
      <c r="B15" s="222"/>
      <c r="C15" s="223"/>
      <c r="D15" s="221" t="s">
        <v>688</v>
      </c>
      <c r="E15" s="221"/>
      <c r="F15" s="221"/>
      <c r="G15" s="221"/>
      <c r="H15" s="221"/>
      <c r="I15" s="221"/>
      <c r="J15" s="221"/>
      <c r="K15" s="219"/>
    </row>
    <row r="16" s="1" customFormat="1" ht="15" customHeight="1">
      <c r="B16" s="222"/>
      <c r="C16" s="223"/>
      <c r="D16" s="221" t="s">
        <v>689</v>
      </c>
      <c r="E16" s="221"/>
      <c r="F16" s="221"/>
      <c r="G16" s="221"/>
      <c r="H16" s="221"/>
      <c r="I16" s="221"/>
      <c r="J16" s="221"/>
      <c r="K16" s="219"/>
    </row>
    <row r="17" s="1" customFormat="1" ht="15" customHeight="1">
      <c r="B17" s="222"/>
      <c r="C17" s="223"/>
      <c r="D17" s="221" t="s">
        <v>690</v>
      </c>
      <c r="E17" s="221"/>
      <c r="F17" s="221"/>
      <c r="G17" s="221"/>
      <c r="H17" s="221"/>
      <c r="I17" s="221"/>
      <c r="J17" s="221"/>
      <c r="K17" s="219"/>
    </row>
    <row r="18" s="1" customFormat="1" ht="15" customHeight="1">
      <c r="B18" s="222"/>
      <c r="C18" s="223"/>
      <c r="D18" s="223"/>
      <c r="E18" s="225" t="s">
        <v>80</v>
      </c>
      <c r="F18" s="221" t="s">
        <v>691</v>
      </c>
      <c r="G18" s="221"/>
      <c r="H18" s="221"/>
      <c r="I18" s="221"/>
      <c r="J18" s="221"/>
      <c r="K18" s="219"/>
    </row>
    <row r="19" s="1" customFormat="1" ht="15" customHeight="1">
      <c r="B19" s="222"/>
      <c r="C19" s="223"/>
      <c r="D19" s="223"/>
      <c r="E19" s="225" t="s">
        <v>692</v>
      </c>
      <c r="F19" s="221" t="s">
        <v>693</v>
      </c>
      <c r="G19" s="221"/>
      <c r="H19" s="221"/>
      <c r="I19" s="221"/>
      <c r="J19" s="221"/>
      <c r="K19" s="219"/>
    </row>
    <row r="20" s="1" customFormat="1" ht="15" customHeight="1">
      <c r="B20" s="222"/>
      <c r="C20" s="223"/>
      <c r="D20" s="223"/>
      <c r="E20" s="225" t="s">
        <v>694</v>
      </c>
      <c r="F20" s="221" t="s">
        <v>695</v>
      </c>
      <c r="G20" s="221"/>
      <c r="H20" s="221"/>
      <c r="I20" s="221"/>
      <c r="J20" s="221"/>
      <c r="K20" s="219"/>
    </row>
    <row r="21" s="1" customFormat="1" ht="15" customHeight="1">
      <c r="B21" s="222"/>
      <c r="C21" s="223"/>
      <c r="D21" s="223"/>
      <c r="E21" s="225" t="s">
        <v>696</v>
      </c>
      <c r="F21" s="221" t="s">
        <v>697</v>
      </c>
      <c r="G21" s="221"/>
      <c r="H21" s="221"/>
      <c r="I21" s="221"/>
      <c r="J21" s="221"/>
      <c r="K21" s="219"/>
    </row>
    <row r="22" s="1" customFormat="1" ht="15" customHeight="1">
      <c r="B22" s="222"/>
      <c r="C22" s="223"/>
      <c r="D22" s="223"/>
      <c r="E22" s="225" t="s">
        <v>698</v>
      </c>
      <c r="F22" s="221" t="s">
        <v>699</v>
      </c>
      <c r="G22" s="221"/>
      <c r="H22" s="221"/>
      <c r="I22" s="221"/>
      <c r="J22" s="221"/>
      <c r="K22" s="219"/>
    </row>
    <row r="23" s="1" customFormat="1" ht="15" customHeight="1">
      <c r="B23" s="222"/>
      <c r="C23" s="223"/>
      <c r="D23" s="223"/>
      <c r="E23" s="225" t="s">
        <v>700</v>
      </c>
      <c r="F23" s="221" t="s">
        <v>701</v>
      </c>
      <c r="G23" s="221"/>
      <c r="H23" s="221"/>
      <c r="I23" s="221"/>
      <c r="J23" s="221"/>
      <c r="K23" s="219"/>
    </row>
    <row r="24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="1" customFormat="1" ht="15" customHeight="1">
      <c r="B25" s="222"/>
      <c r="C25" s="221" t="s">
        <v>702</v>
      </c>
      <c r="D25" s="221"/>
      <c r="E25" s="221"/>
      <c r="F25" s="221"/>
      <c r="G25" s="221"/>
      <c r="H25" s="221"/>
      <c r="I25" s="221"/>
      <c r="J25" s="221"/>
      <c r="K25" s="219"/>
    </row>
    <row r="26" s="1" customFormat="1" ht="15" customHeight="1">
      <c r="B26" s="222"/>
      <c r="C26" s="221" t="s">
        <v>703</v>
      </c>
      <c r="D26" s="221"/>
      <c r="E26" s="221"/>
      <c r="F26" s="221"/>
      <c r="G26" s="221"/>
      <c r="H26" s="221"/>
      <c r="I26" s="221"/>
      <c r="J26" s="221"/>
      <c r="K26" s="219"/>
    </row>
    <row r="27" s="1" customFormat="1" ht="15" customHeight="1">
      <c r="B27" s="222"/>
      <c r="C27" s="221"/>
      <c r="D27" s="221" t="s">
        <v>704</v>
      </c>
      <c r="E27" s="221"/>
      <c r="F27" s="221"/>
      <c r="G27" s="221"/>
      <c r="H27" s="221"/>
      <c r="I27" s="221"/>
      <c r="J27" s="221"/>
      <c r="K27" s="219"/>
    </row>
    <row r="28" s="1" customFormat="1" ht="15" customHeight="1">
      <c r="B28" s="222"/>
      <c r="C28" s="223"/>
      <c r="D28" s="221" t="s">
        <v>705</v>
      </c>
      <c r="E28" s="221"/>
      <c r="F28" s="221"/>
      <c r="G28" s="221"/>
      <c r="H28" s="221"/>
      <c r="I28" s="221"/>
      <c r="J28" s="221"/>
      <c r="K28" s="219"/>
    </row>
    <row r="29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="1" customFormat="1" ht="15" customHeight="1">
      <c r="B30" s="222"/>
      <c r="C30" s="223"/>
      <c r="D30" s="221" t="s">
        <v>706</v>
      </c>
      <c r="E30" s="221"/>
      <c r="F30" s="221"/>
      <c r="G30" s="221"/>
      <c r="H30" s="221"/>
      <c r="I30" s="221"/>
      <c r="J30" s="221"/>
      <c r="K30" s="219"/>
    </row>
    <row r="31" s="1" customFormat="1" ht="15" customHeight="1">
      <c r="B31" s="222"/>
      <c r="C31" s="223"/>
      <c r="D31" s="221" t="s">
        <v>707</v>
      </c>
      <c r="E31" s="221"/>
      <c r="F31" s="221"/>
      <c r="G31" s="221"/>
      <c r="H31" s="221"/>
      <c r="I31" s="221"/>
      <c r="J31" s="221"/>
      <c r="K31" s="219"/>
    </row>
    <row r="32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="1" customFormat="1" ht="15" customHeight="1">
      <c r="B33" s="222"/>
      <c r="C33" s="223"/>
      <c r="D33" s="221" t="s">
        <v>708</v>
      </c>
      <c r="E33" s="221"/>
      <c r="F33" s="221"/>
      <c r="G33" s="221"/>
      <c r="H33" s="221"/>
      <c r="I33" s="221"/>
      <c r="J33" s="221"/>
      <c r="K33" s="219"/>
    </row>
    <row r="34" s="1" customFormat="1" ht="15" customHeight="1">
      <c r="B34" s="222"/>
      <c r="C34" s="223"/>
      <c r="D34" s="221" t="s">
        <v>709</v>
      </c>
      <c r="E34" s="221"/>
      <c r="F34" s="221"/>
      <c r="G34" s="221"/>
      <c r="H34" s="221"/>
      <c r="I34" s="221"/>
      <c r="J34" s="221"/>
      <c r="K34" s="219"/>
    </row>
    <row r="35" s="1" customFormat="1" ht="15" customHeight="1">
      <c r="B35" s="222"/>
      <c r="C35" s="223"/>
      <c r="D35" s="221" t="s">
        <v>710</v>
      </c>
      <c r="E35" s="221"/>
      <c r="F35" s="221"/>
      <c r="G35" s="221"/>
      <c r="H35" s="221"/>
      <c r="I35" s="221"/>
      <c r="J35" s="221"/>
      <c r="K35" s="219"/>
    </row>
    <row r="36" s="1" customFormat="1" ht="15" customHeight="1">
      <c r="B36" s="222"/>
      <c r="C36" s="223"/>
      <c r="D36" s="221"/>
      <c r="E36" s="224" t="s">
        <v>94</v>
      </c>
      <c r="F36" s="221"/>
      <c r="G36" s="221" t="s">
        <v>711</v>
      </c>
      <c r="H36" s="221"/>
      <c r="I36" s="221"/>
      <c r="J36" s="221"/>
      <c r="K36" s="219"/>
    </row>
    <row r="37" s="1" customFormat="1" ht="30.75" customHeight="1">
      <c r="B37" s="222"/>
      <c r="C37" s="223"/>
      <c r="D37" s="221"/>
      <c r="E37" s="224" t="s">
        <v>712</v>
      </c>
      <c r="F37" s="221"/>
      <c r="G37" s="221" t="s">
        <v>713</v>
      </c>
      <c r="H37" s="221"/>
      <c r="I37" s="221"/>
      <c r="J37" s="221"/>
      <c r="K37" s="219"/>
    </row>
    <row r="38" s="1" customFormat="1" ht="15" customHeight="1">
      <c r="B38" s="222"/>
      <c r="C38" s="223"/>
      <c r="D38" s="221"/>
      <c r="E38" s="224" t="s">
        <v>57</v>
      </c>
      <c r="F38" s="221"/>
      <c r="G38" s="221" t="s">
        <v>714</v>
      </c>
      <c r="H38" s="221"/>
      <c r="I38" s="221"/>
      <c r="J38" s="221"/>
      <c r="K38" s="219"/>
    </row>
    <row r="39" s="1" customFormat="1" ht="15" customHeight="1">
      <c r="B39" s="222"/>
      <c r="C39" s="223"/>
      <c r="D39" s="221"/>
      <c r="E39" s="224" t="s">
        <v>58</v>
      </c>
      <c r="F39" s="221"/>
      <c r="G39" s="221" t="s">
        <v>715</v>
      </c>
      <c r="H39" s="221"/>
      <c r="I39" s="221"/>
      <c r="J39" s="221"/>
      <c r="K39" s="219"/>
    </row>
    <row r="40" s="1" customFormat="1" ht="15" customHeight="1">
      <c r="B40" s="222"/>
      <c r="C40" s="223"/>
      <c r="D40" s="221"/>
      <c r="E40" s="224" t="s">
        <v>95</v>
      </c>
      <c r="F40" s="221"/>
      <c r="G40" s="221" t="s">
        <v>716</v>
      </c>
      <c r="H40" s="221"/>
      <c r="I40" s="221"/>
      <c r="J40" s="221"/>
      <c r="K40" s="219"/>
    </row>
    <row r="41" s="1" customFormat="1" ht="15" customHeight="1">
      <c r="B41" s="222"/>
      <c r="C41" s="223"/>
      <c r="D41" s="221"/>
      <c r="E41" s="224" t="s">
        <v>96</v>
      </c>
      <c r="F41" s="221"/>
      <c r="G41" s="221" t="s">
        <v>717</v>
      </c>
      <c r="H41" s="221"/>
      <c r="I41" s="221"/>
      <c r="J41" s="221"/>
      <c r="K41" s="219"/>
    </row>
    <row r="42" s="1" customFormat="1" ht="15" customHeight="1">
      <c r="B42" s="222"/>
      <c r="C42" s="223"/>
      <c r="D42" s="221"/>
      <c r="E42" s="224" t="s">
        <v>718</v>
      </c>
      <c r="F42" s="221"/>
      <c r="G42" s="221" t="s">
        <v>719</v>
      </c>
      <c r="H42" s="221"/>
      <c r="I42" s="221"/>
      <c r="J42" s="221"/>
      <c r="K42" s="219"/>
    </row>
    <row r="43" s="1" customFormat="1" ht="15" customHeight="1">
      <c r="B43" s="222"/>
      <c r="C43" s="223"/>
      <c r="D43" s="221"/>
      <c r="E43" s="224"/>
      <c r="F43" s="221"/>
      <c r="G43" s="221" t="s">
        <v>720</v>
      </c>
      <c r="H43" s="221"/>
      <c r="I43" s="221"/>
      <c r="J43" s="221"/>
      <c r="K43" s="219"/>
    </row>
    <row r="44" s="1" customFormat="1" ht="15" customHeight="1">
      <c r="B44" s="222"/>
      <c r="C44" s="223"/>
      <c r="D44" s="221"/>
      <c r="E44" s="224" t="s">
        <v>721</v>
      </c>
      <c r="F44" s="221"/>
      <c r="G44" s="221" t="s">
        <v>722</v>
      </c>
      <c r="H44" s="221"/>
      <c r="I44" s="221"/>
      <c r="J44" s="221"/>
      <c r="K44" s="219"/>
    </row>
    <row r="45" s="1" customFormat="1" ht="15" customHeight="1">
      <c r="B45" s="222"/>
      <c r="C45" s="223"/>
      <c r="D45" s="221"/>
      <c r="E45" s="224" t="s">
        <v>98</v>
      </c>
      <c r="F45" s="221"/>
      <c r="G45" s="221" t="s">
        <v>723</v>
      </c>
      <c r="H45" s="221"/>
      <c r="I45" s="221"/>
      <c r="J45" s="221"/>
      <c r="K45" s="219"/>
    </row>
    <row r="46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="1" customFormat="1" ht="15" customHeight="1">
      <c r="B47" s="222"/>
      <c r="C47" s="223"/>
      <c r="D47" s="221" t="s">
        <v>724</v>
      </c>
      <c r="E47" s="221"/>
      <c r="F47" s="221"/>
      <c r="G47" s="221"/>
      <c r="H47" s="221"/>
      <c r="I47" s="221"/>
      <c r="J47" s="221"/>
      <c r="K47" s="219"/>
    </row>
    <row r="48" s="1" customFormat="1" ht="15" customHeight="1">
      <c r="B48" s="222"/>
      <c r="C48" s="223"/>
      <c r="D48" s="223"/>
      <c r="E48" s="221" t="s">
        <v>725</v>
      </c>
      <c r="F48" s="221"/>
      <c r="G48" s="221"/>
      <c r="H48" s="221"/>
      <c r="I48" s="221"/>
      <c r="J48" s="221"/>
      <c r="K48" s="219"/>
    </row>
    <row r="49" s="1" customFormat="1" ht="15" customHeight="1">
      <c r="B49" s="222"/>
      <c r="C49" s="223"/>
      <c r="D49" s="223"/>
      <c r="E49" s="221" t="s">
        <v>726</v>
      </c>
      <c r="F49" s="221"/>
      <c r="G49" s="221"/>
      <c r="H49" s="221"/>
      <c r="I49" s="221"/>
      <c r="J49" s="221"/>
      <c r="K49" s="219"/>
    </row>
    <row r="50" s="1" customFormat="1" ht="15" customHeight="1">
      <c r="B50" s="222"/>
      <c r="C50" s="223"/>
      <c r="D50" s="223"/>
      <c r="E50" s="221" t="s">
        <v>727</v>
      </c>
      <c r="F50" s="221"/>
      <c r="G50" s="221"/>
      <c r="H50" s="221"/>
      <c r="I50" s="221"/>
      <c r="J50" s="221"/>
      <c r="K50" s="219"/>
    </row>
    <row r="51" s="1" customFormat="1" ht="15" customHeight="1">
      <c r="B51" s="222"/>
      <c r="C51" s="223"/>
      <c r="D51" s="221" t="s">
        <v>728</v>
      </c>
      <c r="E51" s="221"/>
      <c r="F51" s="221"/>
      <c r="G51" s="221"/>
      <c r="H51" s="221"/>
      <c r="I51" s="221"/>
      <c r="J51" s="221"/>
      <c r="K51" s="219"/>
    </row>
    <row r="52" s="1" customFormat="1" ht="25.5" customHeight="1">
      <c r="B52" s="217"/>
      <c r="C52" s="218" t="s">
        <v>729</v>
      </c>
      <c r="D52" s="218"/>
      <c r="E52" s="218"/>
      <c r="F52" s="218"/>
      <c r="G52" s="218"/>
      <c r="H52" s="218"/>
      <c r="I52" s="218"/>
      <c r="J52" s="218"/>
      <c r="K52" s="219"/>
    </row>
    <row r="53" s="1" customFormat="1" ht="5.25" customHeight="1">
      <c r="B53" s="217"/>
      <c r="C53" s="220"/>
      <c r="D53" s="220"/>
      <c r="E53" s="220"/>
      <c r="F53" s="220"/>
      <c r="G53" s="220"/>
      <c r="H53" s="220"/>
      <c r="I53" s="220"/>
      <c r="J53" s="220"/>
      <c r="K53" s="219"/>
    </row>
    <row r="54" s="1" customFormat="1" ht="15" customHeight="1">
      <c r="B54" s="217"/>
      <c r="C54" s="221" t="s">
        <v>730</v>
      </c>
      <c r="D54" s="221"/>
      <c r="E54" s="221"/>
      <c r="F54" s="221"/>
      <c r="G54" s="221"/>
      <c r="H54" s="221"/>
      <c r="I54" s="221"/>
      <c r="J54" s="221"/>
      <c r="K54" s="219"/>
    </row>
    <row r="55" s="1" customFormat="1" ht="15" customHeight="1">
      <c r="B55" s="217"/>
      <c r="C55" s="221" t="s">
        <v>731</v>
      </c>
      <c r="D55" s="221"/>
      <c r="E55" s="221"/>
      <c r="F55" s="221"/>
      <c r="G55" s="221"/>
      <c r="H55" s="221"/>
      <c r="I55" s="221"/>
      <c r="J55" s="221"/>
      <c r="K55" s="219"/>
    </row>
    <row r="56" s="1" customFormat="1" ht="12.75" customHeight="1">
      <c r="B56" s="217"/>
      <c r="C56" s="221"/>
      <c r="D56" s="221"/>
      <c r="E56" s="221"/>
      <c r="F56" s="221"/>
      <c r="G56" s="221"/>
      <c r="H56" s="221"/>
      <c r="I56" s="221"/>
      <c r="J56" s="221"/>
      <c r="K56" s="219"/>
    </row>
    <row r="57" s="1" customFormat="1" ht="15" customHeight="1">
      <c r="B57" s="217"/>
      <c r="C57" s="221" t="s">
        <v>732</v>
      </c>
      <c r="D57" s="221"/>
      <c r="E57" s="221"/>
      <c r="F57" s="221"/>
      <c r="G57" s="221"/>
      <c r="H57" s="221"/>
      <c r="I57" s="221"/>
      <c r="J57" s="221"/>
      <c r="K57" s="219"/>
    </row>
    <row r="58" s="1" customFormat="1" ht="15" customHeight="1">
      <c r="B58" s="217"/>
      <c r="C58" s="223"/>
      <c r="D58" s="221" t="s">
        <v>733</v>
      </c>
      <c r="E58" s="221"/>
      <c r="F58" s="221"/>
      <c r="G58" s="221"/>
      <c r="H58" s="221"/>
      <c r="I58" s="221"/>
      <c r="J58" s="221"/>
      <c r="K58" s="219"/>
    </row>
    <row r="59" s="1" customFormat="1" ht="15" customHeight="1">
      <c r="B59" s="217"/>
      <c r="C59" s="223"/>
      <c r="D59" s="221" t="s">
        <v>734</v>
      </c>
      <c r="E59" s="221"/>
      <c r="F59" s="221"/>
      <c r="G59" s="221"/>
      <c r="H59" s="221"/>
      <c r="I59" s="221"/>
      <c r="J59" s="221"/>
      <c r="K59" s="219"/>
    </row>
    <row r="60" s="1" customFormat="1" ht="15" customHeight="1">
      <c r="B60" s="217"/>
      <c r="C60" s="223"/>
      <c r="D60" s="221" t="s">
        <v>735</v>
      </c>
      <c r="E60" s="221"/>
      <c r="F60" s="221"/>
      <c r="G60" s="221"/>
      <c r="H60" s="221"/>
      <c r="I60" s="221"/>
      <c r="J60" s="221"/>
      <c r="K60" s="219"/>
    </row>
    <row r="61" s="1" customFormat="1" ht="15" customHeight="1">
      <c r="B61" s="217"/>
      <c r="C61" s="223"/>
      <c r="D61" s="221" t="s">
        <v>736</v>
      </c>
      <c r="E61" s="221"/>
      <c r="F61" s="221"/>
      <c r="G61" s="221"/>
      <c r="H61" s="221"/>
      <c r="I61" s="221"/>
      <c r="J61" s="221"/>
      <c r="K61" s="219"/>
    </row>
    <row r="62" s="1" customFormat="1" ht="15" customHeight="1">
      <c r="B62" s="217"/>
      <c r="C62" s="223"/>
      <c r="D62" s="226" t="s">
        <v>737</v>
      </c>
      <c r="E62" s="226"/>
      <c r="F62" s="226"/>
      <c r="G62" s="226"/>
      <c r="H62" s="226"/>
      <c r="I62" s="226"/>
      <c r="J62" s="226"/>
      <c r="K62" s="219"/>
    </row>
    <row r="63" s="1" customFormat="1" ht="15" customHeight="1">
      <c r="B63" s="217"/>
      <c r="C63" s="223"/>
      <c r="D63" s="221" t="s">
        <v>738</v>
      </c>
      <c r="E63" s="221"/>
      <c r="F63" s="221"/>
      <c r="G63" s="221"/>
      <c r="H63" s="221"/>
      <c r="I63" s="221"/>
      <c r="J63" s="221"/>
      <c r="K63" s="219"/>
    </row>
    <row r="64" s="1" customFormat="1" ht="12.75" customHeight="1">
      <c r="B64" s="217"/>
      <c r="C64" s="223"/>
      <c r="D64" s="223"/>
      <c r="E64" s="227"/>
      <c r="F64" s="223"/>
      <c r="G64" s="223"/>
      <c r="H64" s="223"/>
      <c r="I64" s="223"/>
      <c r="J64" s="223"/>
      <c r="K64" s="219"/>
    </row>
    <row r="65" s="1" customFormat="1" ht="15" customHeight="1">
      <c r="B65" s="217"/>
      <c r="C65" s="223"/>
      <c r="D65" s="221" t="s">
        <v>739</v>
      </c>
      <c r="E65" s="221"/>
      <c r="F65" s="221"/>
      <c r="G65" s="221"/>
      <c r="H65" s="221"/>
      <c r="I65" s="221"/>
      <c r="J65" s="221"/>
      <c r="K65" s="219"/>
    </row>
    <row r="66" s="1" customFormat="1" ht="15" customHeight="1">
      <c r="B66" s="217"/>
      <c r="C66" s="223"/>
      <c r="D66" s="226" t="s">
        <v>740</v>
      </c>
      <c r="E66" s="226"/>
      <c r="F66" s="226"/>
      <c r="G66" s="226"/>
      <c r="H66" s="226"/>
      <c r="I66" s="226"/>
      <c r="J66" s="226"/>
      <c r="K66" s="219"/>
    </row>
    <row r="67" s="1" customFormat="1" ht="15" customHeight="1">
      <c r="B67" s="217"/>
      <c r="C67" s="223"/>
      <c r="D67" s="221" t="s">
        <v>741</v>
      </c>
      <c r="E67" s="221"/>
      <c r="F67" s="221"/>
      <c r="G67" s="221"/>
      <c r="H67" s="221"/>
      <c r="I67" s="221"/>
      <c r="J67" s="221"/>
      <c r="K67" s="219"/>
    </row>
    <row r="68" s="1" customFormat="1" ht="15" customHeight="1">
      <c r="B68" s="217"/>
      <c r="C68" s="223"/>
      <c r="D68" s="221" t="s">
        <v>742</v>
      </c>
      <c r="E68" s="221"/>
      <c r="F68" s="221"/>
      <c r="G68" s="221"/>
      <c r="H68" s="221"/>
      <c r="I68" s="221"/>
      <c r="J68" s="221"/>
      <c r="K68" s="219"/>
    </row>
    <row r="69" s="1" customFormat="1" ht="15" customHeight="1">
      <c r="B69" s="217"/>
      <c r="C69" s="223"/>
      <c r="D69" s="221" t="s">
        <v>743</v>
      </c>
      <c r="E69" s="221"/>
      <c r="F69" s="221"/>
      <c r="G69" s="221"/>
      <c r="H69" s="221"/>
      <c r="I69" s="221"/>
      <c r="J69" s="221"/>
      <c r="K69" s="219"/>
    </row>
    <row r="70" s="1" customFormat="1" ht="15" customHeight="1">
      <c r="B70" s="217"/>
      <c r="C70" s="223"/>
      <c r="D70" s="221" t="s">
        <v>744</v>
      </c>
      <c r="E70" s="221"/>
      <c r="F70" s="221"/>
      <c r="G70" s="221"/>
      <c r="H70" s="221"/>
      <c r="I70" s="221"/>
      <c r="J70" s="221"/>
      <c r="K70" s="219"/>
    </row>
    <row r="71" s="1" customFormat="1" ht="12.75" customHeight="1">
      <c r="B71" s="228"/>
      <c r="C71" s="229"/>
      <c r="D71" s="229"/>
      <c r="E71" s="229"/>
      <c r="F71" s="229"/>
      <c r="G71" s="229"/>
      <c r="H71" s="229"/>
      <c r="I71" s="229"/>
      <c r="J71" s="229"/>
      <c r="K71" s="230"/>
    </row>
    <row r="72" s="1" customFormat="1" ht="18.75" customHeight="1">
      <c r="B72" s="231"/>
      <c r="C72" s="231"/>
      <c r="D72" s="231"/>
      <c r="E72" s="231"/>
      <c r="F72" s="231"/>
      <c r="G72" s="231"/>
      <c r="H72" s="231"/>
      <c r="I72" s="231"/>
      <c r="J72" s="231"/>
      <c r="K72" s="232"/>
    </row>
    <row r="73" s="1" customFormat="1" ht="18.75" customHeight="1">
      <c r="B73" s="232"/>
      <c r="C73" s="232"/>
      <c r="D73" s="232"/>
      <c r="E73" s="232"/>
      <c r="F73" s="232"/>
      <c r="G73" s="232"/>
      <c r="H73" s="232"/>
      <c r="I73" s="232"/>
      <c r="J73" s="232"/>
      <c r="K73" s="232"/>
    </row>
    <row r="74" s="1" customFormat="1" ht="7.5" customHeight="1">
      <c r="B74" s="233"/>
      <c r="C74" s="234"/>
      <c r="D74" s="234"/>
      <c r="E74" s="234"/>
      <c r="F74" s="234"/>
      <c r="G74" s="234"/>
      <c r="H74" s="234"/>
      <c r="I74" s="234"/>
      <c r="J74" s="234"/>
      <c r="K74" s="235"/>
    </row>
    <row r="75" s="1" customFormat="1" ht="45" customHeight="1">
      <c r="B75" s="236"/>
      <c r="C75" s="237" t="s">
        <v>745</v>
      </c>
      <c r="D75" s="237"/>
      <c r="E75" s="237"/>
      <c r="F75" s="237"/>
      <c r="G75" s="237"/>
      <c r="H75" s="237"/>
      <c r="I75" s="237"/>
      <c r="J75" s="237"/>
      <c r="K75" s="238"/>
    </row>
    <row r="76" s="1" customFormat="1" ht="17.25" customHeight="1">
      <c r="B76" s="236"/>
      <c r="C76" s="239" t="s">
        <v>746</v>
      </c>
      <c r="D76" s="239"/>
      <c r="E76" s="239"/>
      <c r="F76" s="239" t="s">
        <v>747</v>
      </c>
      <c r="G76" s="240"/>
      <c r="H76" s="239" t="s">
        <v>58</v>
      </c>
      <c r="I76" s="239" t="s">
        <v>61</v>
      </c>
      <c r="J76" s="239" t="s">
        <v>748</v>
      </c>
      <c r="K76" s="238"/>
    </row>
    <row r="77" s="1" customFormat="1" ht="17.25" customHeight="1">
      <c r="B77" s="236"/>
      <c r="C77" s="241" t="s">
        <v>749</v>
      </c>
      <c r="D77" s="241"/>
      <c r="E77" s="241"/>
      <c r="F77" s="242" t="s">
        <v>750</v>
      </c>
      <c r="G77" s="243"/>
      <c r="H77" s="241"/>
      <c r="I77" s="241"/>
      <c r="J77" s="241" t="s">
        <v>751</v>
      </c>
      <c r="K77" s="238"/>
    </row>
    <row r="78" s="1" customFormat="1" ht="5.25" customHeight="1">
      <c r="B78" s="236"/>
      <c r="C78" s="244"/>
      <c r="D78" s="244"/>
      <c r="E78" s="244"/>
      <c r="F78" s="244"/>
      <c r="G78" s="245"/>
      <c r="H78" s="244"/>
      <c r="I78" s="244"/>
      <c r="J78" s="244"/>
      <c r="K78" s="238"/>
    </row>
    <row r="79" s="1" customFormat="1" ht="15" customHeight="1">
      <c r="B79" s="236"/>
      <c r="C79" s="224" t="s">
        <v>57</v>
      </c>
      <c r="D79" s="246"/>
      <c r="E79" s="246"/>
      <c r="F79" s="247" t="s">
        <v>752</v>
      </c>
      <c r="G79" s="248"/>
      <c r="H79" s="224" t="s">
        <v>753</v>
      </c>
      <c r="I79" s="224" t="s">
        <v>754</v>
      </c>
      <c r="J79" s="224">
        <v>20</v>
      </c>
      <c r="K79" s="238"/>
    </row>
    <row r="80" s="1" customFormat="1" ht="15" customHeight="1">
      <c r="B80" s="236"/>
      <c r="C80" s="224" t="s">
        <v>755</v>
      </c>
      <c r="D80" s="224"/>
      <c r="E80" s="224"/>
      <c r="F80" s="247" t="s">
        <v>752</v>
      </c>
      <c r="G80" s="248"/>
      <c r="H80" s="224" t="s">
        <v>756</v>
      </c>
      <c r="I80" s="224" t="s">
        <v>754</v>
      </c>
      <c r="J80" s="224">
        <v>120</v>
      </c>
      <c r="K80" s="238"/>
    </row>
    <row r="81" s="1" customFormat="1" ht="15" customHeight="1">
      <c r="B81" s="249"/>
      <c r="C81" s="224" t="s">
        <v>757</v>
      </c>
      <c r="D81" s="224"/>
      <c r="E81" s="224"/>
      <c r="F81" s="247" t="s">
        <v>499</v>
      </c>
      <c r="G81" s="248"/>
      <c r="H81" s="224" t="s">
        <v>758</v>
      </c>
      <c r="I81" s="224" t="s">
        <v>754</v>
      </c>
      <c r="J81" s="224">
        <v>50</v>
      </c>
      <c r="K81" s="238"/>
    </row>
    <row r="82" s="1" customFormat="1" ht="15" customHeight="1">
      <c r="B82" s="249"/>
      <c r="C82" s="224" t="s">
        <v>759</v>
      </c>
      <c r="D82" s="224"/>
      <c r="E82" s="224"/>
      <c r="F82" s="247" t="s">
        <v>752</v>
      </c>
      <c r="G82" s="248"/>
      <c r="H82" s="224" t="s">
        <v>760</v>
      </c>
      <c r="I82" s="224" t="s">
        <v>761</v>
      </c>
      <c r="J82" s="224"/>
      <c r="K82" s="238"/>
    </row>
    <row r="83" s="1" customFormat="1" ht="15" customHeight="1">
      <c r="B83" s="249"/>
      <c r="C83" s="250" t="s">
        <v>762</v>
      </c>
      <c r="D83" s="250"/>
      <c r="E83" s="250"/>
      <c r="F83" s="251" t="s">
        <v>499</v>
      </c>
      <c r="G83" s="250"/>
      <c r="H83" s="250" t="s">
        <v>763</v>
      </c>
      <c r="I83" s="250" t="s">
        <v>754</v>
      </c>
      <c r="J83" s="250">
        <v>15</v>
      </c>
      <c r="K83" s="238"/>
    </row>
    <row r="84" s="1" customFormat="1" ht="15" customHeight="1">
      <c r="B84" s="249"/>
      <c r="C84" s="250" t="s">
        <v>764</v>
      </c>
      <c r="D84" s="250"/>
      <c r="E84" s="250"/>
      <c r="F84" s="251" t="s">
        <v>499</v>
      </c>
      <c r="G84" s="250"/>
      <c r="H84" s="250" t="s">
        <v>765</v>
      </c>
      <c r="I84" s="250" t="s">
        <v>754</v>
      </c>
      <c r="J84" s="250">
        <v>15</v>
      </c>
      <c r="K84" s="238"/>
    </row>
    <row r="85" s="1" customFormat="1" ht="15" customHeight="1">
      <c r="B85" s="249"/>
      <c r="C85" s="250" t="s">
        <v>766</v>
      </c>
      <c r="D85" s="250"/>
      <c r="E85" s="250"/>
      <c r="F85" s="251" t="s">
        <v>499</v>
      </c>
      <c r="G85" s="250"/>
      <c r="H85" s="250" t="s">
        <v>767</v>
      </c>
      <c r="I85" s="250" t="s">
        <v>754</v>
      </c>
      <c r="J85" s="250">
        <v>20</v>
      </c>
      <c r="K85" s="238"/>
    </row>
    <row r="86" s="1" customFormat="1" ht="15" customHeight="1">
      <c r="B86" s="249"/>
      <c r="C86" s="250" t="s">
        <v>768</v>
      </c>
      <c r="D86" s="250"/>
      <c r="E86" s="250"/>
      <c r="F86" s="251" t="s">
        <v>499</v>
      </c>
      <c r="G86" s="250"/>
      <c r="H86" s="250" t="s">
        <v>769</v>
      </c>
      <c r="I86" s="250" t="s">
        <v>754</v>
      </c>
      <c r="J86" s="250">
        <v>20</v>
      </c>
      <c r="K86" s="238"/>
    </row>
    <row r="87" s="1" customFormat="1" ht="15" customHeight="1">
      <c r="B87" s="249"/>
      <c r="C87" s="224" t="s">
        <v>770</v>
      </c>
      <c r="D87" s="224"/>
      <c r="E87" s="224"/>
      <c r="F87" s="247" t="s">
        <v>499</v>
      </c>
      <c r="G87" s="248"/>
      <c r="H87" s="224" t="s">
        <v>771</v>
      </c>
      <c r="I87" s="224" t="s">
        <v>754</v>
      </c>
      <c r="J87" s="224">
        <v>50</v>
      </c>
      <c r="K87" s="238"/>
    </row>
    <row r="88" s="1" customFormat="1" ht="15" customHeight="1">
      <c r="B88" s="249"/>
      <c r="C88" s="224" t="s">
        <v>772</v>
      </c>
      <c r="D88" s="224"/>
      <c r="E88" s="224"/>
      <c r="F88" s="247" t="s">
        <v>499</v>
      </c>
      <c r="G88" s="248"/>
      <c r="H88" s="224" t="s">
        <v>773</v>
      </c>
      <c r="I88" s="224" t="s">
        <v>754</v>
      </c>
      <c r="J88" s="224">
        <v>20</v>
      </c>
      <c r="K88" s="238"/>
    </row>
    <row r="89" s="1" customFormat="1" ht="15" customHeight="1">
      <c r="B89" s="249"/>
      <c r="C89" s="224" t="s">
        <v>774</v>
      </c>
      <c r="D89" s="224"/>
      <c r="E89" s="224"/>
      <c r="F89" s="247" t="s">
        <v>499</v>
      </c>
      <c r="G89" s="248"/>
      <c r="H89" s="224" t="s">
        <v>775</v>
      </c>
      <c r="I89" s="224" t="s">
        <v>754</v>
      </c>
      <c r="J89" s="224">
        <v>20</v>
      </c>
      <c r="K89" s="238"/>
    </row>
    <row r="90" s="1" customFormat="1" ht="15" customHeight="1">
      <c r="B90" s="249"/>
      <c r="C90" s="224" t="s">
        <v>776</v>
      </c>
      <c r="D90" s="224"/>
      <c r="E90" s="224"/>
      <c r="F90" s="247" t="s">
        <v>499</v>
      </c>
      <c r="G90" s="248"/>
      <c r="H90" s="224" t="s">
        <v>777</v>
      </c>
      <c r="I90" s="224" t="s">
        <v>754</v>
      </c>
      <c r="J90" s="224">
        <v>50</v>
      </c>
      <c r="K90" s="238"/>
    </row>
    <row r="91" s="1" customFormat="1" ht="15" customHeight="1">
      <c r="B91" s="249"/>
      <c r="C91" s="224" t="s">
        <v>778</v>
      </c>
      <c r="D91" s="224"/>
      <c r="E91" s="224"/>
      <c r="F91" s="247" t="s">
        <v>499</v>
      </c>
      <c r="G91" s="248"/>
      <c r="H91" s="224" t="s">
        <v>778</v>
      </c>
      <c r="I91" s="224" t="s">
        <v>754</v>
      </c>
      <c r="J91" s="224">
        <v>50</v>
      </c>
      <c r="K91" s="238"/>
    </row>
    <row r="92" s="1" customFormat="1" ht="15" customHeight="1">
      <c r="B92" s="249"/>
      <c r="C92" s="224" t="s">
        <v>779</v>
      </c>
      <c r="D92" s="224"/>
      <c r="E92" s="224"/>
      <c r="F92" s="247" t="s">
        <v>499</v>
      </c>
      <c r="G92" s="248"/>
      <c r="H92" s="224" t="s">
        <v>780</v>
      </c>
      <c r="I92" s="224" t="s">
        <v>754</v>
      </c>
      <c r="J92" s="224">
        <v>255</v>
      </c>
      <c r="K92" s="238"/>
    </row>
    <row r="93" s="1" customFormat="1" ht="15" customHeight="1">
      <c r="B93" s="249"/>
      <c r="C93" s="224" t="s">
        <v>781</v>
      </c>
      <c r="D93" s="224"/>
      <c r="E93" s="224"/>
      <c r="F93" s="247" t="s">
        <v>752</v>
      </c>
      <c r="G93" s="248"/>
      <c r="H93" s="224" t="s">
        <v>782</v>
      </c>
      <c r="I93" s="224" t="s">
        <v>783</v>
      </c>
      <c r="J93" s="224"/>
      <c r="K93" s="238"/>
    </row>
    <row r="94" s="1" customFormat="1" ht="15" customHeight="1">
      <c r="B94" s="249"/>
      <c r="C94" s="224" t="s">
        <v>784</v>
      </c>
      <c r="D94" s="224"/>
      <c r="E94" s="224"/>
      <c r="F94" s="247" t="s">
        <v>752</v>
      </c>
      <c r="G94" s="248"/>
      <c r="H94" s="224" t="s">
        <v>785</v>
      </c>
      <c r="I94" s="224" t="s">
        <v>786</v>
      </c>
      <c r="J94" s="224"/>
      <c r="K94" s="238"/>
    </row>
    <row r="95" s="1" customFormat="1" ht="15" customHeight="1">
      <c r="B95" s="249"/>
      <c r="C95" s="224" t="s">
        <v>787</v>
      </c>
      <c r="D95" s="224"/>
      <c r="E95" s="224"/>
      <c r="F95" s="247" t="s">
        <v>752</v>
      </c>
      <c r="G95" s="248"/>
      <c r="H95" s="224" t="s">
        <v>787</v>
      </c>
      <c r="I95" s="224" t="s">
        <v>786</v>
      </c>
      <c r="J95" s="224"/>
      <c r="K95" s="238"/>
    </row>
    <row r="96" s="1" customFormat="1" ht="15" customHeight="1">
      <c r="B96" s="249"/>
      <c r="C96" s="224" t="s">
        <v>42</v>
      </c>
      <c r="D96" s="224"/>
      <c r="E96" s="224"/>
      <c r="F96" s="247" t="s">
        <v>752</v>
      </c>
      <c r="G96" s="248"/>
      <c r="H96" s="224" t="s">
        <v>788</v>
      </c>
      <c r="I96" s="224" t="s">
        <v>786</v>
      </c>
      <c r="J96" s="224"/>
      <c r="K96" s="238"/>
    </row>
    <row r="97" s="1" customFormat="1" ht="15" customHeight="1">
      <c r="B97" s="249"/>
      <c r="C97" s="224" t="s">
        <v>52</v>
      </c>
      <c r="D97" s="224"/>
      <c r="E97" s="224"/>
      <c r="F97" s="247" t="s">
        <v>752</v>
      </c>
      <c r="G97" s="248"/>
      <c r="H97" s="224" t="s">
        <v>789</v>
      </c>
      <c r="I97" s="224" t="s">
        <v>786</v>
      </c>
      <c r="J97" s="224"/>
      <c r="K97" s="238"/>
    </row>
    <row r="98" s="1" customFormat="1" ht="15" customHeight="1">
      <c r="B98" s="252"/>
      <c r="C98" s="253"/>
      <c r="D98" s="253"/>
      <c r="E98" s="253"/>
      <c r="F98" s="253"/>
      <c r="G98" s="253"/>
      <c r="H98" s="253"/>
      <c r="I98" s="253"/>
      <c r="J98" s="253"/>
      <c r="K98" s="254"/>
    </row>
    <row r="99" s="1" customFormat="1" ht="18.7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5"/>
    </row>
    <row r="100" s="1" customFormat="1" ht="18.75" customHeight="1">
      <c r="B100" s="232"/>
      <c r="C100" s="232"/>
      <c r="D100" s="232"/>
      <c r="E100" s="232"/>
      <c r="F100" s="232"/>
      <c r="G100" s="232"/>
      <c r="H100" s="232"/>
      <c r="I100" s="232"/>
      <c r="J100" s="232"/>
      <c r="K100" s="232"/>
    </row>
    <row r="101" s="1" customFormat="1" ht="7.5" customHeight="1">
      <c r="B101" s="233"/>
      <c r="C101" s="234"/>
      <c r="D101" s="234"/>
      <c r="E101" s="234"/>
      <c r="F101" s="234"/>
      <c r="G101" s="234"/>
      <c r="H101" s="234"/>
      <c r="I101" s="234"/>
      <c r="J101" s="234"/>
      <c r="K101" s="235"/>
    </row>
    <row r="102" s="1" customFormat="1" ht="45" customHeight="1">
      <c r="B102" s="236"/>
      <c r="C102" s="237" t="s">
        <v>790</v>
      </c>
      <c r="D102" s="237"/>
      <c r="E102" s="237"/>
      <c r="F102" s="237"/>
      <c r="G102" s="237"/>
      <c r="H102" s="237"/>
      <c r="I102" s="237"/>
      <c r="J102" s="237"/>
      <c r="K102" s="238"/>
    </row>
    <row r="103" s="1" customFormat="1" ht="17.25" customHeight="1">
      <c r="B103" s="236"/>
      <c r="C103" s="239" t="s">
        <v>746</v>
      </c>
      <c r="D103" s="239"/>
      <c r="E103" s="239"/>
      <c r="F103" s="239" t="s">
        <v>747</v>
      </c>
      <c r="G103" s="240"/>
      <c r="H103" s="239" t="s">
        <v>58</v>
      </c>
      <c r="I103" s="239" t="s">
        <v>61</v>
      </c>
      <c r="J103" s="239" t="s">
        <v>748</v>
      </c>
      <c r="K103" s="238"/>
    </row>
    <row r="104" s="1" customFormat="1" ht="17.25" customHeight="1">
      <c r="B104" s="236"/>
      <c r="C104" s="241" t="s">
        <v>749</v>
      </c>
      <c r="D104" s="241"/>
      <c r="E104" s="241"/>
      <c r="F104" s="242" t="s">
        <v>750</v>
      </c>
      <c r="G104" s="243"/>
      <c r="H104" s="241"/>
      <c r="I104" s="241"/>
      <c r="J104" s="241" t="s">
        <v>751</v>
      </c>
      <c r="K104" s="238"/>
    </row>
    <row r="105" s="1" customFormat="1" ht="5.25" customHeight="1">
      <c r="B105" s="236"/>
      <c r="C105" s="239"/>
      <c r="D105" s="239"/>
      <c r="E105" s="239"/>
      <c r="F105" s="239"/>
      <c r="G105" s="257"/>
      <c r="H105" s="239"/>
      <c r="I105" s="239"/>
      <c r="J105" s="239"/>
      <c r="K105" s="238"/>
    </row>
    <row r="106" s="1" customFormat="1" ht="15" customHeight="1">
      <c r="B106" s="236"/>
      <c r="C106" s="224" t="s">
        <v>57</v>
      </c>
      <c r="D106" s="246"/>
      <c r="E106" s="246"/>
      <c r="F106" s="247" t="s">
        <v>752</v>
      </c>
      <c r="G106" s="224"/>
      <c r="H106" s="224" t="s">
        <v>791</v>
      </c>
      <c r="I106" s="224" t="s">
        <v>754</v>
      </c>
      <c r="J106" s="224">
        <v>20</v>
      </c>
      <c r="K106" s="238"/>
    </row>
    <row r="107" s="1" customFormat="1" ht="15" customHeight="1">
      <c r="B107" s="236"/>
      <c r="C107" s="224" t="s">
        <v>755</v>
      </c>
      <c r="D107" s="224"/>
      <c r="E107" s="224"/>
      <c r="F107" s="247" t="s">
        <v>752</v>
      </c>
      <c r="G107" s="224"/>
      <c r="H107" s="224" t="s">
        <v>791</v>
      </c>
      <c r="I107" s="224" t="s">
        <v>754</v>
      </c>
      <c r="J107" s="224">
        <v>120</v>
      </c>
      <c r="K107" s="238"/>
    </row>
    <row r="108" s="1" customFormat="1" ht="15" customHeight="1">
      <c r="B108" s="249"/>
      <c r="C108" s="224" t="s">
        <v>757</v>
      </c>
      <c r="D108" s="224"/>
      <c r="E108" s="224"/>
      <c r="F108" s="247" t="s">
        <v>499</v>
      </c>
      <c r="G108" s="224"/>
      <c r="H108" s="224" t="s">
        <v>791</v>
      </c>
      <c r="I108" s="224" t="s">
        <v>754</v>
      </c>
      <c r="J108" s="224">
        <v>50</v>
      </c>
      <c r="K108" s="238"/>
    </row>
    <row r="109" s="1" customFormat="1" ht="15" customHeight="1">
      <c r="B109" s="249"/>
      <c r="C109" s="224" t="s">
        <v>759</v>
      </c>
      <c r="D109" s="224"/>
      <c r="E109" s="224"/>
      <c r="F109" s="247" t="s">
        <v>752</v>
      </c>
      <c r="G109" s="224"/>
      <c r="H109" s="224" t="s">
        <v>791</v>
      </c>
      <c r="I109" s="224" t="s">
        <v>761</v>
      </c>
      <c r="J109" s="224"/>
      <c r="K109" s="238"/>
    </row>
    <row r="110" s="1" customFormat="1" ht="15" customHeight="1">
      <c r="B110" s="249"/>
      <c r="C110" s="224" t="s">
        <v>770</v>
      </c>
      <c r="D110" s="224"/>
      <c r="E110" s="224"/>
      <c r="F110" s="247" t="s">
        <v>499</v>
      </c>
      <c r="G110" s="224"/>
      <c r="H110" s="224" t="s">
        <v>791</v>
      </c>
      <c r="I110" s="224" t="s">
        <v>754</v>
      </c>
      <c r="J110" s="224">
        <v>50</v>
      </c>
      <c r="K110" s="238"/>
    </row>
    <row r="111" s="1" customFormat="1" ht="15" customHeight="1">
      <c r="B111" s="249"/>
      <c r="C111" s="224" t="s">
        <v>778</v>
      </c>
      <c r="D111" s="224"/>
      <c r="E111" s="224"/>
      <c r="F111" s="247" t="s">
        <v>499</v>
      </c>
      <c r="G111" s="224"/>
      <c r="H111" s="224" t="s">
        <v>791</v>
      </c>
      <c r="I111" s="224" t="s">
        <v>754</v>
      </c>
      <c r="J111" s="224">
        <v>50</v>
      </c>
      <c r="K111" s="238"/>
    </row>
    <row r="112" s="1" customFormat="1" ht="15" customHeight="1">
      <c r="B112" s="249"/>
      <c r="C112" s="224" t="s">
        <v>776</v>
      </c>
      <c r="D112" s="224"/>
      <c r="E112" s="224"/>
      <c r="F112" s="247" t="s">
        <v>499</v>
      </c>
      <c r="G112" s="224"/>
      <c r="H112" s="224" t="s">
        <v>791</v>
      </c>
      <c r="I112" s="224" t="s">
        <v>754</v>
      </c>
      <c r="J112" s="224">
        <v>50</v>
      </c>
      <c r="K112" s="238"/>
    </row>
    <row r="113" s="1" customFormat="1" ht="15" customHeight="1">
      <c r="B113" s="249"/>
      <c r="C113" s="224" t="s">
        <v>57</v>
      </c>
      <c r="D113" s="224"/>
      <c r="E113" s="224"/>
      <c r="F113" s="247" t="s">
        <v>752</v>
      </c>
      <c r="G113" s="224"/>
      <c r="H113" s="224" t="s">
        <v>792</v>
      </c>
      <c r="I113" s="224" t="s">
        <v>754</v>
      </c>
      <c r="J113" s="224">
        <v>20</v>
      </c>
      <c r="K113" s="238"/>
    </row>
    <row r="114" s="1" customFormat="1" ht="15" customHeight="1">
      <c r="B114" s="249"/>
      <c r="C114" s="224" t="s">
        <v>793</v>
      </c>
      <c r="D114" s="224"/>
      <c r="E114" s="224"/>
      <c r="F114" s="247" t="s">
        <v>752</v>
      </c>
      <c r="G114" s="224"/>
      <c r="H114" s="224" t="s">
        <v>794</v>
      </c>
      <c r="I114" s="224" t="s">
        <v>754</v>
      </c>
      <c r="J114" s="224">
        <v>120</v>
      </c>
      <c r="K114" s="238"/>
    </row>
    <row r="115" s="1" customFormat="1" ht="15" customHeight="1">
      <c r="B115" s="249"/>
      <c r="C115" s="224" t="s">
        <v>42</v>
      </c>
      <c r="D115" s="224"/>
      <c r="E115" s="224"/>
      <c r="F115" s="247" t="s">
        <v>752</v>
      </c>
      <c r="G115" s="224"/>
      <c r="H115" s="224" t="s">
        <v>795</v>
      </c>
      <c r="I115" s="224" t="s">
        <v>786</v>
      </c>
      <c r="J115" s="224"/>
      <c r="K115" s="238"/>
    </row>
    <row r="116" s="1" customFormat="1" ht="15" customHeight="1">
      <c r="B116" s="249"/>
      <c r="C116" s="224" t="s">
        <v>52</v>
      </c>
      <c r="D116" s="224"/>
      <c r="E116" s="224"/>
      <c r="F116" s="247" t="s">
        <v>752</v>
      </c>
      <c r="G116" s="224"/>
      <c r="H116" s="224" t="s">
        <v>796</v>
      </c>
      <c r="I116" s="224" t="s">
        <v>786</v>
      </c>
      <c r="J116" s="224"/>
      <c r="K116" s="238"/>
    </row>
    <row r="117" s="1" customFormat="1" ht="15" customHeight="1">
      <c r="B117" s="249"/>
      <c r="C117" s="224" t="s">
        <v>61</v>
      </c>
      <c r="D117" s="224"/>
      <c r="E117" s="224"/>
      <c r="F117" s="247" t="s">
        <v>752</v>
      </c>
      <c r="G117" s="224"/>
      <c r="H117" s="224" t="s">
        <v>797</v>
      </c>
      <c r="I117" s="224" t="s">
        <v>798</v>
      </c>
      <c r="J117" s="224"/>
      <c r="K117" s="238"/>
    </row>
    <row r="118" s="1" customFormat="1" ht="15" customHeight="1">
      <c r="B118" s="252"/>
      <c r="C118" s="258"/>
      <c r="D118" s="258"/>
      <c r="E118" s="258"/>
      <c r="F118" s="258"/>
      <c r="G118" s="258"/>
      <c r="H118" s="258"/>
      <c r="I118" s="258"/>
      <c r="J118" s="258"/>
      <c r="K118" s="254"/>
    </row>
    <row r="119" s="1" customFormat="1" ht="18.75" customHeight="1">
      <c r="B119" s="259"/>
      <c r="C119" s="260"/>
      <c r="D119" s="260"/>
      <c r="E119" s="260"/>
      <c r="F119" s="261"/>
      <c r="G119" s="260"/>
      <c r="H119" s="260"/>
      <c r="I119" s="260"/>
      <c r="J119" s="260"/>
      <c r="K119" s="259"/>
    </row>
    <row r="120" s="1" customFormat="1" ht="18.75" customHeight="1">
      <c r="B120" s="232"/>
      <c r="C120" s="232"/>
      <c r="D120" s="232"/>
      <c r="E120" s="232"/>
      <c r="F120" s="232"/>
      <c r="G120" s="232"/>
      <c r="H120" s="232"/>
      <c r="I120" s="232"/>
      <c r="J120" s="232"/>
      <c r="K120" s="232"/>
    </row>
    <row r="121" s="1" customFormat="1" ht="7.5" customHeight="1">
      <c r="B121" s="262"/>
      <c r="C121" s="263"/>
      <c r="D121" s="263"/>
      <c r="E121" s="263"/>
      <c r="F121" s="263"/>
      <c r="G121" s="263"/>
      <c r="H121" s="263"/>
      <c r="I121" s="263"/>
      <c r="J121" s="263"/>
      <c r="K121" s="264"/>
    </row>
    <row r="122" s="1" customFormat="1" ht="45" customHeight="1">
      <c r="B122" s="265"/>
      <c r="C122" s="215" t="s">
        <v>799</v>
      </c>
      <c r="D122" s="215"/>
      <c r="E122" s="215"/>
      <c r="F122" s="215"/>
      <c r="G122" s="215"/>
      <c r="H122" s="215"/>
      <c r="I122" s="215"/>
      <c r="J122" s="215"/>
      <c r="K122" s="266"/>
    </row>
    <row r="123" s="1" customFormat="1" ht="17.25" customHeight="1">
      <c r="B123" s="267"/>
      <c r="C123" s="239" t="s">
        <v>746</v>
      </c>
      <c r="D123" s="239"/>
      <c r="E123" s="239"/>
      <c r="F123" s="239" t="s">
        <v>747</v>
      </c>
      <c r="G123" s="240"/>
      <c r="H123" s="239" t="s">
        <v>58</v>
      </c>
      <c r="I123" s="239" t="s">
        <v>61</v>
      </c>
      <c r="J123" s="239" t="s">
        <v>748</v>
      </c>
      <c r="K123" s="268"/>
    </row>
    <row r="124" s="1" customFormat="1" ht="17.25" customHeight="1">
      <c r="B124" s="267"/>
      <c r="C124" s="241" t="s">
        <v>749</v>
      </c>
      <c r="D124" s="241"/>
      <c r="E124" s="241"/>
      <c r="F124" s="242" t="s">
        <v>750</v>
      </c>
      <c r="G124" s="243"/>
      <c r="H124" s="241"/>
      <c r="I124" s="241"/>
      <c r="J124" s="241" t="s">
        <v>751</v>
      </c>
      <c r="K124" s="268"/>
    </row>
    <row r="125" s="1" customFormat="1" ht="5.25" customHeight="1">
      <c r="B125" s="269"/>
      <c r="C125" s="244"/>
      <c r="D125" s="244"/>
      <c r="E125" s="244"/>
      <c r="F125" s="244"/>
      <c r="G125" s="270"/>
      <c r="H125" s="244"/>
      <c r="I125" s="244"/>
      <c r="J125" s="244"/>
      <c r="K125" s="271"/>
    </row>
    <row r="126" s="1" customFormat="1" ht="15" customHeight="1">
      <c r="B126" s="269"/>
      <c r="C126" s="224" t="s">
        <v>755</v>
      </c>
      <c r="D126" s="246"/>
      <c r="E126" s="246"/>
      <c r="F126" s="247" t="s">
        <v>752</v>
      </c>
      <c r="G126" s="224"/>
      <c r="H126" s="224" t="s">
        <v>791</v>
      </c>
      <c r="I126" s="224" t="s">
        <v>754</v>
      </c>
      <c r="J126" s="224">
        <v>120</v>
      </c>
      <c r="K126" s="272"/>
    </row>
    <row r="127" s="1" customFormat="1" ht="15" customHeight="1">
      <c r="B127" s="269"/>
      <c r="C127" s="224" t="s">
        <v>800</v>
      </c>
      <c r="D127" s="224"/>
      <c r="E127" s="224"/>
      <c r="F127" s="247" t="s">
        <v>752</v>
      </c>
      <c r="G127" s="224"/>
      <c r="H127" s="224" t="s">
        <v>801</v>
      </c>
      <c r="I127" s="224" t="s">
        <v>754</v>
      </c>
      <c r="J127" s="224" t="s">
        <v>802</v>
      </c>
      <c r="K127" s="272"/>
    </row>
    <row r="128" s="1" customFormat="1" ht="15" customHeight="1">
      <c r="B128" s="269"/>
      <c r="C128" s="224" t="s">
        <v>700</v>
      </c>
      <c r="D128" s="224"/>
      <c r="E128" s="224"/>
      <c r="F128" s="247" t="s">
        <v>752</v>
      </c>
      <c r="G128" s="224"/>
      <c r="H128" s="224" t="s">
        <v>803</v>
      </c>
      <c r="I128" s="224" t="s">
        <v>754</v>
      </c>
      <c r="J128" s="224" t="s">
        <v>802</v>
      </c>
      <c r="K128" s="272"/>
    </row>
    <row r="129" s="1" customFormat="1" ht="15" customHeight="1">
      <c r="B129" s="269"/>
      <c r="C129" s="224" t="s">
        <v>762</v>
      </c>
      <c r="D129" s="224"/>
      <c r="E129" s="224"/>
      <c r="F129" s="247" t="s">
        <v>499</v>
      </c>
      <c r="G129" s="224"/>
      <c r="H129" s="224" t="s">
        <v>763</v>
      </c>
      <c r="I129" s="224" t="s">
        <v>754</v>
      </c>
      <c r="J129" s="224">
        <v>15</v>
      </c>
      <c r="K129" s="272"/>
    </row>
    <row r="130" s="1" customFormat="1" ht="15" customHeight="1">
      <c r="B130" s="269"/>
      <c r="C130" s="250" t="s">
        <v>764</v>
      </c>
      <c r="D130" s="250"/>
      <c r="E130" s="250"/>
      <c r="F130" s="251" t="s">
        <v>499</v>
      </c>
      <c r="G130" s="250"/>
      <c r="H130" s="250" t="s">
        <v>765</v>
      </c>
      <c r="I130" s="250" t="s">
        <v>754</v>
      </c>
      <c r="J130" s="250">
        <v>15</v>
      </c>
      <c r="K130" s="272"/>
    </row>
    <row r="131" s="1" customFormat="1" ht="15" customHeight="1">
      <c r="B131" s="269"/>
      <c r="C131" s="250" t="s">
        <v>766</v>
      </c>
      <c r="D131" s="250"/>
      <c r="E131" s="250"/>
      <c r="F131" s="251" t="s">
        <v>499</v>
      </c>
      <c r="G131" s="250"/>
      <c r="H131" s="250" t="s">
        <v>767</v>
      </c>
      <c r="I131" s="250" t="s">
        <v>754</v>
      </c>
      <c r="J131" s="250">
        <v>20</v>
      </c>
      <c r="K131" s="272"/>
    </row>
    <row r="132" s="1" customFormat="1" ht="15" customHeight="1">
      <c r="B132" s="269"/>
      <c r="C132" s="250" t="s">
        <v>768</v>
      </c>
      <c r="D132" s="250"/>
      <c r="E132" s="250"/>
      <c r="F132" s="251" t="s">
        <v>499</v>
      </c>
      <c r="G132" s="250"/>
      <c r="H132" s="250" t="s">
        <v>769</v>
      </c>
      <c r="I132" s="250" t="s">
        <v>754</v>
      </c>
      <c r="J132" s="250">
        <v>20</v>
      </c>
      <c r="K132" s="272"/>
    </row>
    <row r="133" s="1" customFormat="1" ht="15" customHeight="1">
      <c r="B133" s="269"/>
      <c r="C133" s="224" t="s">
        <v>757</v>
      </c>
      <c r="D133" s="224"/>
      <c r="E133" s="224"/>
      <c r="F133" s="247" t="s">
        <v>499</v>
      </c>
      <c r="G133" s="224"/>
      <c r="H133" s="224" t="s">
        <v>791</v>
      </c>
      <c r="I133" s="224" t="s">
        <v>754</v>
      </c>
      <c r="J133" s="224">
        <v>50</v>
      </c>
      <c r="K133" s="272"/>
    </row>
    <row r="134" s="1" customFormat="1" ht="15" customHeight="1">
      <c r="B134" s="269"/>
      <c r="C134" s="224" t="s">
        <v>770</v>
      </c>
      <c r="D134" s="224"/>
      <c r="E134" s="224"/>
      <c r="F134" s="247" t="s">
        <v>499</v>
      </c>
      <c r="G134" s="224"/>
      <c r="H134" s="224" t="s">
        <v>791</v>
      </c>
      <c r="I134" s="224" t="s">
        <v>754</v>
      </c>
      <c r="J134" s="224">
        <v>50</v>
      </c>
      <c r="K134" s="272"/>
    </row>
    <row r="135" s="1" customFormat="1" ht="15" customHeight="1">
      <c r="B135" s="269"/>
      <c r="C135" s="224" t="s">
        <v>776</v>
      </c>
      <c r="D135" s="224"/>
      <c r="E135" s="224"/>
      <c r="F135" s="247" t="s">
        <v>499</v>
      </c>
      <c r="G135" s="224"/>
      <c r="H135" s="224" t="s">
        <v>791</v>
      </c>
      <c r="I135" s="224" t="s">
        <v>754</v>
      </c>
      <c r="J135" s="224">
        <v>50</v>
      </c>
      <c r="K135" s="272"/>
    </row>
    <row r="136" s="1" customFormat="1" ht="15" customHeight="1">
      <c r="B136" s="269"/>
      <c r="C136" s="224" t="s">
        <v>778</v>
      </c>
      <c r="D136" s="224"/>
      <c r="E136" s="224"/>
      <c r="F136" s="247" t="s">
        <v>499</v>
      </c>
      <c r="G136" s="224"/>
      <c r="H136" s="224" t="s">
        <v>791</v>
      </c>
      <c r="I136" s="224" t="s">
        <v>754</v>
      </c>
      <c r="J136" s="224">
        <v>50</v>
      </c>
      <c r="K136" s="272"/>
    </row>
    <row r="137" s="1" customFormat="1" ht="15" customHeight="1">
      <c r="B137" s="269"/>
      <c r="C137" s="224" t="s">
        <v>779</v>
      </c>
      <c r="D137" s="224"/>
      <c r="E137" s="224"/>
      <c r="F137" s="247" t="s">
        <v>499</v>
      </c>
      <c r="G137" s="224"/>
      <c r="H137" s="224" t="s">
        <v>804</v>
      </c>
      <c r="I137" s="224" t="s">
        <v>754</v>
      </c>
      <c r="J137" s="224">
        <v>255</v>
      </c>
      <c r="K137" s="272"/>
    </row>
    <row r="138" s="1" customFormat="1" ht="15" customHeight="1">
      <c r="B138" s="269"/>
      <c r="C138" s="224" t="s">
        <v>781</v>
      </c>
      <c r="D138" s="224"/>
      <c r="E138" s="224"/>
      <c r="F138" s="247" t="s">
        <v>752</v>
      </c>
      <c r="G138" s="224"/>
      <c r="H138" s="224" t="s">
        <v>805</v>
      </c>
      <c r="I138" s="224" t="s">
        <v>783</v>
      </c>
      <c r="J138" s="224"/>
      <c r="K138" s="272"/>
    </row>
    <row r="139" s="1" customFormat="1" ht="15" customHeight="1">
      <c r="B139" s="269"/>
      <c r="C139" s="224" t="s">
        <v>784</v>
      </c>
      <c r="D139" s="224"/>
      <c r="E139" s="224"/>
      <c r="F139" s="247" t="s">
        <v>752</v>
      </c>
      <c r="G139" s="224"/>
      <c r="H139" s="224" t="s">
        <v>806</v>
      </c>
      <c r="I139" s="224" t="s">
        <v>786</v>
      </c>
      <c r="J139" s="224"/>
      <c r="K139" s="272"/>
    </row>
    <row r="140" s="1" customFormat="1" ht="15" customHeight="1">
      <c r="B140" s="269"/>
      <c r="C140" s="224" t="s">
        <v>787</v>
      </c>
      <c r="D140" s="224"/>
      <c r="E140" s="224"/>
      <c r="F140" s="247" t="s">
        <v>752</v>
      </c>
      <c r="G140" s="224"/>
      <c r="H140" s="224" t="s">
        <v>787</v>
      </c>
      <c r="I140" s="224" t="s">
        <v>786</v>
      </c>
      <c r="J140" s="224"/>
      <c r="K140" s="272"/>
    </row>
    <row r="141" s="1" customFormat="1" ht="15" customHeight="1">
      <c r="B141" s="269"/>
      <c r="C141" s="224" t="s">
        <v>42</v>
      </c>
      <c r="D141" s="224"/>
      <c r="E141" s="224"/>
      <c r="F141" s="247" t="s">
        <v>752</v>
      </c>
      <c r="G141" s="224"/>
      <c r="H141" s="224" t="s">
        <v>807</v>
      </c>
      <c r="I141" s="224" t="s">
        <v>786</v>
      </c>
      <c r="J141" s="224"/>
      <c r="K141" s="272"/>
    </row>
    <row r="142" s="1" customFormat="1" ht="15" customHeight="1">
      <c r="B142" s="269"/>
      <c r="C142" s="224" t="s">
        <v>808</v>
      </c>
      <c r="D142" s="224"/>
      <c r="E142" s="224"/>
      <c r="F142" s="247" t="s">
        <v>752</v>
      </c>
      <c r="G142" s="224"/>
      <c r="H142" s="224" t="s">
        <v>809</v>
      </c>
      <c r="I142" s="224" t="s">
        <v>786</v>
      </c>
      <c r="J142" s="224"/>
      <c r="K142" s="272"/>
    </row>
    <row r="143" s="1" customFormat="1" ht="15" customHeight="1">
      <c r="B143" s="273"/>
      <c r="C143" s="274"/>
      <c r="D143" s="274"/>
      <c r="E143" s="274"/>
      <c r="F143" s="274"/>
      <c r="G143" s="274"/>
      <c r="H143" s="274"/>
      <c r="I143" s="274"/>
      <c r="J143" s="274"/>
      <c r="K143" s="275"/>
    </row>
    <row r="144" s="1" customFormat="1" ht="18.75" customHeight="1">
      <c r="B144" s="260"/>
      <c r="C144" s="260"/>
      <c r="D144" s="260"/>
      <c r="E144" s="260"/>
      <c r="F144" s="261"/>
      <c r="G144" s="260"/>
      <c r="H144" s="260"/>
      <c r="I144" s="260"/>
      <c r="J144" s="260"/>
      <c r="K144" s="260"/>
    </row>
    <row r="145" s="1" customFormat="1" ht="18.75" customHeight="1">
      <c r="B145" s="232"/>
      <c r="C145" s="232"/>
      <c r="D145" s="232"/>
      <c r="E145" s="232"/>
      <c r="F145" s="232"/>
      <c r="G145" s="232"/>
      <c r="H145" s="232"/>
      <c r="I145" s="232"/>
      <c r="J145" s="232"/>
      <c r="K145" s="232"/>
    </row>
    <row r="146" s="1" customFormat="1" ht="7.5" customHeight="1">
      <c r="B146" s="233"/>
      <c r="C146" s="234"/>
      <c r="D146" s="234"/>
      <c r="E146" s="234"/>
      <c r="F146" s="234"/>
      <c r="G146" s="234"/>
      <c r="H146" s="234"/>
      <c r="I146" s="234"/>
      <c r="J146" s="234"/>
      <c r="K146" s="235"/>
    </row>
    <row r="147" s="1" customFormat="1" ht="45" customHeight="1">
      <c r="B147" s="236"/>
      <c r="C147" s="237" t="s">
        <v>810</v>
      </c>
      <c r="D147" s="237"/>
      <c r="E147" s="237"/>
      <c r="F147" s="237"/>
      <c r="G147" s="237"/>
      <c r="H147" s="237"/>
      <c r="I147" s="237"/>
      <c r="J147" s="237"/>
      <c r="K147" s="238"/>
    </row>
    <row r="148" s="1" customFormat="1" ht="17.25" customHeight="1">
      <c r="B148" s="236"/>
      <c r="C148" s="239" t="s">
        <v>746</v>
      </c>
      <c r="D148" s="239"/>
      <c r="E148" s="239"/>
      <c r="F148" s="239" t="s">
        <v>747</v>
      </c>
      <c r="G148" s="240"/>
      <c r="H148" s="239" t="s">
        <v>58</v>
      </c>
      <c r="I148" s="239" t="s">
        <v>61</v>
      </c>
      <c r="J148" s="239" t="s">
        <v>748</v>
      </c>
      <c r="K148" s="238"/>
    </row>
    <row r="149" s="1" customFormat="1" ht="17.25" customHeight="1">
      <c r="B149" s="236"/>
      <c r="C149" s="241" t="s">
        <v>749</v>
      </c>
      <c r="D149" s="241"/>
      <c r="E149" s="241"/>
      <c r="F149" s="242" t="s">
        <v>750</v>
      </c>
      <c r="G149" s="243"/>
      <c r="H149" s="241"/>
      <c r="I149" s="241"/>
      <c r="J149" s="241" t="s">
        <v>751</v>
      </c>
      <c r="K149" s="238"/>
    </row>
    <row r="150" s="1" customFormat="1" ht="5.25" customHeight="1">
      <c r="B150" s="249"/>
      <c r="C150" s="244"/>
      <c r="D150" s="244"/>
      <c r="E150" s="244"/>
      <c r="F150" s="244"/>
      <c r="G150" s="245"/>
      <c r="H150" s="244"/>
      <c r="I150" s="244"/>
      <c r="J150" s="244"/>
      <c r="K150" s="272"/>
    </row>
    <row r="151" s="1" customFormat="1" ht="15" customHeight="1">
      <c r="B151" s="249"/>
      <c r="C151" s="276" t="s">
        <v>755</v>
      </c>
      <c r="D151" s="224"/>
      <c r="E151" s="224"/>
      <c r="F151" s="277" t="s">
        <v>752</v>
      </c>
      <c r="G151" s="224"/>
      <c r="H151" s="276" t="s">
        <v>791</v>
      </c>
      <c r="I151" s="276" t="s">
        <v>754</v>
      </c>
      <c r="J151" s="276">
        <v>120</v>
      </c>
      <c r="K151" s="272"/>
    </row>
    <row r="152" s="1" customFormat="1" ht="15" customHeight="1">
      <c r="B152" s="249"/>
      <c r="C152" s="276" t="s">
        <v>800</v>
      </c>
      <c r="D152" s="224"/>
      <c r="E152" s="224"/>
      <c r="F152" s="277" t="s">
        <v>752</v>
      </c>
      <c r="G152" s="224"/>
      <c r="H152" s="276" t="s">
        <v>811</v>
      </c>
      <c r="I152" s="276" t="s">
        <v>754</v>
      </c>
      <c r="J152" s="276" t="s">
        <v>802</v>
      </c>
      <c r="K152" s="272"/>
    </row>
    <row r="153" s="1" customFormat="1" ht="15" customHeight="1">
      <c r="B153" s="249"/>
      <c r="C153" s="276" t="s">
        <v>700</v>
      </c>
      <c r="D153" s="224"/>
      <c r="E153" s="224"/>
      <c r="F153" s="277" t="s">
        <v>752</v>
      </c>
      <c r="G153" s="224"/>
      <c r="H153" s="276" t="s">
        <v>812</v>
      </c>
      <c r="I153" s="276" t="s">
        <v>754</v>
      </c>
      <c r="J153" s="276" t="s">
        <v>802</v>
      </c>
      <c r="K153" s="272"/>
    </row>
    <row r="154" s="1" customFormat="1" ht="15" customHeight="1">
      <c r="B154" s="249"/>
      <c r="C154" s="276" t="s">
        <v>757</v>
      </c>
      <c r="D154" s="224"/>
      <c r="E154" s="224"/>
      <c r="F154" s="277" t="s">
        <v>499</v>
      </c>
      <c r="G154" s="224"/>
      <c r="H154" s="276" t="s">
        <v>791</v>
      </c>
      <c r="I154" s="276" t="s">
        <v>754</v>
      </c>
      <c r="J154" s="276">
        <v>50</v>
      </c>
      <c r="K154" s="272"/>
    </row>
    <row r="155" s="1" customFormat="1" ht="15" customHeight="1">
      <c r="B155" s="249"/>
      <c r="C155" s="276" t="s">
        <v>759</v>
      </c>
      <c r="D155" s="224"/>
      <c r="E155" s="224"/>
      <c r="F155" s="277" t="s">
        <v>752</v>
      </c>
      <c r="G155" s="224"/>
      <c r="H155" s="276" t="s">
        <v>791</v>
      </c>
      <c r="I155" s="276" t="s">
        <v>761</v>
      </c>
      <c r="J155" s="276"/>
      <c r="K155" s="272"/>
    </row>
    <row r="156" s="1" customFormat="1" ht="15" customHeight="1">
      <c r="B156" s="249"/>
      <c r="C156" s="276" t="s">
        <v>770</v>
      </c>
      <c r="D156" s="224"/>
      <c r="E156" s="224"/>
      <c r="F156" s="277" t="s">
        <v>499</v>
      </c>
      <c r="G156" s="224"/>
      <c r="H156" s="276" t="s">
        <v>791</v>
      </c>
      <c r="I156" s="276" t="s">
        <v>754</v>
      </c>
      <c r="J156" s="276">
        <v>50</v>
      </c>
      <c r="K156" s="272"/>
    </row>
    <row r="157" s="1" customFormat="1" ht="15" customHeight="1">
      <c r="B157" s="249"/>
      <c r="C157" s="276" t="s">
        <v>778</v>
      </c>
      <c r="D157" s="224"/>
      <c r="E157" s="224"/>
      <c r="F157" s="277" t="s">
        <v>499</v>
      </c>
      <c r="G157" s="224"/>
      <c r="H157" s="276" t="s">
        <v>791</v>
      </c>
      <c r="I157" s="276" t="s">
        <v>754</v>
      </c>
      <c r="J157" s="276">
        <v>50</v>
      </c>
      <c r="K157" s="272"/>
    </row>
    <row r="158" s="1" customFormat="1" ht="15" customHeight="1">
      <c r="B158" s="249"/>
      <c r="C158" s="276" t="s">
        <v>776</v>
      </c>
      <c r="D158" s="224"/>
      <c r="E158" s="224"/>
      <c r="F158" s="277" t="s">
        <v>499</v>
      </c>
      <c r="G158" s="224"/>
      <c r="H158" s="276" t="s">
        <v>791</v>
      </c>
      <c r="I158" s="276" t="s">
        <v>754</v>
      </c>
      <c r="J158" s="276">
        <v>50</v>
      </c>
      <c r="K158" s="272"/>
    </row>
    <row r="159" s="1" customFormat="1" ht="15" customHeight="1">
      <c r="B159" s="249"/>
      <c r="C159" s="276" t="s">
        <v>86</v>
      </c>
      <c r="D159" s="224"/>
      <c r="E159" s="224"/>
      <c r="F159" s="277" t="s">
        <v>752</v>
      </c>
      <c r="G159" s="224"/>
      <c r="H159" s="276" t="s">
        <v>813</v>
      </c>
      <c r="I159" s="276" t="s">
        <v>754</v>
      </c>
      <c r="J159" s="276" t="s">
        <v>814</v>
      </c>
      <c r="K159" s="272"/>
    </row>
    <row r="160" s="1" customFormat="1" ht="15" customHeight="1">
      <c r="B160" s="249"/>
      <c r="C160" s="276" t="s">
        <v>815</v>
      </c>
      <c r="D160" s="224"/>
      <c r="E160" s="224"/>
      <c r="F160" s="277" t="s">
        <v>752</v>
      </c>
      <c r="G160" s="224"/>
      <c r="H160" s="276" t="s">
        <v>816</v>
      </c>
      <c r="I160" s="276" t="s">
        <v>786</v>
      </c>
      <c r="J160" s="276"/>
      <c r="K160" s="272"/>
    </row>
    <row r="161" s="1" customFormat="1" ht="15" customHeight="1">
      <c r="B161" s="278"/>
      <c r="C161" s="258"/>
      <c r="D161" s="258"/>
      <c r="E161" s="258"/>
      <c r="F161" s="258"/>
      <c r="G161" s="258"/>
      <c r="H161" s="258"/>
      <c r="I161" s="258"/>
      <c r="J161" s="258"/>
      <c r="K161" s="279"/>
    </row>
    <row r="162" s="1" customFormat="1" ht="18.75" customHeight="1">
      <c r="B162" s="260"/>
      <c r="C162" s="270"/>
      <c r="D162" s="270"/>
      <c r="E162" s="270"/>
      <c r="F162" s="280"/>
      <c r="G162" s="270"/>
      <c r="H162" s="270"/>
      <c r="I162" s="270"/>
      <c r="J162" s="270"/>
      <c r="K162" s="260"/>
    </row>
    <row r="163" s="1" customFormat="1" ht="18.75" customHeight="1">
      <c r="B163" s="232"/>
      <c r="C163" s="232"/>
      <c r="D163" s="232"/>
      <c r="E163" s="232"/>
      <c r="F163" s="232"/>
      <c r="G163" s="232"/>
      <c r="H163" s="232"/>
      <c r="I163" s="232"/>
      <c r="J163" s="232"/>
      <c r="K163" s="232"/>
    </row>
    <row r="164" s="1" customFormat="1" ht="7.5" customHeight="1">
      <c r="B164" s="211"/>
      <c r="C164" s="212"/>
      <c r="D164" s="212"/>
      <c r="E164" s="212"/>
      <c r="F164" s="212"/>
      <c r="G164" s="212"/>
      <c r="H164" s="212"/>
      <c r="I164" s="212"/>
      <c r="J164" s="212"/>
      <c r="K164" s="213"/>
    </row>
    <row r="165" s="1" customFormat="1" ht="45" customHeight="1">
      <c r="B165" s="214"/>
      <c r="C165" s="215" t="s">
        <v>817</v>
      </c>
      <c r="D165" s="215"/>
      <c r="E165" s="215"/>
      <c r="F165" s="215"/>
      <c r="G165" s="215"/>
      <c r="H165" s="215"/>
      <c r="I165" s="215"/>
      <c r="J165" s="215"/>
      <c r="K165" s="216"/>
    </row>
    <row r="166" s="1" customFormat="1" ht="17.25" customHeight="1">
      <c r="B166" s="214"/>
      <c r="C166" s="239" t="s">
        <v>746</v>
      </c>
      <c r="D166" s="239"/>
      <c r="E166" s="239"/>
      <c r="F166" s="239" t="s">
        <v>747</v>
      </c>
      <c r="G166" s="281"/>
      <c r="H166" s="282" t="s">
        <v>58</v>
      </c>
      <c r="I166" s="282" t="s">
        <v>61</v>
      </c>
      <c r="J166" s="239" t="s">
        <v>748</v>
      </c>
      <c r="K166" s="216"/>
    </row>
    <row r="167" s="1" customFormat="1" ht="17.25" customHeight="1">
      <c r="B167" s="217"/>
      <c r="C167" s="241" t="s">
        <v>749</v>
      </c>
      <c r="D167" s="241"/>
      <c r="E167" s="241"/>
      <c r="F167" s="242" t="s">
        <v>750</v>
      </c>
      <c r="G167" s="283"/>
      <c r="H167" s="284"/>
      <c r="I167" s="284"/>
      <c r="J167" s="241" t="s">
        <v>751</v>
      </c>
      <c r="K167" s="219"/>
    </row>
    <row r="168" s="1" customFormat="1" ht="5.25" customHeight="1">
      <c r="B168" s="249"/>
      <c r="C168" s="244"/>
      <c r="D168" s="244"/>
      <c r="E168" s="244"/>
      <c r="F168" s="244"/>
      <c r="G168" s="245"/>
      <c r="H168" s="244"/>
      <c r="I168" s="244"/>
      <c r="J168" s="244"/>
      <c r="K168" s="272"/>
    </row>
    <row r="169" s="1" customFormat="1" ht="15" customHeight="1">
      <c r="B169" s="249"/>
      <c r="C169" s="224" t="s">
        <v>755</v>
      </c>
      <c r="D169" s="224"/>
      <c r="E169" s="224"/>
      <c r="F169" s="247" t="s">
        <v>752</v>
      </c>
      <c r="G169" s="224"/>
      <c r="H169" s="224" t="s">
        <v>791</v>
      </c>
      <c r="I169" s="224" t="s">
        <v>754</v>
      </c>
      <c r="J169" s="224">
        <v>120</v>
      </c>
      <c r="K169" s="272"/>
    </row>
    <row r="170" s="1" customFormat="1" ht="15" customHeight="1">
      <c r="B170" s="249"/>
      <c r="C170" s="224" t="s">
        <v>800</v>
      </c>
      <c r="D170" s="224"/>
      <c r="E170" s="224"/>
      <c r="F170" s="247" t="s">
        <v>752</v>
      </c>
      <c r="G170" s="224"/>
      <c r="H170" s="224" t="s">
        <v>801</v>
      </c>
      <c r="I170" s="224" t="s">
        <v>754</v>
      </c>
      <c r="J170" s="224" t="s">
        <v>802</v>
      </c>
      <c r="K170" s="272"/>
    </row>
    <row r="171" s="1" customFormat="1" ht="15" customHeight="1">
      <c r="B171" s="249"/>
      <c r="C171" s="224" t="s">
        <v>700</v>
      </c>
      <c r="D171" s="224"/>
      <c r="E171" s="224"/>
      <c r="F171" s="247" t="s">
        <v>752</v>
      </c>
      <c r="G171" s="224"/>
      <c r="H171" s="224" t="s">
        <v>818</v>
      </c>
      <c r="I171" s="224" t="s">
        <v>754</v>
      </c>
      <c r="J171" s="224" t="s">
        <v>802</v>
      </c>
      <c r="K171" s="272"/>
    </row>
    <row r="172" s="1" customFormat="1" ht="15" customHeight="1">
      <c r="B172" s="249"/>
      <c r="C172" s="224" t="s">
        <v>757</v>
      </c>
      <c r="D172" s="224"/>
      <c r="E172" s="224"/>
      <c r="F172" s="247" t="s">
        <v>499</v>
      </c>
      <c r="G172" s="224"/>
      <c r="H172" s="224" t="s">
        <v>818</v>
      </c>
      <c r="I172" s="224" t="s">
        <v>754</v>
      </c>
      <c r="J172" s="224">
        <v>50</v>
      </c>
      <c r="K172" s="272"/>
    </row>
    <row r="173" s="1" customFormat="1" ht="15" customHeight="1">
      <c r="B173" s="249"/>
      <c r="C173" s="224" t="s">
        <v>759</v>
      </c>
      <c r="D173" s="224"/>
      <c r="E173" s="224"/>
      <c r="F173" s="247" t="s">
        <v>752</v>
      </c>
      <c r="G173" s="224"/>
      <c r="H173" s="224" t="s">
        <v>818</v>
      </c>
      <c r="I173" s="224" t="s">
        <v>761</v>
      </c>
      <c r="J173" s="224"/>
      <c r="K173" s="272"/>
    </row>
    <row r="174" s="1" customFormat="1" ht="15" customHeight="1">
      <c r="B174" s="249"/>
      <c r="C174" s="224" t="s">
        <v>770</v>
      </c>
      <c r="D174" s="224"/>
      <c r="E174" s="224"/>
      <c r="F174" s="247" t="s">
        <v>499</v>
      </c>
      <c r="G174" s="224"/>
      <c r="H174" s="224" t="s">
        <v>818</v>
      </c>
      <c r="I174" s="224" t="s">
        <v>754</v>
      </c>
      <c r="J174" s="224">
        <v>50</v>
      </c>
      <c r="K174" s="272"/>
    </row>
    <row r="175" s="1" customFormat="1" ht="15" customHeight="1">
      <c r="B175" s="249"/>
      <c r="C175" s="224" t="s">
        <v>778</v>
      </c>
      <c r="D175" s="224"/>
      <c r="E175" s="224"/>
      <c r="F175" s="247" t="s">
        <v>499</v>
      </c>
      <c r="G175" s="224"/>
      <c r="H175" s="224" t="s">
        <v>818</v>
      </c>
      <c r="I175" s="224" t="s">
        <v>754</v>
      </c>
      <c r="J175" s="224">
        <v>50</v>
      </c>
      <c r="K175" s="272"/>
    </row>
    <row r="176" s="1" customFormat="1" ht="15" customHeight="1">
      <c r="B176" s="249"/>
      <c r="C176" s="224" t="s">
        <v>776</v>
      </c>
      <c r="D176" s="224"/>
      <c r="E176" s="224"/>
      <c r="F176" s="247" t="s">
        <v>499</v>
      </c>
      <c r="G176" s="224"/>
      <c r="H176" s="224" t="s">
        <v>818</v>
      </c>
      <c r="I176" s="224" t="s">
        <v>754</v>
      </c>
      <c r="J176" s="224">
        <v>50</v>
      </c>
      <c r="K176" s="272"/>
    </row>
    <row r="177" s="1" customFormat="1" ht="15" customHeight="1">
      <c r="B177" s="249"/>
      <c r="C177" s="224" t="s">
        <v>94</v>
      </c>
      <c r="D177" s="224"/>
      <c r="E177" s="224"/>
      <c r="F177" s="247" t="s">
        <v>752</v>
      </c>
      <c r="G177" s="224"/>
      <c r="H177" s="224" t="s">
        <v>819</v>
      </c>
      <c r="I177" s="224" t="s">
        <v>820</v>
      </c>
      <c r="J177" s="224"/>
      <c r="K177" s="272"/>
    </row>
    <row r="178" s="1" customFormat="1" ht="15" customHeight="1">
      <c r="B178" s="249"/>
      <c r="C178" s="224" t="s">
        <v>61</v>
      </c>
      <c r="D178" s="224"/>
      <c r="E178" s="224"/>
      <c r="F178" s="247" t="s">
        <v>752</v>
      </c>
      <c r="G178" s="224"/>
      <c r="H178" s="224" t="s">
        <v>821</v>
      </c>
      <c r="I178" s="224" t="s">
        <v>822</v>
      </c>
      <c r="J178" s="224">
        <v>1</v>
      </c>
      <c r="K178" s="272"/>
    </row>
    <row r="179" s="1" customFormat="1" ht="15" customHeight="1">
      <c r="B179" s="249"/>
      <c r="C179" s="224" t="s">
        <v>57</v>
      </c>
      <c r="D179" s="224"/>
      <c r="E179" s="224"/>
      <c r="F179" s="247" t="s">
        <v>752</v>
      </c>
      <c r="G179" s="224"/>
      <c r="H179" s="224" t="s">
        <v>823</v>
      </c>
      <c r="I179" s="224" t="s">
        <v>754</v>
      </c>
      <c r="J179" s="224">
        <v>20</v>
      </c>
      <c r="K179" s="272"/>
    </row>
    <row r="180" s="1" customFormat="1" ht="15" customHeight="1">
      <c r="B180" s="249"/>
      <c r="C180" s="224" t="s">
        <v>58</v>
      </c>
      <c r="D180" s="224"/>
      <c r="E180" s="224"/>
      <c r="F180" s="247" t="s">
        <v>752</v>
      </c>
      <c r="G180" s="224"/>
      <c r="H180" s="224" t="s">
        <v>824</v>
      </c>
      <c r="I180" s="224" t="s">
        <v>754</v>
      </c>
      <c r="J180" s="224">
        <v>255</v>
      </c>
      <c r="K180" s="272"/>
    </row>
    <row r="181" s="1" customFormat="1" ht="15" customHeight="1">
      <c r="B181" s="249"/>
      <c r="C181" s="224" t="s">
        <v>95</v>
      </c>
      <c r="D181" s="224"/>
      <c r="E181" s="224"/>
      <c r="F181" s="247" t="s">
        <v>752</v>
      </c>
      <c r="G181" s="224"/>
      <c r="H181" s="224" t="s">
        <v>716</v>
      </c>
      <c r="I181" s="224" t="s">
        <v>754</v>
      </c>
      <c r="J181" s="224">
        <v>10</v>
      </c>
      <c r="K181" s="272"/>
    </row>
    <row r="182" s="1" customFormat="1" ht="15" customHeight="1">
      <c r="B182" s="249"/>
      <c r="C182" s="224" t="s">
        <v>96</v>
      </c>
      <c r="D182" s="224"/>
      <c r="E182" s="224"/>
      <c r="F182" s="247" t="s">
        <v>752</v>
      </c>
      <c r="G182" s="224"/>
      <c r="H182" s="224" t="s">
        <v>825</v>
      </c>
      <c r="I182" s="224" t="s">
        <v>786</v>
      </c>
      <c r="J182" s="224"/>
      <c r="K182" s="272"/>
    </row>
    <row r="183" s="1" customFormat="1" ht="15" customHeight="1">
      <c r="B183" s="249"/>
      <c r="C183" s="224" t="s">
        <v>826</v>
      </c>
      <c r="D183" s="224"/>
      <c r="E183" s="224"/>
      <c r="F183" s="247" t="s">
        <v>752</v>
      </c>
      <c r="G183" s="224"/>
      <c r="H183" s="224" t="s">
        <v>827</v>
      </c>
      <c r="I183" s="224" t="s">
        <v>786</v>
      </c>
      <c r="J183" s="224"/>
      <c r="K183" s="272"/>
    </row>
    <row r="184" s="1" customFormat="1" ht="15" customHeight="1">
      <c r="B184" s="249"/>
      <c r="C184" s="224" t="s">
        <v>815</v>
      </c>
      <c r="D184" s="224"/>
      <c r="E184" s="224"/>
      <c r="F184" s="247" t="s">
        <v>752</v>
      </c>
      <c r="G184" s="224"/>
      <c r="H184" s="224" t="s">
        <v>828</v>
      </c>
      <c r="I184" s="224" t="s">
        <v>786</v>
      </c>
      <c r="J184" s="224"/>
      <c r="K184" s="272"/>
    </row>
    <row r="185" s="1" customFormat="1" ht="15" customHeight="1">
      <c r="B185" s="249"/>
      <c r="C185" s="224" t="s">
        <v>98</v>
      </c>
      <c r="D185" s="224"/>
      <c r="E185" s="224"/>
      <c r="F185" s="247" t="s">
        <v>499</v>
      </c>
      <c r="G185" s="224"/>
      <c r="H185" s="224" t="s">
        <v>829</v>
      </c>
      <c r="I185" s="224" t="s">
        <v>754</v>
      </c>
      <c r="J185" s="224">
        <v>50</v>
      </c>
      <c r="K185" s="272"/>
    </row>
    <row r="186" s="1" customFormat="1" ht="15" customHeight="1">
      <c r="B186" s="249"/>
      <c r="C186" s="224" t="s">
        <v>830</v>
      </c>
      <c r="D186" s="224"/>
      <c r="E186" s="224"/>
      <c r="F186" s="247" t="s">
        <v>499</v>
      </c>
      <c r="G186" s="224"/>
      <c r="H186" s="224" t="s">
        <v>831</v>
      </c>
      <c r="I186" s="224" t="s">
        <v>832</v>
      </c>
      <c r="J186" s="224"/>
      <c r="K186" s="272"/>
    </row>
    <row r="187" s="1" customFormat="1" ht="15" customHeight="1">
      <c r="B187" s="249"/>
      <c r="C187" s="224" t="s">
        <v>833</v>
      </c>
      <c r="D187" s="224"/>
      <c r="E187" s="224"/>
      <c r="F187" s="247" t="s">
        <v>499</v>
      </c>
      <c r="G187" s="224"/>
      <c r="H187" s="224" t="s">
        <v>834</v>
      </c>
      <c r="I187" s="224" t="s">
        <v>832</v>
      </c>
      <c r="J187" s="224"/>
      <c r="K187" s="272"/>
    </row>
    <row r="188" s="1" customFormat="1" ht="15" customHeight="1">
      <c r="B188" s="249"/>
      <c r="C188" s="224" t="s">
        <v>835</v>
      </c>
      <c r="D188" s="224"/>
      <c r="E188" s="224"/>
      <c r="F188" s="247" t="s">
        <v>499</v>
      </c>
      <c r="G188" s="224"/>
      <c r="H188" s="224" t="s">
        <v>836</v>
      </c>
      <c r="I188" s="224" t="s">
        <v>832</v>
      </c>
      <c r="J188" s="224"/>
      <c r="K188" s="272"/>
    </row>
    <row r="189" s="1" customFormat="1" ht="15" customHeight="1">
      <c r="B189" s="249"/>
      <c r="C189" s="285" t="s">
        <v>837</v>
      </c>
      <c r="D189" s="224"/>
      <c r="E189" s="224"/>
      <c r="F189" s="247" t="s">
        <v>499</v>
      </c>
      <c r="G189" s="224"/>
      <c r="H189" s="224" t="s">
        <v>838</v>
      </c>
      <c r="I189" s="224" t="s">
        <v>839</v>
      </c>
      <c r="J189" s="286" t="s">
        <v>840</v>
      </c>
      <c r="K189" s="272"/>
    </row>
    <row r="190" s="13" customFormat="1" ht="15" customHeight="1">
      <c r="B190" s="287"/>
      <c r="C190" s="288" t="s">
        <v>841</v>
      </c>
      <c r="D190" s="289"/>
      <c r="E190" s="289"/>
      <c r="F190" s="290" t="s">
        <v>499</v>
      </c>
      <c r="G190" s="289"/>
      <c r="H190" s="289" t="s">
        <v>842</v>
      </c>
      <c r="I190" s="289" t="s">
        <v>839</v>
      </c>
      <c r="J190" s="291" t="s">
        <v>840</v>
      </c>
      <c r="K190" s="292"/>
    </row>
    <row r="191" s="1" customFormat="1" ht="15" customHeight="1">
      <c r="B191" s="249"/>
      <c r="C191" s="285" t="s">
        <v>46</v>
      </c>
      <c r="D191" s="224"/>
      <c r="E191" s="224"/>
      <c r="F191" s="247" t="s">
        <v>752</v>
      </c>
      <c r="G191" s="224"/>
      <c r="H191" s="221" t="s">
        <v>843</v>
      </c>
      <c r="I191" s="224" t="s">
        <v>844</v>
      </c>
      <c r="J191" s="224"/>
      <c r="K191" s="272"/>
    </row>
    <row r="192" s="1" customFormat="1" ht="15" customHeight="1">
      <c r="B192" s="249"/>
      <c r="C192" s="285" t="s">
        <v>845</v>
      </c>
      <c r="D192" s="224"/>
      <c r="E192" s="224"/>
      <c r="F192" s="247" t="s">
        <v>752</v>
      </c>
      <c r="G192" s="224"/>
      <c r="H192" s="224" t="s">
        <v>846</v>
      </c>
      <c r="I192" s="224" t="s">
        <v>786</v>
      </c>
      <c r="J192" s="224"/>
      <c r="K192" s="272"/>
    </row>
    <row r="193" s="1" customFormat="1" ht="15" customHeight="1">
      <c r="B193" s="249"/>
      <c r="C193" s="285" t="s">
        <v>847</v>
      </c>
      <c r="D193" s="224"/>
      <c r="E193" s="224"/>
      <c r="F193" s="247" t="s">
        <v>752</v>
      </c>
      <c r="G193" s="224"/>
      <c r="H193" s="224" t="s">
        <v>848</v>
      </c>
      <c r="I193" s="224" t="s">
        <v>786</v>
      </c>
      <c r="J193" s="224"/>
      <c r="K193" s="272"/>
    </row>
    <row r="194" s="1" customFormat="1" ht="15" customHeight="1">
      <c r="B194" s="249"/>
      <c r="C194" s="285" t="s">
        <v>849</v>
      </c>
      <c r="D194" s="224"/>
      <c r="E194" s="224"/>
      <c r="F194" s="247" t="s">
        <v>499</v>
      </c>
      <c r="G194" s="224"/>
      <c r="H194" s="224" t="s">
        <v>850</v>
      </c>
      <c r="I194" s="224" t="s">
        <v>786</v>
      </c>
      <c r="J194" s="224"/>
      <c r="K194" s="272"/>
    </row>
    <row r="195" s="1" customFormat="1" ht="15" customHeight="1">
      <c r="B195" s="278"/>
      <c r="C195" s="293"/>
      <c r="D195" s="258"/>
      <c r="E195" s="258"/>
      <c r="F195" s="258"/>
      <c r="G195" s="258"/>
      <c r="H195" s="258"/>
      <c r="I195" s="258"/>
      <c r="J195" s="258"/>
      <c r="K195" s="279"/>
    </row>
    <row r="196" s="1" customFormat="1" ht="18.75" customHeight="1">
      <c r="B196" s="260"/>
      <c r="C196" s="270"/>
      <c r="D196" s="270"/>
      <c r="E196" s="270"/>
      <c r="F196" s="280"/>
      <c r="G196" s="270"/>
      <c r="H196" s="270"/>
      <c r="I196" s="270"/>
      <c r="J196" s="270"/>
      <c r="K196" s="260"/>
    </row>
    <row r="197" s="1" customFormat="1" ht="18.75" customHeight="1">
      <c r="B197" s="260"/>
      <c r="C197" s="270"/>
      <c r="D197" s="270"/>
      <c r="E197" s="270"/>
      <c r="F197" s="280"/>
      <c r="G197" s="270"/>
      <c r="H197" s="270"/>
      <c r="I197" s="270"/>
      <c r="J197" s="270"/>
      <c r="K197" s="260"/>
    </row>
    <row r="198" s="1" customFormat="1" ht="18.75" customHeight="1">
      <c r="B198" s="232"/>
      <c r="C198" s="232"/>
      <c r="D198" s="232"/>
      <c r="E198" s="232"/>
      <c r="F198" s="232"/>
      <c r="G198" s="232"/>
      <c r="H198" s="232"/>
      <c r="I198" s="232"/>
      <c r="J198" s="232"/>
      <c r="K198" s="232"/>
    </row>
    <row r="199" s="1" customFormat="1" ht="13.5">
      <c r="B199" s="211"/>
      <c r="C199" s="212"/>
      <c r="D199" s="212"/>
      <c r="E199" s="212"/>
      <c r="F199" s="212"/>
      <c r="G199" s="212"/>
      <c r="H199" s="212"/>
      <c r="I199" s="212"/>
      <c r="J199" s="212"/>
      <c r="K199" s="213"/>
    </row>
    <row r="200" s="1" customFormat="1" ht="21">
      <c r="B200" s="214"/>
      <c r="C200" s="215" t="s">
        <v>851</v>
      </c>
      <c r="D200" s="215"/>
      <c r="E200" s="215"/>
      <c r="F200" s="215"/>
      <c r="G200" s="215"/>
      <c r="H200" s="215"/>
      <c r="I200" s="215"/>
      <c r="J200" s="215"/>
      <c r="K200" s="216"/>
    </row>
    <row r="201" s="1" customFormat="1" ht="25.5" customHeight="1">
      <c r="B201" s="214"/>
      <c r="C201" s="294" t="s">
        <v>852</v>
      </c>
      <c r="D201" s="294"/>
      <c r="E201" s="294"/>
      <c r="F201" s="294" t="s">
        <v>853</v>
      </c>
      <c r="G201" s="295"/>
      <c r="H201" s="294" t="s">
        <v>854</v>
      </c>
      <c r="I201" s="294"/>
      <c r="J201" s="294"/>
      <c r="K201" s="216"/>
    </row>
    <row r="202" s="1" customFormat="1" ht="5.25" customHeight="1">
      <c r="B202" s="249"/>
      <c r="C202" s="244"/>
      <c r="D202" s="244"/>
      <c r="E202" s="244"/>
      <c r="F202" s="244"/>
      <c r="G202" s="270"/>
      <c r="H202" s="244"/>
      <c r="I202" s="244"/>
      <c r="J202" s="244"/>
      <c r="K202" s="272"/>
    </row>
    <row r="203" s="1" customFormat="1" ht="15" customHeight="1">
      <c r="B203" s="249"/>
      <c r="C203" s="224" t="s">
        <v>844</v>
      </c>
      <c r="D203" s="224"/>
      <c r="E203" s="224"/>
      <c r="F203" s="247" t="s">
        <v>47</v>
      </c>
      <c r="G203" s="224"/>
      <c r="H203" s="224" t="s">
        <v>855</v>
      </c>
      <c r="I203" s="224"/>
      <c r="J203" s="224"/>
      <c r="K203" s="272"/>
    </row>
    <row r="204" s="1" customFormat="1" ht="15" customHeight="1">
      <c r="B204" s="249"/>
      <c r="C204" s="224"/>
      <c r="D204" s="224"/>
      <c r="E204" s="224"/>
      <c r="F204" s="247" t="s">
        <v>48</v>
      </c>
      <c r="G204" s="224"/>
      <c r="H204" s="224" t="s">
        <v>856</v>
      </c>
      <c r="I204" s="224"/>
      <c r="J204" s="224"/>
      <c r="K204" s="272"/>
    </row>
    <row r="205" s="1" customFormat="1" ht="15" customHeight="1">
      <c r="B205" s="249"/>
      <c r="C205" s="224"/>
      <c r="D205" s="224"/>
      <c r="E205" s="224"/>
      <c r="F205" s="247" t="s">
        <v>51</v>
      </c>
      <c r="G205" s="224"/>
      <c r="H205" s="224" t="s">
        <v>857</v>
      </c>
      <c r="I205" s="224"/>
      <c r="J205" s="224"/>
      <c r="K205" s="272"/>
    </row>
    <row r="206" s="1" customFormat="1" ht="15" customHeight="1">
      <c r="B206" s="249"/>
      <c r="C206" s="224"/>
      <c r="D206" s="224"/>
      <c r="E206" s="224"/>
      <c r="F206" s="247" t="s">
        <v>49</v>
      </c>
      <c r="G206" s="224"/>
      <c r="H206" s="224" t="s">
        <v>858</v>
      </c>
      <c r="I206" s="224"/>
      <c r="J206" s="224"/>
      <c r="K206" s="272"/>
    </row>
    <row r="207" s="1" customFormat="1" ht="15" customHeight="1">
      <c r="B207" s="249"/>
      <c r="C207" s="224"/>
      <c r="D207" s="224"/>
      <c r="E207" s="224"/>
      <c r="F207" s="247" t="s">
        <v>50</v>
      </c>
      <c r="G207" s="224"/>
      <c r="H207" s="224" t="s">
        <v>859</v>
      </c>
      <c r="I207" s="224"/>
      <c r="J207" s="224"/>
      <c r="K207" s="272"/>
    </row>
    <row r="208" s="1" customFormat="1" ht="15" customHeight="1">
      <c r="B208" s="249"/>
      <c r="C208" s="224"/>
      <c r="D208" s="224"/>
      <c r="E208" s="224"/>
      <c r="F208" s="247"/>
      <c r="G208" s="224"/>
      <c r="H208" s="224"/>
      <c r="I208" s="224"/>
      <c r="J208" s="224"/>
      <c r="K208" s="272"/>
    </row>
    <row r="209" s="1" customFormat="1" ht="15" customHeight="1">
      <c r="B209" s="249"/>
      <c r="C209" s="224" t="s">
        <v>798</v>
      </c>
      <c r="D209" s="224"/>
      <c r="E209" s="224"/>
      <c r="F209" s="247" t="s">
        <v>80</v>
      </c>
      <c r="G209" s="224"/>
      <c r="H209" s="224" t="s">
        <v>860</v>
      </c>
      <c r="I209" s="224"/>
      <c r="J209" s="224"/>
      <c r="K209" s="272"/>
    </row>
    <row r="210" s="1" customFormat="1" ht="15" customHeight="1">
      <c r="B210" s="249"/>
      <c r="C210" s="224"/>
      <c r="D210" s="224"/>
      <c r="E210" s="224"/>
      <c r="F210" s="247" t="s">
        <v>694</v>
      </c>
      <c r="G210" s="224"/>
      <c r="H210" s="224" t="s">
        <v>695</v>
      </c>
      <c r="I210" s="224"/>
      <c r="J210" s="224"/>
      <c r="K210" s="272"/>
    </row>
    <row r="211" s="1" customFormat="1" ht="15" customHeight="1">
      <c r="B211" s="249"/>
      <c r="C211" s="224"/>
      <c r="D211" s="224"/>
      <c r="E211" s="224"/>
      <c r="F211" s="247" t="s">
        <v>692</v>
      </c>
      <c r="G211" s="224"/>
      <c r="H211" s="224" t="s">
        <v>861</v>
      </c>
      <c r="I211" s="224"/>
      <c r="J211" s="224"/>
      <c r="K211" s="272"/>
    </row>
    <row r="212" s="1" customFormat="1" ht="15" customHeight="1">
      <c r="B212" s="296"/>
      <c r="C212" s="224"/>
      <c r="D212" s="224"/>
      <c r="E212" s="224"/>
      <c r="F212" s="247" t="s">
        <v>696</v>
      </c>
      <c r="G212" s="285"/>
      <c r="H212" s="276" t="s">
        <v>697</v>
      </c>
      <c r="I212" s="276"/>
      <c r="J212" s="276"/>
      <c r="K212" s="297"/>
    </row>
    <row r="213" s="1" customFormat="1" ht="15" customHeight="1">
      <c r="B213" s="296"/>
      <c r="C213" s="224"/>
      <c r="D213" s="224"/>
      <c r="E213" s="224"/>
      <c r="F213" s="247" t="s">
        <v>698</v>
      </c>
      <c r="G213" s="285"/>
      <c r="H213" s="276" t="s">
        <v>862</v>
      </c>
      <c r="I213" s="276"/>
      <c r="J213" s="276"/>
      <c r="K213" s="297"/>
    </row>
    <row r="214" s="1" customFormat="1" ht="15" customHeight="1">
      <c r="B214" s="296"/>
      <c r="C214" s="224"/>
      <c r="D214" s="224"/>
      <c r="E214" s="224"/>
      <c r="F214" s="247"/>
      <c r="G214" s="285"/>
      <c r="H214" s="276"/>
      <c r="I214" s="276"/>
      <c r="J214" s="276"/>
      <c r="K214" s="297"/>
    </row>
    <row r="215" s="1" customFormat="1" ht="15" customHeight="1">
      <c r="B215" s="296"/>
      <c r="C215" s="224" t="s">
        <v>822</v>
      </c>
      <c r="D215" s="224"/>
      <c r="E215" s="224"/>
      <c r="F215" s="247">
        <v>1</v>
      </c>
      <c r="G215" s="285"/>
      <c r="H215" s="276" t="s">
        <v>863</v>
      </c>
      <c r="I215" s="276"/>
      <c r="J215" s="276"/>
      <c r="K215" s="297"/>
    </row>
    <row r="216" s="1" customFormat="1" ht="15" customHeight="1">
      <c r="B216" s="296"/>
      <c r="C216" s="224"/>
      <c r="D216" s="224"/>
      <c r="E216" s="224"/>
      <c r="F216" s="247">
        <v>2</v>
      </c>
      <c r="G216" s="285"/>
      <c r="H216" s="276" t="s">
        <v>864</v>
      </c>
      <c r="I216" s="276"/>
      <c r="J216" s="276"/>
      <c r="K216" s="297"/>
    </row>
    <row r="217" s="1" customFormat="1" ht="15" customHeight="1">
      <c r="B217" s="296"/>
      <c r="C217" s="224"/>
      <c r="D217" s="224"/>
      <c r="E217" s="224"/>
      <c r="F217" s="247">
        <v>3</v>
      </c>
      <c r="G217" s="285"/>
      <c r="H217" s="276" t="s">
        <v>865</v>
      </c>
      <c r="I217" s="276"/>
      <c r="J217" s="276"/>
      <c r="K217" s="297"/>
    </row>
    <row r="218" s="1" customFormat="1" ht="15" customHeight="1">
      <c r="B218" s="296"/>
      <c r="C218" s="224"/>
      <c r="D218" s="224"/>
      <c r="E218" s="224"/>
      <c r="F218" s="247">
        <v>4</v>
      </c>
      <c r="G218" s="285"/>
      <c r="H218" s="276" t="s">
        <v>866</v>
      </c>
      <c r="I218" s="276"/>
      <c r="J218" s="276"/>
      <c r="K218" s="297"/>
    </row>
    <row r="219" s="1" customFormat="1" ht="12.75" customHeight="1">
      <c r="B219" s="298"/>
      <c r="C219" s="299"/>
      <c r="D219" s="299"/>
      <c r="E219" s="299"/>
      <c r="F219" s="299"/>
      <c r="G219" s="299"/>
      <c r="H219" s="299"/>
      <c r="I219" s="299"/>
      <c r="J219" s="299"/>
      <c r="K219" s="30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Vojtěch Biolek</dc:creator>
  <cp:lastModifiedBy>Vojtěch Biolek</cp:lastModifiedBy>
  <dcterms:created xsi:type="dcterms:W3CDTF">2025-05-20T08:07:43Z</dcterms:created>
  <dcterms:modified xsi:type="dcterms:W3CDTF">2025-05-20T08:07:45Z</dcterms:modified>
</cp:coreProperties>
</file>